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bar\Desktop\Final Files\"/>
    </mc:Choice>
  </mc:AlternateContent>
  <xr:revisionPtr revIDLastSave="0" documentId="13_ncr:1_{769AAA02-46D2-4B94-8B1C-FFE6F7DEA371}" xr6:coauthVersionLast="41" xr6:coauthVersionMax="41" xr10:uidLastSave="{00000000-0000-0000-0000-000000000000}"/>
  <bookViews>
    <workbookView xWindow="-96" yWindow="-96" windowWidth="23232" windowHeight="12552" xr2:uid="{13F2053E-41DB-4ECD-9BB2-485A1393397B}"/>
  </bookViews>
  <sheets>
    <sheet name="Result" sheetId="1" r:id="rId1"/>
    <sheet name="CI Sheet" sheetId="22" r:id="rId2"/>
    <sheet name="Average" sheetId="17" r:id="rId3"/>
    <sheet name="Fuel Dataset" sheetId="21" r:id="rId4"/>
    <sheet name="Sum of Dataset" sheetId="20" r:id="rId5"/>
    <sheet name="Data" sheetId="2" r:id="rId6"/>
    <sheet name="Year 0" sheetId="3" r:id="rId7"/>
    <sheet name="Year 1" sheetId="4" r:id="rId8"/>
    <sheet name="Year 2" sheetId="5" r:id="rId9"/>
    <sheet name="Year 3" sheetId="6" r:id="rId10"/>
    <sheet name="Year 4" sheetId="7" r:id="rId11"/>
    <sheet name="Year 5" sheetId="8" r:id="rId12"/>
    <sheet name="Year 6" sheetId="9" r:id="rId13"/>
    <sheet name="Year 7" sheetId="10" r:id="rId14"/>
    <sheet name="Year 8" sheetId="11" r:id="rId15"/>
    <sheet name="Year 9" sheetId="12" r:id="rId16"/>
    <sheet name="Year 10" sheetId="13" r:id="rId17"/>
    <sheet name="Year 11" sheetId="14" r:id="rId18"/>
    <sheet name="Year 12" sheetId="1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N49" i="1"/>
  <c r="N50" i="1"/>
  <c r="N51" i="1"/>
  <c r="N52" i="1"/>
  <c r="N53" i="1"/>
  <c r="N54" i="1"/>
  <c r="N55" i="1"/>
  <c r="N56" i="1"/>
  <c r="N57" i="1"/>
  <c r="N58" i="1"/>
  <c r="N59" i="1"/>
  <c r="N60" i="1"/>
  <c r="N48" i="1"/>
  <c r="J2" i="1"/>
  <c r="M48" i="1" l="1"/>
  <c r="D45" i="1"/>
  <c r="C45" i="1"/>
  <c r="B45" i="1"/>
  <c r="I45" i="1" s="1"/>
  <c r="M34" i="1"/>
  <c r="M35" i="1"/>
  <c r="M36" i="1"/>
  <c r="M37" i="1"/>
  <c r="M38" i="1"/>
  <c r="M39" i="1"/>
  <c r="M40" i="1"/>
  <c r="M41" i="1"/>
  <c r="M42" i="1"/>
  <c r="M43" i="1"/>
  <c r="M44" i="1"/>
  <c r="M45" i="1"/>
  <c r="M33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J48" i="1"/>
  <c r="K48" i="1"/>
  <c r="I49" i="1"/>
  <c r="I48" i="1"/>
  <c r="I34" i="1"/>
  <c r="I35" i="1"/>
  <c r="I36" i="1"/>
  <c r="I37" i="1"/>
  <c r="I38" i="1"/>
  <c r="I39" i="1"/>
  <c r="I40" i="1"/>
  <c r="I41" i="1"/>
  <c r="I42" i="1"/>
  <c r="I43" i="1"/>
  <c r="I44" i="1"/>
  <c r="I33" i="1"/>
  <c r="F2" i="1"/>
  <c r="C2" i="1"/>
  <c r="D48" i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58" i="1"/>
  <c r="K58" i="1" s="1"/>
  <c r="D59" i="1"/>
  <c r="K59" i="1" s="1"/>
  <c r="D60" i="1"/>
  <c r="K60" i="1" s="1"/>
  <c r="B49" i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48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B34" i="1"/>
  <c r="B35" i="1"/>
  <c r="B36" i="1"/>
  <c r="B37" i="1"/>
  <c r="B38" i="1"/>
  <c r="B39" i="1"/>
  <c r="B40" i="1"/>
  <c r="B41" i="1"/>
  <c r="B42" i="1"/>
  <c r="B43" i="1"/>
  <c r="B44" i="1"/>
  <c r="B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F3" i="1"/>
  <c r="F4" i="1"/>
  <c r="F5" i="1"/>
  <c r="F6" i="1"/>
  <c r="F7" i="1"/>
  <c r="F8" i="1"/>
  <c r="F9" i="1"/>
  <c r="F10" i="1"/>
  <c r="F11" i="1"/>
  <c r="F12" i="1"/>
  <c r="F13" i="1"/>
  <c r="F14" i="1"/>
  <c r="E15" i="2" l="1"/>
  <c r="E2" i="2"/>
  <c r="G19" i="1" l="1"/>
  <c r="G20" i="1"/>
  <c r="G21" i="1"/>
  <c r="G22" i="1"/>
  <c r="G23" i="1"/>
  <c r="G24" i="1"/>
  <c r="G25" i="1"/>
  <c r="G26" i="1"/>
  <c r="G27" i="1"/>
  <c r="G28" i="1"/>
  <c r="G29" i="1"/>
  <c r="G30" i="1"/>
  <c r="G18" i="1"/>
  <c r="F19" i="1"/>
  <c r="F20" i="1"/>
  <c r="F21" i="1"/>
  <c r="F22" i="1"/>
  <c r="F23" i="1"/>
  <c r="F24" i="1"/>
  <c r="F25" i="1"/>
  <c r="F26" i="1"/>
  <c r="F27" i="1"/>
  <c r="F28" i="1"/>
  <c r="F29" i="1"/>
  <c r="F30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18" i="1"/>
  <c r="B19" i="1"/>
  <c r="B20" i="1"/>
  <c r="B21" i="1"/>
  <c r="B22" i="1"/>
  <c r="B23" i="1"/>
  <c r="B24" i="1"/>
  <c r="B25" i="1"/>
  <c r="B26" i="1"/>
  <c r="B27" i="1"/>
  <c r="B28" i="1"/>
  <c r="B29" i="1"/>
  <c r="B30" i="1"/>
  <c r="B18" i="1"/>
  <c r="D19" i="1"/>
  <c r="D20" i="1"/>
  <c r="D21" i="1"/>
  <c r="D22" i="1"/>
  <c r="D23" i="1"/>
  <c r="D24" i="1"/>
  <c r="D25" i="1"/>
  <c r="D26" i="1"/>
  <c r="D27" i="1"/>
  <c r="D28" i="1"/>
  <c r="D29" i="1"/>
  <c r="D30" i="1"/>
  <c r="D18" i="1"/>
  <c r="C19" i="1"/>
  <c r="C49" i="1" s="1"/>
  <c r="J49" i="1" s="1"/>
  <c r="M49" i="1" s="1"/>
  <c r="C20" i="1"/>
  <c r="C50" i="1" s="1"/>
  <c r="J50" i="1" s="1"/>
  <c r="M50" i="1" s="1"/>
  <c r="C21" i="1"/>
  <c r="C51" i="1" s="1"/>
  <c r="J51" i="1" s="1"/>
  <c r="M51" i="1" s="1"/>
  <c r="C22" i="1"/>
  <c r="C52" i="1" s="1"/>
  <c r="J52" i="1" s="1"/>
  <c r="M52" i="1" s="1"/>
  <c r="C23" i="1"/>
  <c r="C53" i="1" s="1"/>
  <c r="J53" i="1" s="1"/>
  <c r="M53" i="1" s="1"/>
  <c r="C24" i="1"/>
  <c r="C54" i="1" s="1"/>
  <c r="J54" i="1" s="1"/>
  <c r="M54" i="1" s="1"/>
  <c r="C25" i="1"/>
  <c r="C55" i="1" s="1"/>
  <c r="J55" i="1" s="1"/>
  <c r="M55" i="1" s="1"/>
  <c r="C26" i="1"/>
  <c r="C56" i="1" s="1"/>
  <c r="J56" i="1" s="1"/>
  <c r="M56" i="1" s="1"/>
  <c r="C27" i="1"/>
  <c r="C57" i="1" s="1"/>
  <c r="J57" i="1" s="1"/>
  <c r="M57" i="1" s="1"/>
  <c r="C28" i="1"/>
  <c r="C58" i="1" s="1"/>
  <c r="J58" i="1" s="1"/>
  <c r="M58" i="1" s="1"/>
  <c r="C29" i="1"/>
  <c r="C59" i="1" s="1"/>
  <c r="J59" i="1" s="1"/>
  <c r="M59" i="1" s="1"/>
  <c r="C30" i="1"/>
  <c r="C60" i="1" s="1"/>
  <c r="J60" i="1" s="1"/>
  <c r="M60" i="1" s="1"/>
  <c r="C18" i="1"/>
  <c r="C48" i="1" s="1"/>
  <c r="G3" i="1"/>
  <c r="G4" i="1"/>
  <c r="G5" i="1"/>
  <c r="G6" i="1"/>
  <c r="G7" i="1"/>
  <c r="G8" i="1"/>
  <c r="G9" i="1"/>
  <c r="G10" i="1"/>
  <c r="G11" i="1"/>
  <c r="G12" i="1"/>
  <c r="G13" i="1"/>
  <c r="G14" i="1"/>
  <c r="E3" i="1"/>
  <c r="E4" i="1"/>
  <c r="E5" i="1"/>
  <c r="E6" i="1"/>
  <c r="E7" i="1"/>
  <c r="E8" i="1"/>
  <c r="E9" i="1"/>
  <c r="E10" i="1"/>
  <c r="E11" i="1"/>
  <c r="E12" i="1"/>
  <c r="E13" i="1"/>
  <c r="E14" i="1"/>
  <c r="D6" i="1"/>
  <c r="D7" i="1"/>
  <c r="D8" i="1"/>
  <c r="D9" i="1"/>
  <c r="D10" i="1"/>
  <c r="D11" i="1"/>
  <c r="D12" i="1"/>
  <c r="D13" i="1"/>
  <c r="D14" i="1"/>
  <c r="C14" i="1"/>
  <c r="C13" i="1"/>
  <c r="C12" i="1"/>
  <c r="C11" i="1"/>
  <c r="C10" i="1"/>
  <c r="C9" i="1"/>
  <c r="C8" i="1"/>
  <c r="C7" i="1"/>
  <c r="C6" i="1"/>
  <c r="D5" i="1"/>
  <c r="C5" i="1"/>
  <c r="D4" i="1"/>
  <c r="C4" i="1"/>
  <c r="D3" i="1"/>
  <c r="C3" i="1"/>
  <c r="G2" i="1"/>
  <c r="E2" i="1"/>
  <c r="D2" i="1"/>
  <c r="P75" i="22"/>
  <c r="Q75" i="22" s="1"/>
  <c r="P76" i="22"/>
  <c r="Q76" i="22" s="1"/>
  <c r="P77" i="22"/>
  <c r="P78" i="22"/>
  <c r="P74" i="22"/>
  <c r="Q74" i="22" s="1"/>
  <c r="R74" i="22" s="1"/>
  <c r="O75" i="22"/>
  <c r="O76" i="22"/>
  <c r="O77" i="22"/>
  <c r="O78" i="22"/>
  <c r="O74" i="22"/>
  <c r="P69" i="22"/>
  <c r="P70" i="22"/>
  <c r="P71" i="22"/>
  <c r="P72" i="22"/>
  <c r="P68" i="22"/>
  <c r="O69" i="22"/>
  <c r="O70" i="22"/>
  <c r="O71" i="22"/>
  <c r="O72" i="22"/>
  <c r="O68" i="22"/>
  <c r="P63" i="22"/>
  <c r="P64" i="22"/>
  <c r="Q64" i="22" s="1"/>
  <c r="S64" i="22" s="1"/>
  <c r="P65" i="22"/>
  <c r="P66" i="22"/>
  <c r="P62" i="22"/>
  <c r="Q62" i="22" s="1"/>
  <c r="O63" i="22"/>
  <c r="O64" i="22"/>
  <c r="O65" i="22"/>
  <c r="O66" i="22"/>
  <c r="O62" i="22"/>
  <c r="P57" i="22"/>
  <c r="Q57" i="22" s="1"/>
  <c r="P58" i="22"/>
  <c r="P59" i="22"/>
  <c r="P60" i="22"/>
  <c r="P56" i="22"/>
  <c r="Q56" i="22" s="1"/>
  <c r="S56" i="22" s="1"/>
  <c r="O57" i="22"/>
  <c r="O58" i="22"/>
  <c r="O59" i="22"/>
  <c r="O60" i="22"/>
  <c r="O56" i="22"/>
  <c r="P51" i="22"/>
  <c r="P52" i="22"/>
  <c r="P53" i="22"/>
  <c r="P54" i="22"/>
  <c r="P50" i="22"/>
  <c r="O51" i="22"/>
  <c r="O52" i="22"/>
  <c r="O53" i="22"/>
  <c r="O54" i="22"/>
  <c r="O50" i="22"/>
  <c r="P45" i="22"/>
  <c r="P46" i="22"/>
  <c r="P47" i="22"/>
  <c r="P48" i="22"/>
  <c r="P44" i="22"/>
  <c r="Q44" i="22" s="1"/>
  <c r="O45" i="22"/>
  <c r="O46" i="22"/>
  <c r="O47" i="22"/>
  <c r="O48" i="22"/>
  <c r="O44" i="22"/>
  <c r="P39" i="22"/>
  <c r="Q39" i="22" s="1"/>
  <c r="P40" i="22"/>
  <c r="P41" i="22"/>
  <c r="P42" i="22"/>
  <c r="P38" i="22"/>
  <c r="Q38" i="22" s="1"/>
  <c r="O39" i="22"/>
  <c r="O40" i="22"/>
  <c r="O41" i="22"/>
  <c r="O42" i="22"/>
  <c r="O38" i="22"/>
  <c r="P33" i="22"/>
  <c r="P34" i="22"/>
  <c r="P35" i="22"/>
  <c r="P36" i="22"/>
  <c r="P32" i="22"/>
  <c r="Q32" i="22" s="1"/>
  <c r="O33" i="22"/>
  <c r="O34" i="22"/>
  <c r="O35" i="22"/>
  <c r="O36" i="22"/>
  <c r="O32" i="22"/>
  <c r="P27" i="22"/>
  <c r="P28" i="22"/>
  <c r="P29" i="22"/>
  <c r="P30" i="22"/>
  <c r="Q30" i="22" s="1"/>
  <c r="P26" i="22"/>
  <c r="O27" i="22"/>
  <c r="O28" i="22"/>
  <c r="O29" i="22"/>
  <c r="O30" i="22"/>
  <c r="O26" i="22"/>
  <c r="P21" i="22"/>
  <c r="Q21" i="22" s="1"/>
  <c r="P22" i="22"/>
  <c r="P23" i="22"/>
  <c r="P24" i="22"/>
  <c r="P20" i="22"/>
  <c r="O21" i="22"/>
  <c r="O22" i="22"/>
  <c r="O23" i="22"/>
  <c r="O24" i="22"/>
  <c r="O20" i="22"/>
  <c r="P15" i="22"/>
  <c r="P16" i="22"/>
  <c r="P17" i="22"/>
  <c r="P18" i="22"/>
  <c r="P14" i="22"/>
  <c r="Q14" i="22" s="1"/>
  <c r="O15" i="22"/>
  <c r="O16" i="22"/>
  <c r="O17" i="22"/>
  <c r="O18" i="22"/>
  <c r="O14" i="22"/>
  <c r="P9" i="22"/>
  <c r="P10" i="22"/>
  <c r="P11" i="22"/>
  <c r="P12" i="22"/>
  <c r="Q12" i="22" s="1"/>
  <c r="P8" i="22"/>
  <c r="Q8" i="22" s="1"/>
  <c r="S8" i="22" s="1"/>
  <c r="O9" i="22"/>
  <c r="O10" i="22"/>
  <c r="O11" i="22"/>
  <c r="O12" i="22"/>
  <c r="O8" i="22"/>
  <c r="Q78" i="22"/>
  <c r="N78" i="22"/>
  <c r="Q77" i="22"/>
  <c r="N77" i="22"/>
  <c r="N76" i="22"/>
  <c r="N75" i="22"/>
  <c r="N74" i="22"/>
  <c r="Q72" i="22"/>
  <c r="N72" i="22"/>
  <c r="Q71" i="22"/>
  <c r="N71" i="22"/>
  <c r="Q70" i="22"/>
  <c r="N70" i="22"/>
  <c r="Q69" i="22"/>
  <c r="N69" i="22"/>
  <c r="Q68" i="22"/>
  <c r="N68" i="22"/>
  <c r="Q66" i="22"/>
  <c r="N66" i="22"/>
  <c r="Q65" i="22"/>
  <c r="N65" i="22"/>
  <c r="N64" i="22"/>
  <c r="Q63" i="22"/>
  <c r="N63" i="22"/>
  <c r="N62" i="22"/>
  <c r="Q60" i="22"/>
  <c r="N60" i="22"/>
  <c r="Q59" i="22"/>
  <c r="N59" i="22"/>
  <c r="Q58" i="22"/>
  <c r="N58" i="22"/>
  <c r="N57" i="22"/>
  <c r="N56" i="22"/>
  <c r="Q54" i="22"/>
  <c r="S54" i="22" s="1"/>
  <c r="N54" i="22"/>
  <c r="Q53" i="22"/>
  <c r="N53" i="22"/>
  <c r="Q52" i="22"/>
  <c r="N52" i="22"/>
  <c r="Q51" i="22"/>
  <c r="N51" i="22"/>
  <c r="Q50" i="22"/>
  <c r="N50" i="22"/>
  <c r="Q48" i="22"/>
  <c r="N48" i="22"/>
  <c r="Q47" i="22"/>
  <c r="N47" i="22"/>
  <c r="Q46" i="22"/>
  <c r="N46" i="22"/>
  <c r="Q45" i="22"/>
  <c r="R45" i="22" s="1"/>
  <c r="N45" i="22"/>
  <c r="N44" i="22"/>
  <c r="Q42" i="22"/>
  <c r="N42" i="22"/>
  <c r="Q41" i="22"/>
  <c r="N41" i="22"/>
  <c r="Q40" i="22"/>
  <c r="N40" i="22"/>
  <c r="N39" i="22"/>
  <c r="N38" i="22"/>
  <c r="Q36" i="22"/>
  <c r="N36" i="22"/>
  <c r="Q35" i="22"/>
  <c r="R35" i="22" s="1"/>
  <c r="N35" i="22"/>
  <c r="Q34" i="22"/>
  <c r="N34" i="22"/>
  <c r="Q33" i="22"/>
  <c r="N33" i="22"/>
  <c r="N32" i="22"/>
  <c r="N30" i="22"/>
  <c r="Q29" i="22"/>
  <c r="N29" i="22"/>
  <c r="Q28" i="22"/>
  <c r="N28" i="22"/>
  <c r="Q27" i="22"/>
  <c r="N27" i="22"/>
  <c r="Q26" i="22"/>
  <c r="R26" i="22" s="1"/>
  <c r="N26" i="22"/>
  <c r="Q24" i="22"/>
  <c r="N24" i="22"/>
  <c r="Q23" i="22"/>
  <c r="N23" i="22"/>
  <c r="Q22" i="22"/>
  <c r="N22" i="22"/>
  <c r="N21" i="22"/>
  <c r="Q20" i="22"/>
  <c r="N20" i="22"/>
  <c r="Q18" i="22"/>
  <c r="N18" i="22"/>
  <c r="Q17" i="22"/>
  <c r="N17" i="22"/>
  <c r="Q16" i="22"/>
  <c r="S16" i="22" s="1"/>
  <c r="N16" i="22"/>
  <c r="Q15" i="22"/>
  <c r="N15" i="22"/>
  <c r="N14" i="22"/>
  <c r="N12" i="22"/>
  <c r="Q11" i="22"/>
  <c r="N11" i="22"/>
  <c r="Q10" i="22"/>
  <c r="N10" i="22"/>
  <c r="Q9" i="22"/>
  <c r="N9" i="22"/>
  <c r="N8" i="22"/>
  <c r="P3" i="22"/>
  <c r="P4" i="22"/>
  <c r="Q4" i="22" s="1"/>
  <c r="P5" i="22"/>
  <c r="Q5" i="22" s="1"/>
  <c r="P6" i="22"/>
  <c r="P2" i="22"/>
  <c r="Q2" i="22" s="1"/>
  <c r="S2" i="22" s="1"/>
  <c r="O3" i="22"/>
  <c r="O4" i="22"/>
  <c r="O5" i="22"/>
  <c r="O6" i="22"/>
  <c r="O2" i="22"/>
  <c r="Q6" i="22"/>
  <c r="N6" i="22"/>
  <c r="N5" i="22"/>
  <c r="N4" i="22"/>
  <c r="Q3" i="22"/>
  <c r="N3" i="22"/>
  <c r="N2" i="22"/>
  <c r="E75" i="22"/>
  <c r="E76" i="22"/>
  <c r="E77" i="22"/>
  <c r="E78" i="22"/>
  <c r="E74" i="22"/>
  <c r="D75" i="22"/>
  <c r="D76" i="22"/>
  <c r="D77" i="22"/>
  <c r="D78" i="22"/>
  <c r="D74" i="22"/>
  <c r="C78" i="22"/>
  <c r="C77" i="22"/>
  <c r="C76" i="22"/>
  <c r="C75" i="22"/>
  <c r="C74" i="22"/>
  <c r="E69" i="22"/>
  <c r="E70" i="22"/>
  <c r="E71" i="22"/>
  <c r="E72" i="22"/>
  <c r="E68" i="22"/>
  <c r="D69" i="22"/>
  <c r="D70" i="22"/>
  <c r="D71" i="22"/>
  <c r="D72" i="22"/>
  <c r="D68" i="22"/>
  <c r="C72" i="22"/>
  <c r="C71" i="22"/>
  <c r="C70" i="22"/>
  <c r="C69" i="22"/>
  <c r="C68" i="22"/>
  <c r="E63" i="22"/>
  <c r="E64" i="22"/>
  <c r="E65" i="22"/>
  <c r="E66" i="22"/>
  <c r="E62" i="22"/>
  <c r="D63" i="22"/>
  <c r="D64" i="22"/>
  <c r="D65" i="22"/>
  <c r="D66" i="22"/>
  <c r="D62" i="22"/>
  <c r="C66" i="22"/>
  <c r="C65" i="22"/>
  <c r="C64" i="22"/>
  <c r="C63" i="22"/>
  <c r="C62" i="22"/>
  <c r="E57" i="22"/>
  <c r="E58" i="22"/>
  <c r="E59" i="22"/>
  <c r="E60" i="22"/>
  <c r="E56" i="22"/>
  <c r="D57" i="22"/>
  <c r="D58" i="22"/>
  <c r="D59" i="22"/>
  <c r="D60" i="22"/>
  <c r="D56" i="22"/>
  <c r="C60" i="22"/>
  <c r="C59" i="22"/>
  <c r="C58" i="22"/>
  <c r="C57" i="22"/>
  <c r="C56" i="22"/>
  <c r="E51" i="22"/>
  <c r="E52" i="22"/>
  <c r="E53" i="22"/>
  <c r="E54" i="22"/>
  <c r="E50" i="22"/>
  <c r="D51" i="22"/>
  <c r="D52" i="22"/>
  <c r="D53" i="22"/>
  <c r="D54" i="22"/>
  <c r="D50" i="22"/>
  <c r="C54" i="22"/>
  <c r="C53" i="22"/>
  <c r="C52" i="22"/>
  <c r="C51" i="22"/>
  <c r="C50" i="22"/>
  <c r="E45" i="22"/>
  <c r="E46" i="22"/>
  <c r="E47" i="22"/>
  <c r="E48" i="22"/>
  <c r="E44" i="22"/>
  <c r="D45" i="22"/>
  <c r="D46" i="22"/>
  <c r="D47" i="22"/>
  <c r="D48" i="22"/>
  <c r="D44" i="22"/>
  <c r="C48" i="22"/>
  <c r="C47" i="22"/>
  <c r="C46" i="22"/>
  <c r="C45" i="22"/>
  <c r="C44" i="22"/>
  <c r="E39" i="22"/>
  <c r="E40" i="22"/>
  <c r="E41" i="22"/>
  <c r="E42" i="22"/>
  <c r="E38" i="22"/>
  <c r="D39" i="22"/>
  <c r="D40" i="22"/>
  <c r="D41" i="22"/>
  <c r="D42" i="22"/>
  <c r="D38" i="22"/>
  <c r="C42" i="22"/>
  <c r="C41" i="22"/>
  <c r="C40" i="22"/>
  <c r="C39" i="22"/>
  <c r="C38" i="22"/>
  <c r="E33" i="22"/>
  <c r="E34" i="22"/>
  <c r="E35" i="22"/>
  <c r="E36" i="22"/>
  <c r="E32" i="22"/>
  <c r="D33" i="22"/>
  <c r="D34" i="22"/>
  <c r="D35" i="22"/>
  <c r="D36" i="22"/>
  <c r="D32" i="22"/>
  <c r="C36" i="22"/>
  <c r="C35" i="22"/>
  <c r="C34" i="22"/>
  <c r="C33" i="22"/>
  <c r="C32" i="22"/>
  <c r="E27" i="22"/>
  <c r="E28" i="22"/>
  <c r="E29" i="22"/>
  <c r="E30" i="22"/>
  <c r="E26" i="22"/>
  <c r="F26" i="22" s="1"/>
  <c r="H26" i="22" s="1"/>
  <c r="D27" i="22"/>
  <c r="D28" i="22"/>
  <c r="D29" i="22"/>
  <c r="D30" i="22"/>
  <c r="D26" i="22"/>
  <c r="C30" i="22"/>
  <c r="C29" i="22"/>
  <c r="C28" i="22"/>
  <c r="C27" i="22"/>
  <c r="C26" i="22"/>
  <c r="E21" i="22"/>
  <c r="E22" i="22"/>
  <c r="E23" i="22"/>
  <c r="E24" i="22"/>
  <c r="E20" i="22"/>
  <c r="D21" i="22"/>
  <c r="D22" i="22"/>
  <c r="D23" i="22"/>
  <c r="D24" i="22"/>
  <c r="D20" i="22"/>
  <c r="C24" i="22"/>
  <c r="C23" i="22"/>
  <c r="C22" i="22"/>
  <c r="C21" i="22"/>
  <c r="C20" i="22"/>
  <c r="E15" i="22"/>
  <c r="E16" i="22"/>
  <c r="E17" i="22"/>
  <c r="E18" i="22"/>
  <c r="E14" i="22"/>
  <c r="D15" i="22"/>
  <c r="D16" i="22"/>
  <c r="D17" i="22"/>
  <c r="D18" i="22"/>
  <c r="D14" i="22"/>
  <c r="C18" i="22"/>
  <c r="C17" i="22"/>
  <c r="C16" i="22"/>
  <c r="C15" i="22"/>
  <c r="C14" i="22"/>
  <c r="G8" i="22"/>
  <c r="E9" i="22"/>
  <c r="E10" i="22"/>
  <c r="E11" i="22"/>
  <c r="E12" i="22"/>
  <c r="E8" i="22"/>
  <c r="D9" i="22"/>
  <c r="D10" i="22"/>
  <c r="D11" i="22"/>
  <c r="D12" i="22"/>
  <c r="D8" i="22"/>
  <c r="C9" i="22"/>
  <c r="C10" i="22"/>
  <c r="C11" i="22"/>
  <c r="C12" i="22"/>
  <c r="C8" i="22"/>
  <c r="D5" i="22"/>
  <c r="D6" i="22"/>
  <c r="C6" i="22"/>
  <c r="C5" i="22"/>
  <c r="C4" i="22"/>
  <c r="C3" i="22"/>
  <c r="C2" i="22"/>
  <c r="D2" i="22" s="1"/>
  <c r="W79" i="21"/>
  <c r="V79" i="21"/>
  <c r="U79" i="21"/>
  <c r="T79" i="21"/>
  <c r="S79" i="21"/>
  <c r="R79" i="21"/>
  <c r="Q79" i="21"/>
  <c r="P79" i="21"/>
  <c r="O79" i="21"/>
  <c r="N79" i="21"/>
  <c r="W78" i="21"/>
  <c r="V78" i="21"/>
  <c r="U78" i="21"/>
  <c r="T78" i="21"/>
  <c r="S78" i="21"/>
  <c r="R78" i="21"/>
  <c r="Q78" i="21"/>
  <c r="P78" i="21"/>
  <c r="O78" i="21"/>
  <c r="N78" i="21"/>
  <c r="W77" i="21"/>
  <c r="V77" i="21"/>
  <c r="U77" i="21"/>
  <c r="T77" i="21"/>
  <c r="S77" i="21"/>
  <c r="R77" i="21"/>
  <c r="Q77" i="21"/>
  <c r="P77" i="21"/>
  <c r="O77" i="21"/>
  <c r="N77" i="21"/>
  <c r="W76" i="21"/>
  <c r="V76" i="21"/>
  <c r="U76" i="21"/>
  <c r="T76" i="21"/>
  <c r="S76" i="21"/>
  <c r="R76" i="21"/>
  <c r="Q76" i="21"/>
  <c r="P76" i="21"/>
  <c r="O76" i="21"/>
  <c r="N76" i="21"/>
  <c r="W75" i="21"/>
  <c r="V75" i="21"/>
  <c r="U75" i="21"/>
  <c r="T75" i="21"/>
  <c r="S75" i="21"/>
  <c r="R75" i="21"/>
  <c r="Q75" i="21"/>
  <c r="P75" i="21"/>
  <c r="O75" i="21"/>
  <c r="N75" i="21"/>
  <c r="W73" i="21"/>
  <c r="V73" i="21"/>
  <c r="U73" i="21"/>
  <c r="T73" i="21"/>
  <c r="S73" i="21"/>
  <c r="R73" i="21"/>
  <c r="Q73" i="21"/>
  <c r="P73" i="21"/>
  <c r="O73" i="21"/>
  <c r="N73" i="21"/>
  <c r="W72" i="21"/>
  <c r="V72" i="21"/>
  <c r="U72" i="21"/>
  <c r="T72" i="21"/>
  <c r="S72" i="21"/>
  <c r="R72" i="21"/>
  <c r="Q72" i="21"/>
  <c r="P72" i="21"/>
  <c r="O72" i="21"/>
  <c r="N72" i="21"/>
  <c r="W71" i="21"/>
  <c r="V71" i="21"/>
  <c r="U71" i="21"/>
  <c r="T71" i="21"/>
  <c r="S71" i="21"/>
  <c r="R71" i="21"/>
  <c r="Q71" i="21"/>
  <c r="P71" i="21"/>
  <c r="O71" i="21"/>
  <c r="N71" i="21"/>
  <c r="W70" i="21"/>
  <c r="V70" i="21"/>
  <c r="U70" i="21"/>
  <c r="T70" i="21"/>
  <c r="S70" i="21"/>
  <c r="R70" i="21"/>
  <c r="Q70" i="21"/>
  <c r="P70" i="21"/>
  <c r="O70" i="21"/>
  <c r="N70" i="21"/>
  <c r="W69" i="21"/>
  <c r="V69" i="21"/>
  <c r="U69" i="21"/>
  <c r="T69" i="21"/>
  <c r="S69" i="21"/>
  <c r="R69" i="21"/>
  <c r="Q69" i="21"/>
  <c r="P69" i="21"/>
  <c r="O69" i="21"/>
  <c r="N69" i="21"/>
  <c r="W67" i="21"/>
  <c r="V67" i="21"/>
  <c r="U67" i="21"/>
  <c r="T67" i="21"/>
  <c r="S67" i="21"/>
  <c r="R67" i="21"/>
  <c r="Q67" i="21"/>
  <c r="P67" i="21"/>
  <c r="O67" i="21"/>
  <c r="N67" i="21"/>
  <c r="W66" i="21"/>
  <c r="V66" i="21"/>
  <c r="U66" i="21"/>
  <c r="T66" i="21"/>
  <c r="S66" i="21"/>
  <c r="R66" i="21"/>
  <c r="Q66" i="21"/>
  <c r="P66" i="21"/>
  <c r="O66" i="21"/>
  <c r="N66" i="21"/>
  <c r="W65" i="21"/>
  <c r="V65" i="21"/>
  <c r="U65" i="21"/>
  <c r="T65" i="21"/>
  <c r="S65" i="21"/>
  <c r="R65" i="21"/>
  <c r="Q65" i="21"/>
  <c r="P65" i="21"/>
  <c r="O65" i="21"/>
  <c r="N65" i="21"/>
  <c r="W64" i="21"/>
  <c r="V64" i="21"/>
  <c r="U64" i="21"/>
  <c r="T64" i="21"/>
  <c r="S64" i="21"/>
  <c r="R64" i="21"/>
  <c r="Q64" i="21"/>
  <c r="P64" i="21"/>
  <c r="O64" i="21"/>
  <c r="N64" i="21"/>
  <c r="W63" i="21"/>
  <c r="V63" i="21"/>
  <c r="U63" i="21"/>
  <c r="T63" i="21"/>
  <c r="S63" i="21"/>
  <c r="R63" i="21"/>
  <c r="Q63" i="21"/>
  <c r="P63" i="21"/>
  <c r="O63" i="21"/>
  <c r="N63" i="21"/>
  <c r="W61" i="21"/>
  <c r="V61" i="21"/>
  <c r="U61" i="21"/>
  <c r="T61" i="21"/>
  <c r="S61" i="21"/>
  <c r="R61" i="21"/>
  <c r="Q61" i="21"/>
  <c r="P61" i="21"/>
  <c r="O61" i="21"/>
  <c r="N61" i="21"/>
  <c r="W60" i="21"/>
  <c r="V60" i="21"/>
  <c r="U60" i="21"/>
  <c r="T60" i="21"/>
  <c r="S60" i="21"/>
  <c r="R60" i="21"/>
  <c r="Q60" i="21"/>
  <c r="P60" i="21"/>
  <c r="O60" i="21"/>
  <c r="N60" i="21"/>
  <c r="W59" i="21"/>
  <c r="V59" i="21"/>
  <c r="U59" i="21"/>
  <c r="T59" i="21"/>
  <c r="S59" i="21"/>
  <c r="R59" i="21"/>
  <c r="Q59" i="21"/>
  <c r="P59" i="21"/>
  <c r="O59" i="21"/>
  <c r="N59" i="21"/>
  <c r="W58" i="21"/>
  <c r="V58" i="21"/>
  <c r="U58" i="21"/>
  <c r="T58" i="21"/>
  <c r="S58" i="21"/>
  <c r="R58" i="21"/>
  <c r="Q58" i="21"/>
  <c r="P58" i="21"/>
  <c r="O58" i="21"/>
  <c r="N58" i="21"/>
  <c r="W57" i="21"/>
  <c r="V57" i="21"/>
  <c r="U57" i="21"/>
  <c r="T57" i="21"/>
  <c r="S57" i="21"/>
  <c r="R57" i="21"/>
  <c r="Q57" i="21"/>
  <c r="P57" i="21"/>
  <c r="O57" i="21"/>
  <c r="N57" i="21"/>
  <c r="W55" i="21"/>
  <c r="V55" i="21"/>
  <c r="U55" i="21"/>
  <c r="T55" i="21"/>
  <c r="S55" i="21"/>
  <c r="R55" i="21"/>
  <c r="Q55" i="21"/>
  <c r="P55" i="21"/>
  <c r="O55" i="21"/>
  <c r="N55" i="21"/>
  <c r="W54" i="21"/>
  <c r="V54" i="21"/>
  <c r="U54" i="21"/>
  <c r="T54" i="21"/>
  <c r="S54" i="21"/>
  <c r="R54" i="21"/>
  <c r="Q54" i="21"/>
  <c r="P54" i="21"/>
  <c r="O54" i="21"/>
  <c r="N54" i="21"/>
  <c r="W53" i="21"/>
  <c r="V53" i="21"/>
  <c r="U53" i="21"/>
  <c r="T53" i="21"/>
  <c r="S53" i="21"/>
  <c r="R53" i="21"/>
  <c r="Q53" i="21"/>
  <c r="P53" i="21"/>
  <c r="O53" i="21"/>
  <c r="N53" i="21"/>
  <c r="W52" i="21"/>
  <c r="V52" i="21"/>
  <c r="U52" i="21"/>
  <c r="T52" i="21"/>
  <c r="S52" i="21"/>
  <c r="R52" i="21"/>
  <c r="Q52" i="21"/>
  <c r="P52" i="21"/>
  <c r="O52" i="21"/>
  <c r="N52" i="21"/>
  <c r="W51" i="21"/>
  <c r="V51" i="21"/>
  <c r="U51" i="21"/>
  <c r="T51" i="21"/>
  <c r="S51" i="21"/>
  <c r="R51" i="21"/>
  <c r="Q51" i="21"/>
  <c r="P51" i="21"/>
  <c r="O51" i="21"/>
  <c r="N51" i="21"/>
  <c r="W49" i="21"/>
  <c r="V49" i="21"/>
  <c r="U49" i="21"/>
  <c r="T49" i="21"/>
  <c r="S49" i="21"/>
  <c r="R49" i="21"/>
  <c r="Q49" i="21"/>
  <c r="P49" i="21"/>
  <c r="O49" i="21"/>
  <c r="N49" i="21"/>
  <c r="W48" i="21"/>
  <c r="V48" i="21"/>
  <c r="U48" i="21"/>
  <c r="T48" i="21"/>
  <c r="S48" i="21"/>
  <c r="R48" i="21"/>
  <c r="Q48" i="21"/>
  <c r="P48" i="21"/>
  <c r="O48" i="21"/>
  <c r="N48" i="21"/>
  <c r="W47" i="21"/>
  <c r="V47" i="21"/>
  <c r="U47" i="21"/>
  <c r="T47" i="21"/>
  <c r="S47" i="21"/>
  <c r="R47" i="21"/>
  <c r="Q47" i="21"/>
  <c r="P47" i="21"/>
  <c r="O47" i="21"/>
  <c r="N47" i="21"/>
  <c r="W46" i="21"/>
  <c r="V46" i="21"/>
  <c r="U46" i="21"/>
  <c r="T46" i="21"/>
  <c r="S46" i="21"/>
  <c r="R46" i="21"/>
  <c r="Q46" i="21"/>
  <c r="P46" i="21"/>
  <c r="O46" i="21"/>
  <c r="N46" i="21"/>
  <c r="W45" i="21"/>
  <c r="V45" i="21"/>
  <c r="U45" i="21"/>
  <c r="T45" i="21"/>
  <c r="S45" i="21"/>
  <c r="R45" i="21"/>
  <c r="Q45" i="21"/>
  <c r="P45" i="21"/>
  <c r="O45" i="21"/>
  <c r="N45" i="21"/>
  <c r="W43" i="21"/>
  <c r="V43" i="21"/>
  <c r="U43" i="21"/>
  <c r="T43" i="21"/>
  <c r="S43" i="21"/>
  <c r="R43" i="21"/>
  <c r="Q43" i="21"/>
  <c r="P43" i="21"/>
  <c r="O43" i="21"/>
  <c r="N43" i="21"/>
  <c r="W42" i="21"/>
  <c r="V42" i="21"/>
  <c r="U42" i="21"/>
  <c r="T42" i="21"/>
  <c r="S42" i="21"/>
  <c r="R42" i="21"/>
  <c r="Q42" i="21"/>
  <c r="P42" i="21"/>
  <c r="O42" i="21"/>
  <c r="N42" i="21"/>
  <c r="W41" i="21"/>
  <c r="V41" i="21"/>
  <c r="U41" i="21"/>
  <c r="T41" i="21"/>
  <c r="S41" i="21"/>
  <c r="R41" i="21"/>
  <c r="Q41" i="21"/>
  <c r="P41" i="21"/>
  <c r="O41" i="21"/>
  <c r="N41" i="21"/>
  <c r="W40" i="21"/>
  <c r="V40" i="21"/>
  <c r="U40" i="21"/>
  <c r="T40" i="21"/>
  <c r="S40" i="21"/>
  <c r="R40" i="21"/>
  <c r="Q40" i="21"/>
  <c r="P40" i="21"/>
  <c r="O40" i="21"/>
  <c r="N40" i="21"/>
  <c r="W39" i="21"/>
  <c r="V39" i="21"/>
  <c r="U39" i="21"/>
  <c r="T39" i="21"/>
  <c r="S39" i="21"/>
  <c r="R39" i="21"/>
  <c r="Q39" i="21"/>
  <c r="P39" i="21"/>
  <c r="O39" i="21"/>
  <c r="N39" i="21"/>
  <c r="W37" i="21"/>
  <c r="V37" i="21"/>
  <c r="U37" i="21"/>
  <c r="T37" i="21"/>
  <c r="S37" i="21"/>
  <c r="R37" i="21"/>
  <c r="Q37" i="21"/>
  <c r="P37" i="21"/>
  <c r="O37" i="21"/>
  <c r="N37" i="21"/>
  <c r="W36" i="21"/>
  <c r="V36" i="21"/>
  <c r="U36" i="21"/>
  <c r="T36" i="21"/>
  <c r="S36" i="21"/>
  <c r="R36" i="21"/>
  <c r="Q36" i="21"/>
  <c r="P36" i="21"/>
  <c r="O36" i="21"/>
  <c r="N36" i="21"/>
  <c r="W35" i="21"/>
  <c r="V35" i="21"/>
  <c r="U35" i="21"/>
  <c r="T35" i="21"/>
  <c r="S35" i="21"/>
  <c r="R35" i="21"/>
  <c r="Q35" i="21"/>
  <c r="P35" i="21"/>
  <c r="O35" i="21"/>
  <c r="N35" i="21"/>
  <c r="W34" i="21"/>
  <c r="V34" i="21"/>
  <c r="U34" i="21"/>
  <c r="T34" i="21"/>
  <c r="S34" i="21"/>
  <c r="R34" i="21"/>
  <c r="Q34" i="21"/>
  <c r="P34" i="21"/>
  <c r="O34" i="21"/>
  <c r="N34" i="21"/>
  <c r="W33" i="21"/>
  <c r="V33" i="21"/>
  <c r="U33" i="21"/>
  <c r="T33" i="21"/>
  <c r="S33" i="21"/>
  <c r="R33" i="21"/>
  <c r="Q33" i="21"/>
  <c r="P33" i="21"/>
  <c r="O33" i="21"/>
  <c r="N33" i="21"/>
  <c r="W31" i="21"/>
  <c r="V31" i="21"/>
  <c r="U31" i="21"/>
  <c r="T31" i="21"/>
  <c r="S31" i="21"/>
  <c r="R31" i="21"/>
  <c r="Q31" i="21"/>
  <c r="P31" i="21"/>
  <c r="O31" i="21"/>
  <c r="N31" i="21"/>
  <c r="W30" i="21"/>
  <c r="V30" i="21"/>
  <c r="U30" i="21"/>
  <c r="T30" i="21"/>
  <c r="S30" i="21"/>
  <c r="R30" i="21"/>
  <c r="Q30" i="21"/>
  <c r="P30" i="21"/>
  <c r="O30" i="21"/>
  <c r="N30" i="21"/>
  <c r="W29" i="21"/>
  <c r="V29" i="21"/>
  <c r="U29" i="21"/>
  <c r="T29" i="21"/>
  <c r="S29" i="21"/>
  <c r="R29" i="21"/>
  <c r="Q29" i="21"/>
  <c r="P29" i="21"/>
  <c r="O29" i="21"/>
  <c r="N29" i="21"/>
  <c r="W28" i="21"/>
  <c r="V28" i="21"/>
  <c r="U28" i="21"/>
  <c r="T28" i="21"/>
  <c r="S28" i="21"/>
  <c r="R28" i="21"/>
  <c r="Q28" i="21"/>
  <c r="P28" i="21"/>
  <c r="O28" i="21"/>
  <c r="N28" i="21"/>
  <c r="W27" i="21"/>
  <c r="V27" i="21"/>
  <c r="U27" i="21"/>
  <c r="T27" i="21"/>
  <c r="S27" i="21"/>
  <c r="R27" i="21"/>
  <c r="Q27" i="21"/>
  <c r="P27" i="21"/>
  <c r="O27" i="21"/>
  <c r="N27" i="21"/>
  <c r="W25" i="21"/>
  <c r="V25" i="21"/>
  <c r="U25" i="21"/>
  <c r="T25" i="21"/>
  <c r="S25" i="21"/>
  <c r="R25" i="21"/>
  <c r="Q25" i="21"/>
  <c r="P25" i="21"/>
  <c r="O25" i="21"/>
  <c r="N25" i="21"/>
  <c r="W24" i="21"/>
  <c r="V24" i="21"/>
  <c r="U24" i="21"/>
  <c r="T24" i="21"/>
  <c r="S24" i="21"/>
  <c r="R24" i="21"/>
  <c r="Q24" i="21"/>
  <c r="P24" i="21"/>
  <c r="O24" i="21"/>
  <c r="N24" i="21"/>
  <c r="W23" i="21"/>
  <c r="V23" i="21"/>
  <c r="U23" i="21"/>
  <c r="T23" i="21"/>
  <c r="S23" i="21"/>
  <c r="R23" i="21"/>
  <c r="Q23" i="21"/>
  <c r="P23" i="21"/>
  <c r="O23" i="21"/>
  <c r="N23" i="21"/>
  <c r="W22" i="21"/>
  <c r="V22" i="21"/>
  <c r="U22" i="21"/>
  <c r="T22" i="21"/>
  <c r="S22" i="21"/>
  <c r="R22" i="21"/>
  <c r="Q22" i="21"/>
  <c r="P22" i="21"/>
  <c r="O22" i="21"/>
  <c r="N22" i="21"/>
  <c r="W21" i="21"/>
  <c r="V21" i="21"/>
  <c r="U21" i="21"/>
  <c r="T21" i="21"/>
  <c r="S21" i="21"/>
  <c r="R21" i="21"/>
  <c r="Q21" i="21"/>
  <c r="P21" i="21"/>
  <c r="O21" i="21"/>
  <c r="N21" i="21"/>
  <c r="W19" i="21"/>
  <c r="V19" i="21"/>
  <c r="U19" i="21"/>
  <c r="T19" i="21"/>
  <c r="S19" i="21"/>
  <c r="R19" i="21"/>
  <c r="Q19" i="21"/>
  <c r="P19" i="21"/>
  <c r="O19" i="21"/>
  <c r="N19" i="21"/>
  <c r="W18" i="21"/>
  <c r="V18" i="21"/>
  <c r="U18" i="21"/>
  <c r="T18" i="21"/>
  <c r="S18" i="21"/>
  <c r="R18" i="21"/>
  <c r="Q18" i="21"/>
  <c r="P18" i="21"/>
  <c r="O18" i="21"/>
  <c r="N18" i="21"/>
  <c r="W17" i="21"/>
  <c r="V17" i="21"/>
  <c r="U17" i="21"/>
  <c r="T17" i="21"/>
  <c r="S17" i="21"/>
  <c r="R17" i="21"/>
  <c r="Q17" i="21"/>
  <c r="P17" i="21"/>
  <c r="O17" i="21"/>
  <c r="N17" i="21"/>
  <c r="W16" i="21"/>
  <c r="V16" i="21"/>
  <c r="U16" i="21"/>
  <c r="T16" i="21"/>
  <c r="S16" i="21"/>
  <c r="R16" i="21"/>
  <c r="Q16" i="21"/>
  <c r="P16" i="21"/>
  <c r="O16" i="21"/>
  <c r="N16" i="21"/>
  <c r="W15" i="21"/>
  <c r="V15" i="21"/>
  <c r="U15" i="21"/>
  <c r="T15" i="21"/>
  <c r="S15" i="21"/>
  <c r="R15" i="21"/>
  <c r="Q15" i="21"/>
  <c r="P15" i="21"/>
  <c r="O15" i="21"/>
  <c r="N15" i="21"/>
  <c r="W13" i="21"/>
  <c r="V13" i="21"/>
  <c r="U13" i="21"/>
  <c r="T13" i="21"/>
  <c r="S13" i="21"/>
  <c r="R13" i="21"/>
  <c r="Q13" i="21"/>
  <c r="P13" i="21"/>
  <c r="O13" i="21"/>
  <c r="N13" i="21"/>
  <c r="W12" i="21"/>
  <c r="V12" i="21"/>
  <c r="U12" i="21"/>
  <c r="T12" i="21"/>
  <c r="S12" i="21"/>
  <c r="R12" i="21"/>
  <c r="Q12" i="21"/>
  <c r="P12" i="21"/>
  <c r="O12" i="21"/>
  <c r="N12" i="21"/>
  <c r="W11" i="21"/>
  <c r="V11" i="21"/>
  <c r="U11" i="21"/>
  <c r="T11" i="21"/>
  <c r="S11" i="21"/>
  <c r="R11" i="21"/>
  <c r="Q11" i="21"/>
  <c r="P11" i="21"/>
  <c r="O11" i="21"/>
  <c r="N11" i="21"/>
  <c r="W10" i="21"/>
  <c r="V10" i="21"/>
  <c r="U10" i="21"/>
  <c r="T10" i="21"/>
  <c r="S10" i="21"/>
  <c r="R10" i="21"/>
  <c r="Q10" i="21"/>
  <c r="P10" i="21"/>
  <c r="O10" i="21"/>
  <c r="N10" i="21"/>
  <c r="W9" i="21"/>
  <c r="V9" i="21"/>
  <c r="U9" i="21"/>
  <c r="T9" i="21"/>
  <c r="S9" i="21"/>
  <c r="R9" i="21"/>
  <c r="Q9" i="21"/>
  <c r="P9" i="21"/>
  <c r="O9" i="21"/>
  <c r="N9" i="21"/>
  <c r="L79" i="21"/>
  <c r="K79" i="21"/>
  <c r="J79" i="21"/>
  <c r="I79" i="21"/>
  <c r="H79" i="21"/>
  <c r="G79" i="21"/>
  <c r="F79" i="21"/>
  <c r="E79" i="21"/>
  <c r="D79" i="21"/>
  <c r="C79" i="21"/>
  <c r="L78" i="21"/>
  <c r="K78" i="21"/>
  <c r="J78" i="21"/>
  <c r="I78" i="21"/>
  <c r="H78" i="21"/>
  <c r="G78" i="21"/>
  <c r="F78" i="21"/>
  <c r="E78" i="21"/>
  <c r="D78" i="21"/>
  <c r="C78" i="21"/>
  <c r="L77" i="21"/>
  <c r="K77" i="21"/>
  <c r="J77" i="21"/>
  <c r="I77" i="21"/>
  <c r="H77" i="21"/>
  <c r="G77" i="21"/>
  <c r="F77" i="21"/>
  <c r="E77" i="21"/>
  <c r="D77" i="21"/>
  <c r="C77" i="21"/>
  <c r="L76" i="21"/>
  <c r="K76" i="21"/>
  <c r="J76" i="21"/>
  <c r="I76" i="21"/>
  <c r="H76" i="21"/>
  <c r="G76" i="21"/>
  <c r="F76" i="21"/>
  <c r="E76" i="21"/>
  <c r="D76" i="21"/>
  <c r="C76" i="21"/>
  <c r="L75" i="21"/>
  <c r="K75" i="21"/>
  <c r="J75" i="21"/>
  <c r="I75" i="21"/>
  <c r="H75" i="21"/>
  <c r="G75" i="21"/>
  <c r="F75" i="21"/>
  <c r="E75" i="21"/>
  <c r="D75" i="21"/>
  <c r="C75" i="21"/>
  <c r="L73" i="21"/>
  <c r="K73" i="21"/>
  <c r="J73" i="21"/>
  <c r="I73" i="21"/>
  <c r="H73" i="21"/>
  <c r="G73" i="21"/>
  <c r="F73" i="21"/>
  <c r="E73" i="21"/>
  <c r="D73" i="21"/>
  <c r="C73" i="21"/>
  <c r="L72" i="21"/>
  <c r="K72" i="21"/>
  <c r="J72" i="21"/>
  <c r="I72" i="21"/>
  <c r="H72" i="21"/>
  <c r="G72" i="21"/>
  <c r="F72" i="21"/>
  <c r="E72" i="21"/>
  <c r="D72" i="21"/>
  <c r="C72" i="21"/>
  <c r="L71" i="21"/>
  <c r="K71" i="21"/>
  <c r="J71" i="21"/>
  <c r="I71" i="21"/>
  <c r="H71" i="21"/>
  <c r="G71" i="21"/>
  <c r="F71" i="21"/>
  <c r="E71" i="21"/>
  <c r="D71" i="21"/>
  <c r="C71" i="21"/>
  <c r="L70" i="21"/>
  <c r="K70" i="21"/>
  <c r="J70" i="21"/>
  <c r="I70" i="21"/>
  <c r="H70" i="21"/>
  <c r="G70" i="21"/>
  <c r="F70" i="21"/>
  <c r="E70" i="21"/>
  <c r="D70" i="21"/>
  <c r="C70" i="21"/>
  <c r="L69" i="21"/>
  <c r="K69" i="21"/>
  <c r="J69" i="21"/>
  <c r="I69" i="21"/>
  <c r="H69" i="21"/>
  <c r="G69" i="21"/>
  <c r="F69" i="21"/>
  <c r="E69" i="21"/>
  <c r="D69" i="21"/>
  <c r="C69" i="21"/>
  <c r="L67" i="21"/>
  <c r="K67" i="21"/>
  <c r="J67" i="21"/>
  <c r="I67" i="21"/>
  <c r="H67" i="21"/>
  <c r="G67" i="21"/>
  <c r="F67" i="21"/>
  <c r="E67" i="21"/>
  <c r="D67" i="21"/>
  <c r="C67" i="21"/>
  <c r="L66" i="21"/>
  <c r="K66" i="21"/>
  <c r="J66" i="21"/>
  <c r="I66" i="21"/>
  <c r="H66" i="21"/>
  <c r="G66" i="21"/>
  <c r="F66" i="21"/>
  <c r="E66" i="21"/>
  <c r="D66" i="21"/>
  <c r="C66" i="21"/>
  <c r="L65" i="21"/>
  <c r="K65" i="21"/>
  <c r="J65" i="21"/>
  <c r="I65" i="21"/>
  <c r="H65" i="21"/>
  <c r="G65" i="21"/>
  <c r="F65" i="21"/>
  <c r="E65" i="21"/>
  <c r="D65" i="21"/>
  <c r="C65" i="21"/>
  <c r="L64" i="21"/>
  <c r="K64" i="21"/>
  <c r="J64" i="21"/>
  <c r="I64" i="21"/>
  <c r="H64" i="21"/>
  <c r="G64" i="21"/>
  <c r="F64" i="21"/>
  <c r="E64" i="21"/>
  <c r="D64" i="21"/>
  <c r="C64" i="21"/>
  <c r="L63" i="21"/>
  <c r="K63" i="21"/>
  <c r="J63" i="21"/>
  <c r="I63" i="21"/>
  <c r="H63" i="21"/>
  <c r="G63" i="21"/>
  <c r="F63" i="21"/>
  <c r="E63" i="21"/>
  <c r="D63" i="21"/>
  <c r="C63" i="21"/>
  <c r="L61" i="21"/>
  <c r="K61" i="21"/>
  <c r="J61" i="21"/>
  <c r="I61" i="21"/>
  <c r="H61" i="21"/>
  <c r="G61" i="21"/>
  <c r="F61" i="21"/>
  <c r="E61" i="21"/>
  <c r="D61" i="21"/>
  <c r="C61" i="21"/>
  <c r="L60" i="21"/>
  <c r="K60" i="21"/>
  <c r="J60" i="21"/>
  <c r="I60" i="21"/>
  <c r="H60" i="21"/>
  <c r="G60" i="21"/>
  <c r="F60" i="21"/>
  <c r="E60" i="21"/>
  <c r="D60" i="21"/>
  <c r="C60" i="21"/>
  <c r="L59" i="21"/>
  <c r="K59" i="21"/>
  <c r="J59" i="21"/>
  <c r="I59" i="21"/>
  <c r="H59" i="21"/>
  <c r="G59" i="21"/>
  <c r="F59" i="21"/>
  <c r="E59" i="21"/>
  <c r="D59" i="21"/>
  <c r="C59" i="21"/>
  <c r="L58" i="21"/>
  <c r="K58" i="21"/>
  <c r="J58" i="21"/>
  <c r="I58" i="21"/>
  <c r="H58" i="21"/>
  <c r="G58" i="21"/>
  <c r="F58" i="21"/>
  <c r="E58" i="21"/>
  <c r="D58" i="21"/>
  <c r="C58" i="21"/>
  <c r="L57" i="21"/>
  <c r="K57" i="21"/>
  <c r="J57" i="21"/>
  <c r="I57" i="21"/>
  <c r="H57" i="21"/>
  <c r="G57" i="21"/>
  <c r="F57" i="21"/>
  <c r="E57" i="21"/>
  <c r="D57" i="21"/>
  <c r="C57" i="21"/>
  <c r="L55" i="21"/>
  <c r="K55" i="21"/>
  <c r="J55" i="21"/>
  <c r="I55" i="21"/>
  <c r="H55" i="21"/>
  <c r="G55" i="21"/>
  <c r="F55" i="21"/>
  <c r="E55" i="21"/>
  <c r="D55" i="21"/>
  <c r="C55" i="21"/>
  <c r="L54" i="21"/>
  <c r="K54" i="21"/>
  <c r="J54" i="21"/>
  <c r="I54" i="21"/>
  <c r="H54" i="21"/>
  <c r="G54" i="21"/>
  <c r="F54" i="21"/>
  <c r="E54" i="21"/>
  <c r="D54" i="21"/>
  <c r="C54" i="21"/>
  <c r="L53" i="21"/>
  <c r="K53" i="21"/>
  <c r="J53" i="21"/>
  <c r="I53" i="21"/>
  <c r="H53" i="21"/>
  <c r="G53" i="21"/>
  <c r="F53" i="21"/>
  <c r="E53" i="21"/>
  <c r="D53" i="21"/>
  <c r="C53" i="21"/>
  <c r="L52" i="21"/>
  <c r="K52" i="21"/>
  <c r="J52" i="21"/>
  <c r="I52" i="21"/>
  <c r="H52" i="21"/>
  <c r="G52" i="21"/>
  <c r="F52" i="21"/>
  <c r="E52" i="21"/>
  <c r="D52" i="21"/>
  <c r="C52" i="21"/>
  <c r="L51" i="21"/>
  <c r="K51" i="21"/>
  <c r="J51" i="21"/>
  <c r="I51" i="21"/>
  <c r="H51" i="21"/>
  <c r="G51" i="21"/>
  <c r="F51" i="21"/>
  <c r="E51" i="21"/>
  <c r="D51" i="21"/>
  <c r="C51" i="21"/>
  <c r="L49" i="21"/>
  <c r="K49" i="21"/>
  <c r="J49" i="21"/>
  <c r="I49" i="21"/>
  <c r="H49" i="21"/>
  <c r="G49" i="21"/>
  <c r="F49" i="21"/>
  <c r="E49" i="21"/>
  <c r="D49" i="21"/>
  <c r="C49" i="21"/>
  <c r="L48" i="21"/>
  <c r="K48" i="21"/>
  <c r="J48" i="21"/>
  <c r="I48" i="21"/>
  <c r="H48" i="21"/>
  <c r="G48" i="21"/>
  <c r="F48" i="21"/>
  <c r="E48" i="21"/>
  <c r="D48" i="21"/>
  <c r="C48" i="21"/>
  <c r="L47" i="21"/>
  <c r="K47" i="21"/>
  <c r="J47" i="21"/>
  <c r="I47" i="21"/>
  <c r="H47" i="21"/>
  <c r="G47" i="21"/>
  <c r="F47" i="21"/>
  <c r="E47" i="21"/>
  <c r="D47" i="21"/>
  <c r="C47" i="21"/>
  <c r="L46" i="21"/>
  <c r="K46" i="21"/>
  <c r="J46" i="21"/>
  <c r="I46" i="21"/>
  <c r="H46" i="21"/>
  <c r="G46" i="21"/>
  <c r="F46" i="21"/>
  <c r="E46" i="21"/>
  <c r="D46" i="21"/>
  <c r="C46" i="21"/>
  <c r="L45" i="21"/>
  <c r="K45" i="21"/>
  <c r="J45" i="21"/>
  <c r="I45" i="21"/>
  <c r="H45" i="21"/>
  <c r="G45" i="21"/>
  <c r="F45" i="21"/>
  <c r="E45" i="21"/>
  <c r="D45" i="21"/>
  <c r="C45" i="21"/>
  <c r="L43" i="21"/>
  <c r="K43" i="21"/>
  <c r="J43" i="21"/>
  <c r="I43" i="21"/>
  <c r="H43" i="21"/>
  <c r="G43" i="21"/>
  <c r="F43" i="21"/>
  <c r="E43" i="21"/>
  <c r="D43" i="21"/>
  <c r="C43" i="21"/>
  <c r="L42" i="21"/>
  <c r="K42" i="21"/>
  <c r="J42" i="21"/>
  <c r="I42" i="21"/>
  <c r="H42" i="21"/>
  <c r="G42" i="21"/>
  <c r="F42" i="21"/>
  <c r="E42" i="21"/>
  <c r="D42" i="21"/>
  <c r="C42" i="21"/>
  <c r="L41" i="21"/>
  <c r="K41" i="21"/>
  <c r="J41" i="21"/>
  <c r="I41" i="21"/>
  <c r="H41" i="21"/>
  <c r="G41" i="21"/>
  <c r="F41" i="21"/>
  <c r="E41" i="21"/>
  <c r="D41" i="21"/>
  <c r="C41" i="21"/>
  <c r="L40" i="21"/>
  <c r="K40" i="21"/>
  <c r="J40" i="21"/>
  <c r="I40" i="21"/>
  <c r="H40" i="21"/>
  <c r="G40" i="21"/>
  <c r="F40" i="21"/>
  <c r="E40" i="21"/>
  <c r="D40" i="21"/>
  <c r="C40" i="21"/>
  <c r="L39" i="21"/>
  <c r="K39" i="21"/>
  <c r="J39" i="21"/>
  <c r="I39" i="21"/>
  <c r="H39" i="21"/>
  <c r="G39" i="21"/>
  <c r="F39" i="21"/>
  <c r="E39" i="21"/>
  <c r="D39" i="21"/>
  <c r="C39" i="21"/>
  <c r="L37" i="21"/>
  <c r="K37" i="21"/>
  <c r="J37" i="21"/>
  <c r="I37" i="21"/>
  <c r="H37" i="21"/>
  <c r="G37" i="21"/>
  <c r="F37" i="21"/>
  <c r="E37" i="21"/>
  <c r="D37" i="21"/>
  <c r="C37" i="21"/>
  <c r="L36" i="21"/>
  <c r="K36" i="21"/>
  <c r="J36" i="21"/>
  <c r="I36" i="21"/>
  <c r="H36" i="21"/>
  <c r="G36" i="21"/>
  <c r="F36" i="21"/>
  <c r="E36" i="21"/>
  <c r="D36" i="21"/>
  <c r="C36" i="21"/>
  <c r="L35" i="21"/>
  <c r="K35" i="21"/>
  <c r="J35" i="21"/>
  <c r="I35" i="21"/>
  <c r="H35" i="21"/>
  <c r="G35" i="21"/>
  <c r="F35" i="21"/>
  <c r="E35" i="21"/>
  <c r="D35" i="21"/>
  <c r="C35" i="21"/>
  <c r="L34" i="21"/>
  <c r="K34" i="21"/>
  <c r="J34" i="21"/>
  <c r="I34" i="21"/>
  <c r="H34" i="21"/>
  <c r="G34" i="21"/>
  <c r="F34" i="21"/>
  <c r="E34" i="21"/>
  <c r="D34" i="21"/>
  <c r="C34" i="21"/>
  <c r="L33" i="21"/>
  <c r="K33" i="21"/>
  <c r="J33" i="21"/>
  <c r="I33" i="21"/>
  <c r="H33" i="21"/>
  <c r="G33" i="21"/>
  <c r="F33" i="21"/>
  <c r="E33" i="21"/>
  <c r="D33" i="21"/>
  <c r="C33" i="21"/>
  <c r="L31" i="21"/>
  <c r="K31" i="21"/>
  <c r="J31" i="21"/>
  <c r="I31" i="21"/>
  <c r="H31" i="21"/>
  <c r="G31" i="21"/>
  <c r="F31" i="21"/>
  <c r="E31" i="21"/>
  <c r="D31" i="21"/>
  <c r="C31" i="21"/>
  <c r="L30" i="21"/>
  <c r="K30" i="21"/>
  <c r="J30" i="21"/>
  <c r="I30" i="21"/>
  <c r="H30" i="21"/>
  <c r="G30" i="21"/>
  <c r="F30" i="21"/>
  <c r="E30" i="21"/>
  <c r="D30" i="21"/>
  <c r="C30" i="21"/>
  <c r="L29" i="21"/>
  <c r="K29" i="21"/>
  <c r="J29" i="21"/>
  <c r="I29" i="21"/>
  <c r="H29" i="21"/>
  <c r="G29" i="21"/>
  <c r="F29" i="21"/>
  <c r="E29" i="21"/>
  <c r="D29" i="21"/>
  <c r="C29" i="21"/>
  <c r="L28" i="21"/>
  <c r="K28" i="21"/>
  <c r="J28" i="21"/>
  <c r="I28" i="21"/>
  <c r="H28" i="21"/>
  <c r="G28" i="21"/>
  <c r="F28" i="21"/>
  <c r="E28" i="21"/>
  <c r="D28" i="21"/>
  <c r="C28" i="21"/>
  <c r="L27" i="21"/>
  <c r="K27" i="21"/>
  <c r="J27" i="21"/>
  <c r="I27" i="21"/>
  <c r="H27" i="21"/>
  <c r="G27" i="21"/>
  <c r="F27" i="21"/>
  <c r="E27" i="21"/>
  <c r="D27" i="21"/>
  <c r="C27" i="21"/>
  <c r="L25" i="21"/>
  <c r="K25" i="21"/>
  <c r="J25" i="21"/>
  <c r="I25" i="21"/>
  <c r="H25" i="21"/>
  <c r="G25" i="21"/>
  <c r="F25" i="21"/>
  <c r="E25" i="21"/>
  <c r="D25" i="21"/>
  <c r="C25" i="21"/>
  <c r="L24" i="21"/>
  <c r="K24" i="21"/>
  <c r="J24" i="21"/>
  <c r="I24" i="21"/>
  <c r="H24" i="21"/>
  <c r="G24" i="21"/>
  <c r="F24" i="21"/>
  <c r="E24" i="21"/>
  <c r="D24" i="21"/>
  <c r="C24" i="21"/>
  <c r="L23" i="21"/>
  <c r="K23" i="21"/>
  <c r="J23" i="21"/>
  <c r="I23" i="21"/>
  <c r="H23" i="21"/>
  <c r="G23" i="21"/>
  <c r="F23" i="21"/>
  <c r="E23" i="21"/>
  <c r="D23" i="21"/>
  <c r="C23" i="21"/>
  <c r="L22" i="21"/>
  <c r="K22" i="21"/>
  <c r="J22" i="21"/>
  <c r="I22" i="21"/>
  <c r="H22" i="21"/>
  <c r="G22" i="21"/>
  <c r="F22" i="21"/>
  <c r="E22" i="21"/>
  <c r="D22" i="21"/>
  <c r="C22" i="21"/>
  <c r="L21" i="21"/>
  <c r="K21" i="21"/>
  <c r="J21" i="21"/>
  <c r="I21" i="21"/>
  <c r="H21" i="21"/>
  <c r="G21" i="21"/>
  <c r="F21" i="21"/>
  <c r="E21" i="21"/>
  <c r="D21" i="21"/>
  <c r="C21" i="21"/>
  <c r="L19" i="21"/>
  <c r="K19" i="21"/>
  <c r="J19" i="21"/>
  <c r="I19" i="21"/>
  <c r="H19" i="21"/>
  <c r="G19" i="21"/>
  <c r="F19" i="21"/>
  <c r="E19" i="21"/>
  <c r="D19" i="21"/>
  <c r="C19" i="21"/>
  <c r="L18" i="21"/>
  <c r="K18" i="21"/>
  <c r="J18" i="21"/>
  <c r="I18" i="21"/>
  <c r="H18" i="21"/>
  <c r="G18" i="21"/>
  <c r="F18" i="21"/>
  <c r="E18" i="21"/>
  <c r="D18" i="21"/>
  <c r="C18" i="21"/>
  <c r="L17" i="21"/>
  <c r="K17" i="21"/>
  <c r="J17" i="21"/>
  <c r="I17" i="21"/>
  <c r="H17" i="21"/>
  <c r="G17" i="21"/>
  <c r="F17" i="21"/>
  <c r="E17" i="21"/>
  <c r="D17" i="21"/>
  <c r="C17" i="21"/>
  <c r="L16" i="21"/>
  <c r="K16" i="21"/>
  <c r="J16" i="21"/>
  <c r="I16" i="21"/>
  <c r="H16" i="21"/>
  <c r="G16" i="21"/>
  <c r="F16" i="21"/>
  <c r="E16" i="21"/>
  <c r="D16" i="21"/>
  <c r="C16" i="21"/>
  <c r="L15" i="21"/>
  <c r="K15" i="21"/>
  <c r="J15" i="21"/>
  <c r="I15" i="21"/>
  <c r="H15" i="21"/>
  <c r="G15" i="21"/>
  <c r="F15" i="21"/>
  <c r="E15" i="21"/>
  <c r="D15" i="21"/>
  <c r="C15" i="21"/>
  <c r="C9" i="21"/>
  <c r="L13" i="21"/>
  <c r="K13" i="21"/>
  <c r="J13" i="21"/>
  <c r="I13" i="21"/>
  <c r="H13" i="21"/>
  <c r="G13" i="21"/>
  <c r="F13" i="21"/>
  <c r="E13" i="21"/>
  <c r="D13" i="21"/>
  <c r="C13" i="21"/>
  <c r="L12" i="21"/>
  <c r="K12" i="21"/>
  <c r="J12" i="21"/>
  <c r="I12" i="21"/>
  <c r="H12" i="21"/>
  <c r="G12" i="21"/>
  <c r="F12" i="21"/>
  <c r="E12" i="21"/>
  <c r="D12" i="21"/>
  <c r="C12" i="21"/>
  <c r="L11" i="21"/>
  <c r="K11" i="21"/>
  <c r="J11" i="21"/>
  <c r="I11" i="21"/>
  <c r="H11" i="21"/>
  <c r="G11" i="21"/>
  <c r="F11" i="21"/>
  <c r="E11" i="21"/>
  <c r="D11" i="21"/>
  <c r="C11" i="21"/>
  <c r="L10" i="21"/>
  <c r="K10" i="21"/>
  <c r="J10" i="21"/>
  <c r="I10" i="21"/>
  <c r="H10" i="21"/>
  <c r="G10" i="21"/>
  <c r="F10" i="21"/>
  <c r="E10" i="21"/>
  <c r="D10" i="21"/>
  <c r="C10" i="21"/>
  <c r="L9" i="21"/>
  <c r="K9" i="21"/>
  <c r="J9" i="21"/>
  <c r="I9" i="21"/>
  <c r="H9" i="21"/>
  <c r="G9" i="21"/>
  <c r="F9" i="21"/>
  <c r="E9" i="21"/>
  <c r="D9" i="21"/>
  <c r="W7" i="21"/>
  <c r="V7" i="21"/>
  <c r="U7" i="21"/>
  <c r="T7" i="21"/>
  <c r="S7" i="21"/>
  <c r="R7" i="21"/>
  <c r="Q7" i="21"/>
  <c r="P7" i="21"/>
  <c r="O7" i="21"/>
  <c r="N7" i="21"/>
  <c r="W6" i="21"/>
  <c r="V6" i="21"/>
  <c r="U6" i="21"/>
  <c r="T6" i="21"/>
  <c r="S6" i="21"/>
  <c r="R6" i="21"/>
  <c r="Q6" i="21"/>
  <c r="P6" i="21"/>
  <c r="O6" i="21"/>
  <c r="N6" i="21"/>
  <c r="W5" i="21"/>
  <c r="V5" i="21"/>
  <c r="U5" i="21"/>
  <c r="T5" i="21"/>
  <c r="S5" i="21"/>
  <c r="R5" i="21"/>
  <c r="Q5" i="21"/>
  <c r="P5" i="21"/>
  <c r="O5" i="21"/>
  <c r="N5" i="21"/>
  <c r="W4" i="21"/>
  <c r="V4" i="21"/>
  <c r="U4" i="21"/>
  <c r="T4" i="21"/>
  <c r="S4" i="21"/>
  <c r="R4" i="21"/>
  <c r="Q4" i="21"/>
  <c r="P4" i="21"/>
  <c r="O4" i="21"/>
  <c r="N4" i="21"/>
  <c r="W3" i="21"/>
  <c r="V3" i="21"/>
  <c r="U3" i="21"/>
  <c r="T3" i="21"/>
  <c r="S3" i="21"/>
  <c r="R3" i="21"/>
  <c r="Q3" i="21"/>
  <c r="P3" i="21"/>
  <c r="O3" i="21"/>
  <c r="N3" i="21"/>
  <c r="L7" i="21"/>
  <c r="K7" i="21"/>
  <c r="J7" i="21"/>
  <c r="I7" i="21"/>
  <c r="H7" i="21"/>
  <c r="G7" i="21"/>
  <c r="F7" i="21"/>
  <c r="E7" i="21"/>
  <c r="D7" i="21"/>
  <c r="L6" i="21"/>
  <c r="K6" i="21"/>
  <c r="J6" i="21"/>
  <c r="I6" i="21"/>
  <c r="H6" i="21"/>
  <c r="G6" i="21"/>
  <c r="F6" i="21"/>
  <c r="E6" i="21"/>
  <c r="D6" i="21"/>
  <c r="L5" i="21"/>
  <c r="K5" i="21"/>
  <c r="J5" i="21"/>
  <c r="I5" i="21"/>
  <c r="H5" i="21"/>
  <c r="G5" i="21"/>
  <c r="F5" i="21"/>
  <c r="E5" i="21"/>
  <c r="D5" i="21"/>
  <c r="L4" i="21"/>
  <c r="K4" i="21"/>
  <c r="J4" i="21"/>
  <c r="I4" i="21"/>
  <c r="H4" i="21"/>
  <c r="G4" i="21"/>
  <c r="F4" i="21"/>
  <c r="E4" i="21"/>
  <c r="D4" i="21"/>
  <c r="L3" i="21"/>
  <c r="K3" i="21"/>
  <c r="J3" i="21"/>
  <c r="I3" i="21"/>
  <c r="H3" i="21"/>
  <c r="G3" i="21"/>
  <c r="F3" i="21"/>
  <c r="E3" i="21"/>
  <c r="D3" i="21"/>
  <c r="C4" i="21"/>
  <c r="C5" i="21"/>
  <c r="C6" i="21"/>
  <c r="C7" i="21"/>
  <c r="C3" i="21"/>
  <c r="C3" i="3"/>
  <c r="W78" i="20"/>
  <c r="V78" i="20"/>
  <c r="U78" i="20"/>
  <c r="T78" i="20"/>
  <c r="S78" i="20"/>
  <c r="R78" i="20"/>
  <c r="Q78" i="20"/>
  <c r="P78" i="20"/>
  <c r="O78" i="20"/>
  <c r="W77" i="20"/>
  <c r="V77" i="20"/>
  <c r="U77" i="20"/>
  <c r="T77" i="20"/>
  <c r="S77" i="20"/>
  <c r="R77" i="20"/>
  <c r="Q77" i="20"/>
  <c r="P77" i="20"/>
  <c r="O77" i="20"/>
  <c r="W76" i="20"/>
  <c r="V76" i="20"/>
  <c r="U76" i="20"/>
  <c r="T76" i="20"/>
  <c r="S76" i="20"/>
  <c r="R76" i="20"/>
  <c r="Q76" i="20"/>
  <c r="P76" i="20"/>
  <c r="O76" i="20"/>
  <c r="W75" i="20"/>
  <c r="V75" i="20"/>
  <c r="U75" i="20"/>
  <c r="T75" i="20"/>
  <c r="S75" i="20"/>
  <c r="R75" i="20"/>
  <c r="Q75" i="20"/>
  <c r="P75" i="20"/>
  <c r="O75" i="20"/>
  <c r="W74" i="20"/>
  <c r="V74" i="20"/>
  <c r="U74" i="20"/>
  <c r="T74" i="20"/>
  <c r="S74" i="20"/>
  <c r="R74" i="20"/>
  <c r="Q74" i="20"/>
  <c r="P74" i="20"/>
  <c r="O74" i="20"/>
  <c r="W72" i="20"/>
  <c r="V72" i="20"/>
  <c r="U72" i="20"/>
  <c r="T72" i="20"/>
  <c r="S72" i="20"/>
  <c r="R72" i="20"/>
  <c r="Q72" i="20"/>
  <c r="P72" i="20"/>
  <c r="O72" i="20"/>
  <c r="W71" i="20"/>
  <c r="V71" i="20"/>
  <c r="U71" i="20"/>
  <c r="T71" i="20"/>
  <c r="S71" i="20"/>
  <c r="R71" i="20"/>
  <c r="Q71" i="20"/>
  <c r="P71" i="20"/>
  <c r="O71" i="20"/>
  <c r="W70" i="20"/>
  <c r="V70" i="20"/>
  <c r="U70" i="20"/>
  <c r="T70" i="20"/>
  <c r="S70" i="20"/>
  <c r="R70" i="20"/>
  <c r="Q70" i="20"/>
  <c r="P70" i="20"/>
  <c r="O70" i="20"/>
  <c r="W69" i="20"/>
  <c r="V69" i="20"/>
  <c r="U69" i="20"/>
  <c r="T69" i="20"/>
  <c r="S69" i="20"/>
  <c r="R69" i="20"/>
  <c r="Q69" i="20"/>
  <c r="P69" i="20"/>
  <c r="O69" i="20"/>
  <c r="W68" i="20"/>
  <c r="V68" i="20"/>
  <c r="U68" i="20"/>
  <c r="T68" i="20"/>
  <c r="S68" i="20"/>
  <c r="R68" i="20"/>
  <c r="Q68" i="20"/>
  <c r="P68" i="20"/>
  <c r="O68" i="20"/>
  <c r="W66" i="20"/>
  <c r="V66" i="20"/>
  <c r="U66" i="20"/>
  <c r="T66" i="20"/>
  <c r="S66" i="20"/>
  <c r="R66" i="20"/>
  <c r="Q66" i="20"/>
  <c r="P66" i="20"/>
  <c r="O66" i="20"/>
  <c r="W65" i="20"/>
  <c r="V65" i="20"/>
  <c r="U65" i="20"/>
  <c r="T65" i="20"/>
  <c r="S65" i="20"/>
  <c r="R65" i="20"/>
  <c r="Q65" i="20"/>
  <c r="P65" i="20"/>
  <c r="O65" i="20"/>
  <c r="W64" i="20"/>
  <c r="V64" i="20"/>
  <c r="U64" i="20"/>
  <c r="T64" i="20"/>
  <c r="S64" i="20"/>
  <c r="R64" i="20"/>
  <c r="Q64" i="20"/>
  <c r="P64" i="20"/>
  <c r="O64" i="20"/>
  <c r="W63" i="20"/>
  <c r="V63" i="20"/>
  <c r="U63" i="20"/>
  <c r="T63" i="20"/>
  <c r="S63" i="20"/>
  <c r="R63" i="20"/>
  <c r="Q63" i="20"/>
  <c r="P63" i="20"/>
  <c r="O63" i="20"/>
  <c r="W62" i="20"/>
  <c r="V62" i="20"/>
  <c r="U62" i="20"/>
  <c r="T62" i="20"/>
  <c r="S62" i="20"/>
  <c r="R62" i="20"/>
  <c r="Q62" i="20"/>
  <c r="P62" i="20"/>
  <c r="O62" i="20"/>
  <c r="W60" i="20"/>
  <c r="V60" i="20"/>
  <c r="U60" i="20"/>
  <c r="T60" i="20"/>
  <c r="S60" i="20"/>
  <c r="R60" i="20"/>
  <c r="Q60" i="20"/>
  <c r="P60" i="20"/>
  <c r="O60" i="20"/>
  <c r="W59" i="20"/>
  <c r="V59" i="20"/>
  <c r="U59" i="20"/>
  <c r="T59" i="20"/>
  <c r="S59" i="20"/>
  <c r="R59" i="20"/>
  <c r="Q59" i="20"/>
  <c r="P59" i="20"/>
  <c r="O59" i="20"/>
  <c r="W58" i="20"/>
  <c r="V58" i="20"/>
  <c r="U58" i="20"/>
  <c r="T58" i="20"/>
  <c r="S58" i="20"/>
  <c r="R58" i="20"/>
  <c r="Q58" i="20"/>
  <c r="P58" i="20"/>
  <c r="O58" i="20"/>
  <c r="W57" i="20"/>
  <c r="V57" i="20"/>
  <c r="U57" i="20"/>
  <c r="T57" i="20"/>
  <c r="S57" i="20"/>
  <c r="R57" i="20"/>
  <c r="Q57" i="20"/>
  <c r="P57" i="20"/>
  <c r="O57" i="20"/>
  <c r="W56" i="20"/>
  <c r="V56" i="20"/>
  <c r="U56" i="20"/>
  <c r="T56" i="20"/>
  <c r="S56" i="20"/>
  <c r="R56" i="20"/>
  <c r="Q56" i="20"/>
  <c r="P56" i="20"/>
  <c r="O56" i="20"/>
  <c r="W54" i="20"/>
  <c r="V54" i="20"/>
  <c r="U54" i="20"/>
  <c r="T54" i="20"/>
  <c r="S54" i="20"/>
  <c r="R54" i="20"/>
  <c r="Q54" i="20"/>
  <c r="P54" i="20"/>
  <c r="O54" i="20"/>
  <c r="W53" i="20"/>
  <c r="V53" i="20"/>
  <c r="U53" i="20"/>
  <c r="T53" i="20"/>
  <c r="S53" i="20"/>
  <c r="R53" i="20"/>
  <c r="Q53" i="20"/>
  <c r="P53" i="20"/>
  <c r="O53" i="20"/>
  <c r="W52" i="20"/>
  <c r="V52" i="20"/>
  <c r="U52" i="20"/>
  <c r="T52" i="20"/>
  <c r="S52" i="20"/>
  <c r="R52" i="20"/>
  <c r="Q52" i="20"/>
  <c r="P52" i="20"/>
  <c r="O52" i="20"/>
  <c r="W51" i="20"/>
  <c r="V51" i="20"/>
  <c r="U51" i="20"/>
  <c r="T51" i="20"/>
  <c r="S51" i="20"/>
  <c r="R51" i="20"/>
  <c r="Q51" i="20"/>
  <c r="P51" i="20"/>
  <c r="O51" i="20"/>
  <c r="W50" i="20"/>
  <c r="V50" i="20"/>
  <c r="U50" i="20"/>
  <c r="T50" i="20"/>
  <c r="S50" i="20"/>
  <c r="R50" i="20"/>
  <c r="Q50" i="20"/>
  <c r="P50" i="20"/>
  <c r="O50" i="20"/>
  <c r="W48" i="20"/>
  <c r="V48" i="20"/>
  <c r="U48" i="20"/>
  <c r="T48" i="20"/>
  <c r="S48" i="20"/>
  <c r="R48" i="20"/>
  <c r="Q48" i="20"/>
  <c r="P48" i="20"/>
  <c r="O48" i="20"/>
  <c r="W47" i="20"/>
  <c r="V47" i="20"/>
  <c r="U47" i="20"/>
  <c r="T47" i="20"/>
  <c r="S47" i="20"/>
  <c r="R47" i="20"/>
  <c r="Q47" i="20"/>
  <c r="P47" i="20"/>
  <c r="O47" i="20"/>
  <c r="W46" i="20"/>
  <c r="V46" i="20"/>
  <c r="U46" i="20"/>
  <c r="T46" i="20"/>
  <c r="S46" i="20"/>
  <c r="R46" i="20"/>
  <c r="Q46" i="20"/>
  <c r="P46" i="20"/>
  <c r="O46" i="20"/>
  <c r="W45" i="20"/>
  <c r="V45" i="20"/>
  <c r="U45" i="20"/>
  <c r="T45" i="20"/>
  <c r="S45" i="20"/>
  <c r="R45" i="20"/>
  <c r="Q45" i="20"/>
  <c r="P45" i="20"/>
  <c r="O45" i="20"/>
  <c r="W44" i="20"/>
  <c r="V44" i="20"/>
  <c r="U44" i="20"/>
  <c r="T44" i="20"/>
  <c r="S44" i="20"/>
  <c r="R44" i="20"/>
  <c r="Q44" i="20"/>
  <c r="P44" i="20"/>
  <c r="O44" i="20"/>
  <c r="W42" i="20"/>
  <c r="V42" i="20"/>
  <c r="U42" i="20"/>
  <c r="T42" i="20"/>
  <c r="S42" i="20"/>
  <c r="R42" i="20"/>
  <c r="Q42" i="20"/>
  <c r="P42" i="20"/>
  <c r="O42" i="20"/>
  <c r="W41" i="20"/>
  <c r="V41" i="20"/>
  <c r="U41" i="20"/>
  <c r="T41" i="20"/>
  <c r="S41" i="20"/>
  <c r="R41" i="20"/>
  <c r="Q41" i="20"/>
  <c r="P41" i="20"/>
  <c r="O41" i="20"/>
  <c r="W40" i="20"/>
  <c r="V40" i="20"/>
  <c r="U40" i="20"/>
  <c r="T40" i="20"/>
  <c r="S40" i="20"/>
  <c r="R40" i="20"/>
  <c r="Q40" i="20"/>
  <c r="P40" i="20"/>
  <c r="O40" i="20"/>
  <c r="W39" i="20"/>
  <c r="V39" i="20"/>
  <c r="U39" i="20"/>
  <c r="T39" i="20"/>
  <c r="S39" i="20"/>
  <c r="R39" i="20"/>
  <c r="Q39" i="20"/>
  <c r="P39" i="20"/>
  <c r="O39" i="20"/>
  <c r="W38" i="20"/>
  <c r="V38" i="20"/>
  <c r="U38" i="20"/>
  <c r="T38" i="20"/>
  <c r="S38" i="20"/>
  <c r="R38" i="20"/>
  <c r="Q38" i="20"/>
  <c r="P38" i="20"/>
  <c r="O38" i="20"/>
  <c r="W36" i="20"/>
  <c r="V36" i="20"/>
  <c r="U36" i="20"/>
  <c r="T36" i="20"/>
  <c r="S36" i="20"/>
  <c r="R36" i="20"/>
  <c r="Q36" i="20"/>
  <c r="P36" i="20"/>
  <c r="O36" i="20"/>
  <c r="W35" i="20"/>
  <c r="V35" i="20"/>
  <c r="U35" i="20"/>
  <c r="T35" i="20"/>
  <c r="S35" i="20"/>
  <c r="R35" i="20"/>
  <c r="Q35" i="20"/>
  <c r="P35" i="20"/>
  <c r="O35" i="20"/>
  <c r="W34" i="20"/>
  <c r="V34" i="20"/>
  <c r="U34" i="20"/>
  <c r="T34" i="20"/>
  <c r="S34" i="20"/>
  <c r="R34" i="20"/>
  <c r="Q34" i="20"/>
  <c r="P34" i="20"/>
  <c r="O34" i="20"/>
  <c r="W33" i="20"/>
  <c r="V33" i="20"/>
  <c r="U33" i="20"/>
  <c r="T33" i="20"/>
  <c r="S33" i="20"/>
  <c r="R33" i="20"/>
  <c r="Q33" i="20"/>
  <c r="P33" i="20"/>
  <c r="O33" i="20"/>
  <c r="W32" i="20"/>
  <c r="V32" i="20"/>
  <c r="U32" i="20"/>
  <c r="T32" i="20"/>
  <c r="S32" i="20"/>
  <c r="R32" i="20"/>
  <c r="Q32" i="20"/>
  <c r="P32" i="20"/>
  <c r="O32" i="20"/>
  <c r="W30" i="20"/>
  <c r="V30" i="20"/>
  <c r="U30" i="20"/>
  <c r="T30" i="20"/>
  <c r="S30" i="20"/>
  <c r="R30" i="20"/>
  <c r="Q30" i="20"/>
  <c r="P30" i="20"/>
  <c r="O30" i="20"/>
  <c r="W29" i="20"/>
  <c r="V29" i="20"/>
  <c r="U29" i="20"/>
  <c r="T29" i="20"/>
  <c r="S29" i="20"/>
  <c r="R29" i="20"/>
  <c r="Q29" i="20"/>
  <c r="P29" i="20"/>
  <c r="O29" i="20"/>
  <c r="W28" i="20"/>
  <c r="V28" i="20"/>
  <c r="U28" i="20"/>
  <c r="T28" i="20"/>
  <c r="S28" i="20"/>
  <c r="R28" i="20"/>
  <c r="Q28" i="20"/>
  <c r="P28" i="20"/>
  <c r="O28" i="20"/>
  <c r="W27" i="20"/>
  <c r="V27" i="20"/>
  <c r="U27" i="20"/>
  <c r="T27" i="20"/>
  <c r="S27" i="20"/>
  <c r="R27" i="20"/>
  <c r="Q27" i="20"/>
  <c r="P27" i="20"/>
  <c r="O27" i="20"/>
  <c r="W26" i="20"/>
  <c r="V26" i="20"/>
  <c r="U26" i="20"/>
  <c r="T26" i="20"/>
  <c r="S26" i="20"/>
  <c r="R26" i="20"/>
  <c r="Q26" i="20"/>
  <c r="P26" i="20"/>
  <c r="O26" i="20"/>
  <c r="W24" i="20"/>
  <c r="V24" i="20"/>
  <c r="U24" i="20"/>
  <c r="T24" i="20"/>
  <c r="S24" i="20"/>
  <c r="R24" i="20"/>
  <c r="Q24" i="20"/>
  <c r="P24" i="20"/>
  <c r="O24" i="20"/>
  <c r="W23" i="20"/>
  <c r="V23" i="20"/>
  <c r="U23" i="20"/>
  <c r="T23" i="20"/>
  <c r="S23" i="20"/>
  <c r="R23" i="20"/>
  <c r="Q23" i="20"/>
  <c r="P23" i="20"/>
  <c r="O23" i="20"/>
  <c r="W22" i="20"/>
  <c r="V22" i="20"/>
  <c r="U22" i="20"/>
  <c r="T22" i="20"/>
  <c r="S22" i="20"/>
  <c r="R22" i="20"/>
  <c r="Q22" i="20"/>
  <c r="P22" i="20"/>
  <c r="O22" i="20"/>
  <c r="W21" i="20"/>
  <c r="V21" i="20"/>
  <c r="U21" i="20"/>
  <c r="T21" i="20"/>
  <c r="S21" i="20"/>
  <c r="R21" i="20"/>
  <c r="Q21" i="20"/>
  <c r="P21" i="20"/>
  <c r="O21" i="20"/>
  <c r="W20" i="20"/>
  <c r="V20" i="20"/>
  <c r="U20" i="20"/>
  <c r="T20" i="20"/>
  <c r="S20" i="20"/>
  <c r="R20" i="20"/>
  <c r="Q20" i="20"/>
  <c r="P20" i="20"/>
  <c r="O20" i="20"/>
  <c r="L24" i="20"/>
  <c r="K24" i="20"/>
  <c r="J24" i="20"/>
  <c r="I24" i="20"/>
  <c r="H24" i="20"/>
  <c r="G24" i="20"/>
  <c r="F24" i="20"/>
  <c r="E24" i="20"/>
  <c r="D24" i="20"/>
  <c r="L23" i="20"/>
  <c r="K23" i="20"/>
  <c r="J23" i="20"/>
  <c r="I23" i="20"/>
  <c r="H23" i="20"/>
  <c r="G23" i="20"/>
  <c r="F23" i="20"/>
  <c r="E23" i="20"/>
  <c r="D23" i="20"/>
  <c r="L22" i="20"/>
  <c r="K22" i="20"/>
  <c r="J22" i="20"/>
  <c r="I22" i="20"/>
  <c r="H22" i="20"/>
  <c r="G22" i="20"/>
  <c r="F22" i="20"/>
  <c r="E22" i="20"/>
  <c r="D22" i="20"/>
  <c r="L21" i="20"/>
  <c r="K21" i="20"/>
  <c r="J21" i="20"/>
  <c r="I21" i="20"/>
  <c r="H21" i="20"/>
  <c r="G21" i="20"/>
  <c r="F21" i="20"/>
  <c r="E21" i="20"/>
  <c r="D21" i="20"/>
  <c r="L20" i="20"/>
  <c r="K20" i="20"/>
  <c r="J20" i="20"/>
  <c r="I20" i="20"/>
  <c r="H20" i="20"/>
  <c r="G20" i="20"/>
  <c r="F20" i="20"/>
  <c r="E20" i="20"/>
  <c r="D20" i="20"/>
  <c r="L30" i="20"/>
  <c r="K30" i="20"/>
  <c r="J30" i="20"/>
  <c r="I30" i="20"/>
  <c r="H30" i="20"/>
  <c r="G30" i="20"/>
  <c r="F30" i="20"/>
  <c r="E30" i="20"/>
  <c r="D30" i="20"/>
  <c r="L29" i="20"/>
  <c r="K29" i="20"/>
  <c r="J29" i="20"/>
  <c r="I29" i="20"/>
  <c r="H29" i="20"/>
  <c r="G29" i="20"/>
  <c r="F29" i="20"/>
  <c r="E29" i="20"/>
  <c r="D29" i="20"/>
  <c r="L28" i="20"/>
  <c r="K28" i="20"/>
  <c r="J28" i="20"/>
  <c r="I28" i="20"/>
  <c r="H28" i="20"/>
  <c r="G28" i="20"/>
  <c r="F28" i="20"/>
  <c r="E28" i="20"/>
  <c r="D28" i="20"/>
  <c r="L27" i="20"/>
  <c r="K27" i="20"/>
  <c r="J27" i="20"/>
  <c r="I27" i="20"/>
  <c r="H27" i="20"/>
  <c r="G27" i="20"/>
  <c r="F27" i="20"/>
  <c r="E27" i="20"/>
  <c r="D27" i="20"/>
  <c r="L26" i="20"/>
  <c r="K26" i="20"/>
  <c r="J26" i="20"/>
  <c r="I26" i="20"/>
  <c r="H26" i="20"/>
  <c r="G26" i="20"/>
  <c r="F26" i="20"/>
  <c r="E26" i="20"/>
  <c r="D26" i="20"/>
  <c r="L36" i="20"/>
  <c r="K36" i="20"/>
  <c r="J36" i="20"/>
  <c r="I36" i="20"/>
  <c r="H36" i="20"/>
  <c r="G36" i="20"/>
  <c r="F36" i="20"/>
  <c r="E36" i="20"/>
  <c r="D36" i="20"/>
  <c r="L35" i="20"/>
  <c r="K35" i="20"/>
  <c r="J35" i="20"/>
  <c r="I35" i="20"/>
  <c r="H35" i="20"/>
  <c r="G35" i="20"/>
  <c r="F35" i="20"/>
  <c r="E35" i="20"/>
  <c r="D35" i="20"/>
  <c r="L34" i="20"/>
  <c r="K34" i="20"/>
  <c r="J34" i="20"/>
  <c r="I34" i="20"/>
  <c r="H34" i="20"/>
  <c r="G34" i="20"/>
  <c r="F34" i="20"/>
  <c r="E34" i="20"/>
  <c r="D34" i="20"/>
  <c r="L33" i="20"/>
  <c r="K33" i="20"/>
  <c r="J33" i="20"/>
  <c r="I33" i="20"/>
  <c r="H33" i="20"/>
  <c r="G33" i="20"/>
  <c r="F33" i="20"/>
  <c r="E33" i="20"/>
  <c r="D33" i="20"/>
  <c r="L32" i="20"/>
  <c r="K32" i="20"/>
  <c r="J32" i="20"/>
  <c r="I32" i="20"/>
  <c r="H32" i="20"/>
  <c r="G32" i="20"/>
  <c r="F32" i="20"/>
  <c r="E32" i="20"/>
  <c r="D32" i="20"/>
  <c r="L42" i="20"/>
  <c r="K42" i="20"/>
  <c r="J42" i="20"/>
  <c r="I42" i="20"/>
  <c r="H42" i="20"/>
  <c r="G42" i="20"/>
  <c r="F42" i="20"/>
  <c r="E42" i="20"/>
  <c r="D42" i="20"/>
  <c r="L41" i="20"/>
  <c r="K41" i="20"/>
  <c r="J41" i="20"/>
  <c r="I41" i="20"/>
  <c r="H41" i="20"/>
  <c r="G41" i="20"/>
  <c r="F41" i="20"/>
  <c r="E41" i="20"/>
  <c r="D41" i="20"/>
  <c r="L40" i="20"/>
  <c r="K40" i="20"/>
  <c r="J40" i="20"/>
  <c r="I40" i="20"/>
  <c r="H40" i="20"/>
  <c r="G40" i="20"/>
  <c r="F40" i="20"/>
  <c r="E40" i="20"/>
  <c r="D40" i="20"/>
  <c r="L39" i="20"/>
  <c r="K39" i="20"/>
  <c r="J39" i="20"/>
  <c r="I39" i="20"/>
  <c r="H39" i="20"/>
  <c r="G39" i="20"/>
  <c r="F39" i="20"/>
  <c r="E39" i="20"/>
  <c r="D39" i="20"/>
  <c r="L38" i="20"/>
  <c r="K38" i="20"/>
  <c r="J38" i="20"/>
  <c r="I38" i="20"/>
  <c r="H38" i="20"/>
  <c r="G38" i="20"/>
  <c r="F38" i="20"/>
  <c r="E38" i="20"/>
  <c r="D38" i="20"/>
  <c r="L48" i="20"/>
  <c r="K48" i="20"/>
  <c r="J48" i="20"/>
  <c r="I48" i="20"/>
  <c r="H48" i="20"/>
  <c r="G48" i="20"/>
  <c r="F48" i="20"/>
  <c r="E48" i="20"/>
  <c r="D48" i="20"/>
  <c r="L47" i="20"/>
  <c r="K47" i="20"/>
  <c r="J47" i="20"/>
  <c r="I47" i="20"/>
  <c r="H47" i="20"/>
  <c r="G47" i="20"/>
  <c r="F47" i="20"/>
  <c r="E47" i="20"/>
  <c r="D47" i="20"/>
  <c r="L46" i="20"/>
  <c r="K46" i="20"/>
  <c r="J46" i="20"/>
  <c r="I46" i="20"/>
  <c r="H46" i="20"/>
  <c r="G46" i="20"/>
  <c r="F46" i="20"/>
  <c r="E46" i="20"/>
  <c r="D46" i="20"/>
  <c r="L45" i="20"/>
  <c r="K45" i="20"/>
  <c r="J45" i="20"/>
  <c r="I45" i="20"/>
  <c r="H45" i="20"/>
  <c r="G45" i="20"/>
  <c r="F45" i="20"/>
  <c r="E45" i="20"/>
  <c r="D45" i="20"/>
  <c r="L44" i="20"/>
  <c r="K44" i="20"/>
  <c r="J44" i="20"/>
  <c r="I44" i="20"/>
  <c r="H44" i="20"/>
  <c r="G44" i="20"/>
  <c r="F44" i="20"/>
  <c r="E44" i="20"/>
  <c r="D44" i="20"/>
  <c r="L54" i="20"/>
  <c r="K54" i="20"/>
  <c r="J54" i="20"/>
  <c r="I54" i="20"/>
  <c r="H54" i="20"/>
  <c r="G54" i="20"/>
  <c r="F54" i="20"/>
  <c r="E54" i="20"/>
  <c r="D54" i="20"/>
  <c r="L53" i="20"/>
  <c r="K53" i="20"/>
  <c r="J53" i="20"/>
  <c r="I53" i="20"/>
  <c r="H53" i="20"/>
  <c r="G53" i="20"/>
  <c r="F53" i="20"/>
  <c r="E53" i="20"/>
  <c r="D53" i="20"/>
  <c r="L52" i="20"/>
  <c r="K52" i="20"/>
  <c r="J52" i="20"/>
  <c r="I52" i="20"/>
  <c r="H52" i="20"/>
  <c r="G52" i="20"/>
  <c r="F52" i="20"/>
  <c r="E52" i="20"/>
  <c r="D52" i="20"/>
  <c r="L51" i="20"/>
  <c r="K51" i="20"/>
  <c r="J51" i="20"/>
  <c r="I51" i="20"/>
  <c r="H51" i="20"/>
  <c r="G51" i="20"/>
  <c r="F51" i="20"/>
  <c r="E51" i="20"/>
  <c r="D51" i="20"/>
  <c r="L50" i="20"/>
  <c r="K50" i="20"/>
  <c r="J50" i="20"/>
  <c r="I50" i="20"/>
  <c r="H50" i="20"/>
  <c r="G50" i="20"/>
  <c r="F50" i="20"/>
  <c r="E50" i="20"/>
  <c r="D50" i="20"/>
  <c r="L60" i="20"/>
  <c r="K60" i="20"/>
  <c r="J60" i="20"/>
  <c r="I60" i="20"/>
  <c r="H60" i="20"/>
  <c r="G60" i="20"/>
  <c r="F60" i="20"/>
  <c r="E60" i="20"/>
  <c r="D60" i="20"/>
  <c r="L59" i="20"/>
  <c r="K59" i="20"/>
  <c r="J59" i="20"/>
  <c r="I59" i="20"/>
  <c r="H59" i="20"/>
  <c r="G59" i="20"/>
  <c r="F59" i="20"/>
  <c r="E59" i="20"/>
  <c r="D59" i="20"/>
  <c r="L58" i="20"/>
  <c r="K58" i="20"/>
  <c r="J58" i="20"/>
  <c r="I58" i="20"/>
  <c r="H58" i="20"/>
  <c r="G58" i="20"/>
  <c r="F58" i="20"/>
  <c r="E58" i="20"/>
  <c r="D58" i="20"/>
  <c r="L57" i="20"/>
  <c r="K57" i="20"/>
  <c r="J57" i="20"/>
  <c r="I57" i="20"/>
  <c r="H57" i="20"/>
  <c r="G57" i="20"/>
  <c r="F57" i="20"/>
  <c r="E57" i="20"/>
  <c r="D57" i="20"/>
  <c r="L56" i="20"/>
  <c r="K56" i="20"/>
  <c r="J56" i="20"/>
  <c r="I56" i="20"/>
  <c r="H56" i="20"/>
  <c r="G56" i="20"/>
  <c r="F56" i="20"/>
  <c r="E56" i="20"/>
  <c r="D56" i="20"/>
  <c r="L66" i="20"/>
  <c r="K66" i="20"/>
  <c r="J66" i="20"/>
  <c r="I66" i="20"/>
  <c r="H66" i="20"/>
  <c r="G66" i="20"/>
  <c r="F66" i="20"/>
  <c r="E66" i="20"/>
  <c r="D66" i="20"/>
  <c r="L65" i="20"/>
  <c r="K65" i="20"/>
  <c r="J65" i="20"/>
  <c r="I65" i="20"/>
  <c r="H65" i="20"/>
  <c r="G65" i="20"/>
  <c r="F65" i="20"/>
  <c r="E65" i="20"/>
  <c r="D65" i="20"/>
  <c r="L64" i="20"/>
  <c r="K64" i="20"/>
  <c r="J64" i="20"/>
  <c r="I64" i="20"/>
  <c r="H64" i="20"/>
  <c r="G64" i="20"/>
  <c r="F64" i="20"/>
  <c r="E64" i="20"/>
  <c r="D64" i="20"/>
  <c r="L63" i="20"/>
  <c r="K63" i="20"/>
  <c r="J63" i="20"/>
  <c r="I63" i="20"/>
  <c r="H63" i="20"/>
  <c r="G63" i="20"/>
  <c r="F63" i="20"/>
  <c r="E63" i="20"/>
  <c r="D63" i="20"/>
  <c r="L62" i="20"/>
  <c r="K62" i="20"/>
  <c r="J62" i="20"/>
  <c r="I62" i="20"/>
  <c r="H62" i="20"/>
  <c r="G62" i="20"/>
  <c r="F62" i="20"/>
  <c r="E62" i="20"/>
  <c r="D62" i="20"/>
  <c r="L72" i="20"/>
  <c r="K72" i="20"/>
  <c r="J72" i="20"/>
  <c r="I72" i="20"/>
  <c r="H72" i="20"/>
  <c r="G72" i="20"/>
  <c r="F72" i="20"/>
  <c r="E72" i="20"/>
  <c r="D72" i="20"/>
  <c r="L71" i="20"/>
  <c r="K71" i="20"/>
  <c r="J71" i="20"/>
  <c r="I71" i="20"/>
  <c r="H71" i="20"/>
  <c r="G71" i="20"/>
  <c r="F71" i="20"/>
  <c r="E71" i="20"/>
  <c r="D71" i="20"/>
  <c r="L70" i="20"/>
  <c r="K70" i="20"/>
  <c r="J70" i="20"/>
  <c r="I70" i="20"/>
  <c r="H70" i="20"/>
  <c r="G70" i="20"/>
  <c r="F70" i="20"/>
  <c r="E70" i="20"/>
  <c r="D70" i="20"/>
  <c r="L69" i="20"/>
  <c r="K69" i="20"/>
  <c r="J69" i="20"/>
  <c r="I69" i="20"/>
  <c r="H69" i="20"/>
  <c r="G69" i="20"/>
  <c r="F69" i="20"/>
  <c r="E69" i="20"/>
  <c r="D69" i="20"/>
  <c r="L68" i="20"/>
  <c r="K68" i="20"/>
  <c r="J68" i="20"/>
  <c r="I68" i="20"/>
  <c r="H68" i="20"/>
  <c r="G68" i="20"/>
  <c r="F68" i="20"/>
  <c r="E68" i="20"/>
  <c r="D68" i="20"/>
  <c r="D74" i="20"/>
  <c r="E74" i="20"/>
  <c r="F74" i="20"/>
  <c r="G74" i="20"/>
  <c r="H74" i="20"/>
  <c r="I74" i="20"/>
  <c r="J74" i="20"/>
  <c r="K74" i="20"/>
  <c r="L74" i="20"/>
  <c r="D75" i="20"/>
  <c r="E75" i="20"/>
  <c r="F75" i="20"/>
  <c r="G75" i="20"/>
  <c r="H75" i="20"/>
  <c r="I75" i="20"/>
  <c r="J75" i="20"/>
  <c r="K75" i="20"/>
  <c r="L75" i="20"/>
  <c r="D76" i="20"/>
  <c r="E76" i="20"/>
  <c r="F76" i="20"/>
  <c r="G76" i="20"/>
  <c r="H76" i="20"/>
  <c r="I76" i="20"/>
  <c r="J76" i="20"/>
  <c r="K76" i="20"/>
  <c r="L76" i="20"/>
  <c r="D77" i="20"/>
  <c r="E77" i="20"/>
  <c r="F77" i="20"/>
  <c r="G77" i="20"/>
  <c r="H77" i="20"/>
  <c r="I77" i="20"/>
  <c r="J77" i="20"/>
  <c r="K77" i="20"/>
  <c r="L77" i="20"/>
  <c r="D78" i="20"/>
  <c r="E78" i="20"/>
  <c r="F78" i="20"/>
  <c r="G78" i="20"/>
  <c r="H78" i="20"/>
  <c r="I78" i="20"/>
  <c r="J78" i="20"/>
  <c r="K78" i="20"/>
  <c r="L78" i="20"/>
  <c r="N74" i="20"/>
  <c r="N75" i="20"/>
  <c r="N76" i="20"/>
  <c r="N77" i="20"/>
  <c r="N78" i="20"/>
  <c r="C74" i="20"/>
  <c r="C75" i="20"/>
  <c r="C76" i="20"/>
  <c r="C77" i="20"/>
  <c r="C78" i="20"/>
  <c r="N68" i="20"/>
  <c r="N69" i="20"/>
  <c r="N70" i="20"/>
  <c r="N71" i="20"/>
  <c r="N72" i="20"/>
  <c r="C68" i="20"/>
  <c r="C69" i="20"/>
  <c r="C70" i="20"/>
  <c r="C71" i="20"/>
  <c r="C72" i="20"/>
  <c r="N62" i="20"/>
  <c r="N63" i="20"/>
  <c r="N64" i="20"/>
  <c r="N65" i="20"/>
  <c r="N66" i="20"/>
  <c r="C62" i="20"/>
  <c r="C63" i="20"/>
  <c r="C64" i="20"/>
  <c r="C65" i="20"/>
  <c r="C66" i="20"/>
  <c r="N56" i="20"/>
  <c r="N57" i="20"/>
  <c r="N58" i="20"/>
  <c r="N59" i="20"/>
  <c r="N60" i="20"/>
  <c r="C56" i="20"/>
  <c r="C57" i="20"/>
  <c r="C58" i="20"/>
  <c r="C59" i="20"/>
  <c r="C60" i="20"/>
  <c r="N50" i="20"/>
  <c r="N51" i="20"/>
  <c r="N52" i="20"/>
  <c r="N53" i="20"/>
  <c r="N54" i="20"/>
  <c r="C50" i="20"/>
  <c r="C51" i="20"/>
  <c r="C52" i="20"/>
  <c r="C53" i="20"/>
  <c r="C54" i="20"/>
  <c r="N44" i="20"/>
  <c r="N45" i="20"/>
  <c r="N46" i="20"/>
  <c r="N47" i="20"/>
  <c r="N48" i="20"/>
  <c r="C44" i="20"/>
  <c r="C45" i="20"/>
  <c r="C46" i="20"/>
  <c r="C47" i="20"/>
  <c r="C48" i="20"/>
  <c r="N38" i="20"/>
  <c r="N39" i="20"/>
  <c r="N40" i="20"/>
  <c r="N41" i="20"/>
  <c r="N42" i="20"/>
  <c r="C38" i="20"/>
  <c r="C39" i="20"/>
  <c r="C40" i="20"/>
  <c r="C41" i="20"/>
  <c r="C42" i="20"/>
  <c r="N32" i="20"/>
  <c r="N33" i="20"/>
  <c r="N34" i="20"/>
  <c r="N35" i="20"/>
  <c r="N36" i="20"/>
  <c r="C32" i="20"/>
  <c r="C33" i="20"/>
  <c r="C34" i="20"/>
  <c r="C35" i="20"/>
  <c r="C36" i="20"/>
  <c r="N26" i="20"/>
  <c r="N27" i="20"/>
  <c r="N28" i="20"/>
  <c r="N29" i="20"/>
  <c r="N30" i="20"/>
  <c r="C26" i="20"/>
  <c r="C27" i="20"/>
  <c r="C28" i="20"/>
  <c r="C29" i="20"/>
  <c r="C30" i="20"/>
  <c r="N20" i="20"/>
  <c r="N21" i="20"/>
  <c r="N22" i="20"/>
  <c r="N23" i="20"/>
  <c r="N24" i="20"/>
  <c r="C20" i="20"/>
  <c r="C21" i="20"/>
  <c r="C22" i="20"/>
  <c r="C23" i="20"/>
  <c r="C24" i="20"/>
  <c r="O14" i="20"/>
  <c r="P14" i="20"/>
  <c r="Q14" i="20"/>
  <c r="R14" i="20"/>
  <c r="S14" i="20"/>
  <c r="T14" i="20"/>
  <c r="U14" i="20"/>
  <c r="V14" i="20"/>
  <c r="W14" i="20"/>
  <c r="O15" i="20"/>
  <c r="P15" i="20"/>
  <c r="Q15" i="20"/>
  <c r="R15" i="20"/>
  <c r="S15" i="20"/>
  <c r="T15" i="20"/>
  <c r="U15" i="20"/>
  <c r="V15" i="20"/>
  <c r="W15" i="20"/>
  <c r="O16" i="20"/>
  <c r="P16" i="20"/>
  <c r="Q16" i="20"/>
  <c r="R16" i="20"/>
  <c r="S16" i="20"/>
  <c r="T16" i="20"/>
  <c r="U16" i="20"/>
  <c r="V16" i="20"/>
  <c r="W16" i="20"/>
  <c r="O17" i="20"/>
  <c r="P17" i="20"/>
  <c r="Q17" i="20"/>
  <c r="R17" i="20"/>
  <c r="S17" i="20"/>
  <c r="T17" i="20"/>
  <c r="U17" i="20"/>
  <c r="V17" i="20"/>
  <c r="W17" i="20"/>
  <c r="O18" i="20"/>
  <c r="P18" i="20"/>
  <c r="Q18" i="20"/>
  <c r="R18" i="20"/>
  <c r="S18" i="20"/>
  <c r="T18" i="20"/>
  <c r="U18" i="20"/>
  <c r="V18" i="20"/>
  <c r="W18" i="20"/>
  <c r="N14" i="20"/>
  <c r="N15" i="20"/>
  <c r="N16" i="20"/>
  <c r="N17" i="20"/>
  <c r="N18" i="20"/>
  <c r="D14" i="20"/>
  <c r="E14" i="20"/>
  <c r="F14" i="20"/>
  <c r="G14" i="20"/>
  <c r="H14" i="20"/>
  <c r="I14" i="20"/>
  <c r="J14" i="20"/>
  <c r="K14" i="20"/>
  <c r="L14" i="20"/>
  <c r="D15" i="20"/>
  <c r="E15" i="20"/>
  <c r="F15" i="20"/>
  <c r="G15" i="20"/>
  <c r="H15" i="20"/>
  <c r="I15" i="20"/>
  <c r="J15" i="20"/>
  <c r="K15" i="20"/>
  <c r="L15" i="20"/>
  <c r="D16" i="20"/>
  <c r="E16" i="20"/>
  <c r="F16" i="20"/>
  <c r="G16" i="20"/>
  <c r="H16" i="20"/>
  <c r="I16" i="20"/>
  <c r="J16" i="20"/>
  <c r="K16" i="20"/>
  <c r="L16" i="20"/>
  <c r="D17" i="20"/>
  <c r="E17" i="20"/>
  <c r="F17" i="20"/>
  <c r="G17" i="20"/>
  <c r="H17" i="20"/>
  <c r="I17" i="20"/>
  <c r="J17" i="20"/>
  <c r="K17" i="20"/>
  <c r="L17" i="20"/>
  <c r="D18" i="20"/>
  <c r="E18" i="20"/>
  <c r="F18" i="20"/>
  <c r="G18" i="20"/>
  <c r="H18" i="20"/>
  <c r="I18" i="20"/>
  <c r="J18" i="20"/>
  <c r="K18" i="20"/>
  <c r="L18" i="20"/>
  <c r="C14" i="20"/>
  <c r="C15" i="20"/>
  <c r="C16" i="20"/>
  <c r="C17" i="20"/>
  <c r="C18" i="20"/>
  <c r="O8" i="20"/>
  <c r="P8" i="20"/>
  <c r="Q8" i="20"/>
  <c r="R8" i="20"/>
  <c r="S8" i="20"/>
  <c r="T8" i="20"/>
  <c r="U8" i="20"/>
  <c r="V8" i="20"/>
  <c r="W8" i="20"/>
  <c r="O9" i="20"/>
  <c r="P9" i="20"/>
  <c r="Q9" i="20"/>
  <c r="R9" i="20"/>
  <c r="S9" i="20"/>
  <c r="T9" i="20"/>
  <c r="U9" i="20"/>
  <c r="V9" i="20"/>
  <c r="W9" i="20"/>
  <c r="O10" i="20"/>
  <c r="P10" i="20"/>
  <c r="Q10" i="20"/>
  <c r="R10" i="20"/>
  <c r="S10" i="20"/>
  <c r="T10" i="20"/>
  <c r="U10" i="20"/>
  <c r="V10" i="20"/>
  <c r="W10" i="20"/>
  <c r="O11" i="20"/>
  <c r="P11" i="20"/>
  <c r="Q11" i="20"/>
  <c r="R11" i="20"/>
  <c r="S11" i="20"/>
  <c r="T11" i="20"/>
  <c r="U11" i="20"/>
  <c r="V11" i="20"/>
  <c r="W11" i="20"/>
  <c r="O12" i="20"/>
  <c r="P12" i="20"/>
  <c r="Q12" i="20"/>
  <c r="R12" i="20"/>
  <c r="S12" i="20"/>
  <c r="T12" i="20"/>
  <c r="U12" i="20"/>
  <c r="V12" i="20"/>
  <c r="W12" i="20"/>
  <c r="N8" i="20"/>
  <c r="N9" i="20"/>
  <c r="N10" i="20"/>
  <c r="N11" i="20"/>
  <c r="N12" i="20"/>
  <c r="D8" i="20"/>
  <c r="E8" i="20"/>
  <c r="F8" i="20"/>
  <c r="G8" i="20"/>
  <c r="H8" i="20"/>
  <c r="I8" i="20"/>
  <c r="J8" i="20"/>
  <c r="K8" i="20"/>
  <c r="L8" i="20"/>
  <c r="D9" i="20"/>
  <c r="E9" i="20"/>
  <c r="F9" i="20"/>
  <c r="G9" i="20"/>
  <c r="H9" i="20"/>
  <c r="I9" i="20"/>
  <c r="J9" i="20"/>
  <c r="K9" i="20"/>
  <c r="L9" i="20"/>
  <c r="D10" i="20"/>
  <c r="E10" i="20"/>
  <c r="F10" i="20"/>
  <c r="G10" i="20"/>
  <c r="H10" i="20"/>
  <c r="I10" i="20"/>
  <c r="J10" i="20"/>
  <c r="K10" i="20"/>
  <c r="L10" i="20"/>
  <c r="D11" i="20"/>
  <c r="E11" i="20"/>
  <c r="F11" i="20"/>
  <c r="G11" i="20"/>
  <c r="H11" i="20"/>
  <c r="I11" i="20"/>
  <c r="J11" i="20"/>
  <c r="K11" i="20"/>
  <c r="L11" i="20"/>
  <c r="D12" i="20"/>
  <c r="E12" i="20"/>
  <c r="F12" i="20"/>
  <c r="G12" i="20"/>
  <c r="H12" i="20"/>
  <c r="I12" i="20"/>
  <c r="J12" i="20"/>
  <c r="K12" i="20"/>
  <c r="L12" i="20"/>
  <c r="C8" i="20"/>
  <c r="C9" i="20"/>
  <c r="C10" i="20"/>
  <c r="C11" i="20"/>
  <c r="C12" i="20"/>
  <c r="C4" i="20"/>
  <c r="C3" i="20"/>
  <c r="O1" i="20"/>
  <c r="P1" i="20"/>
  <c r="Q1" i="20"/>
  <c r="R1" i="20"/>
  <c r="S1" i="20"/>
  <c r="T1" i="20"/>
  <c r="U1" i="20"/>
  <c r="V1" i="20"/>
  <c r="W1" i="20"/>
  <c r="N1" i="20"/>
  <c r="N2" i="20"/>
  <c r="O2" i="20"/>
  <c r="P2" i="20"/>
  <c r="Q2" i="20"/>
  <c r="R2" i="20"/>
  <c r="S2" i="20"/>
  <c r="T2" i="20"/>
  <c r="U2" i="20"/>
  <c r="V2" i="20"/>
  <c r="W2" i="20"/>
  <c r="N3" i="20"/>
  <c r="O3" i="20"/>
  <c r="P3" i="20"/>
  <c r="Q3" i="20"/>
  <c r="R3" i="20"/>
  <c r="S3" i="20"/>
  <c r="T3" i="20"/>
  <c r="U3" i="20"/>
  <c r="V3" i="20"/>
  <c r="W3" i="20"/>
  <c r="N4" i="20"/>
  <c r="O4" i="20"/>
  <c r="P4" i="20"/>
  <c r="Q4" i="20"/>
  <c r="R4" i="20"/>
  <c r="S4" i="20"/>
  <c r="T4" i="20"/>
  <c r="U4" i="20"/>
  <c r="V4" i="20"/>
  <c r="W4" i="20"/>
  <c r="N5" i="20"/>
  <c r="O5" i="20"/>
  <c r="P5" i="20"/>
  <c r="Q5" i="20"/>
  <c r="R5" i="20"/>
  <c r="S5" i="20"/>
  <c r="T5" i="20"/>
  <c r="U5" i="20"/>
  <c r="V5" i="20"/>
  <c r="W5" i="20"/>
  <c r="N6" i="20"/>
  <c r="O6" i="20"/>
  <c r="P6" i="20"/>
  <c r="Q6" i="20"/>
  <c r="R6" i="20"/>
  <c r="S6" i="20"/>
  <c r="T6" i="20"/>
  <c r="U6" i="20"/>
  <c r="V6" i="20"/>
  <c r="W6" i="20"/>
  <c r="D4" i="20"/>
  <c r="E4" i="20"/>
  <c r="F4" i="20"/>
  <c r="G4" i="20"/>
  <c r="H4" i="20"/>
  <c r="I4" i="20"/>
  <c r="J4" i="20"/>
  <c r="K4" i="20"/>
  <c r="L4" i="20"/>
  <c r="D5" i="20"/>
  <c r="E5" i="20"/>
  <c r="F5" i="20"/>
  <c r="G5" i="20"/>
  <c r="H5" i="20"/>
  <c r="I5" i="20"/>
  <c r="J5" i="20"/>
  <c r="K5" i="20"/>
  <c r="L5" i="20"/>
  <c r="D6" i="20"/>
  <c r="E6" i="20"/>
  <c r="F6" i="20"/>
  <c r="G6" i="20"/>
  <c r="H6" i="20"/>
  <c r="I6" i="20"/>
  <c r="J6" i="20"/>
  <c r="K6" i="20"/>
  <c r="L6" i="20"/>
  <c r="C6" i="20"/>
  <c r="C5" i="20"/>
  <c r="L3" i="20"/>
  <c r="K3" i="20"/>
  <c r="J3" i="20"/>
  <c r="I3" i="20"/>
  <c r="H3" i="20"/>
  <c r="G3" i="20"/>
  <c r="F3" i="20"/>
  <c r="E3" i="20"/>
  <c r="D3" i="20"/>
  <c r="L2" i="20"/>
  <c r="K2" i="20"/>
  <c r="J2" i="20"/>
  <c r="I2" i="20"/>
  <c r="H2" i="20"/>
  <c r="G2" i="20"/>
  <c r="F2" i="20"/>
  <c r="E2" i="20"/>
  <c r="D2" i="20"/>
  <c r="C2" i="20"/>
  <c r="S65" i="22" l="1"/>
  <c r="R59" i="22"/>
  <c r="R50" i="22"/>
  <c r="S46" i="22"/>
  <c r="S36" i="22"/>
  <c r="S27" i="22"/>
  <c r="R11" i="22"/>
  <c r="S26" i="22"/>
  <c r="S76" i="22"/>
  <c r="S17" i="22"/>
  <c r="S45" i="22"/>
  <c r="R40" i="22"/>
  <c r="R16" i="22"/>
  <c r="R54" i="22"/>
  <c r="R21" i="22"/>
  <c r="R64" i="22"/>
  <c r="R30" i="22"/>
  <c r="S35" i="22"/>
  <c r="R69" i="22"/>
  <c r="S74" i="22"/>
  <c r="R15" i="22"/>
  <c r="S15" i="22"/>
  <c r="S24" i="22"/>
  <c r="R24" i="22"/>
  <c r="S34" i="22"/>
  <c r="R34" i="22"/>
  <c r="S44" i="22"/>
  <c r="R44" i="22"/>
  <c r="R53" i="22"/>
  <c r="S53" i="22"/>
  <c r="R63" i="22"/>
  <c r="S63" i="22"/>
  <c r="S72" i="22"/>
  <c r="R72" i="22"/>
  <c r="R76" i="22"/>
  <c r="S9" i="22"/>
  <c r="R9" i="22"/>
  <c r="S12" i="22"/>
  <c r="S18" i="22"/>
  <c r="R18" i="22"/>
  <c r="S22" i="22"/>
  <c r="S28" i="22"/>
  <c r="R28" i="22"/>
  <c r="S32" i="22"/>
  <c r="S38" i="22"/>
  <c r="R38" i="22"/>
  <c r="S41" i="22"/>
  <c r="S47" i="22"/>
  <c r="R47" i="22"/>
  <c r="S51" i="22"/>
  <c r="S57" i="22"/>
  <c r="R57" i="22"/>
  <c r="S60" i="22"/>
  <c r="S66" i="22"/>
  <c r="R66" i="22"/>
  <c r="S70" i="22"/>
  <c r="R10" i="22"/>
  <c r="S10" i="22"/>
  <c r="S20" i="22"/>
  <c r="R20" i="22"/>
  <c r="S29" i="22"/>
  <c r="R29" i="22"/>
  <c r="R39" i="22"/>
  <c r="S39" i="22"/>
  <c r="S48" i="22"/>
  <c r="R48" i="22"/>
  <c r="S58" i="22"/>
  <c r="R58" i="22"/>
  <c r="R68" i="22"/>
  <c r="S68" i="22"/>
  <c r="R77" i="22"/>
  <c r="S77" i="22"/>
  <c r="S14" i="22"/>
  <c r="R14" i="22"/>
  <c r="S23" i="22"/>
  <c r="R23" i="22"/>
  <c r="S33" i="22"/>
  <c r="R33" i="22"/>
  <c r="S42" i="22"/>
  <c r="R42" i="22"/>
  <c r="S52" i="22"/>
  <c r="R52" i="22"/>
  <c r="S62" i="22"/>
  <c r="R62" i="22"/>
  <c r="S71" i="22"/>
  <c r="R71" i="22"/>
  <c r="S75" i="22"/>
  <c r="S11" i="22"/>
  <c r="S21" i="22"/>
  <c r="S30" i="22"/>
  <c r="S40" i="22"/>
  <c r="S50" i="22"/>
  <c r="S59" i="22"/>
  <c r="S69" i="22"/>
  <c r="S78" i="22"/>
  <c r="R8" i="22"/>
  <c r="R12" i="22"/>
  <c r="R17" i="22"/>
  <c r="R22" i="22"/>
  <c r="R27" i="22"/>
  <c r="R32" i="22"/>
  <c r="R36" i="22"/>
  <c r="R41" i="22"/>
  <c r="R46" i="22"/>
  <c r="R51" i="22"/>
  <c r="R56" i="22"/>
  <c r="R60" i="22"/>
  <c r="R65" i="22"/>
  <c r="R70" i="22"/>
  <c r="R75" i="22"/>
  <c r="R78" i="22"/>
  <c r="S4" i="22"/>
  <c r="R4" i="22"/>
  <c r="R2" i="22"/>
  <c r="R5" i="22"/>
  <c r="S5" i="22"/>
  <c r="S3" i="22"/>
  <c r="S6" i="22"/>
  <c r="R6" i="22"/>
  <c r="R3" i="22"/>
  <c r="F69" i="22"/>
  <c r="F68" i="22"/>
  <c r="G68" i="22" s="1"/>
  <c r="F72" i="22"/>
  <c r="G72" i="22" s="1"/>
  <c r="F62" i="22"/>
  <c r="G62" i="22" s="1"/>
  <c r="H62" i="22"/>
  <c r="F64" i="22"/>
  <c r="H64" i="22" s="1"/>
  <c r="F63" i="22"/>
  <c r="F28" i="22"/>
  <c r="H28" i="22" s="1"/>
  <c r="F27" i="22"/>
  <c r="H27" i="22" s="1"/>
  <c r="F30" i="22"/>
  <c r="F29" i="22"/>
  <c r="G26" i="22"/>
  <c r="F8" i="22"/>
  <c r="F11" i="22"/>
  <c r="G11" i="22" s="1"/>
  <c r="F10" i="22"/>
  <c r="G10" i="22" s="1"/>
  <c r="F12" i="22"/>
  <c r="H12" i="22" s="1"/>
  <c r="F9" i="22"/>
  <c r="E2" i="22"/>
  <c r="F2" i="22" s="1"/>
  <c r="H2" i="22" s="1"/>
  <c r="E3" i="22"/>
  <c r="F3" i="22" s="1"/>
  <c r="D3" i="22"/>
  <c r="E5" i="22" s="1"/>
  <c r="F5" i="22" s="1"/>
  <c r="D4" i="22"/>
  <c r="M15" i="17"/>
  <c r="N15" i="17"/>
  <c r="O15" i="17"/>
  <c r="P32" i="17" s="1"/>
  <c r="P15" i="17"/>
  <c r="Q15" i="17"/>
  <c r="R32" i="17" s="1"/>
  <c r="R15" i="17"/>
  <c r="S15" i="17"/>
  <c r="T15" i="17"/>
  <c r="U32" i="17" s="1"/>
  <c r="U15" i="17"/>
  <c r="L15" i="17"/>
  <c r="L32" i="17" s="1"/>
  <c r="M14" i="17"/>
  <c r="N14" i="17"/>
  <c r="O14" i="17"/>
  <c r="P14" i="17"/>
  <c r="Q14" i="17"/>
  <c r="R14" i="17"/>
  <c r="S14" i="17"/>
  <c r="T14" i="17"/>
  <c r="U31" i="17" s="1"/>
  <c r="U14" i="17"/>
  <c r="L14" i="17"/>
  <c r="L31" i="17" s="1"/>
  <c r="M13" i="17"/>
  <c r="N13" i="17"/>
  <c r="O13" i="17"/>
  <c r="P13" i="17"/>
  <c r="Q13" i="17"/>
  <c r="R13" i="17"/>
  <c r="S13" i="17"/>
  <c r="T13" i="17"/>
  <c r="U30" i="17" s="1"/>
  <c r="U13" i="17"/>
  <c r="L13" i="17"/>
  <c r="L30" i="17" s="1"/>
  <c r="M12" i="17"/>
  <c r="N12" i="17"/>
  <c r="O29" i="17" s="1"/>
  <c r="O12" i="17"/>
  <c r="P12" i="17"/>
  <c r="Q29" i="17" s="1"/>
  <c r="Q12" i="17"/>
  <c r="R12" i="17"/>
  <c r="S12" i="17"/>
  <c r="T12" i="17"/>
  <c r="U29" i="17" s="1"/>
  <c r="U12" i="17"/>
  <c r="L12" i="17"/>
  <c r="L29" i="17" s="1"/>
  <c r="M11" i="17"/>
  <c r="N11" i="17"/>
  <c r="O11" i="17"/>
  <c r="P11" i="17"/>
  <c r="Q11" i="17"/>
  <c r="R11" i="17"/>
  <c r="S11" i="17"/>
  <c r="T11" i="17"/>
  <c r="U28" i="17" s="1"/>
  <c r="U11" i="17"/>
  <c r="L11" i="17"/>
  <c r="M10" i="17"/>
  <c r="N27" i="17" s="1"/>
  <c r="N10" i="17"/>
  <c r="O10" i="17"/>
  <c r="P10" i="17"/>
  <c r="Q10" i="17"/>
  <c r="R27" i="17" s="1"/>
  <c r="R10" i="17"/>
  <c r="S27" i="17" s="1"/>
  <c r="S10" i="17"/>
  <c r="T10" i="17"/>
  <c r="U27" i="17" s="1"/>
  <c r="U10" i="17"/>
  <c r="L10" i="17"/>
  <c r="M9" i="17"/>
  <c r="N9" i="17"/>
  <c r="O9" i="17"/>
  <c r="P9" i="17"/>
  <c r="Q9" i="17"/>
  <c r="R9" i="17"/>
  <c r="S9" i="17"/>
  <c r="T9" i="17"/>
  <c r="U26" i="17" s="1"/>
  <c r="U9" i="17"/>
  <c r="L9" i="17"/>
  <c r="M8" i="17"/>
  <c r="N8" i="17"/>
  <c r="O8" i="17"/>
  <c r="P8" i="17"/>
  <c r="Q8" i="17"/>
  <c r="R8" i="17"/>
  <c r="S8" i="17"/>
  <c r="T8" i="17"/>
  <c r="U25" i="17" s="1"/>
  <c r="U8" i="17"/>
  <c r="L8" i="17"/>
  <c r="M7" i="17"/>
  <c r="N24" i="17" s="1"/>
  <c r="N7" i="17"/>
  <c r="O24" i="17" s="1"/>
  <c r="O7" i="17"/>
  <c r="P7" i="17"/>
  <c r="Q7" i="17"/>
  <c r="R7" i="17"/>
  <c r="S7" i="17"/>
  <c r="T7" i="17"/>
  <c r="U24" i="17" s="1"/>
  <c r="U7" i="17"/>
  <c r="L7" i="17"/>
  <c r="N6" i="17"/>
  <c r="O6" i="17"/>
  <c r="P23" i="17" s="1"/>
  <c r="P6" i="17"/>
  <c r="Q6" i="17"/>
  <c r="R23" i="17" s="1"/>
  <c r="R6" i="17"/>
  <c r="S6" i="17"/>
  <c r="T6" i="17"/>
  <c r="U6" i="17"/>
  <c r="M6" i="17"/>
  <c r="N23" i="17" s="1"/>
  <c r="M5" i="17"/>
  <c r="N5" i="17"/>
  <c r="O5" i="17"/>
  <c r="P22" i="17" s="1"/>
  <c r="P5" i="17"/>
  <c r="Q5" i="17"/>
  <c r="R5" i="17"/>
  <c r="S5" i="17"/>
  <c r="T5" i="17"/>
  <c r="U22" i="17" s="1"/>
  <c r="U5" i="17"/>
  <c r="L5" i="17"/>
  <c r="L22" i="17" s="1"/>
  <c r="M4" i="17"/>
  <c r="N4" i="17"/>
  <c r="O4" i="17"/>
  <c r="P4" i="17"/>
  <c r="Q4" i="17"/>
  <c r="R4" i="17"/>
  <c r="S4" i="17"/>
  <c r="T4" i="17"/>
  <c r="U21" i="17" s="1"/>
  <c r="U4" i="17"/>
  <c r="L4" i="17"/>
  <c r="L21" i="17" s="1"/>
  <c r="T21" i="17"/>
  <c r="M3" i="17"/>
  <c r="N3" i="17"/>
  <c r="O3" i="17"/>
  <c r="P3" i="17"/>
  <c r="Q3" i="17"/>
  <c r="R3" i="17"/>
  <c r="S3" i="17"/>
  <c r="T20" i="17" s="1"/>
  <c r="T3" i="17"/>
  <c r="U20" i="17" s="1"/>
  <c r="U3" i="17"/>
  <c r="L3" i="17"/>
  <c r="L20" i="17" s="1"/>
  <c r="C3" i="17"/>
  <c r="D3" i="17"/>
  <c r="E3" i="17"/>
  <c r="F3" i="17"/>
  <c r="G3" i="17"/>
  <c r="H3" i="17"/>
  <c r="I3" i="17"/>
  <c r="J3" i="17"/>
  <c r="J20" i="17" s="1"/>
  <c r="K3" i="17"/>
  <c r="C4" i="17"/>
  <c r="D4" i="17"/>
  <c r="E4" i="17"/>
  <c r="F4" i="17"/>
  <c r="G4" i="17"/>
  <c r="H4" i="17"/>
  <c r="I4" i="17"/>
  <c r="J4" i="17"/>
  <c r="K4" i="17"/>
  <c r="C5" i="17"/>
  <c r="D5" i="17"/>
  <c r="E5" i="17"/>
  <c r="F5" i="17"/>
  <c r="G5" i="17"/>
  <c r="H5" i="17"/>
  <c r="I5" i="17"/>
  <c r="J5" i="17"/>
  <c r="K5" i="17"/>
  <c r="C6" i="17"/>
  <c r="D6" i="17"/>
  <c r="E6" i="17"/>
  <c r="F6" i="17"/>
  <c r="G6" i="17"/>
  <c r="H6" i="17"/>
  <c r="I6" i="17"/>
  <c r="J6" i="17"/>
  <c r="K6" i="17"/>
  <c r="C7" i="17"/>
  <c r="D7" i="17"/>
  <c r="E7" i="17"/>
  <c r="F7" i="17"/>
  <c r="F24" i="17" s="1"/>
  <c r="G7" i="17"/>
  <c r="H7" i="17"/>
  <c r="I7" i="17"/>
  <c r="J7" i="17"/>
  <c r="K7" i="17"/>
  <c r="C8" i="17"/>
  <c r="D8" i="17"/>
  <c r="E8" i="17"/>
  <c r="E25" i="17" s="1"/>
  <c r="F8" i="17"/>
  <c r="G8" i="17"/>
  <c r="H8" i="17"/>
  <c r="I8" i="17"/>
  <c r="J8" i="17"/>
  <c r="K8" i="17"/>
  <c r="C9" i="17"/>
  <c r="D9" i="17"/>
  <c r="D26" i="17" s="1"/>
  <c r="E9" i="17"/>
  <c r="F9" i="17"/>
  <c r="G9" i="17"/>
  <c r="H9" i="17"/>
  <c r="I9" i="17"/>
  <c r="J9" i="17"/>
  <c r="K9" i="17"/>
  <c r="C10" i="17"/>
  <c r="C27" i="17" s="1"/>
  <c r="D10" i="17"/>
  <c r="E10" i="17"/>
  <c r="F10" i="17"/>
  <c r="G10" i="17"/>
  <c r="H10" i="17"/>
  <c r="I10" i="17"/>
  <c r="J10" i="17"/>
  <c r="K10" i="17"/>
  <c r="K27" i="17" s="1"/>
  <c r="C11" i="17"/>
  <c r="D11" i="17"/>
  <c r="E11" i="17"/>
  <c r="F11" i="17"/>
  <c r="G11" i="17"/>
  <c r="H11" i="17"/>
  <c r="I11" i="17"/>
  <c r="J11" i="17"/>
  <c r="J28" i="17" s="1"/>
  <c r="K11" i="17"/>
  <c r="C12" i="17"/>
  <c r="D12" i="17"/>
  <c r="E12" i="17"/>
  <c r="F12" i="17"/>
  <c r="G12" i="17"/>
  <c r="H12" i="17"/>
  <c r="I12" i="17"/>
  <c r="I29" i="17" s="1"/>
  <c r="J12" i="17"/>
  <c r="K12" i="17"/>
  <c r="C13" i="17"/>
  <c r="D13" i="17"/>
  <c r="E13" i="17"/>
  <c r="F13" i="17"/>
  <c r="G13" i="17"/>
  <c r="H13" i="17"/>
  <c r="H30" i="17" s="1"/>
  <c r="I13" i="17"/>
  <c r="J13" i="17"/>
  <c r="K13" i="17"/>
  <c r="C14" i="17"/>
  <c r="D14" i="17"/>
  <c r="E14" i="17"/>
  <c r="F14" i="17"/>
  <c r="G14" i="17"/>
  <c r="G31" i="17" s="1"/>
  <c r="H14" i="17"/>
  <c r="I14" i="17"/>
  <c r="J14" i="17"/>
  <c r="K14" i="17"/>
  <c r="C15" i="17"/>
  <c r="D15" i="17"/>
  <c r="E15" i="17"/>
  <c r="F15" i="17"/>
  <c r="F32" i="17" s="1"/>
  <c r="G15" i="17"/>
  <c r="H15" i="17"/>
  <c r="I15" i="17"/>
  <c r="J15" i="17"/>
  <c r="K15" i="17"/>
  <c r="B15" i="17"/>
  <c r="B14" i="17"/>
  <c r="B31" i="17" s="1"/>
  <c r="B13" i="17"/>
  <c r="B30" i="17" s="1"/>
  <c r="B12" i="17"/>
  <c r="B29" i="17" s="1"/>
  <c r="B11" i="17"/>
  <c r="B10" i="17"/>
  <c r="B27" i="17" s="1"/>
  <c r="B9" i="17"/>
  <c r="B8" i="17"/>
  <c r="B25" i="17" s="1"/>
  <c r="B4" i="17"/>
  <c r="B21" i="17" s="1"/>
  <c r="B6" i="17"/>
  <c r="B7" i="17"/>
  <c r="B24" i="17" s="1"/>
  <c r="B5" i="17"/>
  <c r="B28" i="17"/>
  <c r="B3" i="17"/>
  <c r="B20" i="17" s="1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O21" i="17"/>
  <c r="E22" i="17"/>
  <c r="K23" i="17"/>
  <c r="S23" i="17"/>
  <c r="I24" i="17"/>
  <c r="Q24" i="17"/>
  <c r="Q28" i="17"/>
  <c r="S31" i="17"/>
  <c r="Q32" i="17"/>
  <c r="H20" i="17"/>
  <c r="P20" i="17"/>
  <c r="B22" i="17"/>
  <c r="C26" i="17"/>
  <c r="T32" i="17"/>
  <c r="T31" i="17"/>
  <c r="T30" i="17"/>
  <c r="T29" i="17"/>
  <c r="T28" i="17"/>
  <c r="T27" i="17"/>
  <c r="T26" i="17"/>
  <c r="T25" i="17"/>
  <c r="T24" i="17"/>
  <c r="U23" i="17"/>
  <c r="T23" i="17"/>
  <c r="T22" i="17"/>
  <c r="S32" i="17"/>
  <c r="O32" i="17"/>
  <c r="N32" i="17"/>
  <c r="R31" i="17"/>
  <c r="Q31" i="17"/>
  <c r="P31" i="17"/>
  <c r="O31" i="17"/>
  <c r="N31" i="17"/>
  <c r="S30" i="17"/>
  <c r="R30" i="17"/>
  <c r="Q30" i="17"/>
  <c r="P30" i="17"/>
  <c r="O30" i="17"/>
  <c r="N30" i="17"/>
  <c r="S29" i="17"/>
  <c r="R29" i="17"/>
  <c r="P29" i="17"/>
  <c r="N29" i="17"/>
  <c r="S28" i="17"/>
  <c r="R28" i="17"/>
  <c r="P28" i="17"/>
  <c r="O28" i="17"/>
  <c r="N28" i="17"/>
  <c r="L28" i="17"/>
  <c r="Q27" i="17"/>
  <c r="P27" i="17"/>
  <c r="O27" i="17"/>
  <c r="L27" i="17"/>
  <c r="S26" i="17"/>
  <c r="R26" i="17"/>
  <c r="Q26" i="17"/>
  <c r="P26" i="17"/>
  <c r="O26" i="17"/>
  <c r="N26" i="17"/>
  <c r="L26" i="17"/>
  <c r="S25" i="17"/>
  <c r="R25" i="17"/>
  <c r="Q25" i="17"/>
  <c r="P25" i="17"/>
  <c r="O25" i="17"/>
  <c r="N25" i="17"/>
  <c r="L25" i="17"/>
  <c r="S24" i="17"/>
  <c r="R24" i="17"/>
  <c r="P24" i="17"/>
  <c r="L24" i="17"/>
  <c r="Q23" i="17"/>
  <c r="O23" i="17"/>
  <c r="L6" i="17"/>
  <c r="L23" i="17" s="1"/>
  <c r="S22" i="17"/>
  <c r="R22" i="17"/>
  <c r="Q22" i="17"/>
  <c r="O22" i="17"/>
  <c r="N22" i="17"/>
  <c r="S21" i="17"/>
  <c r="R21" i="17"/>
  <c r="Q21" i="17"/>
  <c r="P21" i="17"/>
  <c r="N21" i="17"/>
  <c r="S20" i="17"/>
  <c r="R20" i="17"/>
  <c r="Q20" i="17"/>
  <c r="O20" i="17"/>
  <c r="K32" i="17"/>
  <c r="J32" i="17"/>
  <c r="I32" i="17"/>
  <c r="H32" i="17"/>
  <c r="G32" i="17"/>
  <c r="E32" i="17"/>
  <c r="D32" i="17"/>
  <c r="C32" i="17"/>
  <c r="B32" i="17"/>
  <c r="K31" i="17"/>
  <c r="J31" i="17"/>
  <c r="I31" i="17"/>
  <c r="H31" i="17"/>
  <c r="F31" i="17"/>
  <c r="E31" i="17"/>
  <c r="D31" i="17"/>
  <c r="C31" i="17"/>
  <c r="K30" i="17"/>
  <c r="J30" i="17"/>
  <c r="I30" i="17"/>
  <c r="G30" i="17"/>
  <c r="F30" i="17"/>
  <c r="E30" i="17"/>
  <c r="D30" i="17"/>
  <c r="C30" i="17"/>
  <c r="K29" i="17"/>
  <c r="J29" i="17"/>
  <c r="H29" i="17"/>
  <c r="G29" i="17"/>
  <c r="F29" i="17"/>
  <c r="E29" i="17"/>
  <c r="D29" i="17"/>
  <c r="C29" i="17"/>
  <c r="K28" i="17"/>
  <c r="I28" i="17"/>
  <c r="H28" i="17"/>
  <c r="G28" i="17"/>
  <c r="F28" i="17"/>
  <c r="E28" i="17"/>
  <c r="D28" i="17"/>
  <c r="C28" i="17"/>
  <c r="J27" i="17"/>
  <c r="I27" i="17"/>
  <c r="H27" i="17"/>
  <c r="G27" i="17"/>
  <c r="F27" i="17"/>
  <c r="E27" i="17"/>
  <c r="D27" i="17"/>
  <c r="K26" i="17"/>
  <c r="J26" i="17"/>
  <c r="I26" i="17"/>
  <c r="H26" i="17"/>
  <c r="G26" i="17"/>
  <c r="F26" i="17"/>
  <c r="E26" i="17"/>
  <c r="B26" i="17"/>
  <c r="K25" i="17"/>
  <c r="J25" i="17"/>
  <c r="I25" i="17"/>
  <c r="H25" i="17"/>
  <c r="G25" i="17"/>
  <c r="F25" i="17"/>
  <c r="D25" i="17"/>
  <c r="C25" i="17"/>
  <c r="K22" i="17"/>
  <c r="J22" i="17"/>
  <c r="I22" i="17"/>
  <c r="H22" i="17"/>
  <c r="G22" i="17"/>
  <c r="F22" i="17"/>
  <c r="D22" i="17"/>
  <c r="C22" i="17"/>
  <c r="K24" i="17"/>
  <c r="J24" i="17"/>
  <c r="H24" i="17"/>
  <c r="G24" i="17"/>
  <c r="E24" i="17"/>
  <c r="D24" i="17"/>
  <c r="C24" i="17"/>
  <c r="J23" i="17"/>
  <c r="I23" i="17"/>
  <c r="H23" i="17"/>
  <c r="G23" i="17"/>
  <c r="F23" i="17"/>
  <c r="E23" i="17"/>
  <c r="D23" i="17"/>
  <c r="C23" i="17"/>
  <c r="B23" i="17"/>
  <c r="K21" i="17"/>
  <c r="J21" i="17"/>
  <c r="I21" i="17"/>
  <c r="H21" i="17"/>
  <c r="G21" i="17"/>
  <c r="F21" i="17"/>
  <c r="E21" i="17"/>
  <c r="D21" i="17"/>
  <c r="C21" i="17"/>
  <c r="C20" i="17"/>
  <c r="D20" i="17"/>
  <c r="E20" i="17"/>
  <c r="F20" i="17"/>
  <c r="G20" i="17"/>
  <c r="I20" i="17"/>
  <c r="K20" i="17"/>
  <c r="Z73" i="15"/>
  <c r="Y73" i="15"/>
  <c r="X73" i="15"/>
  <c r="W73" i="15"/>
  <c r="V73" i="15"/>
  <c r="U73" i="15"/>
  <c r="T73" i="15"/>
  <c r="S73" i="15"/>
  <c r="R73" i="15"/>
  <c r="Q73" i="15"/>
  <c r="P73" i="15"/>
  <c r="O73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O61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O46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O31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O16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Z9" i="15"/>
  <c r="Y9" i="15"/>
  <c r="X9" i="15"/>
  <c r="W9" i="15"/>
  <c r="V9" i="15"/>
  <c r="U9" i="15"/>
  <c r="T9" i="15"/>
  <c r="S9" i="15"/>
  <c r="R9" i="15"/>
  <c r="Q9" i="15"/>
  <c r="P9" i="15"/>
  <c r="O9" i="15"/>
  <c r="Z8" i="15"/>
  <c r="Y8" i="15"/>
  <c r="X8" i="15"/>
  <c r="W8" i="15"/>
  <c r="V8" i="15"/>
  <c r="U8" i="15"/>
  <c r="T8" i="15"/>
  <c r="S8" i="15"/>
  <c r="R8" i="15"/>
  <c r="Q8" i="15"/>
  <c r="P8" i="15"/>
  <c r="O8" i="15"/>
  <c r="Z7" i="15"/>
  <c r="Y7" i="15"/>
  <c r="X7" i="15"/>
  <c r="W7" i="15"/>
  <c r="V7" i="15"/>
  <c r="U7" i="15"/>
  <c r="T7" i="15"/>
  <c r="S7" i="15"/>
  <c r="R7" i="15"/>
  <c r="Q7" i="15"/>
  <c r="P7" i="15"/>
  <c r="O7" i="15"/>
  <c r="Z6" i="15"/>
  <c r="Y6" i="15"/>
  <c r="X6" i="15"/>
  <c r="W6" i="15"/>
  <c r="V6" i="15"/>
  <c r="U6" i="15"/>
  <c r="T6" i="15"/>
  <c r="S6" i="15"/>
  <c r="R6" i="15"/>
  <c r="Q6" i="15"/>
  <c r="P6" i="15"/>
  <c r="O6" i="15"/>
  <c r="Z5" i="15"/>
  <c r="Y5" i="15"/>
  <c r="X5" i="15"/>
  <c r="W5" i="15"/>
  <c r="V5" i="15"/>
  <c r="U5" i="15"/>
  <c r="T5" i="15"/>
  <c r="S5" i="15"/>
  <c r="R5" i="15"/>
  <c r="Q5" i="15"/>
  <c r="P5" i="15"/>
  <c r="O5" i="15"/>
  <c r="Z4" i="15"/>
  <c r="Y4" i="15"/>
  <c r="X4" i="15"/>
  <c r="W4" i="15"/>
  <c r="V4" i="15"/>
  <c r="U4" i="15"/>
  <c r="T4" i="15"/>
  <c r="S4" i="15"/>
  <c r="R4" i="15"/>
  <c r="Q4" i="15"/>
  <c r="P4" i="15"/>
  <c r="O4" i="15"/>
  <c r="Z3" i="15"/>
  <c r="Y3" i="15"/>
  <c r="X3" i="15"/>
  <c r="W3" i="15"/>
  <c r="V3" i="15"/>
  <c r="U3" i="15"/>
  <c r="T3" i="15"/>
  <c r="S3" i="15"/>
  <c r="R3" i="15"/>
  <c r="Q3" i="15"/>
  <c r="P3" i="15"/>
  <c r="O3" i="15"/>
  <c r="O1" i="15"/>
  <c r="Z73" i="14"/>
  <c r="Y73" i="14"/>
  <c r="X73" i="14"/>
  <c r="W73" i="14"/>
  <c r="V73" i="14"/>
  <c r="U73" i="14"/>
  <c r="T73" i="14"/>
  <c r="S73" i="14"/>
  <c r="R73" i="14"/>
  <c r="Q73" i="14"/>
  <c r="P73" i="14"/>
  <c r="O73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O61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O46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O31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O16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Z9" i="14"/>
  <c r="Y9" i="14"/>
  <c r="X9" i="14"/>
  <c r="W9" i="14"/>
  <c r="V9" i="14"/>
  <c r="U9" i="14"/>
  <c r="T9" i="14"/>
  <c r="S9" i="14"/>
  <c r="R9" i="14"/>
  <c r="Q9" i="14"/>
  <c r="P9" i="14"/>
  <c r="O9" i="14"/>
  <c r="Z8" i="14"/>
  <c r="Y8" i="14"/>
  <c r="X8" i="14"/>
  <c r="W8" i="14"/>
  <c r="V8" i="14"/>
  <c r="U8" i="14"/>
  <c r="T8" i="14"/>
  <c r="S8" i="14"/>
  <c r="R8" i="14"/>
  <c r="Q8" i="14"/>
  <c r="P8" i="14"/>
  <c r="O8" i="14"/>
  <c r="Z7" i="14"/>
  <c r="Y7" i="14"/>
  <c r="X7" i="14"/>
  <c r="W7" i="14"/>
  <c r="V7" i="14"/>
  <c r="U7" i="14"/>
  <c r="T7" i="14"/>
  <c r="S7" i="14"/>
  <c r="R7" i="14"/>
  <c r="Q7" i="14"/>
  <c r="P7" i="14"/>
  <c r="O7" i="14"/>
  <c r="Z6" i="14"/>
  <c r="Y6" i="14"/>
  <c r="X6" i="14"/>
  <c r="W6" i="14"/>
  <c r="V6" i="14"/>
  <c r="U6" i="14"/>
  <c r="T6" i="14"/>
  <c r="S6" i="14"/>
  <c r="R6" i="14"/>
  <c r="Q6" i="14"/>
  <c r="P6" i="14"/>
  <c r="O6" i="14"/>
  <c r="Z5" i="14"/>
  <c r="Y5" i="14"/>
  <c r="X5" i="14"/>
  <c r="W5" i="14"/>
  <c r="V5" i="14"/>
  <c r="U5" i="14"/>
  <c r="T5" i="14"/>
  <c r="S5" i="14"/>
  <c r="R5" i="14"/>
  <c r="Q5" i="14"/>
  <c r="P5" i="14"/>
  <c r="O5" i="14"/>
  <c r="Z4" i="14"/>
  <c r="Y4" i="14"/>
  <c r="X4" i="14"/>
  <c r="W4" i="14"/>
  <c r="V4" i="14"/>
  <c r="U4" i="14"/>
  <c r="T4" i="14"/>
  <c r="S4" i="14"/>
  <c r="R4" i="14"/>
  <c r="Q4" i="14"/>
  <c r="P4" i="14"/>
  <c r="O4" i="14"/>
  <c r="Z3" i="14"/>
  <c r="Y3" i="14"/>
  <c r="X3" i="14"/>
  <c r="W3" i="14"/>
  <c r="V3" i="14"/>
  <c r="U3" i="14"/>
  <c r="T3" i="14"/>
  <c r="S3" i="14"/>
  <c r="R3" i="14"/>
  <c r="Q3" i="14"/>
  <c r="P3" i="14"/>
  <c r="O3" i="14"/>
  <c r="O1" i="14"/>
  <c r="Z73" i="13"/>
  <c r="Y73" i="13"/>
  <c r="X73" i="13"/>
  <c r="W73" i="13"/>
  <c r="V73" i="13"/>
  <c r="U73" i="13"/>
  <c r="T73" i="13"/>
  <c r="S73" i="13"/>
  <c r="R73" i="13"/>
  <c r="Q73" i="13"/>
  <c r="P73" i="13"/>
  <c r="O73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O61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O46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O31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O16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Z9" i="13"/>
  <c r="Y9" i="13"/>
  <c r="X9" i="13"/>
  <c r="W9" i="13"/>
  <c r="V9" i="13"/>
  <c r="U9" i="13"/>
  <c r="T9" i="13"/>
  <c r="S9" i="13"/>
  <c r="R9" i="13"/>
  <c r="Q9" i="13"/>
  <c r="P9" i="13"/>
  <c r="O9" i="13"/>
  <c r="Z8" i="13"/>
  <c r="Y8" i="13"/>
  <c r="X8" i="13"/>
  <c r="W8" i="13"/>
  <c r="V8" i="13"/>
  <c r="U8" i="13"/>
  <c r="T8" i="13"/>
  <c r="S8" i="13"/>
  <c r="R8" i="13"/>
  <c r="Q8" i="13"/>
  <c r="P8" i="13"/>
  <c r="O8" i="13"/>
  <c r="Z7" i="13"/>
  <c r="Y7" i="13"/>
  <c r="X7" i="13"/>
  <c r="W7" i="13"/>
  <c r="V7" i="13"/>
  <c r="U7" i="13"/>
  <c r="T7" i="13"/>
  <c r="S7" i="13"/>
  <c r="R7" i="13"/>
  <c r="Q7" i="13"/>
  <c r="P7" i="13"/>
  <c r="O7" i="13"/>
  <c r="Z6" i="13"/>
  <c r="Y6" i="13"/>
  <c r="X6" i="13"/>
  <c r="W6" i="13"/>
  <c r="V6" i="13"/>
  <c r="U6" i="13"/>
  <c r="T6" i="13"/>
  <c r="S6" i="13"/>
  <c r="R6" i="13"/>
  <c r="Q6" i="13"/>
  <c r="P6" i="13"/>
  <c r="O6" i="13"/>
  <c r="Z5" i="13"/>
  <c r="Y5" i="13"/>
  <c r="X5" i="13"/>
  <c r="W5" i="13"/>
  <c r="V5" i="13"/>
  <c r="U5" i="13"/>
  <c r="T5" i="13"/>
  <c r="S5" i="13"/>
  <c r="R5" i="13"/>
  <c r="Q5" i="13"/>
  <c r="P5" i="13"/>
  <c r="O5" i="13"/>
  <c r="Z4" i="13"/>
  <c r="Y4" i="13"/>
  <c r="X4" i="13"/>
  <c r="W4" i="13"/>
  <c r="V4" i="13"/>
  <c r="U4" i="13"/>
  <c r="T4" i="13"/>
  <c r="S4" i="13"/>
  <c r="R4" i="13"/>
  <c r="Q4" i="13"/>
  <c r="P4" i="13"/>
  <c r="O4" i="13"/>
  <c r="Z3" i="13"/>
  <c r="Y3" i="13"/>
  <c r="X3" i="13"/>
  <c r="W3" i="13"/>
  <c r="V3" i="13"/>
  <c r="U3" i="13"/>
  <c r="T3" i="13"/>
  <c r="S3" i="13"/>
  <c r="R3" i="13"/>
  <c r="Q3" i="13"/>
  <c r="P3" i="13"/>
  <c r="O3" i="13"/>
  <c r="O1" i="13"/>
  <c r="Z73" i="12"/>
  <c r="Y73" i="12"/>
  <c r="X73" i="12"/>
  <c r="W73" i="12"/>
  <c r="V73" i="12"/>
  <c r="U73" i="12"/>
  <c r="T73" i="12"/>
  <c r="S73" i="12"/>
  <c r="R73" i="12"/>
  <c r="Q73" i="12"/>
  <c r="P73" i="12"/>
  <c r="O73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O61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O46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O31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O16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Z9" i="12"/>
  <c r="Y9" i="12"/>
  <c r="X9" i="12"/>
  <c r="W9" i="12"/>
  <c r="V9" i="12"/>
  <c r="U9" i="12"/>
  <c r="T9" i="12"/>
  <c r="S9" i="12"/>
  <c r="R9" i="12"/>
  <c r="Q9" i="12"/>
  <c r="P9" i="12"/>
  <c r="O9" i="12"/>
  <c r="Z8" i="12"/>
  <c r="Y8" i="12"/>
  <c r="X8" i="12"/>
  <c r="W8" i="12"/>
  <c r="V8" i="12"/>
  <c r="U8" i="12"/>
  <c r="T8" i="12"/>
  <c r="S8" i="12"/>
  <c r="R8" i="12"/>
  <c r="Q8" i="12"/>
  <c r="P8" i="12"/>
  <c r="O8" i="12"/>
  <c r="Z7" i="12"/>
  <c r="Y7" i="12"/>
  <c r="X7" i="12"/>
  <c r="W7" i="12"/>
  <c r="V7" i="12"/>
  <c r="U7" i="12"/>
  <c r="T7" i="12"/>
  <c r="S7" i="12"/>
  <c r="R7" i="12"/>
  <c r="Q7" i="12"/>
  <c r="P7" i="12"/>
  <c r="O7" i="12"/>
  <c r="Z6" i="12"/>
  <c r="Y6" i="12"/>
  <c r="X6" i="12"/>
  <c r="W6" i="12"/>
  <c r="V6" i="12"/>
  <c r="U6" i="12"/>
  <c r="T6" i="12"/>
  <c r="S6" i="12"/>
  <c r="R6" i="12"/>
  <c r="Q6" i="12"/>
  <c r="P6" i="12"/>
  <c r="O6" i="12"/>
  <c r="Z5" i="12"/>
  <c r="Y5" i="12"/>
  <c r="X5" i="12"/>
  <c r="W5" i="12"/>
  <c r="V5" i="12"/>
  <c r="U5" i="12"/>
  <c r="T5" i="12"/>
  <c r="S5" i="12"/>
  <c r="R5" i="12"/>
  <c r="Q5" i="12"/>
  <c r="P5" i="12"/>
  <c r="O5" i="12"/>
  <c r="Z4" i="12"/>
  <c r="Y4" i="12"/>
  <c r="X4" i="12"/>
  <c r="W4" i="12"/>
  <c r="V4" i="12"/>
  <c r="U4" i="12"/>
  <c r="T4" i="12"/>
  <c r="S4" i="12"/>
  <c r="R4" i="12"/>
  <c r="Q4" i="12"/>
  <c r="P4" i="12"/>
  <c r="O4" i="12"/>
  <c r="Z3" i="12"/>
  <c r="Y3" i="12"/>
  <c r="X3" i="12"/>
  <c r="W3" i="12"/>
  <c r="V3" i="12"/>
  <c r="U3" i="12"/>
  <c r="T3" i="12"/>
  <c r="S3" i="12"/>
  <c r="R3" i="12"/>
  <c r="Q3" i="12"/>
  <c r="P3" i="12"/>
  <c r="O3" i="12"/>
  <c r="O1" i="12"/>
  <c r="Z73" i="11"/>
  <c r="Y73" i="11"/>
  <c r="X73" i="11"/>
  <c r="W73" i="11"/>
  <c r="V73" i="11"/>
  <c r="U73" i="11"/>
  <c r="T73" i="11"/>
  <c r="S73" i="11"/>
  <c r="R73" i="11"/>
  <c r="Q73" i="11"/>
  <c r="P73" i="11"/>
  <c r="O73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O61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O46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O31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O16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Z9" i="11"/>
  <c r="Y9" i="11"/>
  <c r="X9" i="11"/>
  <c r="W9" i="11"/>
  <c r="V9" i="11"/>
  <c r="U9" i="11"/>
  <c r="T9" i="11"/>
  <c r="S9" i="11"/>
  <c r="R9" i="11"/>
  <c r="Q9" i="11"/>
  <c r="P9" i="11"/>
  <c r="O9" i="11"/>
  <c r="Z8" i="11"/>
  <c r="Y8" i="11"/>
  <c r="X8" i="11"/>
  <c r="W8" i="11"/>
  <c r="V8" i="11"/>
  <c r="U8" i="11"/>
  <c r="T8" i="11"/>
  <c r="S8" i="11"/>
  <c r="R8" i="11"/>
  <c r="Q8" i="11"/>
  <c r="P8" i="11"/>
  <c r="O8" i="11"/>
  <c r="Z7" i="11"/>
  <c r="Y7" i="11"/>
  <c r="X7" i="11"/>
  <c r="W7" i="11"/>
  <c r="V7" i="11"/>
  <c r="U7" i="11"/>
  <c r="T7" i="11"/>
  <c r="S7" i="11"/>
  <c r="R7" i="11"/>
  <c r="Q7" i="11"/>
  <c r="P7" i="11"/>
  <c r="O7" i="11"/>
  <c r="Z6" i="11"/>
  <c r="Y6" i="11"/>
  <c r="X6" i="11"/>
  <c r="W6" i="11"/>
  <c r="V6" i="11"/>
  <c r="U6" i="11"/>
  <c r="T6" i="11"/>
  <c r="S6" i="11"/>
  <c r="R6" i="11"/>
  <c r="Q6" i="11"/>
  <c r="P6" i="11"/>
  <c r="O6" i="11"/>
  <c r="Z5" i="11"/>
  <c r="Y5" i="11"/>
  <c r="X5" i="11"/>
  <c r="W5" i="11"/>
  <c r="V5" i="11"/>
  <c r="U5" i="11"/>
  <c r="T5" i="11"/>
  <c r="S5" i="11"/>
  <c r="R5" i="11"/>
  <c r="Q5" i="11"/>
  <c r="P5" i="11"/>
  <c r="O5" i="11"/>
  <c r="Z4" i="11"/>
  <c r="Y4" i="11"/>
  <c r="X4" i="11"/>
  <c r="W4" i="11"/>
  <c r="V4" i="11"/>
  <c r="U4" i="11"/>
  <c r="T4" i="11"/>
  <c r="S4" i="11"/>
  <c r="R4" i="11"/>
  <c r="Q4" i="11"/>
  <c r="P4" i="11"/>
  <c r="O4" i="11"/>
  <c r="Z3" i="11"/>
  <c r="Y3" i="11"/>
  <c r="X3" i="11"/>
  <c r="W3" i="11"/>
  <c r="V3" i="11"/>
  <c r="U3" i="11"/>
  <c r="T3" i="11"/>
  <c r="S3" i="11"/>
  <c r="R3" i="11"/>
  <c r="Q3" i="11"/>
  <c r="P3" i="11"/>
  <c r="O3" i="11"/>
  <c r="O1" i="11"/>
  <c r="Z73" i="10"/>
  <c r="Y73" i="10"/>
  <c r="X73" i="10"/>
  <c r="W73" i="10"/>
  <c r="V73" i="10"/>
  <c r="U73" i="10"/>
  <c r="T73" i="10"/>
  <c r="S73" i="10"/>
  <c r="R73" i="10"/>
  <c r="Q73" i="10"/>
  <c r="P73" i="10"/>
  <c r="O73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O61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O46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O31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O16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Z9" i="10"/>
  <c r="Y9" i="10"/>
  <c r="X9" i="10"/>
  <c r="W9" i="10"/>
  <c r="V9" i="10"/>
  <c r="U9" i="10"/>
  <c r="T9" i="10"/>
  <c r="S9" i="10"/>
  <c r="R9" i="10"/>
  <c r="Q9" i="10"/>
  <c r="P9" i="10"/>
  <c r="O9" i="10"/>
  <c r="Z8" i="10"/>
  <c r="Y8" i="10"/>
  <c r="X8" i="10"/>
  <c r="W8" i="10"/>
  <c r="V8" i="10"/>
  <c r="U8" i="10"/>
  <c r="T8" i="10"/>
  <c r="S8" i="10"/>
  <c r="R8" i="10"/>
  <c r="Q8" i="10"/>
  <c r="P8" i="10"/>
  <c r="O8" i="10"/>
  <c r="Z7" i="10"/>
  <c r="Y7" i="10"/>
  <c r="X7" i="10"/>
  <c r="W7" i="10"/>
  <c r="V7" i="10"/>
  <c r="U7" i="10"/>
  <c r="T7" i="10"/>
  <c r="S7" i="10"/>
  <c r="R7" i="10"/>
  <c r="Q7" i="10"/>
  <c r="P7" i="10"/>
  <c r="O7" i="10"/>
  <c r="Z6" i="10"/>
  <c r="Y6" i="10"/>
  <c r="X6" i="10"/>
  <c r="W6" i="10"/>
  <c r="V6" i="10"/>
  <c r="U6" i="10"/>
  <c r="T6" i="10"/>
  <c r="S6" i="10"/>
  <c r="R6" i="10"/>
  <c r="Q6" i="10"/>
  <c r="P6" i="10"/>
  <c r="O6" i="10"/>
  <c r="Z5" i="10"/>
  <c r="Y5" i="10"/>
  <c r="X5" i="10"/>
  <c r="W5" i="10"/>
  <c r="V5" i="10"/>
  <c r="U5" i="10"/>
  <c r="T5" i="10"/>
  <c r="S5" i="10"/>
  <c r="R5" i="10"/>
  <c r="Q5" i="10"/>
  <c r="P5" i="10"/>
  <c r="O5" i="10"/>
  <c r="Z4" i="10"/>
  <c r="Y4" i="10"/>
  <c r="X4" i="10"/>
  <c r="W4" i="10"/>
  <c r="V4" i="10"/>
  <c r="U4" i="10"/>
  <c r="T4" i="10"/>
  <c r="S4" i="10"/>
  <c r="R4" i="10"/>
  <c r="Q4" i="10"/>
  <c r="P4" i="10"/>
  <c r="O4" i="10"/>
  <c r="Z3" i="10"/>
  <c r="Y3" i="10"/>
  <c r="X3" i="10"/>
  <c r="W3" i="10"/>
  <c r="V3" i="10"/>
  <c r="U3" i="10"/>
  <c r="T3" i="10"/>
  <c r="S3" i="10"/>
  <c r="R3" i="10"/>
  <c r="Q3" i="10"/>
  <c r="P3" i="10"/>
  <c r="O3" i="10"/>
  <c r="O1" i="10"/>
  <c r="Z73" i="9"/>
  <c r="Y73" i="9"/>
  <c r="X73" i="9"/>
  <c r="W73" i="9"/>
  <c r="V73" i="9"/>
  <c r="U73" i="9"/>
  <c r="T73" i="9"/>
  <c r="S73" i="9"/>
  <c r="R73" i="9"/>
  <c r="Q73" i="9"/>
  <c r="P73" i="9"/>
  <c r="O73" i="9"/>
  <c r="Z72" i="9"/>
  <c r="Y72" i="9"/>
  <c r="X72" i="9"/>
  <c r="W72" i="9"/>
  <c r="V72" i="9"/>
  <c r="U72" i="9"/>
  <c r="T72" i="9"/>
  <c r="S72" i="9"/>
  <c r="R72" i="9"/>
  <c r="Q72" i="9"/>
  <c r="P72" i="9"/>
  <c r="O72" i="9"/>
  <c r="Z71" i="9"/>
  <c r="Y71" i="9"/>
  <c r="X71" i="9"/>
  <c r="W71" i="9"/>
  <c r="V71" i="9"/>
  <c r="U71" i="9"/>
  <c r="T71" i="9"/>
  <c r="S71" i="9"/>
  <c r="R71" i="9"/>
  <c r="Q71" i="9"/>
  <c r="P71" i="9"/>
  <c r="O71" i="9"/>
  <c r="Z70" i="9"/>
  <c r="Y70" i="9"/>
  <c r="X70" i="9"/>
  <c r="W70" i="9"/>
  <c r="V70" i="9"/>
  <c r="U70" i="9"/>
  <c r="T70" i="9"/>
  <c r="S70" i="9"/>
  <c r="R70" i="9"/>
  <c r="Q70" i="9"/>
  <c r="P70" i="9"/>
  <c r="O70" i="9"/>
  <c r="Z69" i="9"/>
  <c r="Y69" i="9"/>
  <c r="X69" i="9"/>
  <c r="W69" i="9"/>
  <c r="V69" i="9"/>
  <c r="U69" i="9"/>
  <c r="T69" i="9"/>
  <c r="S69" i="9"/>
  <c r="R69" i="9"/>
  <c r="Q69" i="9"/>
  <c r="P69" i="9"/>
  <c r="O69" i="9"/>
  <c r="Z68" i="9"/>
  <c r="Y68" i="9"/>
  <c r="X68" i="9"/>
  <c r="W68" i="9"/>
  <c r="V68" i="9"/>
  <c r="U68" i="9"/>
  <c r="T68" i="9"/>
  <c r="S68" i="9"/>
  <c r="R68" i="9"/>
  <c r="Q68" i="9"/>
  <c r="P68" i="9"/>
  <c r="O68" i="9"/>
  <c r="Z67" i="9"/>
  <c r="Y67" i="9"/>
  <c r="X67" i="9"/>
  <c r="W67" i="9"/>
  <c r="V67" i="9"/>
  <c r="U67" i="9"/>
  <c r="T67" i="9"/>
  <c r="S67" i="9"/>
  <c r="R67" i="9"/>
  <c r="Q67" i="9"/>
  <c r="P67" i="9"/>
  <c r="O67" i="9"/>
  <c r="Z66" i="9"/>
  <c r="Y66" i="9"/>
  <c r="X66" i="9"/>
  <c r="W66" i="9"/>
  <c r="V66" i="9"/>
  <c r="U66" i="9"/>
  <c r="T66" i="9"/>
  <c r="S66" i="9"/>
  <c r="R66" i="9"/>
  <c r="Q66" i="9"/>
  <c r="P66" i="9"/>
  <c r="O66" i="9"/>
  <c r="Z65" i="9"/>
  <c r="Y65" i="9"/>
  <c r="X65" i="9"/>
  <c r="W65" i="9"/>
  <c r="V65" i="9"/>
  <c r="U65" i="9"/>
  <c r="T65" i="9"/>
  <c r="S65" i="9"/>
  <c r="R65" i="9"/>
  <c r="Q65" i="9"/>
  <c r="P65" i="9"/>
  <c r="O65" i="9"/>
  <c r="Z64" i="9"/>
  <c r="Y64" i="9"/>
  <c r="X64" i="9"/>
  <c r="W64" i="9"/>
  <c r="V64" i="9"/>
  <c r="U64" i="9"/>
  <c r="T64" i="9"/>
  <c r="S64" i="9"/>
  <c r="R64" i="9"/>
  <c r="Q64" i="9"/>
  <c r="P64" i="9"/>
  <c r="O64" i="9"/>
  <c r="Z63" i="9"/>
  <c r="Y63" i="9"/>
  <c r="X63" i="9"/>
  <c r="W63" i="9"/>
  <c r="V63" i="9"/>
  <c r="U63" i="9"/>
  <c r="T63" i="9"/>
  <c r="S63" i="9"/>
  <c r="R63" i="9"/>
  <c r="Q63" i="9"/>
  <c r="P63" i="9"/>
  <c r="O63" i="9"/>
  <c r="O61" i="9"/>
  <c r="Z58" i="9"/>
  <c r="Y58" i="9"/>
  <c r="X58" i="9"/>
  <c r="W58" i="9"/>
  <c r="V58" i="9"/>
  <c r="U58" i="9"/>
  <c r="T58" i="9"/>
  <c r="S58" i="9"/>
  <c r="R58" i="9"/>
  <c r="Q58" i="9"/>
  <c r="P58" i="9"/>
  <c r="O58" i="9"/>
  <c r="Z57" i="9"/>
  <c r="Y57" i="9"/>
  <c r="X57" i="9"/>
  <c r="W57" i="9"/>
  <c r="V57" i="9"/>
  <c r="U57" i="9"/>
  <c r="T57" i="9"/>
  <c r="S57" i="9"/>
  <c r="R57" i="9"/>
  <c r="Q57" i="9"/>
  <c r="P57" i="9"/>
  <c r="O57" i="9"/>
  <c r="Z56" i="9"/>
  <c r="Y56" i="9"/>
  <c r="X56" i="9"/>
  <c r="W56" i="9"/>
  <c r="V56" i="9"/>
  <c r="U56" i="9"/>
  <c r="T56" i="9"/>
  <c r="S56" i="9"/>
  <c r="R56" i="9"/>
  <c r="Q56" i="9"/>
  <c r="P56" i="9"/>
  <c r="O56" i="9"/>
  <c r="Z55" i="9"/>
  <c r="Y55" i="9"/>
  <c r="X55" i="9"/>
  <c r="W55" i="9"/>
  <c r="V55" i="9"/>
  <c r="U55" i="9"/>
  <c r="T55" i="9"/>
  <c r="S55" i="9"/>
  <c r="R55" i="9"/>
  <c r="Q55" i="9"/>
  <c r="P55" i="9"/>
  <c r="O55" i="9"/>
  <c r="Z54" i="9"/>
  <c r="Y54" i="9"/>
  <c r="X54" i="9"/>
  <c r="W54" i="9"/>
  <c r="V54" i="9"/>
  <c r="U54" i="9"/>
  <c r="T54" i="9"/>
  <c r="S54" i="9"/>
  <c r="R54" i="9"/>
  <c r="Q54" i="9"/>
  <c r="P54" i="9"/>
  <c r="O54" i="9"/>
  <c r="Z53" i="9"/>
  <c r="Y53" i="9"/>
  <c r="X53" i="9"/>
  <c r="W53" i="9"/>
  <c r="V53" i="9"/>
  <c r="U53" i="9"/>
  <c r="T53" i="9"/>
  <c r="S53" i="9"/>
  <c r="R53" i="9"/>
  <c r="Q53" i="9"/>
  <c r="P53" i="9"/>
  <c r="O53" i="9"/>
  <c r="Z52" i="9"/>
  <c r="Y52" i="9"/>
  <c r="X52" i="9"/>
  <c r="W52" i="9"/>
  <c r="V52" i="9"/>
  <c r="U52" i="9"/>
  <c r="T52" i="9"/>
  <c r="S52" i="9"/>
  <c r="R52" i="9"/>
  <c r="Q52" i="9"/>
  <c r="P52" i="9"/>
  <c r="O52" i="9"/>
  <c r="Z51" i="9"/>
  <c r="Y51" i="9"/>
  <c r="X51" i="9"/>
  <c r="W51" i="9"/>
  <c r="V51" i="9"/>
  <c r="U51" i="9"/>
  <c r="T51" i="9"/>
  <c r="S51" i="9"/>
  <c r="R51" i="9"/>
  <c r="Q51" i="9"/>
  <c r="P51" i="9"/>
  <c r="O51" i="9"/>
  <c r="Z50" i="9"/>
  <c r="Y50" i="9"/>
  <c r="X50" i="9"/>
  <c r="W50" i="9"/>
  <c r="V50" i="9"/>
  <c r="U50" i="9"/>
  <c r="T50" i="9"/>
  <c r="S50" i="9"/>
  <c r="R50" i="9"/>
  <c r="Q50" i="9"/>
  <c r="P50" i="9"/>
  <c r="O50" i="9"/>
  <c r="Z49" i="9"/>
  <c r="Y49" i="9"/>
  <c r="X49" i="9"/>
  <c r="W49" i="9"/>
  <c r="V49" i="9"/>
  <c r="U49" i="9"/>
  <c r="T49" i="9"/>
  <c r="S49" i="9"/>
  <c r="R49" i="9"/>
  <c r="Q49" i="9"/>
  <c r="P49" i="9"/>
  <c r="O49" i="9"/>
  <c r="Z48" i="9"/>
  <c r="Y48" i="9"/>
  <c r="X48" i="9"/>
  <c r="W48" i="9"/>
  <c r="V48" i="9"/>
  <c r="U48" i="9"/>
  <c r="T48" i="9"/>
  <c r="S48" i="9"/>
  <c r="R48" i="9"/>
  <c r="Q48" i="9"/>
  <c r="P48" i="9"/>
  <c r="O48" i="9"/>
  <c r="O46" i="9"/>
  <c r="Z43" i="9"/>
  <c r="Y43" i="9"/>
  <c r="X43" i="9"/>
  <c r="W43" i="9"/>
  <c r="V43" i="9"/>
  <c r="U43" i="9"/>
  <c r="T43" i="9"/>
  <c r="S43" i="9"/>
  <c r="R43" i="9"/>
  <c r="Q43" i="9"/>
  <c r="P43" i="9"/>
  <c r="O43" i="9"/>
  <c r="Z42" i="9"/>
  <c r="Y42" i="9"/>
  <c r="X42" i="9"/>
  <c r="W42" i="9"/>
  <c r="V42" i="9"/>
  <c r="U42" i="9"/>
  <c r="T42" i="9"/>
  <c r="S42" i="9"/>
  <c r="R42" i="9"/>
  <c r="Q42" i="9"/>
  <c r="P42" i="9"/>
  <c r="O42" i="9"/>
  <c r="Z41" i="9"/>
  <c r="Y41" i="9"/>
  <c r="X41" i="9"/>
  <c r="W41" i="9"/>
  <c r="V41" i="9"/>
  <c r="U41" i="9"/>
  <c r="T41" i="9"/>
  <c r="S41" i="9"/>
  <c r="R41" i="9"/>
  <c r="Q41" i="9"/>
  <c r="P41" i="9"/>
  <c r="O41" i="9"/>
  <c r="Z40" i="9"/>
  <c r="Y40" i="9"/>
  <c r="X40" i="9"/>
  <c r="W40" i="9"/>
  <c r="V40" i="9"/>
  <c r="U40" i="9"/>
  <c r="T40" i="9"/>
  <c r="S40" i="9"/>
  <c r="R40" i="9"/>
  <c r="Q40" i="9"/>
  <c r="P40" i="9"/>
  <c r="O40" i="9"/>
  <c r="Z39" i="9"/>
  <c r="Y39" i="9"/>
  <c r="X39" i="9"/>
  <c r="W39" i="9"/>
  <c r="V39" i="9"/>
  <c r="U39" i="9"/>
  <c r="T39" i="9"/>
  <c r="S39" i="9"/>
  <c r="R39" i="9"/>
  <c r="Q39" i="9"/>
  <c r="P39" i="9"/>
  <c r="O39" i="9"/>
  <c r="Z38" i="9"/>
  <c r="Y38" i="9"/>
  <c r="X38" i="9"/>
  <c r="W38" i="9"/>
  <c r="V38" i="9"/>
  <c r="U38" i="9"/>
  <c r="T38" i="9"/>
  <c r="S38" i="9"/>
  <c r="R38" i="9"/>
  <c r="Q38" i="9"/>
  <c r="P38" i="9"/>
  <c r="O38" i="9"/>
  <c r="Z37" i="9"/>
  <c r="Y37" i="9"/>
  <c r="X37" i="9"/>
  <c r="W37" i="9"/>
  <c r="V37" i="9"/>
  <c r="U37" i="9"/>
  <c r="T37" i="9"/>
  <c r="S37" i="9"/>
  <c r="R37" i="9"/>
  <c r="Q37" i="9"/>
  <c r="P37" i="9"/>
  <c r="O37" i="9"/>
  <c r="Z36" i="9"/>
  <c r="Y36" i="9"/>
  <c r="X36" i="9"/>
  <c r="W36" i="9"/>
  <c r="V36" i="9"/>
  <c r="U36" i="9"/>
  <c r="T36" i="9"/>
  <c r="S36" i="9"/>
  <c r="R36" i="9"/>
  <c r="Q36" i="9"/>
  <c r="P36" i="9"/>
  <c r="O36" i="9"/>
  <c r="Z35" i="9"/>
  <c r="Y35" i="9"/>
  <c r="X35" i="9"/>
  <c r="W35" i="9"/>
  <c r="V35" i="9"/>
  <c r="U35" i="9"/>
  <c r="T35" i="9"/>
  <c r="S35" i="9"/>
  <c r="R35" i="9"/>
  <c r="Q35" i="9"/>
  <c r="P35" i="9"/>
  <c r="O35" i="9"/>
  <c r="Z34" i="9"/>
  <c r="Y34" i="9"/>
  <c r="X34" i="9"/>
  <c r="W34" i="9"/>
  <c r="V34" i="9"/>
  <c r="U34" i="9"/>
  <c r="T34" i="9"/>
  <c r="S34" i="9"/>
  <c r="R34" i="9"/>
  <c r="Q34" i="9"/>
  <c r="P34" i="9"/>
  <c r="O34" i="9"/>
  <c r="Z33" i="9"/>
  <c r="Y33" i="9"/>
  <c r="X33" i="9"/>
  <c r="W33" i="9"/>
  <c r="V33" i="9"/>
  <c r="U33" i="9"/>
  <c r="T33" i="9"/>
  <c r="S33" i="9"/>
  <c r="R33" i="9"/>
  <c r="Q33" i="9"/>
  <c r="P33" i="9"/>
  <c r="O33" i="9"/>
  <c r="O31" i="9"/>
  <c r="Z28" i="9"/>
  <c r="Y28" i="9"/>
  <c r="X28" i="9"/>
  <c r="W28" i="9"/>
  <c r="V28" i="9"/>
  <c r="U28" i="9"/>
  <c r="T28" i="9"/>
  <c r="S28" i="9"/>
  <c r="R28" i="9"/>
  <c r="Q28" i="9"/>
  <c r="P28" i="9"/>
  <c r="O28" i="9"/>
  <c r="Z27" i="9"/>
  <c r="Y27" i="9"/>
  <c r="X27" i="9"/>
  <c r="W27" i="9"/>
  <c r="V27" i="9"/>
  <c r="U27" i="9"/>
  <c r="T27" i="9"/>
  <c r="S27" i="9"/>
  <c r="R27" i="9"/>
  <c r="Q27" i="9"/>
  <c r="P27" i="9"/>
  <c r="O27" i="9"/>
  <c r="Z26" i="9"/>
  <c r="Y26" i="9"/>
  <c r="X26" i="9"/>
  <c r="W26" i="9"/>
  <c r="V26" i="9"/>
  <c r="U26" i="9"/>
  <c r="T26" i="9"/>
  <c r="S26" i="9"/>
  <c r="R26" i="9"/>
  <c r="Q26" i="9"/>
  <c r="P26" i="9"/>
  <c r="O26" i="9"/>
  <c r="Z25" i="9"/>
  <c r="Y25" i="9"/>
  <c r="X25" i="9"/>
  <c r="W25" i="9"/>
  <c r="V25" i="9"/>
  <c r="U25" i="9"/>
  <c r="T25" i="9"/>
  <c r="S25" i="9"/>
  <c r="R25" i="9"/>
  <c r="Q25" i="9"/>
  <c r="P25" i="9"/>
  <c r="O25" i="9"/>
  <c r="Z24" i="9"/>
  <c r="Y24" i="9"/>
  <c r="X24" i="9"/>
  <c r="W24" i="9"/>
  <c r="V24" i="9"/>
  <c r="U24" i="9"/>
  <c r="T24" i="9"/>
  <c r="S24" i="9"/>
  <c r="R24" i="9"/>
  <c r="Q24" i="9"/>
  <c r="P24" i="9"/>
  <c r="O24" i="9"/>
  <c r="Z23" i="9"/>
  <c r="Y23" i="9"/>
  <c r="X23" i="9"/>
  <c r="W23" i="9"/>
  <c r="V23" i="9"/>
  <c r="U23" i="9"/>
  <c r="T23" i="9"/>
  <c r="S23" i="9"/>
  <c r="R23" i="9"/>
  <c r="Q23" i="9"/>
  <c r="P23" i="9"/>
  <c r="O23" i="9"/>
  <c r="Z22" i="9"/>
  <c r="Y22" i="9"/>
  <c r="X22" i="9"/>
  <c r="W22" i="9"/>
  <c r="V22" i="9"/>
  <c r="U22" i="9"/>
  <c r="T22" i="9"/>
  <c r="S22" i="9"/>
  <c r="R22" i="9"/>
  <c r="Q22" i="9"/>
  <c r="P22" i="9"/>
  <c r="O22" i="9"/>
  <c r="Z21" i="9"/>
  <c r="Y21" i="9"/>
  <c r="X21" i="9"/>
  <c r="W21" i="9"/>
  <c r="V21" i="9"/>
  <c r="U21" i="9"/>
  <c r="T21" i="9"/>
  <c r="S21" i="9"/>
  <c r="R21" i="9"/>
  <c r="Q21" i="9"/>
  <c r="P21" i="9"/>
  <c r="O21" i="9"/>
  <c r="Z20" i="9"/>
  <c r="Y20" i="9"/>
  <c r="X20" i="9"/>
  <c r="W20" i="9"/>
  <c r="V20" i="9"/>
  <c r="U20" i="9"/>
  <c r="T20" i="9"/>
  <c r="S20" i="9"/>
  <c r="R20" i="9"/>
  <c r="Q20" i="9"/>
  <c r="P20" i="9"/>
  <c r="O20" i="9"/>
  <c r="Z19" i="9"/>
  <c r="Y19" i="9"/>
  <c r="X19" i="9"/>
  <c r="W19" i="9"/>
  <c r="V19" i="9"/>
  <c r="U19" i="9"/>
  <c r="T19" i="9"/>
  <c r="S19" i="9"/>
  <c r="R19" i="9"/>
  <c r="Q19" i="9"/>
  <c r="P19" i="9"/>
  <c r="O19" i="9"/>
  <c r="Z18" i="9"/>
  <c r="Y18" i="9"/>
  <c r="X18" i="9"/>
  <c r="W18" i="9"/>
  <c r="V18" i="9"/>
  <c r="U18" i="9"/>
  <c r="T18" i="9"/>
  <c r="S18" i="9"/>
  <c r="R18" i="9"/>
  <c r="Q18" i="9"/>
  <c r="P18" i="9"/>
  <c r="O18" i="9"/>
  <c r="O16" i="9"/>
  <c r="Z13" i="9"/>
  <c r="Y13" i="9"/>
  <c r="X13" i="9"/>
  <c r="W13" i="9"/>
  <c r="V13" i="9"/>
  <c r="U13" i="9"/>
  <c r="T13" i="9"/>
  <c r="S13" i="9"/>
  <c r="R13" i="9"/>
  <c r="Q13" i="9"/>
  <c r="P13" i="9"/>
  <c r="O13" i="9"/>
  <c r="Z12" i="9"/>
  <c r="Y12" i="9"/>
  <c r="X12" i="9"/>
  <c r="W12" i="9"/>
  <c r="V12" i="9"/>
  <c r="U12" i="9"/>
  <c r="T12" i="9"/>
  <c r="S12" i="9"/>
  <c r="R12" i="9"/>
  <c r="Q12" i="9"/>
  <c r="P12" i="9"/>
  <c r="O12" i="9"/>
  <c r="Z11" i="9"/>
  <c r="Y11" i="9"/>
  <c r="X11" i="9"/>
  <c r="W11" i="9"/>
  <c r="V11" i="9"/>
  <c r="U11" i="9"/>
  <c r="T11" i="9"/>
  <c r="S11" i="9"/>
  <c r="R11" i="9"/>
  <c r="Q11" i="9"/>
  <c r="P11" i="9"/>
  <c r="O11" i="9"/>
  <c r="Z10" i="9"/>
  <c r="Y10" i="9"/>
  <c r="X10" i="9"/>
  <c r="W10" i="9"/>
  <c r="V10" i="9"/>
  <c r="U10" i="9"/>
  <c r="T10" i="9"/>
  <c r="S10" i="9"/>
  <c r="R10" i="9"/>
  <c r="Q10" i="9"/>
  <c r="P10" i="9"/>
  <c r="O10" i="9"/>
  <c r="Z9" i="9"/>
  <c r="Y9" i="9"/>
  <c r="X9" i="9"/>
  <c r="W9" i="9"/>
  <c r="V9" i="9"/>
  <c r="U9" i="9"/>
  <c r="T9" i="9"/>
  <c r="S9" i="9"/>
  <c r="R9" i="9"/>
  <c r="Q9" i="9"/>
  <c r="P9" i="9"/>
  <c r="O9" i="9"/>
  <c r="Z8" i="9"/>
  <c r="Y8" i="9"/>
  <c r="X8" i="9"/>
  <c r="W8" i="9"/>
  <c r="V8" i="9"/>
  <c r="U8" i="9"/>
  <c r="T8" i="9"/>
  <c r="S8" i="9"/>
  <c r="R8" i="9"/>
  <c r="Q8" i="9"/>
  <c r="P8" i="9"/>
  <c r="O8" i="9"/>
  <c r="Z7" i="9"/>
  <c r="Y7" i="9"/>
  <c r="X7" i="9"/>
  <c r="W7" i="9"/>
  <c r="V7" i="9"/>
  <c r="U7" i="9"/>
  <c r="T7" i="9"/>
  <c r="S7" i="9"/>
  <c r="R7" i="9"/>
  <c r="Q7" i="9"/>
  <c r="P7" i="9"/>
  <c r="O7" i="9"/>
  <c r="Z6" i="9"/>
  <c r="Y6" i="9"/>
  <c r="X6" i="9"/>
  <c r="W6" i="9"/>
  <c r="V6" i="9"/>
  <c r="U6" i="9"/>
  <c r="T6" i="9"/>
  <c r="S6" i="9"/>
  <c r="R6" i="9"/>
  <c r="Q6" i="9"/>
  <c r="P6" i="9"/>
  <c r="O6" i="9"/>
  <c r="Z5" i="9"/>
  <c r="Y5" i="9"/>
  <c r="X5" i="9"/>
  <c r="W5" i="9"/>
  <c r="V5" i="9"/>
  <c r="U5" i="9"/>
  <c r="T5" i="9"/>
  <c r="S5" i="9"/>
  <c r="R5" i="9"/>
  <c r="Q5" i="9"/>
  <c r="P5" i="9"/>
  <c r="O5" i="9"/>
  <c r="Z4" i="9"/>
  <c r="Y4" i="9"/>
  <c r="X4" i="9"/>
  <c r="W4" i="9"/>
  <c r="V4" i="9"/>
  <c r="U4" i="9"/>
  <c r="T4" i="9"/>
  <c r="S4" i="9"/>
  <c r="R4" i="9"/>
  <c r="Q4" i="9"/>
  <c r="P4" i="9"/>
  <c r="O4" i="9"/>
  <c r="Z3" i="9"/>
  <c r="Y3" i="9"/>
  <c r="X3" i="9"/>
  <c r="W3" i="9"/>
  <c r="V3" i="9"/>
  <c r="U3" i="9"/>
  <c r="T3" i="9"/>
  <c r="S3" i="9"/>
  <c r="R3" i="9"/>
  <c r="Q3" i="9"/>
  <c r="P3" i="9"/>
  <c r="O3" i="9"/>
  <c r="O1" i="9"/>
  <c r="Z73" i="8"/>
  <c r="Y73" i="8"/>
  <c r="X73" i="8"/>
  <c r="W73" i="8"/>
  <c r="V73" i="8"/>
  <c r="U73" i="8"/>
  <c r="T73" i="8"/>
  <c r="S73" i="8"/>
  <c r="R73" i="8"/>
  <c r="Q73" i="8"/>
  <c r="P73" i="8"/>
  <c r="O73" i="8"/>
  <c r="Z72" i="8"/>
  <c r="Y72" i="8"/>
  <c r="X72" i="8"/>
  <c r="W72" i="8"/>
  <c r="V72" i="8"/>
  <c r="U72" i="8"/>
  <c r="T72" i="8"/>
  <c r="S72" i="8"/>
  <c r="R72" i="8"/>
  <c r="Q72" i="8"/>
  <c r="P72" i="8"/>
  <c r="O72" i="8"/>
  <c r="Z71" i="8"/>
  <c r="Y71" i="8"/>
  <c r="X71" i="8"/>
  <c r="W71" i="8"/>
  <c r="V71" i="8"/>
  <c r="U71" i="8"/>
  <c r="T71" i="8"/>
  <c r="S71" i="8"/>
  <c r="R71" i="8"/>
  <c r="Q71" i="8"/>
  <c r="P71" i="8"/>
  <c r="O71" i="8"/>
  <c r="Z70" i="8"/>
  <c r="Y70" i="8"/>
  <c r="X70" i="8"/>
  <c r="W70" i="8"/>
  <c r="V70" i="8"/>
  <c r="U70" i="8"/>
  <c r="T70" i="8"/>
  <c r="S70" i="8"/>
  <c r="R70" i="8"/>
  <c r="Q70" i="8"/>
  <c r="P70" i="8"/>
  <c r="O70" i="8"/>
  <c r="Z69" i="8"/>
  <c r="Y69" i="8"/>
  <c r="X69" i="8"/>
  <c r="W69" i="8"/>
  <c r="V69" i="8"/>
  <c r="U69" i="8"/>
  <c r="T69" i="8"/>
  <c r="S69" i="8"/>
  <c r="R69" i="8"/>
  <c r="Q69" i="8"/>
  <c r="P69" i="8"/>
  <c r="O69" i="8"/>
  <c r="Z68" i="8"/>
  <c r="Y68" i="8"/>
  <c r="X68" i="8"/>
  <c r="W68" i="8"/>
  <c r="V68" i="8"/>
  <c r="U68" i="8"/>
  <c r="T68" i="8"/>
  <c r="S68" i="8"/>
  <c r="R68" i="8"/>
  <c r="Q68" i="8"/>
  <c r="P68" i="8"/>
  <c r="O68" i="8"/>
  <c r="Z67" i="8"/>
  <c r="Y67" i="8"/>
  <c r="X67" i="8"/>
  <c r="W67" i="8"/>
  <c r="V67" i="8"/>
  <c r="U67" i="8"/>
  <c r="T67" i="8"/>
  <c r="S67" i="8"/>
  <c r="R67" i="8"/>
  <c r="Q67" i="8"/>
  <c r="P67" i="8"/>
  <c r="O67" i="8"/>
  <c r="Z66" i="8"/>
  <c r="Y66" i="8"/>
  <c r="X66" i="8"/>
  <c r="W66" i="8"/>
  <c r="V66" i="8"/>
  <c r="U66" i="8"/>
  <c r="T66" i="8"/>
  <c r="S66" i="8"/>
  <c r="R66" i="8"/>
  <c r="Q66" i="8"/>
  <c r="P66" i="8"/>
  <c r="O66" i="8"/>
  <c r="Z65" i="8"/>
  <c r="Y65" i="8"/>
  <c r="X65" i="8"/>
  <c r="W65" i="8"/>
  <c r="V65" i="8"/>
  <c r="U65" i="8"/>
  <c r="T65" i="8"/>
  <c r="S65" i="8"/>
  <c r="R65" i="8"/>
  <c r="Q65" i="8"/>
  <c r="P65" i="8"/>
  <c r="O65" i="8"/>
  <c r="Z64" i="8"/>
  <c r="Y64" i="8"/>
  <c r="X64" i="8"/>
  <c r="W64" i="8"/>
  <c r="V64" i="8"/>
  <c r="U64" i="8"/>
  <c r="T64" i="8"/>
  <c r="S64" i="8"/>
  <c r="R64" i="8"/>
  <c r="Q64" i="8"/>
  <c r="P64" i="8"/>
  <c r="O64" i="8"/>
  <c r="Z63" i="8"/>
  <c r="Y63" i="8"/>
  <c r="X63" i="8"/>
  <c r="W63" i="8"/>
  <c r="V63" i="8"/>
  <c r="U63" i="8"/>
  <c r="T63" i="8"/>
  <c r="S63" i="8"/>
  <c r="R63" i="8"/>
  <c r="Q63" i="8"/>
  <c r="P63" i="8"/>
  <c r="O63" i="8"/>
  <c r="O61" i="8"/>
  <c r="Z58" i="8"/>
  <c r="Y58" i="8"/>
  <c r="X58" i="8"/>
  <c r="W58" i="8"/>
  <c r="V58" i="8"/>
  <c r="U58" i="8"/>
  <c r="T58" i="8"/>
  <c r="S58" i="8"/>
  <c r="R58" i="8"/>
  <c r="Q58" i="8"/>
  <c r="P58" i="8"/>
  <c r="O58" i="8"/>
  <c r="Z57" i="8"/>
  <c r="Y57" i="8"/>
  <c r="X57" i="8"/>
  <c r="W57" i="8"/>
  <c r="V57" i="8"/>
  <c r="U57" i="8"/>
  <c r="T57" i="8"/>
  <c r="S57" i="8"/>
  <c r="R57" i="8"/>
  <c r="Q57" i="8"/>
  <c r="P57" i="8"/>
  <c r="O57" i="8"/>
  <c r="Z56" i="8"/>
  <c r="Y56" i="8"/>
  <c r="X56" i="8"/>
  <c r="W56" i="8"/>
  <c r="V56" i="8"/>
  <c r="U56" i="8"/>
  <c r="T56" i="8"/>
  <c r="S56" i="8"/>
  <c r="R56" i="8"/>
  <c r="Q56" i="8"/>
  <c r="P56" i="8"/>
  <c r="O56" i="8"/>
  <c r="Z55" i="8"/>
  <c r="Y55" i="8"/>
  <c r="X55" i="8"/>
  <c r="W55" i="8"/>
  <c r="V55" i="8"/>
  <c r="U55" i="8"/>
  <c r="T55" i="8"/>
  <c r="S55" i="8"/>
  <c r="R55" i="8"/>
  <c r="Q55" i="8"/>
  <c r="P55" i="8"/>
  <c r="O55" i="8"/>
  <c r="Z54" i="8"/>
  <c r="Y54" i="8"/>
  <c r="X54" i="8"/>
  <c r="W54" i="8"/>
  <c r="V54" i="8"/>
  <c r="U54" i="8"/>
  <c r="T54" i="8"/>
  <c r="S54" i="8"/>
  <c r="R54" i="8"/>
  <c r="Q54" i="8"/>
  <c r="P54" i="8"/>
  <c r="O54" i="8"/>
  <c r="Z53" i="8"/>
  <c r="Y53" i="8"/>
  <c r="X53" i="8"/>
  <c r="W53" i="8"/>
  <c r="V53" i="8"/>
  <c r="U53" i="8"/>
  <c r="T53" i="8"/>
  <c r="S53" i="8"/>
  <c r="R53" i="8"/>
  <c r="Q53" i="8"/>
  <c r="P53" i="8"/>
  <c r="O53" i="8"/>
  <c r="Z52" i="8"/>
  <c r="Y52" i="8"/>
  <c r="X52" i="8"/>
  <c r="W52" i="8"/>
  <c r="V52" i="8"/>
  <c r="U52" i="8"/>
  <c r="T52" i="8"/>
  <c r="S52" i="8"/>
  <c r="R52" i="8"/>
  <c r="Q52" i="8"/>
  <c r="P52" i="8"/>
  <c r="O52" i="8"/>
  <c r="Z51" i="8"/>
  <c r="Y51" i="8"/>
  <c r="X51" i="8"/>
  <c r="W51" i="8"/>
  <c r="V51" i="8"/>
  <c r="U51" i="8"/>
  <c r="T51" i="8"/>
  <c r="S51" i="8"/>
  <c r="R51" i="8"/>
  <c r="Q51" i="8"/>
  <c r="P51" i="8"/>
  <c r="O51" i="8"/>
  <c r="Z50" i="8"/>
  <c r="Y50" i="8"/>
  <c r="X50" i="8"/>
  <c r="W50" i="8"/>
  <c r="V50" i="8"/>
  <c r="U50" i="8"/>
  <c r="T50" i="8"/>
  <c r="S50" i="8"/>
  <c r="R50" i="8"/>
  <c r="Q50" i="8"/>
  <c r="P50" i="8"/>
  <c r="O50" i="8"/>
  <c r="Z49" i="8"/>
  <c r="Y49" i="8"/>
  <c r="X49" i="8"/>
  <c r="W49" i="8"/>
  <c r="V49" i="8"/>
  <c r="U49" i="8"/>
  <c r="T49" i="8"/>
  <c r="S49" i="8"/>
  <c r="R49" i="8"/>
  <c r="Q49" i="8"/>
  <c r="P49" i="8"/>
  <c r="O49" i="8"/>
  <c r="Z48" i="8"/>
  <c r="Y48" i="8"/>
  <c r="X48" i="8"/>
  <c r="W48" i="8"/>
  <c r="V48" i="8"/>
  <c r="U48" i="8"/>
  <c r="T48" i="8"/>
  <c r="S48" i="8"/>
  <c r="R48" i="8"/>
  <c r="Q48" i="8"/>
  <c r="P48" i="8"/>
  <c r="O48" i="8"/>
  <c r="O46" i="8"/>
  <c r="Z43" i="8"/>
  <c r="Y43" i="8"/>
  <c r="X43" i="8"/>
  <c r="W43" i="8"/>
  <c r="V43" i="8"/>
  <c r="U43" i="8"/>
  <c r="T43" i="8"/>
  <c r="S43" i="8"/>
  <c r="R43" i="8"/>
  <c r="Q43" i="8"/>
  <c r="P43" i="8"/>
  <c r="O43" i="8"/>
  <c r="Z42" i="8"/>
  <c r="Y42" i="8"/>
  <c r="X42" i="8"/>
  <c r="W42" i="8"/>
  <c r="V42" i="8"/>
  <c r="U42" i="8"/>
  <c r="T42" i="8"/>
  <c r="S42" i="8"/>
  <c r="R42" i="8"/>
  <c r="Q42" i="8"/>
  <c r="P42" i="8"/>
  <c r="O42" i="8"/>
  <c r="Z41" i="8"/>
  <c r="Y41" i="8"/>
  <c r="X41" i="8"/>
  <c r="W41" i="8"/>
  <c r="V41" i="8"/>
  <c r="U41" i="8"/>
  <c r="T41" i="8"/>
  <c r="S41" i="8"/>
  <c r="R41" i="8"/>
  <c r="Q41" i="8"/>
  <c r="P41" i="8"/>
  <c r="O41" i="8"/>
  <c r="Z40" i="8"/>
  <c r="Y40" i="8"/>
  <c r="X40" i="8"/>
  <c r="W40" i="8"/>
  <c r="V40" i="8"/>
  <c r="U40" i="8"/>
  <c r="T40" i="8"/>
  <c r="S40" i="8"/>
  <c r="R40" i="8"/>
  <c r="Q40" i="8"/>
  <c r="P40" i="8"/>
  <c r="O40" i="8"/>
  <c r="Z39" i="8"/>
  <c r="Y39" i="8"/>
  <c r="X39" i="8"/>
  <c r="W39" i="8"/>
  <c r="V39" i="8"/>
  <c r="U39" i="8"/>
  <c r="T39" i="8"/>
  <c r="S39" i="8"/>
  <c r="R39" i="8"/>
  <c r="Q39" i="8"/>
  <c r="P39" i="8"/>
  <c r="O39" i="8"/>
  <c r="Z38" i="8"/>
  <c r="Y38" i="8"/>
  <c r="X38" i="8"/>
  <c r="W38" i="8"/>
  <c r="V38" i="8"/>
  <c r="U38" i="8"/>
  <c r="T38" i="8"/>
  <c r="S38" i="8"/>
  <c r="R38" i="8"/>
  <c r="Q38" i="8"/>
  <c r="P38" i="8"/>
  <c r="O38" i="8"/>
  <c r="Z37" i="8"/>
  <c r="Y37" i="8"/>
  <c r="X37" i="8"/>
  <c r="W37" i="8"/>
  <c r="V37" i="8"/>
  <c r="U37" i="8"/>
  <c r="T37" i="8"/>
  <c r="S37" i="8"/>
  <c r="R37" i="8"/>
  <c r="Q37" i="8"/>
  <c r="P37" i="8"/>
  <c r="O37" i="8"/>
  <c r="Z36" i="8"/>
  <c r="Y36" i="8"/>
  <c r="X36" i="8"/>
  <c r="W36" i="8"/>
  <c r="V36" i="8"/>
  <c r="U36" i="8"/>
  <c r="T36" i="8"/>
  <c r="S36" i="8"/>
  <c r="R36" i="8"/>
  <c r="Q36" i="8"/>
  <c r="P36" i="8"/>
  <c r="O36" i="8"/>
  <c r="Z35" i="8"/>
  <c r="Y35" i="8"/>
  <c r="X35" i="8"/>
  <c r="W35" i="8"/>
  <c r="V35" i="8"/>
  <c r="U35" i="8"/>
  <c r="T35" i="8"/>
  <c r="S35" i="8"/>
  <c r="R35" i="8"/>
  <c r="Q35" i="8"/>
  <c r="P35" i="8"/>
  <c r="O35" i="8"/>
  <c r="Z34" i="8"/>
  <c r="Y34" i="8"/>
  <c r="X34" i="8"/>
  <c r="W34" i="8"/>
  <c r="V34" i="8"/>
  <c r="U34" i="8"/>
  <c r="T34" i="8"/>
  <c r="S34" i="8"/>
  <c r="R34" i="8"/>
  <c r="Q34" i="8"/>
  <c r="P34" i="8"/>
  <c r="O34" i="8"/>
  <c r="Z33" i="8"/>
  <c r="Y33" i="8"/>
  <c r="X33" i="8"/>
  <c r="W33" i="8"/>
  <c r="V33" i="8"/>
  <c r="U33" i="8"/>
  <c r="T33" i="8"/>
  <c r="S33" i="8"/>
  <c r="R33" i="8"/>
  <c r="Q33" i="8"/>
  <c r="P33" i="8"/>
  <c r="O33" i="8"/>
  <c r="O31" i="8"/>
  <c r="Z28" i="8"/>
  <c r="Y28" i="8"/>
  <c r="X28" i="8"/>
  <c r="W28" i="8"/>
  <c r="V28" i="8"/>
  <c r="U28" i="8"/>
  <c r="T28" i="8"/>
  <c r="S28" i="8"/>
  <c r="R28" i="8"/>
  <c r="Q28" i="8"/>
  <c r="P28" i="8"/>
  <c r="O28" i="8"/>
  <c r="Z27" i="8"/>
  <c r="Y27" i="8"/>
  <c r="X27" i="8"/>
  <c r="W27" i="8"/>
  <c r="V27" i="8"/>
  <c r="U27" i="8"/>
  <c r="T27" i="8"/>
  <c r="S27" i="8"/>
  <c r="R27" i="8"/>
  <c r="Q27" i="8"/>
  <c r="P27" i="8"/>
  <c r="O27" i="8"/>
  <c r="Z26" i="8"/>
  <c r="Y26" i="8"/>
  <c r="X26" i="8"/>
  <c r="W26" i="8"/>
  <c r="V26" i="8"/>
  <c r="U26" i="8"/>
  <c r="T26" i="8"/>
  <c r="S26" i="8"/>
  <c r="R26" i="8"/>
  <c r="Q26" i="8"/>
  <c r="P26" i="8"/>
  <c r="O26" i="8"/>
  <c r="Z25" i="8"/>
  <c r="Y25" i="8"/>
  <c r="X25" i="8"/>
  <c r="W25" i="8"/>
  <c r="V25" i="8"/>
  <c r="U25" i="8"/>
  <c r="T25" i="8"/>
  <c r="S25" i="8"/>
  <c r="R25" i="8"/>
  <c r="Q25" i="8"/>
  <c r="P25" i="8"/>
  <c r="O25" i="8"/>
  <c r="Z24" i="8"/>
  <c r="Y24" i="8"/>
  <c r="X24" i="8"/>
  <c r="W24" i="8"/>
  <c r="V24" i="8"/>
  <c r="U24" i="8"/>
  <c r="T24" i="8"/>
  <c r="S24" i="8"/>
  <c r="R24" i="8"/>
  <c r="Q24" i="8"/>
  <c r="P24" i="8"/>
  <c r="O24" i="8"/>
  <c r="Z23" i="8"/>
  <c r="Y23" i="8"/>
  <c r="X23" i="8"/>
  <c r="W23" i="8"/>
  <c r="V23" i="8"/>
  <c r="U23" i="8"/>
  <c r="T23" i="8"/>
  <c r="S23" i="8"/>
  <c r="R23" i="8"/>
  <c r="Q23" i="8"/>
  <c r="P23" i="8"/>
  <c r="O23" i="8"/>
  <c r="Z22" i="8"/>
  <c r="Y22" i="8"/>
  <c r="X22" i="8"/>
  <c r="W22" i="8"/>
  <c r="V22" i="8"/>
  <c r="U22" i="8"/>
  <c r="T22" i="8"/>
  <c r="S22" i="8"/>
  <c r="R22" i="8"/>
  <c r="Q22" i="8"/>
  <c r="P22" i="8"/>
  <c r="O22" i="8"/>
  <c r="Z21" i="8"/>
  <c r="Y21" i="8"/>
  <c r="X21" i="8"/>
  <c r="W21" i="8"/>
  <c r="V21" i="8"/>
  <c r="U21" i="8"/>
  <c r="T21" i="8"/>
  <c r="S21" i="8"/>
  <c r="R21" i="8"/>
  <c r="Q21" i="8"/>
  <c r="P21" i="8"/>
  <c r="O21" i="8"/>
  <c r="Z20" i="8"/>
  <c r="Y20" i="8"/>
  <c r="X20" i="8"/>
  <c r="W20" i="8"/>
  <c r="V20" i="8"/>
  <c r="U20" i="8"/>
  <c r="T20" i="8"/>
  <c r="S20" i="8"/>
  <c r="R20" i="8"/>
  <c r="Q20" i="8"/>
  <c r="P20" i="8"/>
  <c r="O20" i="8"/>
  <c r="Z19" i="8"/>
  <c r="Y19" i="8"/>
  <c r="X19" i="8"/>
  <c r="W19" i="8"/>
  <c r="V19" i="8"/>
  <c r="U19" i="8"/>
  <c r="T19" i="8"/>
  <c r="S19" i="8"/>
  <c r="R19" i="8"/>
  <c r="Q19" i="8"/>
  <c r="P19" i="8"/>
  <c r="O19" i="8"/>
  <c r="Z18" i="8"/>
  <c r="Y18" i="8"/>
  <c r="X18" i="8"/>
  <c r="W18" i="8"/>
  <c r="V18" i="8"/>
  <c r="U18" i="8"/>
  <c r="T18" i="8"/>
  <c r="S18" i="8"/>
  <c r="R18" i="8"/>
  <c r="Q18" i="8"/>
  <c r="P18" i="8"/>
  <c r="O18" i="8"/>
  <c r="O16" i="8"/>
  <c r="Z13" i="8"/>
  <c r="Y13" i="8"/>
  <c r="X13" i="8"/>
  <c r="W13" i="8"/>
  <c r="V13" i="8"/>
  <c r="U13" i="8"/>
  <c r="T13" i="8"/>
  <c r="S13" i="8"/>
  <c r="R13" i="8"/>
  <c r="Q13" i="8"/>
  <c r="P13" i="8"/>
  <c r="O13" i="8"/>
  <c r="Z12" i="8"/>
  <c r="Y12" i="8"/>
  <c r="X12" i="8"/>
  <c r="W12" i="8"/>
  <c r="V12" i="8"/>
  <c r="U12" i="8"/>
  <c r="T12" i="8"/>
  <c r="S12" i="8"/>
  <c r="R12" i="8"/>
  <c r="Q12" i="8"/>
  <c r="P12" i="8"/>
  <c r="O12" i="8"/>
  <c r="Z11" i="8"/>
  <c r="Y11" i="8"/>
  <c r="X11" i="8"/>
  <c r="W11" i="8"/>
  <c r="V11" i="8"/>
  <c r="U11" i="8"/>
  <c r="T11" i="8"/>
  <c r="S11" i="8"/>
  <c r="R11" i="8"/>
  <c r="Q11" i="8"/>
  <c r="P11" i="8"/>
  <c r="O11" i="8"/>
  <c r="Z10" i="8"/>
  <c r="Y10" i="8"/>
  <c r="X10" i="8"/>
  <c r="W10" i="8"/>
  <c r="V10" i="8"/>
  <c r="U10" i="8"/>
  <c r="T10" i="8"/>
  <c r="S10" i="8"/>
  <c r="R10" i="8"/>
  <c r="Q10" i="8"/>
  <c r="P10" i="8"/>
  <c r="O10" i="8"/>
  <c r="Z9" i="8"/>
  <c r="Y9" i="8"/>
  <c r="X9" i="8"/>
  <c r="W9" i="8"/>
  <c r="V9" i="8"/>
  <c r="U9" i="8"/>
  <c r="T9" i="8"/>
  <c r="S9" i="8"/>
  <c r="R9" i="8"/>
  <c r="Q9" i="8"/>
  <c r="P9" i="8"/>
  <c r="O9" i="8"/>
  <c r="Z8" i="8"/>
  <c r="Y8" i="8"/>
  <c r="X8" i="8"/>
  <c r="W8" i="8"/>
  <c r="V8" i="8"/>
  <c r="U8" i="8"/>
  <c r="T8" i="8"/>
  <c r="S8" i="8"/>
  <c r="R8" i="8"/>
  <c r="Q8" i="8"/>
  <c r="P8" i="8"/>
  <c r="O8" i="8"/>
  <c r="Z7" i="8"/>
  <c r="Y7" i="8"/>
  <c r="X7" i="8"/>
  <c r="W7" i="8"/>
  <c r="V7" i="8"/>
  <c r="U7" i="8"/>
  <c r="T7" i="8"/>
  <c r="S7" i="8"/>
  <c r="R7" i="8"/>
  <c r="Q7" i="8"/>
  <c r="P7" i="8"/>
  <c r="O7" i="8"/>
  <c r="Z6" i="8"/>
  <c r="Y6" i="8"/>
  <c r="X6" i="8"/>
  <c r="W6" i="8"/>
  <c r="V6" i="8"/>
  <c r="U6" i="8"/>
  <c r="T6" i="8"/>
  <c r="S6" i="8"/>
  <c r="R6" i="8"/>
  <c r="Q6" i="8"/>
  <c r="P6" i="8"/>
  <c r="O6" i="8"/>
  <c r="Z5" i="8"/>
  <c r="Y5" i="8"/>
  <c r="X5" i="8"/>
  <c r="W5" i="8"/>
  <c r="V5" i="8"/>
  <c r="U5" i="8"/>
  <c r="T5" i="8"/>
  <c r="S5" i="8"/>
  <c r="R5" i="8"/>
  <c r="Q5" i="8"/>
  <c r="P5" i="8"/>
  <c r="O5" i="8"/>
  <c r="Z4" i="8"/>
  <c r="Y4" i="8"/>
  <c r="X4" i="8"/>
  <c r="W4" i="8"/>
  <c r="V4" i="8"/>
  <c r="U4" i="8"/>
  <c r="T4" i="8"/>
  <c r="S4" i="8"/>
  <c r="R4" i="8"/>
  <c r="Q4" i="8"/>
  <c r="P4" i="8"/>
  <c r="O4" i="8"/>
  <c r="Z3" i="8"/>
  <c r="Y3" i="8"/>
  <c r="X3" i="8"/>
  <c r="W3" i="8"/>
  <c r="V3" i="8"/>
  <c r="U3" i="8"/>
  <c r="T3" i="8"/>
  <c r="S3" i="8"/>
  <c r="R3" i="8"/>
  <c r="Q3" i="8"/>
  <c r="P3" i="8"/>
  <c r="O3" i="8"/>
  <c r="O1" i="8"/>
  <c r="Z13" i="7"/>
  <c r="Y13" i="7"/>
  <c r="X13" i="7"/>
  <c r="W13" i="7"/>
  <c r="V13" i="7"/>
  <c r="U13" i="7"/>
  <c r="T13" i="7"/>
  <c r="S13" i="7"/>
  <c r="R13" i="7"/>
  <c r="Q13" i="7"/>
  <c r="P13" i="7"/>
  <c r="O13" i="7"/>
  <c r="Z12" i="7"/>
  <c r="Y12" i="7"/>
  <c r="X12" i="7"/>
  <c r="W12" i="7"/>
  <c r="V12" i="7"/>
  <c r="U12" i="7"/>
  <c r="T12" i="7"/>
  <c r="S12" i="7"/>
  <c r="R12" i="7"/>
  <c r="Q12" i="7"/>
  <c r="P12" i="7"/>
  <c r="O12" i="7"/>
  <c r="Z11" i="7"/>
  <c r="Y11" i="7"/>
  <c r="X11" i="7"/>
  <c r="W11" i="7"/>
  <c r="V11" i="7"/>
  <c r="U11" i="7"/>
  <c r="T11" i="7"/>
  <c r="S11" i="7"/>
  <c r="R11" i="7"/>
  <c r="Q11" i="7"/>
  <c r="P11" i="7"/>
  <c r="O11" i="7"/>
  <c r="Z10" i="7"/>
  <c r="Y10" i="7"/>
  <c r="X10" i="7"/>
  <c r="W10" i="7"/>
  <c r="V10" i="7"/>
  <c r="U10" i="7"/>
  <c r="T10" i="7"/>
  <c r="S10" i="7"/>
  <c r="R10" i="7"/>
  <c r="Q10" i="7"/>
  <c r="P10" i="7"/>
  <c r="O10" i="7"/>
  <c r="Z9" i="7"/>
  <c r="Y9" i="7"/>
  <c r="X9" i="7"/>
  <c r="W9" i="7"/>
  <c r="V9" i="7"/>
  <c r="U9" i="7"/>
  <c r="T9" i="7"/>
  <c r="S9" i="7"/>
  <c r="R9" i="7"/>
  <c r="Q9" i="7"/>
  <c r="P9" i="7"/>
  <c r="O9" i="7"/>
  <c r="Z8" i="7"/>
  <c r="Y8" i="7"/>
  <c r="X8" i="7"/>
  <c r="W8" i="7"/>
  <c r="V8" i="7"/>
  <c r="U8" i="7"/>
  <c r="T8" i="7"/>
  <c r="S8" i="7"/>
  <c r="R8" i="7"/>
  <c r="Q8" i="7"/>
  <c r="P8" i="7"/>
  <c r="O8" i="7"/>
  <c r="Z7" i="7"/>
  <c r="Y7" i="7"/>
  <c r="X7" i="7"/>
  <c r="W7" i="7"/>
  <c r="V7" i="7"/>
  <c r="U7" i="7"/>
  <c r="T7" i="7"/>
  <c r="S7" i="7"/>
  <c r="R7" i="7"/>
  <c r="Q7" i="7"/>
  <c r="P7" i="7"/>
  <c r="O7" i="7"/>
  <c r="Z6" i="7"/>
  <c r="Y6" i="7"/>
  <c r="X6" i="7"/>
  <c r="W6" i="7"/>
  <c r="V6" i="7"/>
  <c r="U6" i="7"/>
  <c r="T6" i="7"/>
  <c r="S6" i="7"/>
  <c r="R6" i="7"/>
  <c r="Q6" i="7"/>
  <c r="P6" i="7"/>
  <c r="O6" i="7"/>
  <c r="Z5" i="7"/>
  <c r="Y5" i="7"/>
  <c r="X5" i="7"/>
  <c r="W5" i="7"/>
  <c r="V5" i="7"/>
  <c r="U5" i="7"/>
  <c r="T5" i="7"/>
  <c r="S5" i="7"/>
  <c r="R5" i="7"/>
  <c r="Q5" i="7"/>
  <c r="P5" i="7"/>
  <c r="O5" i="7"/>
  <c r="Z4" i="7"/>
  <c r="Y4" i="7"/>
  <c r="X4" i="7"/>
  <c r="W4" i="7"/>
  <c r="V4" i="7"/>
  <c r="U4" i="7"/>
  <c r="T4" i="7"/>
  <c r="S4" i="7"/>
  <c r="R4" i="7"/>
  <c r="Q4" i="7"/>
  <c r="P4" i="7"/>
  <c r="O4" i="7"/>
  <c r="Z3" i="7"/>
  <c r="Y3" i="7"/>
  <c r="X3" i="7"/>
  <c r="W3" i="7"/>
  <c r="V3" i="7"/>
  <c r="U3" i="7"/>
  <c r="T3" i="7"/>
  <c r="S3" i="7"/>
  <c r="R3" i="7"/>
  <c r="Q3" i="7"/>
  <c r="P3" i="7"/>
  <c r="O3" i="7"/>
  <c r="O1" i="7"/>
  <c r="Z28" i="7"/>
  <c r="Y28" i="7"/>
  <c r="X28" i="7"/>
  <c r="W28" i="7"/>
  <c r="V28" i="7"/>
  <c r="U28" i="7"/>
  <c r="T28" i="7"/>
  <c r="S28" i="7"/>
  <c r="R28" i="7"/>
  <c r="Q28" i="7"/>
  <c r="P28" i="7"/>
  <c r="O28" i="7"/>
  <c r="Z27" i="7"/>
  <c r="Y27" i="7"/>
  <c r="X27" i="7"/>
  <c r="W27" i="7"/>
  <c r="V27" i="7"/>
  <c r="U27" i="7"/>
  <c r="T27" i="7"/>
  <c r="S27" i="7"/>
  <c r="R27" i="7"/>
  <c r="Q27" i="7"/>
  <c r="P27" i="7"/>
  <c r="O27" i="7"/>
  <c r="Z26" i="7"/>
  <c r="Y26" i="7"/>
  <c r="X26" i="7"/>
  <c r="W26" i="7"/>
  <c r="V26" i="7"/>
  <c r="U26" i="7"/>
  <c r="T26" i="7"/>
  <c r="S26" i="7"/>
  <c r="R26" i="7"/>
  <c r="Q26" i="7"/>
  <c r="P26" i="7"/>
  <c r="O26" i="7"/>
  <c r="Z25" i="7"/>
  <c r="Y25" i="7"/>
  <c r="X25" i="7"/>
  <c r="W25" i="7"/>
  <c r="V25" i="7"/>
  <c r="U25" i="7"/>
  <c r="T25" i="7"/>
  <c r="S25" i="7"/>
  <c r="R25" i="7"/>
  <c r="Q25" i="7"/>
  <c r="P25" i="7"/>
  <c r="O25" i="7"/>
  <c r="Z24" i="7"/>
  <c r="Y24" i="7"/>
  <c r="X24" i="7"/>
  <c r="W24" i="7"/>
  <c r="V24" i="7"/>
  <c r="U24" i="7"/>
  <c r="T24" i="7"/>
  <c r="S24" i="7"/>
  <c r="R24" i="7"/>
  <c r="Q24" i="7"/>
  <c r="P24" i="7"/>
  <c r="O24" i="7"/>
  <c r="Z23" i="7"/>
  <c r="Y23" i="7"/>
  <c r="X23" i="7"/>
  <c r="W23" i="7"/>
  <c r="V23" i="7"/>
  <c r="U23" i="7"/>
  <c r="T23" i="7"/>
  <c r="S23" i="7"/>
  <c r="R23" i="7"/>
  <c r="Q23" i="7"/>
  <c r="P23" i="7"/>
  <c r="O23" i="7"/>
  <c r="Z22" i="7"/>
  <c r="Y22" i="7"/>
  <c r="X22" i="7"/>
  <c r="W22" i="7"/>
  <c r="V22" i="7"/>
  <c r="U22" i="7"/>
  <c r="T22" i="7"/>
  <c r="S22" i="7"/>
  <c r="R22" i="7"/>
  <c r="Q22" i="7"/>
  <c r="P22" i="7"/>
  <c r="O22" i="7"/>
  <c r="Z21" i="7"/>
  <c r="Y21" i="7"/>
  <c r="X21" i="7"/>
  <c r="W21" i="7"/>
  <c r="V21" i="7"/>
  <c r="U21" i="7"/>
  <c r="T21" i="7"/>
  <c r="S21" i="7"/>
  <c r="R21" i="7"/>
  <c r="Q21" i="7"/>
  <c r="P21" i="7"/>
  <c r="O21" i="7"/>
  <c r="Z20" i="7"/>
  <c r="Y20" i="7"/>
  <c r="X20" i="7"/>
  <c r="W20" i="7"/>
  <c r="V20" i="7"/>
  <c r="U20" i="7"/>
  <c r="T20" i="7"/>
  <c r="S20" i="7"/>
  <c r="R20" i="7"/>
  <c r="Q20" i="7"/>
  <c r="P20" i="7"/>
  <c r="O20" i="7"/>
  <c r="Z19" i="7"/>
  <c r="Y19" i="7"/>
  <c r="X19" i="7"/>
  <c r="W19" i="7"/>
  <c r="V19" i="7"/>
  <c r="U19" i="7"/>
  <c r="T19" i="7"/>
  <c r="S19" i="7"/>
  <c r="R19" i="7"/>
  <c r="Q19" i="7"/>
  <c r="P19" i="7"/>
  <c r="O19" i="7"/>
  <c r="Z18" i="7"/>
  <c r="Y18" i="7"/>
  <c r="X18" i="7"/>
  <c r="W18" i="7"/>
  <c r="V18" i="7"/>
  <c r="U18" i="7"/>
  <c r="T18" i="7"/>
  <c r="S18" i="7"/>
  <c r="R18" i="7"/>
  <c r="Q18" i="7"/>
  <c r="P18" i="7"/>
  <c r="O18" i="7"/>
  <c r="O16" i="7"/>
  <c r="Z43" i="7"/>
  <c r="Y43" i="7"/>
  <c r="X43" i="7"/>
  <c r="W43" i="7"/>
  <c r="V43" i="7"/>
  <c r="U43" i="7"/>
  <c r="T43" i="7"/>
  <c r="S43" i="7"/>
  <c r="R43" i="7"/>
  <c r="Q43" i="7"/>
  <c r="P43" i="7"/>
  <c r="O43" i="7"/>
  <c r="Z42" i="7"/>
  <c r="Y42" i="7"/>
  <c r="X42" i="7"/>
  <c r="W42" i="7"/>
  <c r="V42" i="7"/>
  <c r="U42" i="7"/>
  <c r="T42" i="7"/>
  <c r="S42" i="7"/>
  <c r="R42" i="7"/>
  <c r="Q42" i="7"/>
  <c r="P42" i="7"/>
  <c r="O42" i="7"/>
  <c r="Z41" i="7"/>
  <c r="Y41" i="7"/>
  <c r="X41" i="7"/>
  <c r="W41" i="7"/>
  <c r="V41" i="7"/>
  <c r="U41" i="7"/>
  <c r="T41" i="7"/>
  <c r="S41" i="7"/>
  <c r="R41" i="7"/>
  <c r="Q41" i="7"/>
  <c r="P41" i="7"/>
  <c r="O41" i="7"/>
  <c r="Z40" i="7"/>
  <c r="Y40" i="7"/>
  <c r="X40" i="7"/>
  <c r="W40" i="7"/>
  <c r="V40" i="7"/>
  <c r="U40" i="7"/>
  <c r="T40" i="7"/>
  <c r="S40" i="7"/>
  <c r="R40" i="7"/>
  <c r="Q40" i="7"/>
  <c r="P40" i="7"/>
  <c r="O40" i="7"/>
  <c r="Z39" i="7"/>
  <c r="Y39" i="7"/>
  <c r="X39" i="7"/>
  <c r="W39" i="7"/>
  <c r="V39" i="7"/>
  <c r="U39" i="7"/>
  <c r="T39" i="7"/>
  <c r="S39" i="7"/>
  <c r="R39" i="7"/>
  <c r="Q39" i="7"/>
  <c r="P39" i="7"/>
  <c r="O39" i="7"/>
  <c r="Z38" i="7"/>
  <c r="Y38" i="7"/>
  <c r="X38" i="7"/>
  <c r="W38" i="7"/>
  <c r="V38" i="7"/>
  <c r="U38" i="7"/>
  <c r="T38" i="7"/>
  <c r="S38" i="7"/>
  <c r="R38" i="7"/>
  <c r="Q38" i="7"/>
  <c r="P38" i="7"/>
  <c r="O38" i="7"/>
  <c r="Z37" i="7"/>
  <c r="Y37" i="7"/>
  <c r="X37" i="7"/>
  <c r="W37" i="7"/>
  <c r="V37" i="7"/>
  <c r="U37" i="7"/>
  <c r="T37" i="7"/>
  <c r="S37" i="7"/>
  <c r="R37" i="7"/>
  <c r="Q37" i="7"/>
  <c r="P37" i="7"/>
  <c r="O37" i="7"/>
  <c r="Z36" i="7"/>
  <c r="Y36" i="7"/>
  <c r="X36" i="7"/>
  <c r="W36" i="7"/>
  <c r="V36" i="7"/>
  <c r="U36" i="7"/>
  <c r="T36" i="7"/>
  <c r="S36" i="7"/>
  <c r="R36" i="7"/>
  <c r="Q36" i="7"/>
  <c r="P36" i="7"/>
  <c r="O36" i="7"/>
  <c r="Z35" i="7"/>
  <c r="Y35" i="7"/>
  <c r="X35" i="7"/>
  <c r="W35" i="7"/>
  <c r="V35" i="7"/>
  <c r="U35" i="7"/>
  <c r="T35" i="7"/>
  <c r="S35" i="7"/>
  <c r="R35" i="7"/>
  <c r="Q35" i="7"/>
  <c r="P35" i="7"/>
  <c r="O35" i="7"/>
  <c r="Z34" i="7"/>
  <c r="Y34" i="7"/>
  <c r="X34" i="7"/>
  <c r="W34" i="7"/>
  <c r="V34" i="7"/>
  <c r="U34" i="7"/>
  <c r="T34" i="7"/>
  <c r="S34" i="7"/>
  <c r="R34" i="7"/>
  <c r="Q34" i="7"/>
  <c r="P34" i="7"/>
  <c r="O34" i="7"/>
  <c r="Z33" i="7"/>
  <c r="Y33" i="7"/>
  <c r="X33" i="7"/>
  <c r="W33" i="7"/>
  <c r="V33" i="7"/>
  <c r="U33" i="7"/>
  <c r="T33" i="7"/>
  <c r="S33" i="7"/>
  <c r="R33" i="7"/>
  <c r="Q33" i="7"/>
  <c r="P33" i="7"/>
  <c r="O33" i="7"/>
  <c r="O31" i="7"/>
  <c r="Z58" i="7"/>
  <c r="Y58" i="7"/>
  <c r="X58" i="7"/>
  <c r="W58" i="7"/>
  <c r="V58" i="7"/>
  <c r="U58" i="7"/>
  <c r="T58" i="7"/>
  <c r="S58" i="7"/>
  <c r="R58" i="7"/>
  <c r="Q58" i="7"/>
  <c r="P58" i="7"/>
  <c r="O58" i="7"/>
  <c r="Z57" i="7"/>
  <c r="Y57" i="7"/>
  <c r="X57" i="7"/>
  <c r="W57" i="7"/>
  <c r="V57" i="7"/>
  <c r="U57" i="7"/>
  <c r="T57" i="7"/>
  <c r="S57" i="7"/>
  <c r="R57" i="7"/>
  <c r="Q57" i="7"/>
  <c r="P57" i="7"/>
  <c r="O57" i="7"/>
  <c r="Z56" i="7"/>
  <c r="Y56" i="7"/>
  <c r="X56" i="7"/>
  <c r="W56" i="7"/>
  <c r="V56" i="7"/>
  <c r="U56" i="7"/>
  <c r="T56" i="7"/>
  <c r="S56" i="7"/>
  <c r="R56" i="7"/>
  <c r="Q56" i="7"/>
  <c r="P56" i="7"/>
  <c r="O56" i="7"/>
  <c r="Z55" i="7"/>
  <c r="Y55" i="7"/>
  <c r="X55" i="7"/>
  <c r="W55" i="7"/>
  <c r="V55" i="7"/>
  <c r="U55" i="7"/>
  <c r="T55" i="7"/>
  <c r="S55" i="7"/>
  <c r="R55" i="7"/>
  <c r="Q55" i="7"/>
  <c r="P55" i="7"/>
  <c r="O55" i="7"/>
  <c r="Z54" i="7"/>
  <c r="Y54" i="7"/>
  <c r="X54" i="7"/>
  <c r="W54" i="7"/>
  <c r="V54" i="7"/>
  <c r="U54" i="7"/>
  <c r="T54" i="7"/>
  <c r="S54" i="7"/>
  <c r="R54" i="7"/>
  <c r="Q54" i="7"/>
  <c r="P54" i="7"/>
  <c r="O54" i="7"/>
  <c r="Z53" i="7"/>
  <c r="Y53" i="7"/>
  <c r="X53" i="7"/>
  <c r="W53" i="7"/>
  <c r="V53" i="7"/>
  <c r="U53" i="7"/>
  <c r="T53" i="7"/>
  <c r="S53" i="7"/>
  <c r="R53" i="7"/>
  <c r="Q53" i="7"/>
  <c r="P53" i="7"/>
  <c r="O53" i="7"/>
  <c r="Z52" i="7"/>
  <c r="Y52" i="7"/>
  <c r="X52" i="7"/>
  <c r="W52" i="7"/>
  <c r="V52" i="7"/>
  <c r="U52" i="7"/>
  <c r="T52" i="7"/>
  <c r="S52" i="7"/>
  <c r="R52" i="7"/>
  <c r="Q52" i="7"/>
  <c r="P52" i="7"/>
  <c r="O52" i="7"/>
  <c r="Z51" i="7"/>
  <c r="Y51" i="7"/>
  <c r="X51" i="7"/>
  <c r="W51" i="7"/>
  <c r="V51" i="7"/>
  <c r="U51" i="7"/>
  <c r="T51" i="7"/>
  <c r="S51" i="7"/>
  <c r="R51" i="7"/>
  <c r="Q51" i="7"/>
  <c r="P51" i="7"/>
  <c r="O51" i="7"/>
  <c r="Z50" i="7"/>
  <c r="Y50" i="7"/>
  <c r="X50" i="7"/>
  <c r="W50" i="7"/>
  <c r="V50" i="7"/>
  <c r="U50" i="7"/>
  <c r="T50" i="7"/>
  <c r="S50" i="7"/>
  <c r="R50" i="7"/>
  <c r="Q50" i="7"/>
  <c r="P50" i="7"/>
  <c r="O50" i="7"/>
  <c r="Z49" i="7"/>
  <c r="Y49" i="7"/>
  <c r="X49" i="7"/>
  <c r="W49" i="7"/>
  <c r="V49" i="7"/>
  <c r="U49" i="7"/>
  <c r="T49" i="7"/>
  <c r="S49" i="7"/>
  <c r="R49" i="7"/>
  <c r="Q49" i="7"/>
  <c r="P49" i="7"/>
  <c r="O49" i="7"/>
  <c r="Z48" i="7"/>
  <c r="Y48" i="7"/>
  <c r="X48" i="7"/>
  <c r="W48" i="7"/>
  <c r="V48" i="7"/>
  <c r="U48" i="7"/>
  <c r="T48" i="7"/>
  <c r="S48" i="7"/>
  <c r="R48" i="7"/>
  <c r="Q48" i="7"/>
  <c r="P48" i="7"/>
  <c r="O48" i="7"/>
  <c r="O46" i="7"/>
  <c r="Z73" i="7"/>
  <c r="Y73" i="7"/>
  <c r="X73" i="7"/>
  <c r="W73" i="7"/>
  <c r="V73" i="7"/>
  <c r="U73" i="7"/>
  <c r="T73" i="7"/>
  <c r="S73" i="7"/>
  <c r="R73" i="7"/>
  <c r="Q73" i="7"/>
  <c r="P73" i="7"/>
  <c r="O73" i="7"/>
  <c r="Z72" i="7"/>
  <c r="Y72" i="7"/>
  <c r="X72" i="7"/>
  <c r="W72" i="7"/>
  <c r="V72" i="7"/>
  <c r="U72" i="7"/>
  <c r="T72" i="7"/>
  <c r="S72" i="7"/>
  <c r="R72" i="7"/>
  <c r="Q72" i="7"/>
  <c r="P72" i="7"/>
  <c r="O72" i="7"/>
  <c r="Z71" i="7"/>
  <c r="Y71" i="7"/>
  <c r="X71" i="7"/>
  <c r="W71" i="7"/>
  <c r="V71" i="7"/>
  <c r="U71" i="7"/>
  <c r="T71" i="7"/>
  <c r="S71" i="7"/>
  <c r="R71" i="7"/>
  <c r="Q71" i="7"/>
  <c r="P71" i="7"/>
  <c r="O71" i="7"/>
  <c r="Z70" i="7"/>
  <c r="Y70" i="7"/>
  <c r="X70" i="7"/>
  <c r="W70" i="7"/>
  <c r="V70" i="7"/>
  <c r="U70" i="7"/>
  <c r="T70" i="7"/>
  <c r="S70" i="7"/>
  <c r="R70" i="7"/>
  <c r="Q70" i="7"/>
  <c r="P70" i="7"/>
  <c r="O70" i="7"/>
  <c r="Z69" i="7"/>
  <c r="Y69" i="7"/>
  <c r="X69" i="7"/>
  <c r="W69" i="7"/>
  <c r="V69" i="7"/>
  <c r="U69" i="7"/>
  <c r="T69" i="7"/>
  <c r="S69" i="7"/>
  <c r="R69" i="7"/>
  <c r="Q69" i="7"/>
  <c r="P69" i="7"/>
  <c r="O69" i="7"/>
  <c r="Z68" i="7"/>
  <c r="Y68" i="7"/>
  <c r="X68" i="7"/>
  <c r="W68" i="7"/>
  <c r="V68" i="7"/>
  <c r="U68" i="7"/>
  <c r="T68" i="7"/>
  <c r="S68" i="7"/>
  <c r="R68" i="7"/>
  <c r="Q68" i="7"/>
  <c r="P68" i="7"/>
  <c r="O68" i="7"/>
  <c r="Z67" i="7"/>
  <c r="Y67" i="7"/>
  <c r="X67" i="7"/>
  <c r="W67" i="7"/>
  <c r="V67" i="7"/>
  <c r="U67" i="7"/>
  <c r="T67" i="7"/>
  <c r="S67" i="7"/>
  <c r="R67" i="7"/>
  <c r="Q67" i="7"/>
  <c r="P67" i="7"/>
  <c r="O67" i="7"/>
  <c r="Z66" i="7"/>
  <c r="Y66" i="7"/>
  <c r="X66" i="7"/>
  <c r="W66" i="7"/>
  <c r="V66" i="7"/>
  <c r="U66" i="7"/>
  <c r="T66" i="7"/>
  <c r="S66" i="7"/>
  <c r="R66" i="7"/>
  <c r="Q66" i="7"/>
  <c r="P66" i="7"/>
  <c r="O66" i="7"/>
  <c r="Z65" i="7"/>
  <c r="Y65" i="7"/>
  <c r="X65" i="7"/>
  <c r="W65" i="7"/>
  <c r="V65" i="7"/>
  <c r="U65" i="7"/>
  <c r="T65" i="7"/>
  <c r="S65" i="7"/>
  <c r="R65" i="7"/>
  <c r="Q65" i="7"/>
  <c r="P65" i="7"/>
  <c r="O65" i="7"/>
  <c r="Z64" i="7"/>
  <c r="Y64" i="7"/>
  <c r="X64" i="7"/>
  <c r="W64" i="7"/>
  <c r="V64" i="7"/>
  <c r="U64" i="7"/>
  <c r="T64" i="7"/>
  <c r="S64" i="7"/>
  <c r="R64" i="7"/>
  <c r="Q64" i="7"/>
  <c r="P64" i="7"/>
  <c r="O64" i="7"/>
  <c r="Z63" i="7"/>
  <c r="Y63" i="7"/>
  <c r="X63" i="7"/>
  <c r="W63" i="7"/>
  <c r="V63" i="7"/>
  <c r="U63" i="7"/>
  <c r="T63" i="7"/>
  <c r="S63" i="7"/>
  <c r="R63" i="7"/>
  <c r="Q63" i="7"/>
  <c r="P63" i="7"/>
  <c r="O63" i="7"/>
  <c r="O61" i="7"/>
  <c r="Z73" i="6"/>
  <c r="Y73" i="6"/>
  <c r="X73" i="6"/>
  <c r="W73" i="6"/>
  <c r="V73" i="6"/>
  <c r="U73" i="6"/>
  <c r="T73" i="6"/>
  <c r="S73" i="6"/>
  <c r="R73" i="6"/>
  <c r="Q73" i="6"/>
  <c r="P73" i="6"/>
  <c r="O73" i="6"/>
  <c r="Z72" i="6"/>
  <c r="Y72" i="6"/>
  <c r="X72" i="6"/>
  <c r="W72" i="6"/>
  <c r="V72" i="6"/>
  <c r="U72" i="6"/>
  <c r="T72" i="6"/>
  <c r="S72" i="6"/>
  <c r="R72" i="6"/>
  <c r="Q72" i="6"/>
  <c r="P72" i="6"/>
  <c r="O72" i="6"/>
  <c r="Z71" i="6"/>
  <c r="Y71" i="6"/>
  <c r="X71" i="6"/>
  <c r="W71" i="6"/>
  <c r="V71" i="6"/>
  <c r="U71" i="6"/>
  <c r="T71" i="6"/>
  <c r="S71" i="6"/>
  <c r="R71" i="6"/>
  <c r="Q71" i="6"/>
  <c r="P71" i="6"/>
  <c r="O71" i="6"/>
  <c r="Z70" i="6"/>
  <c r="Y70" i="6"/>
  <c r="X70" i="6"/>
  <c r="W70" i="6"/>
  <c r="V70" i="6"/>
  <c r="U70" i="6"/>
  <c r="T70" i="6"/>
  <c r="S70" i="6"/>
  <c r="R70" i="6"/>
  <c r="Q70" i="6"/>
  <c r="P70" i="6"/>
  <c r="O70" i="6"/>
  <c r="Z69" i="6"/>
  <c r="Y69" i="6"/>
  <c r="X69" i="6"/>
  <c r="W69" i="6"/>
  <c r="V69" i="6"/>
  <c r="U69" i="6"/>
  <c r="T69" i="6"/>
  <c r="S69" i="6"/>
  <c r="R69" i="6"/>
  <c r="Q69" i="6"/>
  <c r="P69" i="6"/>
  <c r="O69" i="6"/>
  <c r="Z68" i="6"/>
  <c r="Y68" i="6"/>
  <c r="X68" i="6"/>
  <c r="W68" i="6"/>
  <c r="V68" i="6"/>
  <c r="U68" i="6"/>
  <c r="T68" i="6"/>
  <c r="S68" i="6"/>
  <c r="R68" i="6"/>
  <c r="Q68" i="6"/>
  <c r="P68" i="6"/>
  <c r="O68" i="6"/>
  <c r="Z67" i="6"/>
  <c r="Y67" i="6"/>
  <c r="X67" i="6"/>
  <c r="W67" i="6"/>
  <c r="V67" i="6"/>
  <c r="U67" i="6"/>
  <c r="T67" i="6"/>
  <c r="S67" i="6"/>
  <c r="R67" i="6"/>
  <c r="Q67" i="6"/>
  <c r="P67" i="6"/>
  <c r="O67" i="6"/>
  <c r="Z66" i="6"/>
  <c r="Y66" i="6"/>
  <c r="X66" i="6"/>
  <c r="W66" i="6"/>
  <c r="V66" i="6"/>
  <c r="U66" i="6"/>
  <c r="T66" i="6"/>
  <c r="S66" i="6"/>
  <c r="R66" i="6"/>
  <c r="Q66" i="6"/>
  <c r="P66" i="6"/>
  <c r="O66" i="6"/>
  <c r="Z65" i="6"/>
  <c r="Y65" i="6"/>
  <c r="X65" i="6"/>
  <c r="W65" i="6"/>
  <c r="V65" i="6"/>
  <c r="U65" i="6"/>
  <c r="T65" i="6"/>
  <c r="S65" i="6"/>
  <c r="R65" i="6"/>
  <c r="Q65" i="6"/>
  <c r="P65" i="6"/>
  <c r="O65" i="6"/>
  <c r="Z64" i="6"/>
  <c r="Y64" i="6"/>
  <c r="X64" i="6"/>
  <c r="W64" i="6"/>
  <c r="V64" i="6"/>
  <c r="U64" i="6"/>
  <c r="T64" i="6"/>
  <c r="S64" i="6"/>
  <c r="R64" i="6"/>
  <c r="Q64" i="6"/>
  <c r="P64" i="6"/>
  <c r="O64" i="6"/>
  <c r="Z63" i="6"/>
  <c r="Y63" i="6"/>
  <c r="X63" i="6"/>
  <c r="W63" i="6"/>
  <c r="V63" i="6"/>
  <c r="U63" i="6"/>
  <c r="T63" i="6"/>
  <c r="S63" i="6"/>
  <c r="R63" i="6"/>
  <c r="Q63" i="6"/>
  <c r="P63" i="6"/>
  <c r="O63" i="6"/>
  <c r="O61" i="6"/>
  <c r="Z58" i="6"/>
  <c r="Y58" i="6"/>
  <c r="X58" i="6"/>
  <c r="W58" i="6"/>
  <c r="V58" i="6"/>
  <c r="U58" i="6"/>
  <c r="T58" i="6"/>
  <c r="S58" i="6"/>
  <c r="R58" i="6"/>
  <c r="Q58" i="6"/>
  <c r="P58" i="6"/>
  <c r="O58" i="6"/>
  <c r="Z57" i="6"/>
  <c r="Y57" i="6"/>
  <c r="X57" i="6"/>
  <c r="W57" i="6"/>
  <c r="V57" i="6"/>
  <c r="U57" i="6"/>
  <c r="T57" i="6"/>
  <c r="S57" i="6"/>
  <c r="R57" i="6"/>
  <c r="Q57" i="6"/>
  <c r="P57" i="6"/>
  <c r="O57" i="6"/>
  <c r="Z56" i="6"/>
  <c r="Y56" i="6"/>
  <c r="X56" i="6"/>
  <c r="W56" i="6"/>
  <c r="V56" i="6"/>
  <c r="U56" i="6"/>
  <c r="T56" i="6"/>
  <c r="S56" i="6"/>
  <c r="R56" i="6"/>
  <c r="Q56" i="6"/>
  <c r="P56" i="6"/>
  <c r="O56" i="6"/>
  <c r="Z55" i="6"/>
  <c r="Y55" i="6"/>
  <c r="X55" i="6"/>
  <c r="W55" i="6"/>
  <c r="V55" i="6"/>
  <c r="U55" i="6"/>
  <c r="T55" i="6"/>
  <c r="S55" i="6"/>
  <c r="R55" i="6"/>
  <c r="Q55" i="6"/>
  <c r="P55" i="6"/>
  <c r="O55" i="6"/>
  <c r="Z54" i="6"/>
  <c r="Y54" i="6"/>
  <c r="X54" i="6"/>
  <c r="W54" i="6"/>
  <c r="V54" i="6"/>
  <c r="U54" i="6"/>
  <c r="T54" i="6"/>
  <c r="S54" i="6"/>
  <c r="R54" i="6"/>
  <c r="Q54" i="6"/>
  <c r="P54" i="6"/>
  <c r="O54" i="6"/>
  <c r="Z53" i="6"/>
  <c r="Y53" i="6"/>
  <c r="X53" i="6"/>
  <c r="W53" i="6"/>
  <c r="V53" i="6"/>
  <c r="U53" i="6"/>
  <c r="T53" i="6"/>
  <c r="S53" i="6"/>
  <c r="R53" i="6"/>
  <c r="Q53" i="6"/>
  <c r="P53" i="6"/>
  <c r="O53" i="6"/>
  <c r="Z52" i="6"/>
  <c r="Y52" i="6"/>
  <c r="X52" i="6"/>
  <c r="W52" i="6"/>
  <c r="V52" i="6"/>
  <c r="U52" i="6"/>
  <c r="T52" i="6"/>
  <c r="S52" i="6"/>
  <c r="R52" i="6"/>
  <c r="Q52" i="6"/>
  <c r="P52" i="6"/>
  <c r="O52" i="6"/>
  <c r="Z51" i="6"/>
  <c r="Y51" i="6"/>
  <c r="X51" i="6"/>
  <c r="W51" i="6"/>
  <c r="V51" i="6"/>
  <c r="U51" i="6"/>
  <c r="T51" i="6"/>
  <c r="S51" i="6"/>
  <c r="R51" i="6"/>
  <c r="Q51" i="6"/>
  <c r="P51" i="6"/>
  <c r="O51" i="6"/>
  <c r="Z50" i="6"/>
  <c r="Y50" i="6"/>
  <c r="X50" i="6"/>
  <c r="W50" i="6"/>
  <c r="V50" i="6"/>
  <c r="U50" i="6"/>
  <c r="T50" i="6"/>
  <c r="S50" i="6"/>
  <c r="R50" i="6"/>
  <c r="Q50" i="6"/>
  <c r="P50" i="6"/>
  <c r="O50" i="6"/>
  <c r="Z49" i="6"/>
  <c r="Y49" i="6"/>
  <c r="X49" i="6"/>
  <c r="W49" i="6"/>
  <c r="V49" i="6"/>
  <c r="U49" i="6"/>
  <c r="T49" i="6"/>
  <c r="S49" i="6"/>
  <c r="R49" i="6"/>
  <c r="Q49" i="6"/>
  <c r="P49" i="6"/>
  <c r="O49" i="6"/>
  <c r="Z48" i="6"/>
  <c r="Y48" i="6"/>
  <c r="X48" i="6"/>
  <c r="W48" i="6"/>
  <c r="V48" i="6"/>
  <c r="U48" i="6"/>
  <c r="T48" i="6"/>
  <c r="S48" i="6"/>
  <c r="R48" i="6"/>
  <c r="Q48" i="6"/>
  <c r="P48" i="6"/>
  <c r="O48" i="6"/>
  <c r="O46" i="6"/>
  <c r="Z43" i="6"/>
  <c r="Y43" i="6"/>
  <c r="X43" i="6"/>
  <c r="W43" i="6"/>
  <c r="V43" i="6"/>
  <c r="U43" i="6"/>
  <c r="T43" i="6"/>
  <c r="S43" i="6"/>
  <c r="R43" i="6"/>
  <c r="Q43" i="6"/>
  <c r="P43" i="6"/>
  <c r="O43" i="6"/>
  <c r="Z42" i="6"/>
  <c r="Y42" i="6"/>
  <c r="X42" i="6"/>
  <c r="W42" i="6"/>
  <c r="V42" i="6"/>
  <c r="U42" i="6"/>
  <c r="T42" i="6"/>
  <c r="S42" i="6"/>
  <c r="R42" i="6"/>
  <c r="Q42" i="6"/>
  <c r="P42" i="6"/>
  <c r="O42" i="6"/>
  <c r="Z41" i="6"/>
  <c r="Y41" i="6"/>
  <c r="X41" i="6"/>
  <c r="W41" i="6"/>
  <c r="V41" i="6"/>
  <c r="U41" i="6"/>
  <c r="T41" i="6"/>
  <c r="S41" i="6"/>
  <c r="R41" i="6"/>
  <c r="Q41" i="6"/>
  <c r="P41" i="6"/>
  <c r="O41" i="6"/>
  <c r="Z40" i="6"/>
  <c r="Y40" i="6"/>
  <c r="X40" i="6"/>
  <c r="W40" i="6"/>
  <c r="V40" i="6"/>
  <c r="U40" i="6"/>
  <c r="T40" i="6"/>
  <c r="S40" i="6"/>
  <c r="R40" i="6"/>
  <c r="Q40" i="6"/>
  <c r="P40" i="6"/>
  <c r="O40" i="6"/>
  <c r="Z39" i="6"/>
  <c r="Y39" i="6"/>
  <c r="X39" i="6"/>
  <c r="W39" i="6"/>
  <c r="V39" i="6"/>
  <c r="U39" i="6"/>
  <c r="T39" i="6"/>
  <c r="S39" i="6"/>
  <c r="R39" i="6"/>
  <c r="Q39" i="6"/>
  <c r="P39" i="6"/>
  <c r="O39" i="6"/>
  <c r="Z38" i="6"/>
  <c r="Y38" i="6"/>
  <c r="X38" i="6"/>
  <c r="W38" i="6"/>
  <c r="V38" i="6"/>
  <c r="U38" i="6"/>
  <c r="T38" i="6"/>
  <c r="S38" i="6"/>
  <c r="R38" i="6"/>
  <c r="Q38" i="6"/>
  <c r="P38" i="6"/>
  <c r="O38" i="6"/>
  <c r="Z37" i="6"/>
  <c r="Y37" i="6"/>
  <c r="X37" i="6"/>
  <c r="W37" i="6"/>
  <c r="V37" i="6"/>
  <c r="U37" i="6"/>
  <c r="T37" i="6"/>
  <c r="S37" i="6"/>
  <c r="R37" i="6"/>
  <c r="Q37" i="6"/>
  <c r="P37" i="6"/>
  <c r="O37" i="6"/>
  <c r="Z36" i="6"/>
  <c r="Y36" i="6"/>
  <c r="X36" i="6"/>
  <c r="W36" i="6"/>
  <c r="V36" i="6"/>
  <c r="U36" i="6"/>
  <c r="T36" i="6"/>
  <c r="S36" i="6"/>
  <c r="R36" i="6"/>
  <c r="Q36" i="6"/>
  <c r="P36" i="6"/>
  <c r="O36" i="6"/>
  <c r="Z35" i="6"/>
  <c r="Y35" i="6"/>
  <c r="X35" i="6"/>
  <c r="W35" i="6"/>
  <c r="V35" i="6"/>
  <c r="U35" i="6"/>
  <c r="T35" i="6"/>
  <c r="S35" i="6"/>
  <c r="R35" i="6"/>
  <c r="Q35" i="6"/>
  <c r="P35" i="6"/>
  <c r="O35" i="6"/>
  <c r="Z34" i="6"/>
  <c r="Y34" i="6"/>
  <c r="X34" i="6"/>
  <c r="W34" i="6"/>
  <c r="V34" i="6"/>
  <c r="U34" i="6"/>
  <c r="T34" i="6"/>
  <c r="S34" i="6"/>
  <c r="R34" i="6"/>
  <c r="Q34" i="6"/>
  <c r="P34" i="6"/>
  <c r="O34" i="6"/>
  <c r="Z33" i="6"/>
  <c r="Y33" i="6"/>
  <c r="X33" i="6"/>
  <c r="W33" i="6"/>
  <c r="V33" i="6"/>
  <c r="U33" i="6"/>
  <c r="T33" i="6"/>
  <c r="S33" i="6"/>
  <c r="R33" i="6"/>
  <c r="Q33" i="6"/>
  <c r="P33" i="6"/>
  <c r="O33" i="6"/>
  <c r="O31" i="6"/>
  <c r="Z28" i="6"/>
  <c r="Y28" i="6"/>
  <c r="X28" i="6"/>
  <c r="W28" i="6"/>
  <c r="V28" i="6"/>
  <c r="U28" i="6"/>
  <c r="T28" i="6"/>
  <c r="S28" i="6"/>
  <c r="R28" i="6"/>
  <c r="Q28" i="6"/>
  <c r="P28" i="6"/>
  <c r="O28" i="6"/>
  <c r="Z27" i="6"/>
  <c r="Y27" i="6"/>
  <c r="X27" i="6"/>
  <c r="W27" i="6"/>
  <c r="V27" i="6"/>
  <c r="U27" i="6"/>
  <c r="T27" i="6"/>
  <c r="S27" i="6"/>
  <c r="R27" i="6"/>
  <c r="Q27" i="6"/>
  <c r="P27" i="6"/>
  <c r="O27" i="6"/>
  <c r="Z26" i="6"/>
  <c r="Y26" i="6"/>
  <c r="X26" i="6"/>
  <c r="W26" i="6"/>
  <c r="V26" i="6"/>
  <c r="U26" i="6"/>
  <c r="T26" i="6"/>
  <c r="S26" i="6"/>
  <c r="R26" i="6"/>
  <c r="Q26" i="6"/>
  <c r="P26" i="6"/>
  <c r="O26" i="6"/>
  <c r="Z25" i="6"/>
  <c r="Y25" i="6"/>
  <c r="X25" i="6"/>
  <c r="W25" i="6"/>
  <c r="V25" i="6"/>
  <c r="U25" i="6"/>
  <c r="T25" i="6"/>
  <c r="S25" i="6"/>
  <c r="R25" i="6"/>
  <c r="Q25" i="6"/>
  <c r="P25" i="6"/>
  <c r="O25" i="6"/>
  <c r="Z24" i="6"/>
  <c r="Y24" i="6"/>
  <c r="X24" i="6"/>
  <c r="W24" i="6"/>
  <c r="V24" i="6"/>
  <c r="U24" i="6"/>
  <c r="T24" i="6"/>
  <c r="S24" i="6"/>
  <c r="R24" i="6"/>
  <c r="Q24" i="6"/>
  <c r="P24" i="6"/>
  <c r="O24" i="6"/>
  <c r="Z23" i="6"/>
  <c r="Y23" i="6"/>
  <c r="X23" i="6"/>
  <c r="W23" i="6"/>
  <c r="V23" i="6"/>
  <c r="U23" i="6"/>
  <c r="T23" i="6"/>
  <c r="S23" i="6"/>
  <c r="R23" i="6"/>
  <c r="Q23" i="6"/>
  <c r="P23" i="6"/>
  <c r="O23" i="6"/>
  <c r="Z22" i="6"/>
  <c r="Y22" i="6"/>
  <c r="X22" i="6"/>
  <c r="W22" i="6"/>
  <c r="V22" i="6"/>
  <c r="U22" i="6"/>
  <c r="T22" i="6"/>
  <c r="S22" i="6"/>
  <c r="R22" i="6"/>
  <c r="Q22" i="6"/>
  <c r="P22" i="6"/>
  <c r="O22" i="6"/>
  <c r="Z21" i="6"/>
  <c r="Y21" i="6"/>
  <c r="X21" i="6"/>
  <c r="W21" i="6"/>
  <c r="V21" i="6"/>
  <c r="U21" i="6"/>
  <c r="T21" i="6"/>
  <c r="S21" i="6"/>
  <c r="R21" i="6"/>
  <c r="Q21" i="6"/>
  <c r="P21" i="6"/>
  <c r="O21" i="6"/>
  <c r="Z20" i="6"/>
  <c r="Y20" i="6"/>
  <c r="X20" i="6"/>
  <c r="W20" i="6"/>
  <c r="V20" i="6"/>
  <c r="U20" i="6"/>
  <c r="T20" i="6"/>
  <c r="S20" i="6"/>
  <c r="R20" i="6"/>
  <c r="Q20" i="6"/>
  <c r="P20" i="6"/>
  <c r="O20" i="6"/>
  <c r="Z19" i="6"/>
  <c r="Y19" i="6"/>
  <c r="X19" i="6"/>
  <c r="W19" i="6"/>
  <c r="V19" i="6"/>
  <c r="U19" i="6"/>
  <c r="T19" i="6"/>
  <c r="S19" i="6"/>
  <c r="R19" i="6"/>
  <c r="Q19" i="6"/>
  <c r="P19" i="6"/>
  <c r="O19" i="6"/>
  <c r="Z18" i="6"/>
  <c r="Y18" i="6"/>
  <c r="X18" i="6"/>
  <c r="W18" i="6"/>
  <c r="V18" i="6"/>
  <c r="U18" i="6"/>
  <c r="T18" i="6"/>
  <c r="S18" i="6"/>
  <c r="R18" i="6"/>
  <c r="Q18" i="6"/>
  <c r="P18" i="6"/>
  <c r="O18" i="6"/>
  <c r="O16" i="6"/>
  <c r="Z13" i="6"/>
  <c r="Y13" i="6"/>
  <c r="X13" i="6"/>
  <c r="W13" i="6"/>
  <c r="V13" i="6"/>
  <c r="U13" i="6"/>
  <c r="T13" i="6"/>
  <c r="S13" i="6"/>
  <c r="R13" i="6"/>
  <c r="Q13" i="6"/>
  <c r="P13" i="6"/>
  <c r="O13" i="6"/>
  <c r="Z12" i="6"/>
  <c r="Y12" i="6"/>
  <c r="X12" i="6"/>
  <c r="W12" i="6"/>
  <c r="V12" i="6"/>
  <c r="U12" i="6"/>
  <c r="T12" i="6"/>
  <c r="S12" i="6"/>
  <c r="R12" i="6"/>
  <c r="Q12" i="6"/>
  <c r="P12" i="6"/>
  <c r="O12" i="6"/>
  <c r="Z11" i="6"/>
  <c r="Y11" i="6"/>
  <c r="X11" i="6"/>
  <c r="W11" i="6"/>
  <c r="V11" i="6"/>
  <c r="U11" i="6"/>
  <c r="T11" i="6"/>
  <c r="S11" i="6"/>
  <c r="R11" i="6"/>
  <c r="Q11" i="6"/>
  <c r="P11" i="6"/>
  <c r="O11" i="6"/>
  <c r="Z10" i="6"/>
  <c r="Y10" i="6"/>
  <c r="X10" i="6"/>
  <c r="W10" i="6"/>
  <c r="V10" i="6"/>
  <c r="U10" i="6"/>
  <c r="T10" i="6"/>
  <c r="S10" i="6"/>
  <c r="R10" i="6"/>
  <c r="Q10" i="6"/>
  <c r="P10" i="6"/>
  <c r="O10" i="6"/>
  <c r="Z9" i="6"/>
  <c r="Y9" i="6"/>
  <c r="X9" i="6"/>
  <c r="W9" i="6"/>
  <c r="V9" i="6"/>
  <c r="U9" i="6"/>
  <c r="T9" i="6"/>
  <c r="S9" i="6"/>
  <c r="R9" i="6"/>
  <c r="Q9" i="6"/>
  <c r="P9" i="6"/>
  <c r="O9" i="6"/>
  <c r="Z8" i="6"/>
  <c r="Y8" i="6"/>
  <c r="X8" i="6"/>
  <c r="W8" i="6"/>
  <c r="V8" i="6"/>
  <c r="U8" i="6"/>
  <c r="T8" i="6"/>
  <c r="S8" i="6"/>
  <c r="R8" i="6"/>
  <c r="Q8" i="6"/>
  <c r="P8" i="6"/>
  <c r="O8" i="6"/>
  <c r="Z7" i="6"/>
  <c r="Y7" i="6"/>
  <c r="X7" i="6"/>
  <c r="W7" i="6"/>
  <c r="V7" i="6"/>
  <c r="U7" i="6"/>
  <c r="T7" i="6"/>
  <c r="S7" i="6"/>
  <c r="R7" i="6"/>
  <c r="Q7" i="6"/>
  <c r="P7" i="6"/>
  <c r="O7" i="6"/>
  <c r="Z6" i="6"/>
  <c r="Y6" i="6"/>
  <c r="X6" i="6"/>
  <c r="W6" i="6"/>
  <c r="V6" i="6"/>
  <c r="U6" i="6"/>
  <c r="T6" i="6"/>
  <c r="S6" i="6"/>
  <c r="R6" i="6"/>
  <c r="Q6" i="6"/>
  <c r="P6" i="6"/>
  <c r="O6" i="6"/>
  <c r="Z5" i="6"/>
  <c r="Y5" i="6"/>
  <c r="X5" i="6"/>
  <c r="W5" i="6"/>
  <c r="V5" i="6"/>
  <c r="U5" i="6"/>
  <c r="T5" i="6"/>
  <c r="S5" i="6"/>
  <c r="R5" i="6"/>
  <c r="Q5" i="6"/>
  <c r="P5" i="6"/>
  <c r="O5" i="6"/>
  <c r="Z4" i="6"/>
  <c r="Y4" i="6"/>
  <c r="X4" i="6"/>
  <c r="W4" i="6"/>
  <c r="V4" i="6"/>
  <c r="U4" i="6"/>
  <c r="T4" i="6"/>
  <c r="S4" i="6"/>
  <c r="R4" i="6"/>
  <c r="Q4" i="6"/>
  <c r="P4" i="6"/>
  <c r="O4" i="6"/>
  <c r="Z3" i="6"/>
  <c r="Y3" i="6"/>
  <c r="X3" i="6"/>
  <c r="W3" i="6"/>
  <c r="V3" i="6"/>
  <c r="U3" i="6"/>
  <c r="T3" i="6"/>
  <c r="S3" i="6"/>
  <c r="R3" i="6"/>
  <c r="Q3" i="6"/>
  <c r="P3" i="6"/>
  <c r="O3" i="6"/>
  <c r="O1" i="6"/>
  <c r="Z73" i="5"/>
  <c r="Y73" i="5"/>
  <c r="X73" i="5"/>
  <c r="W73" i="5"/>
  <c r="V73" i="5"/>
  <c r="U73" i="5"/>
  <c r="T73" i="5"/>
  <c r="S73" i="5"/>
  <c r="R73" i="5"/>
  <c r="Q73" i="5"/>
  <c r="P73" i="5"/>
  <c r="O73" i="5"/>
  <c r="Z72" i="5"/>
  <c r="Y72" i="5"/>
  <c r="X72" i="5"/>
  <c r="W72" i="5"/>
  <c r="V72" i="5"/>
  <c r="U72" i="5"/>
  <c r="T72" i="5"/>
  <c r="S72" i="5"/>
  <c r="R72" i="5"/>
  <c r="Q72" i="5"/>
  <c r="P72" i="5"/>
  <c r="O72" i="5"/>
  <c r="Z71" i="5"/>
  <c r="Y71" i="5"/>
  <c r="X71" i="5"/>
  <c r="W71" i="5"/>
  <c r="V71" i="5"/>
  <c r="U71" i="5"/>
  <c r="T71" i="5"/>
  <c r="S71" i="5"/>
  <c r="R71" i="5"/>
  <c r="Q71" i="5"/>
  <c r="P71" i="5"/>
  <c r="O71" i="5"/>
  <c r="Z70" i="5"/>
  <c r="Y70" i="5"/>
  <c r="X70" i="5"/>
  <c r="W70" i="5"/>
  <c r="V70" i="5"/>
  <c r="U70" i="5"/>
  <c r="T70" i="5"/>
  <c r="S70" i="5"/>
  <c r="R70" i="5"/>
  <c r="Q70" i="5"/>
  <c r="P70" i="5"/>
  <c r="O70" i="5"/>
  <c r="Z69" i="5"/>
  <c r="Y69" i="5"/>
  <c r="X69" i="5"/>
  <c r="W69" i="5"/>
  <c r="V69" i="5"/>
  <c r="U69" i="5"/>
  <c r="T69" i="5"/>
  <c r="S69" i="5"/>
  <c r="R69" i="5"/>
  <c r="Q69" i="5"/>
  <c r="P69" i="5"/>
  <c r="O69" i="5"/>
  <c r="Z68" i="5"/>
  <c r="Y68" i="5"/>
  <c r="X68" i="5"/>
  <c r="W68" i="5"/>
  <c r="V68" i="5"/>
  <c r="U68" i="5"/>
  <c r="T68" i="5"/>
  <c r="S68" i="5"/>
  <c r="R68" i="5"/>
  <c r="Q68" i="5"/>
  <c r="P68" i="5"/>
  <c r="O68" i="5"/>
  <c r="Z67" i="5"/>
  <c r="Y67" i="5"/>
  <c r="X67" i="5"/>
  <c r="W67" i="5"/>
  <c r="V67" i="5"/>
  <c r="U67" i="5"/>
  <c r="T67" i="5"/>
  <c r="S67" i="5"/>
  <c r="R67" i="5"/>
  <c r="Q67" i="5"/>
  <c r="P67" i="5"/>
  <c r="O67" i="5"/>
  <c r="Z66" i="5"/>
  <c r="Y66" i="5"/>
  <c r="X66" i="5"/>
  <c r="W66" i="5"/>
  <c r="V66" i="5"/>
  <c r="U66" i="5"/>
  <c r="T66" i="5"/>
  <c r="S66" i="5"/>
  <c r="R66" i="5"/>
  <c r="Q66" i="5"/>
  <c r="P66" i="5"/>
  <c r="O66" i="5"/>
  <c r="Z65" i="5"/>
  <c r="Y65" i="5"/>
  <c r="X65" i="5"/>
  <c r="W65" i="5"/>
  <c r="V65" i="5"/>
  <c r="U65" i="5"/>
  <c r="T65" i="5"/>
  <c r="S65" i="5"/>
  <c r="R65" i="5"/>
  <c r="Q65" i="5"/>
  <c r="P65" i="5"/>
  <c r="O65" i="5"/>
  <c r="Z64" i="5"/>
  <c r="Y64" i="5"/>
  <c r="X64" i="5"/>
  <c r="W64" i="5"/>
  <c r="V64" i="5"/>
  <c r="U64" i="5"/>
  <c r="T64" i="5"/>
  <c r="S64" i="5"/>
  <c r="R64" i="5"/>
  <c r="Q64" i="5"/>
  <c r="P64" i="5"/>
  <c r="O64" i="5"/>
  <c r="Z63" i="5"/>
  <c r="Y63" i="5"/>
  <c r="X63" i="5"/>
  <c r="W63" i="5"/>
  <c r="V63" i="5"/>
  <c r="U63" i="5"/>
  <c r="T63" i="5"/>
  <c r="S63" i="5"/>
  <c r="R63" i="5"/>
  <c r="Q63" i="5"/>
  <c r="P63" i="5"/>
  <c r="O63" i="5"/>
  <c r="O61" i="5"/>
  <c r="Z58" i="5"/>
  <c r="Y58" i="5"/>
  <c r="X58" i="5"/>
  <c r="W58" i="5"/>
  <c r="V58" i="5"/>
  <c r="U58" i="5"/>
  <c r="T58" i="5"/>
  <c r="S58" i="5"/>
  <c r="R58" i="5"/>
  <c r="Q58" i="5"/>
  <c r="P58" i="5"/>
  <c r="O58" i="5"/>
  <c r="Z57" i="5"/>
  <c r="Y57" i="5"/>
  <c r="X57" i="5"/>
  <c r="W57" i="5"/>
  <c r="V57" i="5"/>
  <c r="U57" i="5"/>
  <c r="T57" i="5"/>
  <c r="S57" i="5"/>
  <c r="R57" i="5"/>
  <c r="Q57" i="5"/>
  <c r="P57" i="5"/>
  <c r="O57" i="5"/>
  <c r="Z56" i="5"/>
  <c r="Y56" i="5"/>
  <c r="X56" i="5"/>
  <c r="W56" i="5"/>
  <c r="V56" i="5"/>
  <c r="U56" i="5"/>
  <c r="T56" i="5"/>
  <c r="S56" i="5"/>
  <c r="R56" i="5"/>
  <c r="Q56" i="5"/>
  <c r="P56" i="5"/>
  <c r="O56" i="5"/>
  <c r="Z55" i="5"/>
  <c r="Y55" i="5"/>
  <c r="X55" i="5"/>
  <c r="W55" i="5"/>
  <c r="V55" i="5"/>
  <c r="U55" i="5"/>
  <c r="T55" i="5"/>
  <c r="S55" i="5"/>
  <c r="R55" i="5"/>
  <c r="Q55" i="5"/>
  <c r="P55" i="5"/>
  <c r="O55" i="5"/>
  <c r="Z54" i="5"/>
  <c r="Y54" i="5"/>
  <c r="X54" i="5"/>
  <c r="W54" i="5"/>
  <c r="V54" i="5"/>
  <c r="U54" i="5"/>
  <c r="T54" i="5"/>
  <c r="S54" i="5"/>
  <c r="R54" i="5"/>
  <c r="Q54" i="5"/>
  <c r="P54" i="5"/>
  <c r="O54" i="5"/>
  <c r="Z53" i="5"/>
  <c r="Y53" i="5"/>
  <c r="X53" i="5"/>
  <c r="W53" i="5"/>
  <c r="V53" i="5"/>
  <c r="U53" i="5"/>
  <c r="T53" i="5"/>
  <c r="S53" i="5"/>
  <c r="R53" i="5"/>
  <c r="Q53" i="5"/>
  <c r="P53" i="5"/>
  <c r="O53" i="5"/>
  <c r="Z52" i="5"/>
  <c r="Y52" i="5"/>
  <c r="X52" i="5"/>
  <c r="W52" i="5"/>
  <c r="V52" i="5"/>
  <c r="U52" i="5"/>
  <c r="T52" i="5"/>
  <c r="S52" i="5"/>
  <c r="R52" i="5"/>
  <c r="Q52" i="5"/>
  <c r="P52" i="5"/>
  <c r="O52" i="5"/>
  <c r="Z51" i="5"/>
  <c r="Y51" i="5"/>
  <c r="X51" i="5"/>
  <c r="W51" i="5"/>
  <c r="V51" i="5"/>
  <c r="U51" i="5"/>
  <c r="T51" i="5"/>
  <c r="S51" i="5"/>
  <c r="R51" i="5"/>
  <c r="Q51" i="5"/>
  <c r="P51" i="5"/>
  <c r="O51" i="5"/>
  <c r="Z50" i="5"/>
  <c r="Y50" i="5"/>
  <c r="X50" i="5"/>
  <c r="W50" i="5"/>
  <c r="V50" i="5"/>
  <c r="U50" i="5"/>
  <c r="T50" i="5"/>
  <c r="S50" i="5"/>
  <c r="R50" i="5"/>
  <c r="Q50" i="5"/>
  <c r="P50" i="5"/>
  <c r="O50" i="5"/>
  <c r="Z49" i="5"/>
  <c r="Y49" i="5"/>
  <c r="X49" i="5"/>
  <c r="W49" i="5"/>
  <c r="V49" i="5"/>
  <c r="U49" i="5"/>
  <c r="T49" i="5"/>
  <c r="S49" i="5"/>
  <c r="R49" i="5"/>
  <c r="Q49" i="5"/>
  <c r="P49" i="5"/>
  <c r="O49" i="5"/>
  <c r="Z48" i="5"/>
  <c r="Y48" i="5"/>
  <c r="X48" i="5"/>
  <c r="W48" i="5"/>
  <c r="V48" i="5"/>
  <c r="U48" i="5"/>
  <c r="T48" i="5"/>
  <c r="S48" i="5"/>
  <c r="R48" i="5"/>
  <c r="Q48" i="5"/>
  <c r="P48" i="5"/>
  <c r="O48" i="5"/>
  <c r="O46" i="5"/>
  <c r="Z43" i="5"/>
  <c r="Y43" i="5"/>
  <c r="X43" i="5"/>
  <c r="W43" i="5"/>
  <c r="V43" i="5"/>
  <c r="U43" i="5"/>
  <c r="T43" i="5"/>
  <c r="S43" i="5"/>
  <c r="R43" i="5"/>
  <c r="Q43" i="5"/>
  <c r="P43" i="5"/>
  <c r="O43" i="5"/>
  <c r="Z42" i="5"/>
  <c r="Y42" i="5"/>
  <c r="X42" i="5"/>
  <c r="W42" i="5"/>
  <c r="V42" i="5"/>
  <c r="U42" i="5"/>
  <c r="T42" i="5"/>
  <c r="S42" i="5"/>
  <c r="R42" i="5"/>
  <c r="Q42" i="5"/>
  <c r="P42" i="5"/>
  <c r="O42" i="5"/>
  <c r="Z41" i="5"/>
  <c r="Y41" i="5"/>
  <c r="X41" i="5"/>
  <c r="W41" i="5"/>
  <c r="V41" i="5"/>
  <c r="U41" i="5"/>
  <c r="T41" i="5"/>
  <c r="S41" i="5"/>
  <c r="R41" i="5"/>
  <c r="Q41" i="5"/>
  <c r="P41" i="5"/>
  <c r="O41" i="5"/>
  <c r="Z40" i="5"/>
  <c r="Y40" i="5"/>
  <c r="X40" i="5"/>
  <c r="W40" i="5"/>
  <c r="V40" i="5"/>
  <c r="U40" i="5"/>
  <c r="T40" i="5"/>
  <c r="S40" i="5"/>
  <c r="R40" i="5"/>
  <c r="Q40" i="5"/>
  <c r="P40" i="5"/>
  <c r="O40" i="5"/>
  <c r="Z39" i="5"/>
  <c r="Y39" i="5"/>
  <c r="X39" i="5"/>
  <c r="W39" i="5"/>
  <c r="V39" i="5"/>
  <c r="U39" i="5"/>
  <c r="T39" i="5"/>
  <c r="S39" i="5"/>
  <c r="R39" i="5"/>
  <c r="Q39" i="5"/>
  <c r="P39" i="5"/>
  <c r="O39" i="5"/>
  <c r="Z38" i="5"/>
  <c r="Y38" i="5"/>
  <c r="X38" i="5"/>
  <c r="W38" i="5"/>
  <c r="V38" i="5"/>
  <c r="U38" i="5"/>
  <c r="T38" i="5"/>
  <c r="S38" i="5"/>
  <c r="R38" i="5"/>
  <c r="Q38" i="5"/>
  <c r="P38" i="5"/>
  <c r="O38" i="5"/>
  <c r="Z37" i="5"/>
  <c r="Y37" i="5"/>
  <c r="X37" i="5"/>
  <c r="W37" i="5"/>
  <c r="V37" i="5"/>
  <c r="U37" i="5"/>
  <c r="T37" i="5"/>
  <c r="S37" i="5"/>
  <c r="R37" i="5"/>
  <c r="Q37" i="5"/>
  <c r="P37" i="5"/>
  <c r="O37" i="5"/>
  <c r="Z36" i="5"/>
  <c r="Y36" i="5"/>
  <c r="X36" i="5"/>
  <c r="W36" i="5"/>
  <c r="V36" i="5"/>
  <c r="U36" i="5"/>
  <c r="T36" i="5"/>
  <c r="S36" i="5"/>
  <c r="R36" i="5"/>
  <c r="Q36" i="5"/>
  <c r="P36" i="5"/>
  <c r="O36" i="5"/>
  <c r="Z35" i="5"/>
  <c r="Y35" i="5"/>
  <c r="X35" i="5"/>
  <c r="W35" i="5"/>
  <c r="V35" i="5"/>
  <c r="U35" i="5"/>
  <c r="T35" i="5"/>
  <c r="S35" i="5"/>
  <c r="R35" i="5"/>
  <c r="Q35" i="5"/>
  <c r="P35" i="5"/>
  <c r="O35" i="5"/>
  <c r="Z34" i="5"/>
  <c r="Y34" i="5"/>
  <c r="X34" i="5"/>
  <c r="W34" i="5"/>
  <c r="V34" i="5"/>
  <c r="U34" i="5"/>
  <c r="T34" i="5"/>
  <c r="S34" i="5"/>
  <c r="R34" i="5"/>
  <c r="Q34" i="5"/>
  <c r="P34" i="5"/>
  <c r="O34" i="5"/>
  <c r="Z33" i="5"/>
  <c r="Y33" i="5"/>
  <c r="X33" i="5"/>
  <c r="W33" i="5"/>
  <c r="V33" i="5"/>
  <c r="U33" i="5"/>
  <c r="T33" i="5"/>
  <c r="S33" i="5"/>
  <c r="R33" i="5"/>
  <c r="Q33" i="5"/>
  <c r="P33" i="5"/>
  <c r="O33" i="5"/>
  <c r="O31" i="5"/>
  <c r="Z28" i="5"/>
  <c r="Y28" i="5"/>
  <c r="X28" i="5"/>
  <c r="W28" i="5"/>
  <c r="V28" i="5"/>
  <c r="U28" i="5"/>
  <c r="T28" i="5"/>
  <c r="S28" i="5"/>
  <c r="R28" i="5"/>
  <c r="Q28" i="5"/>
  <c r="P28" i="5"/>
  <c r="O28" i="5"/>
  <c r="Z27" i="5"/>
  <c r="Y27" i="5"/>
  <c r="X27" i="5"/>
  <c r="W27" i="5"/>
  <c r="V27" i="5"/>
  <c r="U27" i="5"/>
  <c r="T27" i="5"/>
  <c r="S27" i="5"/>
  <c r="R27" i="5"/>
  <c r="Q27" i="5"/>
  <c r="P27" i="5"/>
  <c r="O27" i="5"/>
  <c r="Z26" i="5"/>
  <c r="Y26" i="5"/>
  <c r="X26" i="5"/>
  <c r="W26" i="5"/>
  <c r="V26" i="5"/>
  <c r="U26" i="5"/>
  <c r="T26" i="5"/>
  <c r="S26" i="5"/>
  <c r="R26" i="5"/>
  <c r="Q26" i="5"/>
  <c r="P26" i="5"/>
  <c r="O26" i="5"/>
  <c r="Z25" i="5"/>
  <c r="Y25" i="5"/>
  <c r="X25" i="5"/>
  <c r="W25" i="5"/>
  <c r="V25" i="5"/>
  <c r="U25" i="5"/>
  <c r="T25" i="5"/>
  <c r="S25" i="5"/>
  <c r="R25" i="5"/>
  <c r="Q25" i="5"/>
  <c r="P25" i="5"/>
  <c r="O25" i="5"/>
  <c r="Z24" i="5"/>
  <c r="Y24" i="5"/>
  <c r="X24" i="5"/>
  <c r="W24" i="5"/>
  <c r="V24" i="5"/>
  <c r="U24" i="5"/>
  <c r="T24" i="5"/>
  <c r="S24" i="5"/>
  <c r="R24" i="5"/>
  <c r="Q24" i="5"/>
  <c r="P24" i="5"/>
  <c r="O24" i="5"/>
  <c r="Z23" i="5"/>
  <c r="Y23" i="5"/>
  <c r="X23" i="5"/>
  <c r="W23" i="5"/>
  <c r="V23" i="5"/>
  <c r="U23" i="5"/>
  <c r="T23" i="5"/>
  <c r="S23" i="5"/>
  <c r="R23" i="5"/>
  <c r="Q23" i="5"/>
  <c r="P23" i="5"/>
  <c r="O23" i="5"/>
  <c r="Z22" i="5"/>
  <c r="Y22" i="5"/>
  <c r="X22" i="5"/>
  <c r="W22" i="5"/>
  <c r="V22" i="5"/>
  <c r="U22" i="5"/>
  <c r="T22" i="5"/>
  <c r="S22" i="5"/>
  <c r="R22" i="5"/>
  <c r="Q22" i="5"/>
  <c r="P22" i="5"/>
  <c r="O22" i="5"/>
  <c r="Z21" i="5"/>
  <c r="Y21" i="5"/>
  <c r="X21" i="5"/>
  <c r="W21" i="5"/>
  <c r="V21" i="5"/>
  <c r="U21" i="5"/>
  <c r="T21" i="5"/>
  <c r="S21" i="5"/>
  <c r="R21" i="5"/>
  <c r="Q21" i="5"/>
  <c r="P21" i="5"/>
  <c r="O21" i="5"/>
  <c r="Z20" i="5"/>
  <c r="Y20" i="5"/>
  <c r="X20" i="5"/>
  <c r="W20" i="5"/>
  <c r="V20" i="5"/>
  <c r="U20" i="5"/>
  <c r="T20" i="5"/>
  <c r="S20" i="5"/>
  <c r="R20" i="5"/>
  <c r="Q20" i="5"/>
  <c r="P20" i="5"/>
  <c r="O20" i="5"/>
  <c r="Z19" i="5"/>
  <c r="Y19" i="5"/>
  <c r="X19" i="5"/>
  <c r="W19" i="5"/>
  <c r="V19" i="5"/>
  <c r="U19" i="5"/>
  <c r="T19" i="5"/>
  <c r="S19" i="5"/>
  <c r="R19" i="5"/>
  <c r="Q19" i="5"/>
  <c r="P19" i="5"/>
  <c r="O19" i="5"/>
  <c r="Z18" i="5"/>
  <c r="Y18" i="5"/>
  <c r="X18" i="5"/>
  <c r="W18" i="5"/>
  <c r="V18" i="5"/>
  <c r="U18" i="5"/>
  <c r="T18" i="5"/>
  <c r="S18" i="5"/>
  <c r="R18" i="5"/>
  <c r="Q18" i="5"/>
  <c r="P18" i="5"/>
  <c r="O18" i="5"/>
  <c r="O16" i="5"/>
  <c r="Z13" i="5"/>
  <c r="Y13" i="5"/>
  <c r="X13" i="5"/>
  <c r="W13" i="5"/>
  <c r="V13" i="5"/>
  <c r="U13" i="5"/>
  <c r="T13" i="5"/>
  <c r="S13" i="5"/>
  <c r="R13" i="5"/>
  <c r="Q13" i="5"/>
  <c r="P13" i="5"/>
  <c r="O13" i="5"/>
  <c r="Z12" i="5"/>
  <c r="Y12" i="5"/>
  <c r="X12" i="5"/>
  <c r="W12" i="5"/>
  <c r="V12" i="5"/>
  <c r="U12" i="5"/>
  <c r="T12" i="5"/>
  <c r="S12" i="5"/>
  <c r="R12" i="5"/>
  <c r="Q12" i="5"/>
  <c r="P12" i="5"/>
  <c r="O12" i="5"/>
  <c r="Z11" i="5"/>
  <c r="Y11" i="5"/>
  <c r="X11" i="5"/>
  <c r="W11" i="5"/>
  <c r="V11" i="5"/>
  <c r="U11" i="5"/>
  <c r="T11" i="5"/>
  <c r="S11" i="5"/>
  <c r="R11" i="5"/>
  <c r="Q11" i="5"/>
  <c r="P11" i="5"/>
  <c r="O11" i="5"/>
  <c r="Z10" i="5"/>
  <c r="Y10" i="5"/>
  <c r="X10" i="5"/>
  <c r="W10" i="5"/>
  <c r="V10" i="5"/>
  <c r="U10" i="5"/>
  <c r="T10" i="5"/>
  <c r="S10" i="5"/>
  <c r="R10" i="5"/>
  <c r="Q10" i="5"/>
  <c r="P10" i="5"/>
  <c r="O10" i="5"/>
  <c r="Z9" i="5"/>
  <c r="Y9" i="5"/>
  <c r="X9" i="5"/>
  <c r="W9" i="5"/>
  <c r="V9" i="5"/>
  <c r="U9" i="5"/>
  <c r="T9" i="5"/>
  <c r="S9" i="5"/>
  <c r="R9" i="5"/>
  <c r="Q9" i="5"/>
  <c r="P9" i="5"/>
  <c r="O9" i="5"/>
  <c r="Z8" i="5"/>
  <c r="Y8" i="5"/>
  <c r="X8" i="5"/>
  <c r="W8" i="5"/>
  <c r="V8" i="5"/>
  <c r="U8" i="5"/>
  <c r="T8" i="5"/>
  <c r="S8" i="5"/>
  <c r="R8" i="5"/>
  <c r="Q8" i="5"/>
  <c r="P8" i="5"/>
  <c r="O8" i="5"/>
  <c r="Z7" i="5"/>
  <c r="Y7" i="5"/>
  <c r="X7" i="5"/>
  <c r="W7" i="5"/>
  <c r="V7" i="5"/>
  <c r="U7" i="5"/>
  <c r="T7" i="5"/>
  <c r="S7" i="5"/>
  <c r="R7" i="5"/>
  <c r="Q7" i="5"/>
  <c r="P7" i="5"/>
  <c r="O7" i="5"/>
  <c r="Z6" i="5"/>
  <c r="Y6" i="5"/>
  <c r="X6" i="5"/>
  <c r="W6" i="5"/>
  <c r="V6" i="5"/>
  <c r="U6" i="5"/>
  <c r="T6" i="5"/>
  <c r="S6" i="5"/>
  <c r="R6" i="5"/>
  <c r="Q6" i="5"/>
  <c r="P6" i="5"/>
  <c r="O6" i="5"/>
  <c r="Z5" i="5"/>
  <c r="Y5" i="5"/>
  <c r="X5" i="5"/>
  <c r="W5" i="5"/>
  <c r="V5" i="5"/>
  <c r="U5" i="5"/>
  <c r="T5" i="5"/>
  <c r="S5" i="5"/>
  <c r="R5" i="5"/>
  <c r="Q5" i="5"/>
  <c r="P5" i="5"/>
  <c r="O5" i="5"/>
  <c r="Z4" i="5"/>
  <c r="Y4" i="5"/>
  <c r="X4" i="5"/>
  <c r="W4" i="5"/>
  <c r="V4" i="5"/>
  <c r="U4" i="5"/>
  <c r="T4" i="5"/>
  <c r="S4" i="5"/>
  <c r="R4" i="5"/>
  <c r="Q4" i="5"/>
  <c r="P4" i="5"/>
  <c r="O4" i="5"/>
  <c r="Z3" i="5"/>
  <c r="Y3" i="5"/>
  <c r="X3" i="5"/>
  <c r="W3" i="5"/>
  <c r="V3" i="5"/>
  <c r="U3" i="5"/>
  <c r="T3" i="5"/>
  <c r="S3" i="5"/>
  <c r="R3" i="5"/>
  <c r="Q3" i="5"/>
  <c r="P3" i="5"/>
  <c r="O3" i="5"/>
  <c r="O1" i="5"/>
  <c r="Z73" i="4"/>
  <c r="Y73" i="4"/>
  <c r="X73" i="4"/>
  <c r="W73" i="4"/>
  <c r="V73" i="4"/>
  <c r="U73" i="4"/>
  <c r="T73" i="4"/>
  <c r="S73" i="4"/>
  <c r="R73" i="4"/>
  <c r="Q73" i="4"/>
  <c r="P73" i="4"/>
  <c r="O73" i="4"/>
  <c r="Z72" i="4"/>
  <c r="Y72" i="4"/>
  <c r="X72" i="4"/>
  <c r="W72" i="4"/>
  <c r="V72" i="4"/>
  <c r="U72" i="4"/>
  <c r="T72" i="4"/>
  <c r="S72" i="4"/>
  <c r="R72" i="4"/>
  <c r="Q72" i="4"/>
  <c r="P72" i="4"/>
  <c r="O72" i="4"/>
  <c r="Z71" i="4"/>
  <c r="Y71" i="4"/>
  <c r="X71" i="4"/>
  <c r="W71" i="4"/>
  <c r="V71" i="4"/>
  <c r="U71" i="4"/>
  <c r="T71" i="4"/>
  <c r="S71" i="4"/>
  <c r="R71" i="4"/>
  <c r="Q71" i="4"/>
  <c r="P71" i="4"/>
  <c r="O71" i="4"/>
  <c r="Z70" i="4"/>
  <c r="Y70" i="4"/>
  <c r="X70" i="4"/>
  <c r="W70" i="4"/>
  <c r="V70" i="4"/>
  <c r="U70" i="4"/>
  <c r="T70" i="4"/>
  <c r="S70" i="4"/>
  <c r="R70" i="4"/>
  <c r="Q70" i="4"/>
  <c r="P70" i="4"/>
  <c r="O70" i="4"/>
  <c r="Z69" i="4"/>
  <c r="Y69" i="4"/>
  <c r="X69" i="4"/>
  <c r="W69" i="4"/>
  <c r="V69" i="4"/>
  <c r="U69" i="4"/>
  <c r="T69" i="4"/>
  <c r="S69" i="4"/>
  <c r="R69" i="4"/>
  <c r="Q69" i="4"/>
  <c r="P69" i="4"/>
  <c r="O69" i="4"/>
  <c r="Z68" i="4"/>
  <c r="Y68" i="4"/>
  <c r="X68" i="4"/>
  <c r="W68" i="4"/>
  <c r="V68" i="4"/>
  <c r="U68" i="4"/>
  <c r="T68" i="4"/>
  <c r="S68" i="4"/>
  <c r="R68" i="4"/>
  <c r="Q68" i="4"/>
  <c r="P68" i="4"/>
  <c r="O68" i="4"/>
  <c r="Z67" i="4"/>
  <c r="Y67" i="4"/>
  <c r="X67" i="4"/>
  <c r="W67" i="4"/>
  <c r="V67" i="4"/>
  <c r="U67" i="4"/>
  <c r="T67" i="4"/>
  <c r="S67" i="4"/>
  <c r="R67" i="4"/>
  <c r="Q67" i="4"/>
  <c r="P67" i="4"/>
  <c r="O67" i="4"/>
  <c r="Z66" i="4"/>
  <c r="Y66" i="4"/>
  <c r="X66" i="4"/>
  <c r="W66" i="4"/>
  <c r="V66" i="4"/>
  <c r="U66" i="4"/>
  <c r="T66" i="4"/>
  <c r="S66" i="4"/>
  <c r="R66" i="4"/>
  <c r="Q66" i="4"/>
  <c r="P66" i="4"/>
  <c r="O66" i="4"/>
  <c r="Z65" i="4"/>
  <c r="Y65" i="4"/>
  <c r="X65" i="4"/>
  <c r="W65" i="4"/>
  <c r="V65" i="4"/>
  <c r="U65" i="4"/>
  <c r="T65" i="4"/>
  <c r="S65" i="4"/>
  <c r="R65" i="4"/>
  <c r="Q65" i="4"/>
  <c r="P65" i="4"/>
  <c r="O65" i="4"/>
  <c r="Z64" i="4"/>
  <c r="Y64" i="4"/>
  <c r="X64" i="4"/>
  <c r="W64" i="4"/>
  <c r="V64" i="4"/>
  <c r="U64" i="4"/>
  <c r="T64" i="4"/>
  <c r="S64" i="4"/>
  <c r="R64" i="4"/>
  <c r="Q64" i="4"/>
  <c r="P64" i="4"/>
  <c r="O64" i="4"/>
  <c r="Z63" i="4"/>
  <c r="Y63" i="4"/>
  <c r="X63" i="4"/>
  <c r="W63" i="4"/>
  <c r="V63" i="4"/>
  <c r="U63" i="4"/>
  <c r="T63" i="4"/>
  <c r="S63" i="4"/>
  <c r="R63" i="4"/>
  <c r="Q63" i="4"/>
  <c r="P63" i="4"/>
  <c r="O63" i="4"/>
  <c r="O61" i="4"/>
  <c r="Z58" i="4"/>
  <c r="Y58" i="4"/>
  <c r="X58" i="4"/>
  <c r="W58" i="4"/>
  <c r="V58" i="4"/>
  <c r="U58" i="4"/>
  <c r="T58" i="4"/>
  <c r="S58" i="4"/>
  <c r="R58" i="4"/>
  <c r="Q58" i="4"/>
  <c r="P58" i="4"/>
  <c r="O58" i="4"/>
  <c r="Z57" i="4"/>
  <c r="Y57" i="4"/>
  <c r="X57" i="4"/>
  <c r="W57" i="4"/>
  <c r="V57" i="4"/>
  <c r="U57" i="4"/>
  <c r="T57" i="4"/>
  <c r="S57" i="4"/>
  <c r="R57" i="4"/>
  <c r="Q57" i="4"/>
  <c r="P57" i="4"/>
  <c r="O57" i="4"/>
  <c r="Z56" i="4"/>
  <c r="Y56" i="4"/>
  <c r="X56" i="4"/>
  <c r="W56" i="4"/>
  <c r="V56" i="4"/>
  <c r="U56" i="4"/>
  <c r="T56" i="4"/>
  <c r="S56" i="4"/>
  <c r="R56" i="4"/>
  <c r="Q56" i="4"/>
  <c r="P56" i="4"/>
  <c r="O56" i="4"/>
  <c r="Z55" i="4"/>
  <c r="Y55" i="4"/>
  <c r="X55" i="4"/>
  <c r="W55" i="4"/>
  <c r="V55" i="4"/>
  <c r="U55" i="4"/>
  <c r="T55" i="4"/>
  <c r="S55" i="4"/>
  <c r="R55" i="4"/>
  <c r="Q55" i="4"/>
  <c r="P55" i="4"/>
  <c r="O55" i="4"/>
  <c r="Z54" i="4"/>
  <c r="Y54" i="4"/>
  <c r="X54" i="4"/>
  <c r="W54" i="4"/>
  <c r="V54" i="4"/>
  <c r="U54" i="4"/>
  <c r="T54" i="4"/>
  <c r="S54" i="4"/>
  <c r="R54" i="4"/>
  <c r="Q54" i="4"/>
  <c r="P54" i="4"/>
  <c r="O54" i="4"/>
  <c r="Z53" i="4"/>
  <c r="Y53" i="4"/>
  <c r="X53" i="4"/>
  <c r="W53" i="4"/>
  <c r="V53" i="4"/>
  <c r="U53" i="4"/>
  <c r="T53" i="4"/>
  <c r="S53" i="4"/>
  <c r="R53" i="4"/>
  <c r="Q53" i="4"/>
  <c r="P53" i="4"/>
  <c r="O53" i="4"/>
  <c r="Z52" i="4"/>
  <c r="Y52" i="4"/>
  <c r="X52" i="4"/>
  <c r="W52" i="4"/>
  <c r="V52" i="4"/>
  <c r="U52" i="4"/>
  <c r="T52" i="4"/>
  <c r="S52" i="4"/>
  <c r="R52" i="4"/>
  <c r="Q52" i="4"/>
  <c r="P52" i="4"/>
  <c r="O52" i="4"/>
  <c r="Z51" i="4"/>
  <c r="Y51" i="4"/>
  <c r="X51" i="4"/>
  <c r="W51" i="4"/>
  <c r="V51" i="4"/>
  <c r="U51" i="4"/>
  <c r="T51" i="4"/>
  <c r="S51" i="4"/>
  <c r="R51" i="4"/>
  <c r="Q51" i="4"/>
  <c r="P51" i="4"/>
  <c r="O51" i="4"/>
  <c r="Z50" i="4"/>
  <c r="Y50" i="4"/>
  <c r="X50" i="4"/>
  <c r="W50" i="4"/>
  <c r="V50" i="4"/>
  <c r="U50" i="4"/>
  <c r="T50" i="4"/>
  <c r="S50" i="4"/>
  <c r="R50" i="4"/>
  <c r="Q50" i="4"/>
  <c r="P50" i="4"/>
  <c r="O50" i="4"/>
  <c r="Z49" i="4"/>
  <c r="Y49" i="4"/>
  <c r="X49" i="4"/>
  <c r="W49" i="4"/>
  <c r="V49" i="4"/>
  <c r="U49" i="4"/>
  <c r="T49" i="4"/>
  <c r="S49" i="4"/>
  <c r="R49" i="4"/>
  <c r="Q49" i="4"/>
  <c r="P49" i="4"/>
  <c r="O49" i="4"/>
  <c r="Z48" i="4"/>
  <c r="Y48" i="4"/>
  <c r="X48" i="4"/>
  <c r="W48" i="4"/>
  <c r="V48" i="4"/>
  <c r="U48" i="4"/>
  <c r="T48" i="4"/>
  <c r="S48" i="4"/>
  <c r="R48" i="4"/>
  <c r="Q48" i="4"/>
  <c r="P48" i="4"/>
  <c r="O48" i="4"/>
  <c r="O46" i="4"/>
  <c r="Z43" i="4"/>
  <c r="Y43" i="4"/>
  <c r="X43" i="4"/>
  <c r="W43" i="4"/>
  <c r="V43" i="4"/>
  <c r="U43" i="4"/>
  <c r="T43" i="4"/>
  <c r="S43" i="4"/>
  <c r="R43" i="4"/>
  <c r="Q43" i="4"/>
  <c r="P43" i="4"/>
  <c r="O43" i="4"/>
  <c r="Z42" i="4"/>
  <c r="Y42" i="4"/>
  <c r="X42" i="4"/>
  <c r="W42" i="4"/>
  <c r="V42" i="4"/>
  <c r="U42" i="4"/>
  <c r="T42" i="4"/>
  <c r="S42" i="4"/>
  <c r="R42" i="4"/>
  <c r="Q42" i="4"/>
  <c r="P42" i="4"/>
  <c r="O42" i="4"/>
  <c r="Z41" i="4"/>
  <c r="Y41" i="4"/>
  <c r="X41" i="4"/>
  <c r="W41" i="4"/>
  <c r="V41" i="4"/>
  <c r="U41" i="4"/>
  <c r="T41" i="4"/>
  <c r="S41" i="4"/>
  <c r="R41" i="4"/>
  <c r="Q41" i="4"/>
  <c r="P41" i="4"/>
  <c r="O41" i="4"/>
  <c r="Z40" i="4"/>
  <c r="Y40" i="4"/>
  <c r="X40" i="4"/>
  <c r="W40" i="4"/>
  <c r="V40" i="4"/>
  <c r="U40" i="4"/>
  <c r="T40" i="4"/>
  <c r="S40" i="4"/>
  <c r="R40" i="4"/>
  <c r="Q40" i="4"/>
  <c r="P40" i="4"/>
  <c r="O40" i="4"/>
  <c r="Z39" i="4"/>
  <c r="Y39" i="4"/>
  <c r="X39" i="4"/>
  <c r="W39" i="4"/>
  <c r="V39" i="4"/>
  <c r="U39" i="4"/>
  <c r="T39" i="4"/>
  <c r="S39" i="4"/>
  <c r="R39" i="4"/>
  <c r="Q39" i="4"/>
  <c r="P39" i="4"/>
  <c r="O39" i="4"/>
  <c r="Z38" i="4"/>
  <c r="Y38" i="4"/>
  <c r="X38" i="4"/>
  <c r="W38" i="4"/>
  <c r="V38" i="4"/>
  <c r="U38" i="4"/>
  <c r="T38" i="4"/>
  <c r="S38" i="4"/>
  <c r="R38" i="4"/>
  <c r="Q38" i="4"/>
  <c r="P38" i="4"/>
  <c r="O38" i="4"/>
  <c r="Z37" i="4"/>
  <c r="Y37" i="4"/>
  <c r="X37" i="4"/>
  <c r="W37" i="4"/>
  <c r="V37" i="4"/>
  <c r="U37" i="4"/>
  <c r="T37" i="4"/>
  <c r="S37" i="4"/>
  <c r="R37" i="4"/>
  <c r="Q37" i="4"/>
  <c r="P37" i="4"/>
  <c r="O37" i="4"/>
  <c r="Z36" i="4"/>
  <c r="Y36" i="4"/>
  <c r="X36" i="4"/>
  <c r="W36" i="4"/>
  <c r="V36" i="4"/>
  <c r="U36" i="4"/>
  <c r="T36" i="4"/>
  <c r="S36" i="4"/>
  <c r="R36" i="4"/>
  <c r="Q36" i="4"/>
  <c r="P36" i="4"/>
  <c r="O36" i="4"/>
  <c r="Z35" i="4"/>
  <c r="Y35" i="4"/>
  <c r="X35" i="4"/>
  <c r="W35" i="4"/>
  <c r="V35" i="4"/>
  <c r="U35" i="4"/>
  <c r="T35" i="4"/>
  <c r="S35" i="4"/>
  <c r="R35" i="4"/>
  <c r="Q35" i="4"/>
  <c r="P35" i="4"/>
  <c r="O35" i="4"/>
  <c r="Z34" i="4"/>
  <c r="Y34" i="4"/>
  <c r="X34" i="4"/>
  <c r="W34" i="4"/>
  <c r="V34" i="4"/>
  <c r="U34" i="4"/>
  <c r="T34" i="4"/>
  <c r="S34" i="4"/>
  <c r="R34" i="4"/>
  <c r="Q34" i="4"/>
  <c r="P34" i="4"/>
  <c r="O34" i="4"/>
  <c r="Z33" i="4"/>
  <c r="Y33" i="4"/>
  <c r="X33" i="4"/>
  <c r="W33" i="4"/>
  <c r="V33" i="4"/>
  <c r="U33" i="4"/>
  <c r="T33" i="4"/>
  <c r="S33" i="4"/>
  <c r="R33" i="4"/>
  <c r="Q33" i="4"/>
  <c r="P33" i="4"/>
  <c r="O33" i="4"/>
  <c r="O31" i="4"/>
  <c r="Z28" i="4"/>
  <c r="Y28" i="4"/>
  <c r="X28" i="4"/>
  <c r="W28" i="4"/>
  <c r="V28" i="4"/>
  <c r="U28" i="4"/>
  <c r="T28" i="4"/>
  <c r="S28" i="4"/>
  <c r="R28" i="4"/>
  <c r="Q28" i="4"/>
  <c r="P28" i="4"/>
  <c r="O28" i="4"/>
  <c r="Z27" i="4"/>
  <c r="Y27" i="4"/>
  <c r="X27" i="4"/>
  <c r="W27" i="4"/>
  <c r="V27" i="4"/>
  <c r="U27" i="4"/>
  <c r="T27" i="4"/>
  <c r="S27" i="4"/>
  <c r="R27" i="4"/>
  <c r="Q27" i="4"/>
  <c r="P27" i="4"/>
  <c r="O27" i="4"/>
  <c r="Z26" i="4"/>
  <c r="Y26" i="4"/>
  <c r="X26" i="4"/>
  <c r="W26" i="4"/>
  <c r="V26" i="4"/>
  <c r="U26" i="4"/>
  <c r="T26" i="4"/>
  <c r="S26" i="4"/>
  <c r="R26" i="4"/>
  <c r="Q26" i="4"/>
  <c r="P26" i="4"/>
  <c r="O26" i="4"/>
  <c r="Z25" i="4"/>
  <c r="Y25" i="4"/>
  <c r="X25" i="4"/>
  <c r="W25" i="4"/>
  <c r="V25" i="4"/>
  <c r="U25" i="4"/>
  <c r="T25" i="4"/>
  <c r="S25" i="4"/>
  <c r="R25" i="4"/>
  <c r="Q25" i="4"/>
  <c r="P25" i="4"/>
  <c r="O25" i="4"/>
  <c r="Z24" i="4"/>
  <c r="Y24" i="4"/>
  <c r="X24" i="4"/>
  <c r="W24" i="4"/>
  <c r="V24" i="4"/>
  <c r="U24" i="4"/>
  <c r="T24" i="4"/>
  <c r="S24" i="4"/>
  <c r="R24" i="4"/>
  <c r="Q24" i="4"/>
  <c r="P24" i="4"/>
  <c r="O24" i="4"/>
  <c r="Z23" i="4"/>
  <c r="Y23" i="4"/>
  <c r="X23" i="4"/>
  <c r="W23" i="4"/>
  <c r="V23" i="4"/>
  <c r="U23" i="4"/>
  <c r="T23" i="4"/>
  <c r="S23" i="4"/>
  <c r="R23" i="4"/>
  <c r="Q23" i="4"/>
  <c r="P23" i="4"/>
  <c r="O23" i="4"/>
  <c r="Z22" i="4"/>
  <c r="Y22" i="4"/>
  <c r="X22" i="4"/>
  <c r="W22" i="4"/>
  <c r="V22" i="4"/>
  <c r="U22" i="4"/>
  <c r="T22" i="4"/>
  <c r="S22" i="4"/>
  <c r="R22" i="4"/>
  <c r="Q22" i="4"/>
  <c r="P22" i="4"/>
  <c r="O22" i="4"/>
  <c r="Z21" i="4"/>
  <c r="Y21" i="4"/>
  <c r="X21" i="4"/>
  <c r="W21" i="4"/>
  <c r="V21" i="4"/>
  <c r="U21" i="4"/>
  <c r="T21" i="4"/>
  <c r="S21" i="4"/>
  <c r="R21" i="4"/>
  <c r="Q21" i="4"/>
  <c r="P21" i="4"/>
  <c r="O21" i="4"/>
  <c r="Z20" i="4"/>
  <c r="Y20" i="4"/>
  <c r="X20" i="4"/>
  <c r="W20" i="4"/>
  <c r="V20" i="4"/>
  <c r="U20" i="4"/>
  <c r="T20" i="4"/>
  <c r="S20" i="4"/>
  <c r="R20" i="4"/>
  <c r="Q20" i="4"/>
  <c r="P20" i="4"/>
  <c r="O20" i="4"/>
  <c r="Z19" i="4"/>
  <c r="Y19" i="4"/>
  <c r="X19" i="4"/>
  <c r="W19" i="4"/>
  <c r="V19" i="4"/>
  <c r="U19" i="4"/>
  <c r="T19" i="4"/>
  <c r="S19" i="4"/>
  <c r="R19" i="4"/>
  <c r="Q19" i="4"/>
  <c r="P19" i="4"/>
  <c r="O19" i="4"/>
  <c r="Z18" i="4"/>
  <c r="Y18" i="4"/>
  <c r="X18" i="4"/>
  <c r="W18" i="4"/>
  <c r="V18" i="4"/>
  <c r="U18" i="4"/>
  <c r="T18" i="4"/>
  <c r="S18" i="4"/>
  <c r="R18" i="4"/>
  <c r="Q18" i="4"/>
  <c r="P18" i="4"/>
  <c r="O18" i="4"/>
  <c r="O16" i="4"/>
  <c r="Z13" i="4"/>
  <c r="Y13" i="4"/>
  <c r="X13" i="4"/>
  <c r="W13" i="4"/>
  <c r="V13" i="4"/>
  <c r="U13" i="4"/>
  <c r="T13" i="4"/>
  <c r="S13" i="4"/>
  <c r="R13" i="4"/>
  <c r="Q13" i="4"/>
  <c r="P13" i="4"/>
  <c r="O13" i="4"/>
  <c r="Z12" i="4"/>
  <c r="Y12" i="4"/>
  <c r="X12" i="4"/>
  <c r="W12" i="4"/>
  <c r="V12" i="4"/>
  <c r="U12" i="4"/>
  <c r="T12" i="4"/>
  <c r="S12" i="4"/>
  <c r="R12" i="4"/>
  <c r="Q12" i="4"/>
  <c r="P12" i="4"/>
  <c r="O12" i="4"/>
  <c r="Z11" i="4"/>
  <c r="Y11" i="4"/>
  <c r="X11" i="4"/>
  <c r="W11" i="4"/>
  <c r="V11" i="4"/>
  <c r="U11" i="4"/>
  <c r="T11" i="4"/>
  <c r="S11" i="4"/>
  <c r="R11" i="4"/>
  <c r="Q11" i="4"/>
  <c r="P11" i="4"/>
  <c r="O11" i="4"/>
  <c r="Z10" i="4"/>
  <c r="Y10" i="4"/>
  <c r="X10" i="4"/>
  <c r="W10" i="4"/>
  <c r="V10" i="4"/>
  <c r="U10" i="4"/>
  <c r="T10" i="4"/>
  <c r="S10" i="4"/>
  <c r="R10" i="4"/>
  <c r="Q10" i="4"/>
  <c r="P10" i="4"/>
  <c r="O10" i="4"/>
  <c r="Z9" i="4"/>
  <c r="Y9" i="4"/>
  <c r="X9" i="4"/>
  <c r="W9" i="4"/>
  <c r="V9" i="4"/>
  <c r="U9" i="4"/>
  <c r="T9" i="4"/>
  <c r="S9" i="4"/>
  <c r="R9" i="4"/>
  <c r="Q9" i="4"/>
  <c r="P9" i="4"/>
  <c r="O9" i="4"/>
  <c r="Z8" i="4"/>
  <c r="Y8" i="4"/>
  <c r="X8" i="4"/>
  <c r="W8" i="4"/>
  <c r="V8" i="4"/>
  <c r="U8" i="4"/>
  <c r="T8" i="4"/>
  <c r="S8" i="4"/>
  <c r="R8" i="4"/>
  <c r="Q8" i="4"/>
  <c r="P8" i="4"/>
  <c r="O8" i="4"/>
  <c r="Z7" i="4"/>
  <c r="Y7" i="4"/>
  <c r="X7" i="4"/>
  <c r="W7" i="4"/>
  <c r="V7" i="4"/>
  <c r="U7" i="4"/>
  <c r="T7" i="4"/>
  <c r="S7" i="4"/>
  <c r="R7" i="4"/>
  <c r="Q7" i="4"/>
  <c r="P7" i="4"/>
  <c r="O7" i="4"/>
  <c r="Z6" i="4"/>
  <c r="Y6" i="4"/>
  <c r="X6" i="4"/>
  <c r="W6" i="4"/>
  <c r="V6" i="4"/>
  <c r="U6" i="4"/>
  <c r="T6" i="4"/>
  <c r="S6" i="4"/>
  <c r="R6" i="4"/>
  <c r="Q6" i="4"/>
  <c r="P6" i="4"/>
  <c r="O6" i="4"/>
  <c r="Z5" i="4"/>
  <c r="Y5" i="4"/>
  <c r="X5" i="4"/>
  <c r="W5" i="4"/>
  <c r="V5" i="4"/>
  <c r="U5" i="4"/>
  <c r="T5" i="4"/>
  <c r="S5" i="4"/>
  <c r="R5" i="4"/>
  <c r="Q5" i="4"/>
  <c r="P5" i="4"/>
  <c r="O5" i="4"/>
  <c r="Z4" i="4"/>
  <c r="Y4" i="4"/>
  <c r="X4" i="4"/>
  <c r="W4" i="4"/>
  <c r="V4" i="4"/>
  <c r="U4" i="4"/>
  <c r="T4" i="4"/>
  <c r="S4" i="4"/>
  <c r="R4" i="4"/>
  <c r="Q4" i="4"/>
  <c r="P4" i="4"/>
  <c r="O4" i="4"/>
  <c r="Z3" i="4"/>
  <c r="Y3" i="4"/>
  <c r="X3" i="4"/>
  <c r="W3" i="4"/>
  <c r="V3" i="4"/>
  <c r="U3" i="4"/>
  <c r="T3" i="4"/>
  <c r="S3" i="4"/>
  <c r="R3" i="4"/>
  <c r="Q3" i="4"/>
  <c r="P3" i="4"/>
  <c r="O3" i="4"/>
  <c r="O1" i="4"/>
  <c r="Z73" i="3"/>
  <c r="Y73" i="3"/>
  <c r="X73" i="3"/>
  <c r="W73" i="3"/>
  <c r="V73" i="3"/>
  <c r="U73" i="3"/>
  <c r="T73" i="3"/>
  <c r="S73" i="3"/>
  <c r="R73" i="3"/>
  <c r="Q73" i="3"/>
  <c r="P73" i="3"/>
  <c r="O73" i="3"/>
  <c r="Z72" i="3"/>
  <c r="Y72" i="3"/>
  <c r="X72" i="3"/>
  <c r="W72" i="3"/>
  <c r="V72" i="3"/>
  <c r="U72" i="3"/>
  <c r="T72" i="3"/>
  <c r="S72" i="3"/>
  <c r="R72" i="3"/>
  <c r="Q72" i="3"/>
  <c r="P72" i="3"/>
  <c r="O72" i="3"/>
  <c r="Z71" i="3"/>
  <c r="Y71" i="3"/>
  <c r="X71" i="3"/>
  <c r="W71" i="3"/>
  <c r="V71" i="3"/>
  <c r="U71" i="3"/>
  <c r="T71" i="3"/>
  <c r="S71" i="3"/>
  <c r="R71" i="3"/>
  <c r="Q71" i="3"/>
  <c r="P71" i="3"/>
  <c r="O71" i="3"/>
  <c r="Z70" i="3"/>
  <c r="Y70" i="3"/>
  <c r="X70" i="3"/>
  <c r="W70" i="3"/>
  <c r="V70" i="3"/>
  <c r="U70" i="3"/>
  <c r="T70" i="3"/>
  <c r="S70" i="3"/>
  <c r="R70" i="3"/>
  <c r="Q70" i="3"/>
  <c r="P70" i="3"/>
  <c r="O70" i="3"/>
  <c r="Z69" i="3"/>
  <c r="Y69" i="3"/>
  <c r="X69" i="3"/>
  <c r="W69" i="3"/>
  <c r="V69" i="3"/>
  <c r="U69" i="3"/>
  <c r="T69" i="3"/>
  <c r="S69" i="3"/>
  <c r="R69" i="3"/>
  <c r="Q69" i="3"/>
  <c r="P69" i="3"/>
  <c r="O69" i="3"/>
  <c r="Z68" i="3"/>
  <c r="Y68" i="3"/>
  <c r="X68" i="3"/>
  <c r="W68" i="3"/>
  <c r="V68" i="3"/>
  <c r="U68" i="3"/>
  <c r="T68" i="3"/>
  <c r="S68" i="3"/>
  <c r="R68" i="3"/>
  <c r="Q68" i="3"/>
  <c r="P68" i="3"/>
  <c r="O68" i="3"/>
  <c r="Z67" i="3"/>
  <c r="Y67" i="3"/>
  <c r="X67" i="3"/>
  <c r="W67" i="3"/>
  <c r="V67" i="3"/>
  <c r="U67" i="3"/>
  <c r="T67" i="3"/>
  <c r="S67" i="3"/>
  <c r="R67" i="3"/>
  <c r="Q67" i="3"/>
  <c r="P67" i="3"/>
  <c r="O67" i="3"/>
  <c r="Z66" i="3"/>
  <c r="Y66" i="3"/>
  <c r="X66" i="3"/>
  <c r="W66" i="3"/>
  <c r="V66" i="3"/>
  <c r="U66" i="3"/>
  <c r="T66" i="3"/>
  <c r="S66" i="3"/>
  <c r="R66" i="3"/>
  <c r="Q66" i="3"/>
  <c r="P66" i="3"/>
  <c r="O66" i="3"/>
  <c r="Z65" i="3"/>
  <c r="Y65" i="3"/>
  <c r="X65" i="3"/>
  <c r="W65" i="3"/>
  <c r="V65" i="3"/>
  <c r="U65" i="3"/>
  <c r="T65" i="3"/>
  <c r="S65" i="3"/>
  <c r="R65" i="3"/>
  <c r="Q65" i="3"/>
  <c r="P65" i="3"/>
  <c r="O65" i="3"/>
  <c r="Z64" i="3"/>
  <c r="Y64" i="3"/>
  <c r="X64" i="3"/>
  <c r="W64" i="3"/>
  <c r="V64" i="3"/>
  <c r="U64" i="3"/>
  <c r="T64" i="3"/>
  <c r="S64" i="3"/>
  <c r="R64" i="3"/>
  <c r="Q64" i="3"/>
  <c r="P64" i="3"/>
  <c r="O64" i="3"/>
  <c r="Z63" i="3"/>
  <c r="Y63" i="3"/>
  <c r="X63" i="3"/>
  <c r="W63" i="3"/>
  <c r="V63" i="3"/>
  <c r="U63" i="3"/>
  <c r="T63" i="3"/>
  <c r="S63" i="3"/>
  <c r="R63" i="3"/>
  <c r="Q63" i="3"/>
  <c r="P63" i="3"/>
  <c r="O63" i="3"/>
  <c r="O61" i="3"/>
  <c r="Z58" i="3"/>
  <c r="Y58" i="3"/>
  <c r="X58" i="3"/>
  <c r="W58" i="3"/>
  <c r="V58" i="3"/>
  <c r="U58" i="3"/>
  <c r="T58" i="3"/>
  <c r="S58" i="3"/>
  <c r="R58" i="3"/>
  <c r="Q58" i="3"/>
  <c r="P58" i="3"/>
  <c r="O58" i="3"/>
  <c r="Z57" i="3"/>
  <c r="Y57" i="3"/>
  <c r="X57" i="3"/>
  <c r="W57" i="3"/>
  <c r="V57" i="3"/>
  <c r="U57" i="3"/>
  <c r="T57" i="3"/>
  <c r="S57" i="3"/>
  <c r="R57" i="3"/>
  <c r="Q57" i="3"/>
  <c r="P57" i="3"/>
  <c r="O57" i="3"/>
  <c r="Z56" i="3"/>
  <c r="Y56" i="3"/>
  <c r="X56" i="3"/>
  <c r="W56" i="3"/>
  <c r="V56" i="3"/>
  <c r="U56" i="3"/>
  <c r="T56" i="3"/>
  <c r="S56" i="3"/>
  <c r="R56" i="3"/>
  <c r="Q56" i="3"/>
  <c r="P56" i="3"/>
  <c r="O56" i="3"/>
  <c r="Z55" i="3"/>
  <c r="Y55" i="3"/>
  <c r="X55" i="3"/>
  <c r="W55" i="3"/>
  <c r="V55" i="3"/>
  <c r="U55" i="3"/>
  <c r="T55" i="3"/>
  <c r="S55" i="3"/>
  <c r="R55" i="3"/>
  <c r="Q55" i="3"/>
  <c r="P55" i="3"/>
  <c r="O55" i="3"/>
  <c r="Z54" i="3"/>
  <c r="Y54" i="3"/>
  <c r="X54" i="3"/>
  <c r="W54" i="3"/>
  <c r="V54" i="3"/>
  <c r="U54" i="3"/>
  <c r="T54" i="3"/>
  <c r="S54" i="3"/>
  <c r="R54" i="3"/>
  <c r="Q54" i="3"/>
  <c r="P54" i="3"/>
  <c r="O54" i="3"/>
  <c r="Z53" i="3"/>
  <c r="Y53" i="3"/>
  <c r="X53" i="3"/>
  <c r="W53" i="3"/>
  <c r="V53" i="3"/>
  <c r="U53" i="3"/>
  <c r="T53" i="3"/>
  <c r="S53" i="3"/>
  <c r="R53" i="3"/>
  <c r="Q53" i="3"/>
  <c r="P53" i="3"/>
  <c r="O53" i="3"/>
  <c r="Z52" i="3"/>
  <c r="Y52" i="3"/>
  <c r="X52" i="3"/>
  <c r="W52" i="3"/>
  <c r="V52" i="3"/>
  <c r="U52" i="3"/>
  <c r="T52" i="3"/>
  <c r="S52" i="3"/>
  <c r="R52" i="3"/>
  <c r="Q52" i="3"/>
  <c r="P52" i="3"/>
  <c r="O52" i="3"/>
  <c r="Z51" i="3"/>
  <c r="Y51" i="3"/>
  <c r="X51" i="3"/>
  <c r="W51" i="3"/>
  <c r="V51" i="3"/>
  <c r="U51" i="3"/>
  <c r="T51" i="3"/>
  <c r="S51" i="3"/>
  <c r="R51" i="3"/>
  <c r="Q51" i="3"/>
  <c r="P51" i="3"/>
  <c r="O51" i="3"/>
  <c r="Z50" i="3"/>
  <c r="Y50" i="3"/>
  <c r="X50" i="3"/>
  <c r="W50" i="3"/>
  <c r="V50" i="3"/>
  <c r="U50" i="3"/>
  <c r="T50" i="3"/>
  <c r="S50" i="3"/>
  <c r="R50" i="3"/>
  <c r="Q50" i="3"/>
  <c r="P50" i="3"/>
  <c r="O50" i="3"/>
  <c r="Z49" i="3"/>
  <c r="Y49" i="3"/>
  <c r="X49" i="3"/>
  <c r="W49" i="3"/>
  <c r="V49" i="3"/>
  <c r="U49" i="3"/>
  <c r="T49" i="3"/>
  <c r="S49" i="3"/>
  <c r="R49" i="3"/>
  <c r="Q49" i="3"/>
  <c r="P49" i="3"/>
  <c r="O49" i="3"/>
  <c r="Z48" i="3"/>
  <c r="Y48" i="3"/>
  <c r="X48" i="3"/>
  <c r="W48" i="3"/>
  <c r="V48" i="3"/>
  <c r="U48" i="3"/>
  <c r="T48" i="3"/>
  <c r="S48" i="3"/>
  <c r="R48" i="3"/>
  <c r="Q48" i="3"/>
  <c r="P48" i="3"/>
  <c r="O48" i="3"/>
  <c r="O46" i="3"/>
  <c r="Z43" i="3"/>
  <c r="Y43" i="3"/>
  <c r="X43" i="3"/>
  <c r="W43" i="3"/>
  <c r="V43" i="3"/>
  <c r="U43" i="3"/>
  <c r="T43" i="3"/>
  <c r="S43" i="3"/>
  <c r="R43" i="3"/>
  <c r="Q43" i="3"/>
  <c r="P43" i="3"/>
  <c r="O43" i="3"/>
  <c r="Z42" i="3"/>
  <c r="Y42" i="3"/>
  <c r="X42" i="3"/>
  <c r="W42" i="3"/>
  <c r="V42" i="3"/>
  <c r="U42" i="3"/>
  <c r="T42" i="3"/>
  <c r="S42" i="3"/>
  <c r="R42" i="3"/>
  <c r="Q42" i="3"/>
  <c r="P42" i="3"/>
  <c r="O42" i="3"/>
  <c r="Z41" i="3"/>
  <c r="Y41" i="3"/>
  <c r="X41" i="3"/>
  <c r="W41" i="3"/>
  <c r="V41" i="3"/>
  <c r="U41" i="3"/>
  <c r="T41" i="3"/>
  <c r="S41" i="3"/>
  <c r="R41" i="3"/>
  <c r="Q41" i="3"/>
  <c r="P41" i="3"/>
  <c r="O41" i="3"/>
  <c r="Z40" i="3"/>
  <c r="Y40" i="3"/>
  <c r="X40" i="3"/>
  <c r="W40" i="3"/>
  <c r="V40" i="3"/>
  <c r="U40" i="3"/>
  <c r="T40" i="3"/>
  <c r="S40" i="3"/>
  <c r="R40" i="3"/>
  <c r="Q40" i="3"/>
  <c r="P40" i="3"/>
  <c r="O40" i="3"/>
  <c r="Z39" i="3"/>
  <c r="Y39" i="3"/>
  <c r="X39" i="3"/>
  <c r="W39" i="3"/>
  <c r="V39" i="3"/>
  <c r="U39" i="3"/>
  <c r="T39" i="3"/>
  <c r="S39" i="3"/>
  <c r="R39" i="3"/>
  <c r="Q39" i="3"/>
  <c r="P39" i="3"/>
  <c r="O39" i="3"/>
  <c r="Z38" i="3"/>
  <c r="Y38" i="3"/>
  <c r="X38" i="3"/>
  <c r="W38" i="3"/>
  <c r="V38" i="3"/>
  <c r="U38" i="3"/>
  <c r="T38" i="3"/>
  <c r="S38" i="3"/>
  <c r="R38" i="3"/>
  <c r="Q38" i="3"/>
  <c r="P38" i="3"/>
  <c r="O38" i="3"/>
  <c r="Z37" i="3"/>
  <c r="Y37" i="3"/>
  <c r="X37" i="3"/>
  <c r="W37" i="3"/>
  <c r="V37" i="3"/>
  <c r="U37" i="3"/>
  <c r="T37" i="3"/>
  <c r="S37" i="3"/>
  <c r="R37" i="3"/>
  <c r="Q37" i="3"/>
  <c r="P37" i="3"/>
  <c r="O37" i="3"/>
  <c r="Z36" i="3"/>
  <c r="Y36" i="3"/>
  <c r="X36" i="3"/>
  <c r="W36" i="3"/>
  <c r="V36" i="3"/>
  <c r="U36" i="3"/>
  <c r="T36" i="3"/>
  <c r="S36" i="3"/>
  <c r="R36" i="3"/>
  <c r="Q36" i="3"/>
  <c r="P36" i="3"/>
  <c r="O36" i="3"/>
  <c r="Z35" i="3"/>
  <c r="Y35" i="3"/>
  <c r="X35" i="3"/>
  <c r="W35" i="3"/>
  <c r="V35" i="3"/>
  <c r="U35" i="3"/>
  <c r="T35" i="3"/>
  <c r="S35" i="3"/>
  <c r="R35" i="3"/>
  <c r="Q35" i="3"/>
  <c r="P35" i="3"/>
  <c r="O35" i="3"/>
  <c r="Z34" i="3"/>
  <c r="Y34" i="3"/>
  <c r="X34" i="3"/>
  <c r="W34" i="3"/>
  <c r="V34" i="3"/>
  <c r="U34" i="3"/>
  <c r="T34" i="3"/>
  <c r="S34" i="3"/>
  <c r="R34" i="3"/>
  <c r="Q34" i="3"/>
  <c r="P34" i="3"/>
  <c r="O34" i="3"/>
  <c r="Z33" i="3"/>
  <c r="Y33" i="3"/>
  <c r="X33" i="3"/>
  <c r="W33" i="3"/>
  <c r="V33" i="3"/>
  <c r="U33" i="3"/>
  <c r="T33" i="3"/>
  <c r="S33" i="3"/>
  <c r="R33" i="3"/>
  <c r="Q33" i="3"/>
  <c r="P33" i="3"/>
  <c r="O33" i="3"/>
  <c r="O31" i="3"/>
  <c r="Z28" i="3"/>
  <c r="Y28" i="3"/>
  <c r="X28" i="3"/>
  <c r="W28" i="3"/>
  <c r="V28" i="3"/>
  <c r="U28" i="3"/>
  <c r="T28" i="3"/>
  <c r="S28" i="3"/>
  <c r="R28" i="3"/>
  <c r="Q28" i="3"/>
  <c r="P28" i="3"/>
  <c r="O28" i="3"/>
  <c r="Z27" i="3"/>
  <c r="Y27" i="3"/>
  <c r="X27" i="3"/>
  <c r="W27" i="3"/>
  <c r="V27" i="3"/>
  <c r="U27" i="3"/>
  <c r="T27" i="3"/>
  <c r="S27" i="3"/>
  <c r="R27" i="3"/>
  <c r="Q27" i="3"/>
  <c r="P27" i="3"/>
  <c r="O27" i="3"/>
  <c r="Z26" i="3"/>
  <c r="Y26" i="3"/>
  <c r="X26" i="3"/>
  <c r="W26" i="3"/>
  <c r="V26" i="3"/>
  <c r="U26" i="3"/>
  <c r="T26" i="3"/>
  <c r="S26" i="3"/>
  <c r="R26" i="3"/>
  <c r="Q26" i="3"/>
  <c r="P26" i="3"/>
  <c r="O26" i="3"/>
  <c r="Z25" i="3"/>
  <c r="Y25" i="3"/>
  <c r="X25" i="3"/>
  <c r="W25" i="3"/>
  <c r="V25" i="3"/>
  <c r="U25" i="3"/>
  <c r="T25" i="3"/>
  <c r="S25" i="3"/>
  <c r="R25" i="3"/>
  <c r="Q25" i="3"/>
  <c r="P25" i="3"/>
  <c r="O25" i="3"/>
  <c r="Z24" i="3"/>
  <c r="Y24" i="3"/>
  <c r="X24" i="3"/>
  <c r="W24" i="3"/>
  <c r="V24" i="3"/>
  <c r="U24" i="3"/>
  <c r="T24" i="3"/>
  <c r="S24" i="3"/>
  <c r="R24" i="3"/>
  <c r="Q24" i="3"/>
  <c r="P24" i="3"/>
  <c r="O24" i="3"/>
  <c r="Z23" i="3"/>
  <c r="Y23" i="3"/>
  <c r="X23" i="3"/>
  <c r="W23" i="3"/>
  <c r="V23" i="3"/>
  <c r="U23" i="3"/>
  <c r="T23" i="3"/>
  <c r="S23" i="3"/>
  <c r="R23" i="3"/>
  <c r="Q23" i="3"/>
  <c r="P23" i="3"/>
  <c r="O23" i="3"/>
  <c r="Z22" i="3"/>
  <c r="Y22" i="3"/>
  <c r="X22" i="3"/>
  <c r="W22" i="3"/>
  <c r="V22" i="3"/>
  <c r="U22" i="3"/>
  <c r="T22" i="3"/>
  <c r="S22" i="3"/>
  <c r="R22" i="3"/>
  <c r="Q22" i="3"/>
  <c r="P22" i="3"/>
  <c r="O22" i="3"/>
  <c r="Z21" i="3"/>
  <c r="Y21" i="3"/>
  <c r="X21" i="3"/>
  <c r="W21" i="3"/>
  <c r="V21" i="3"/>
  <c r="U21" i="3"/>
  <c r="T21" i="3"/>
  <c r="S21" i="3"/>
  <c r="R21" i="3"/>
  <c r="Q21" i="3"/>
  <c r="P21" i="3"/>
  <c r="O21" i="3"/>
  <c r="Z20" i="3"/>
  <c r="Y20" i="3"/>
  <c r="X20" i="3"/>
  <c r="W20" i="3"/>
  <c r="V20" i="3"/>
  <c r="U20" i="3"/>
  <c r="T20" i="3"/>
  <c r="S20" i="3"/>
  <c r="R20" i="3"/>
  <c r="Q20" i="3"/>
  <c r="P20" i="3"/>
  <c r="O20" i="3"/>
  <c r="Z19" i="3"/>
  <c r="Y19" i="3"/>
  <c r="X19" i="3"/>
  <c r="W19" i="3"/>
  <c r="V19" i="3"/>
  <c r="U19" i="3"/>
  <c r="T19" i="3"/>
  <c r="S19" i="3"/>
  <c r="R19" i="3"/>
  <c r="Q19" i="3"/>
  <c r="P19" i="3"/>
  <c r="O19" i="3"/>
  <c r="Z18" i="3"/>
  <c r="Y18" i="3"/>
  <c r="X18" i="3"/>
  <c r="W18" i="3"/>
  <c r="V18" i="3"/>
  <c r="U18" i="3"/>
  <c r="T18" i="3"/>
  <c r="S18" i="3"/>
  <c r="R18" i="3"/>
  <c r="Q18" i="3"/>
  <c r="P18" i="3"/>
  <c r="O18" i="3"/>
  <c r="O16" i="3"/>
  <c r="O1" i="3"/>
  <c r="O4" i="3"/>
  <c r="O5" i="3"/>
  <c r="O6" i="3"/>
  <c r="O7" i="3"/>
  <c r="O8" i="3"/>
  <c r="O9" i="3"/>
  <c r="O10" i="3"/>
  <c r="O11" i="3"/>
  <c r="O12" i="3"/>
  <c r="O13" i="3"/>
  <c r="O3" i="3"/>
  <c r="P4" i="3"/>
  <c r="P5" i="3"/>
  <c r="P6" i="3"/>
  <c r="P7" i="3"/>
  <c r="P8" i="3"/>
  <c r="P9" i="3"/>
  <c r="P10" i="3"/>
  <c r="P11" i="3"/>
  <c r="P12" i="3"/>
  <c r="P13" i="3"/>
  <c r="P3" i="3"/>
  <c r="Q3" i="3"/>
  <c r="Z13" i="3"/>
  <c r="Y13" i="3"/>
  <c r="X13" i="3"/>
  <c r="W13" i="3"/>
  <c r="V13" i="3"/>
  <c r="U13" i="3"/>
  <c r="T13" i="3"/>
  <c r="S13" i="3"/>
  <c r="R13" i="3"/>
  <c r="Q13" i="3"/>
  <c r="Z12" i="3"/>
  <c r="Y12" i="3"/>
  <c r="X12" i="3"/>
  <c r="W12" i="3"/>
  <c r="V12" i="3"/>
  <c r="U12" i="3"/>
  <c r="T12" i="3"/>
  <c r="S12" i="3"/>
  <c r="R12" i="3"/>
  <c r="Q12" i="3"/>
  <c r="Z11" i="3"/>
  <c r="Y11" i="3"/>
  <c r="X11" i="3"/>
  <c r="W11" i="3"/>
  <c r="V11" i="3"/>
  <c r="U11" i="3"/>
  <c r="T11" i="3"/>
  <c r="S11" i="3"/>
  <c r="R11" i="3"/>
  <c r="Q11" i="3"/>
  <c r="Z10" i="3"/>
  <c r="Y10" i="3"/>
  <c r="X10" i="3"/>
  <c r="W10" i="3"/>
  <c r="V10" i="3"/>
  <c r="U10" i="3"/>
  <c r="T10" i="3"/>
  <c r="S10" i="3"/>
  <c r="R10" i="3"/>
  <c r="Q10" i="3"/>
  <c r="Z9" i="3"/>
  <c r="Y9" i="3"/>
  <c r="X9" i="3"/>
  <c r="W9" i="3"/>
  <c r="V9" i="3"/>
  <c r="U9" i="3"/>
  <c r="T9" i="3"/>
  <c r="S9" i="3"/>
  <c r="R9" i="3"/>
  <c r="Q9" i="3"/>
  <c r="Z8" i="3"/>
  <c r="Y8" i="3"/>
  <c r="X8" i="3"/>
  <c r="W8" i="3"/>
  <c r="V8" i="3"/>
  <c r="U8" i="3"/>
  <c r="T8" i="3"/>
  <c r="S8" i="3"/>
  <c r="R8" i="3"/>
  <c r="Q8" i="3"/>
  <c r="Z7" i="3"/>
  <c r="Y7" i="3"/>
  <c r="X7" i="3"/>
  <c r="W7" i="3"/>
  <c r="V7" i="3"/>
  <c r="U7" i="3"/>
  <c r="T7" i="3"/>
  <c r="S7" i="3"/>
  <c r="R7" i="3"/>
  <c r="Q7" i="3"/>
  <c r="Z6" i="3"/>
  <c r="Y6" i="3"/>
  <c r="X6" i="3"/>
  <c r="W6" i="3"/>
  <c r="V6" i="3"/>
  <c r="U6" i="3"/>
  <c r="T6" i="3"/>
  <c r="S6" i="3"/>
  <c r="R6" i="3"/>
  <c r="Q6" i="3"/>
  <c r="Z5" i="3"/>
  <c r="Y5" i="3"/>
  <c r="X5" i="3"/>
  <c r="W5" i="3"/>
  <c r="V5" i="3"/>
  <c r="U5" i="3"/>
  <c r="T5" i="3"/>
  <c r="S5" i="3"/>
  <c r="R5" i="3"/>
  <c r="Q5" i="3"/>
  <c r="Z4" i="3"/>
  <c r="Y4" i="3"/>
  <c r="X4" i="3"/>
  <c r="W4" i="3"/>
  <c r="V4" i="3"/>
  <c r="U4" i="3"/>
  <c r="T4" i="3"/>
  <c r="S4" i="3"/>
  <c r="R4" i="3"/>
  <c r="Q4" i="3"/>
  <c r="Z3" i="3"/>
  <c r="Y3" i="3"/>
  <c r="X3" i="3"/>
  <c r="W3" i="3"/>
  <c r="V3" i="3"/>
  <c r="U3" i="3"/>
  <c r="T3" i="3"/>
  <c r="S3" i="3"/>
  <c r="R3" i="3"/>
  <c r="L73" i="15"/>
  <c r="K73" i="15"/>
  <c r="J73" i="15"/>
  <c r="I73" i="15"/>
  <c r="H73" i="15"/>
  <c r="G73" i="15"/>
  <c r="F73" i="15"/>
  <c r="E73" i="15"/>
  <c r="D73" i="15"/>
  <c r="C73" i="15"/>
  <c r="L72" i="15"/>
  <c r="K72" i="15"/>
  <c r="J72" i="15"/>
  <c r="I72" i="15"/>
  <c r="H72" i="15"/>
  <c r="G72" i="15"/>
  <c r="F72" i="15"/>
  <c r="E72" i="15"/>
  <c r="D72" i="15"/>
  <c r="C72" i="15"/>
  <c r="L71" i="15"/>
  <c r="K71" i="15"/>
  <c r="J71" i="15"/>
  <c r="I71" i="15"/>
  <c r="H71" i="15"/>
  <c r="G71" i="15"/>
  <c r="F71" i="15"/>
  <c r="E71" i="15"/>
  <c r="D71" i="15"/>
  <c r="C71" i="15"/>
  <c r="L70" i="15"/>
  <c r="K70" i="15"/>
  <c r="J70" i="15"/>
  <c r="I70" i="15"/>
  <c r="H70" i="15"/>
  <c r="G70" i="15"/>
  <c r="F70" i="15"/>
  <c r="E70" i="15"/>
  <c r="D70" i="15"/>
  <c r="C70" i="15"/>
  <c r="L69" i="15"/>
  <c r="K69" i="15"/>
  <c r="J69" i="15"/>
  <c r="I69" i="15"/>
  <c r="H69" i="15"/>
  <c r="G69" i="15"/>
  <c r="F69" i="15"/>
  <c r="E69" i="15"/>
  <c r="D69" i="15"/>
  <c r="C69" i="15"/>
  <c r="L68" i="15"/>
  <c r="K68" i="15"/>
  <c r="J68" i="15"/>
  <c r="I68" i="15"/>
  <c r="H68" i="15"/>
  <c r="G68" i="15"/>
  <c r="F68" i="15"/>
  <c r="E68" i="15"/>
  <c r="D68" i="15"/>
  <c r="C68" i="15"/>
  <c r="L67" i="15"/>
  <c r="K67" i="15"/>
  <c r="J67" i="15"/>
  <c r="I67" i="15"/>
  <c r="H67" i="15"/>
  <c r="G67" i="15"/>
  <c r="F67" i="15"/>
  <c r="E67" i="15"/>
  <c r="D67" i="15"/>
  <c r="C67" i="15"/>
  <c r="L66" i="15"/>
  <c r="K66" i="15"/>
  <c r="J66" i="15"/>
  <c r="I66" i="15"/>
  <c r="H66" i="15"/>
  <c r="G66" i="15"/>
  <c r="F66" i="15"/>
  <c r="E66" i="15"/>
  <c r="D66" i="15"/>
  <c r="C66" i="15"/>
  <c r="L65" i="15"/>
  <c r="K65" i="15"/>
  <c r="J65" i="15"/>
  <c r="I65" i="15"/>
  <c r="H65" i="15"/>
  <c r="G65" i="15"/>
  <c r="F65" i="15"/>
  <c r="E65" i="15"/>
  <c r="D65" i="15"/>
  <c r="C65" i="15"/>
  <c r="L64" i="15"/>
  <c r="K64" i="15"/>
  <c r="J64" i="15"/>
  <c r="I64" i="15"/>
  <c r="H64" i="15"/>
  <c r="G64" i="15"/>
  <c r="F64" i="15"/>
  <c r="E64" i="15"/>
  <c r="D64" i="15"/>
  <c r="C64" i="15"/>
  <c r="L63" i="15"/>
  <c r="K63" i="15"/>
  <c r="J63" i="15"/>
  <c r="I63" i="15"/>
  <c r="H63" i="15"/>
  <c r="G63" i="15"/>
  <c r="F63" i="15"/>
  <c r="E63" i="15"/>
  <c r="D63" i="15"/>
  <c r="C63" i="15"/>
  <c r="L58" i="15"/>
  <c r="K58" i="15"/>
  <c r="J58" i="15"/>
  <c r="I58" i="15"/>
  <c r="H58" i="15"/>
  <c r="G58" i="15"/>
  <c r="F58" i="15"/>
  <c r="E58" i="15"/>
  <c r="D58" i="15"/>
  <c r="C58" i="15"/>
  <c r="L57" i="15"/>
  <c r="K57" i="15"/>
  <c r="J57" i="15"/>
  <c r="I57" i="15"/>
  <c r="H57" i="15"/>
  <c r="G57" i="15"/>
  <c r="F57" i="15"/>
  <c r="E57" i="15"/>
  <c r="D57" i="15"/>
  <c r="C57" i="15"/>
  <c r="L56" i="15"/>
  <c r="K56" i="15"/>
  <c r="J56" i="15"/>
  <c r="I56" i="15"/>
  <c r="H56" i="15"/>
  <c r="G56" i="15"/>
  <c r="F56" i="15"/>
  <c r="E56" i="15"/>
  <c r="D56" i="15"/>
  <c r="C56" i="15"/>
  <c r="L55" i="15"/>
  <c r="K55" i="15"/>
  <c r="J55" i="15"/>
  <c r="I55" i="15"/>
  <c r="H55" i="15"/>
  <c r="G55" i="15"/>
  <c r="F55" i="15"/>
  <c r="E55" i="15"/>
  <c r="D55" i="15"/>
  <c r="C55" i="15"/>
  <c r="L54" i="15"/>
  <c r="K54" i="15"/>
  <c r="J54" i="15"/>
  <c r="I54" i="15"/>
  <c r="H54" i="15"/>
  <c r="G54" i="15"/>
  <c r="F54" i="15"/>
  <c r="E54" i="15"/>
  <c r="D54" i="15"/>
  <c r="C54" i="15"/>
  <c r="L53" i="15"/>
  <c r="K53" i="15"/>
  <c r="J53" i="15"/>
  <c r="I53" i="15"/>
  <c r="H53" i="15"/>
  <c r="G53" i="15"/>
  <c r="F53" i="15"/>
  <c r="E53" i="15"/>
  <c r="D53" i="15"/>
  <c r="C53" i="15"/>
  <c r="L52" i="15"/>
  <c r="K52" i="15"/>
  <c r="J52" i="15"/>
  <c r="I52" i="15"/>
  <c r="H52" i="15"/>
  <c r="G52" i="15"/>
  <c r="F52" i="15"/>
  <c r="E52" i="15"/>
  <c r="D52" i="15"/>
  <c r="C52" i="15"/>
  <c r="L51" i="15"/>
  <c r="K51" i="15"/>
  <c r="J51" i="15"/>
  <c r="I51" i="15"/>
  <c r="H51" i="15"/>
  <c r="G51" i="15"/>
  <c r="F51" i="15"/>
  <c r="E51" i="15"/>
  <c r="D51" i="15"/>
  <c r="C51" i="15"/>
  <c r="L50" i="15"/>
  <c r="K50" i="15"/>
  <c r="J50" i="15"/>
  <c r="I50" i="15"/>
  <c r="H50" i="15"/>
  <c r="G50" i="15"/>
  <c r="F50" i="15"/>
  <c r="E50" i="15"/>
  <c r="D50" i="15"/>
  <c r="C50" i="15"/>
  <c r="L49" i="15"/>
  <c r="K49" i="15"/>
  <c r="J49" i="15"/>
  <c r="I49" i="15"/>
  <c r="H49" i="15"/>
  <c r="G49" i="15"/>
  <c r="F49" i="15"/>
  <c r="E49" i="15"/>
  <c r="D49" i="15"/>
  <c r="C49" i="15"/>
  <c r="L48" i="15"/>
  <c r="K48" i="15"/>
  <c r="J48" i="15"/>
  <c r="I48" i="15"/>
  <c r="H48" i="15"/>
  <c r="G48" i="15"/>
  <c r="F48" i="15"/>
  <c r="E48" i="15"/>
  <c r="D48" i="15"/>
  <c r="C48" i="15"/>
  <c r="L43" i="15"/>
  <c r="K43" i="15"/>
  <c r="J43" i="15"/>
  <c r="I43" i="15"/>
  <c r="H43" i="15"/>
  <c r="G43" i="15"/>
  <c r="F43" i="15"/>
  <c r="E43" i="15"/>
  <c r="D43" i="15"/>
  <c r="C43" i="15"/>
  <c r="L42" i="15"/>
  <c r="K42" i="15"/>
  <c r="J42" i="15"/>
  <c r="I42" i="15"/>
  <c r="H42" i="15"/>
  <c r="G42" i="15"/>
  <c r="F42" i="15"/>
  <c r="E42" i="15"/>
  <c r="D42" i="15"/>
  <c r="C42" i="15"/>
  <c r="L41" i="15"/>
  <c r="K41" i="15"/>
  <c r="J41" i="15"/>
  <c r="I41" i="15"/>
  <c r="H41" i="15"/>
  <c r="G41" i="15"/>
  <c r="F41" i="15"/>
  <c r="E41" i="15"/>
  <c r="D41" i="15"/>
  <c r="C41" i="15"/>
  <c r="L40" i="15"/>
  <c r="K40" i="15"/>
  <c r="J40" i="15"/>
  <c r="I40" i="15"/>
  <c r="H40" i="15"/>
  <c r="G40" i="15"/>
  <c r="F40" i="15"/>
  <c r="E40" i="15"/>
  <c r="D40" i="15"/>
  <c r="C40" i="15"/>
  <c r="L39" i="15"/>
  <c r="K39" i="15"/>
  <c r="J39" i="15"/>
  <c r="I39" i="15"/>
  <c r="H39" i="15"/>
  <c r="G39" i="15"/>
  <c r="F39" i="15"/>
  <c r="E39" i="15"/>
  <c r="D39" i="15"/>
  <c r="C39" i="15"/>
  <c r="L38" i="15"/>
  <c r="K38" i="15"/>
  <c r="J38" i="15"/>
  <c r="I38" i="15"/>
  <c r="H38" i="15"/>
  <c r="G38" i="15"/>
  <c r="F38" i="15"/>
  <c r="E38" i="15"/>
  <c r="D38" i="15"/>
  <c r="C38" i="15"/>
  <c r="L37" i="15"/>
  <c r="K37" i="15"/>
  <c r="J37" i="15"/>
  <c r="I37" i="15"/>
  <c r="H37" i="15"/>
  <c r="G37" i="15"/>
  <c r="F37" i="15"/>
  <c r="E37" i="15"/>
  <c r="D37" i="15"/>
  <c r="C37" i="15"/>
  <c r="L36" i="15"/>
  <c r="K36" i="15"/>
  <c r="J36" i="15"/>
  <c r="I36" i="15"/>
  <c r="H36" i="15"/>
  <c r="G36" i="15"/>
  <c r="F36" i="15"/>
  <c r="E36" i="15"/>
  <c r="D36" i="15"/>
  <c r="C36" i="15"/>
  <c r="L35" i="15"/>
  <c r="K35" i="15"/>
  <c r="J35" i="15"/>
  <c r="I35" i="15"/>
  <c r="H35" i="15"/>
  <c r="G35" i="15"/>
  <c r="F35" i="15"/>
  <c r="E35" i="15"/>
  <c r="D35" i="15"/>
  <c r="C35" i="15"/>
  <c r="L34" i="15"/>
  <c r="K34" i="15"/>
  <c r="J34" i="15"/>
  <c r="I34" i="15"/>
  <c r="H34" i="15"/>
  <c r="G34" i="15"/>
  <c r="F34" i="15"/>
  <c r="E34" i="15"/>
  <c r="D34" i="15"/>
  <c r="C34" i="15"/>
  <c r="L33" i="15"/>
  <c r="K33" i="15"/>
  <c r="J33" i="15"/>
  <c r="I33" i="15"/>
  <c r="H33" i="15"/>
  <c r="G33" i="15"/>
  <c r="F33" i="15"/>
  <c r="E33" i="15"/>
  <c r="D33" i="15"/>
  <c r="C33" i="15"/>
  <c r="L28" i="15"/>
  <c r="K28" i="15"/>
  <c r="J28" i="15"/>
  <c r="I28" i="15"/>
  <c r="H28" i="15"/>
  <c r="G28" i="15"/>
  <c r="F28" i="15"/>
  <c r="E28" i="15"/>
  <c r="D28" i="15"/>
  <c r="C28" i="15"/>
  <c r="L27" i="15"/>
  <c r="K27" i="15"/>
  <c r="J27" i="15"/>
  <c r="I27" i="15"/>
  <c r="H27" i="15"/>
  <c r="G27" i="15"/>
  <c r="F27" i="15"/>
  <c r="E27" i="15"/>
  <c r="D27" i="15"/>
  <c r="C27" i="15"/>
  <c r="L26" i="15"/>
  <c r="K26" i="15"/>
  <c r="J26" i="15"/>
  <c r="I26" i="15"/>
  <c r="H26" i="15"/>
  <c r="G26" i="15"/>
  <c r="F26" i="15"/>
  <c r="E26" i="15"/>
  <c r="D26" i="15"/>
  <c r="C26" i="15"/>
  <c r="L25" i="15"/>
  <c r="K25" i="15"/>
  <c r="J25" i="15"/>
  <c r="I25" i="15"/>
  <c r="H25" i="15"/>
  <c r="G25" i="15"/>
  <c r="F25" i="15"/>
  <c r="E25" i="15"/>
  <c r="D25" i="15"/>
  <c r="C25" i="15"/>
  <c r="L24" i="15"/>
  <c r="K24" i="15"/>
  <c r="J24" i="15"/>
  <c r="I24" i="15"/>
  <c r="H24" i="15"/>
  <c r="G24" i="15"/>
  <c r="F24" i="15"/>
  <c r="E24" i="15"/>
  <c r="D24" i="15"/>
  <c r="C24" i="15"/>
  <c r="L23" i="15"/>
  <c r="K23" i="15"/>
  <c r="J23" i="15"/>
  <c r="I23" i="15"/>
  <c r="H23" i="15"/>
  <c r="G23" i="15"/>
  <c r="F23" i="15"/>
  <c r="E23" i="15"/>
  <c r="D23" i="15"/>
  <c r="C23" i="15"/>
  <c r="L22" i="15"/>
  <c r="K22" i="15"/>
  <c r="J22" i="15"/>
  <c r="I22" i="15"/>
  <c r="H22" i="15"/>
  <c r="G22" i="15"/>
  <c r="F22" i="15"/>
  <c r="E22" i="15"/>
  <c r="D22" i="15"/>
  <c r="C22" i="15"/>
  <c r="L21" i="15"/>
  <c r="K21" i="15"/>
  <c r="J21" i="15"/>
  <c r="I21" i="15"/>
  <c r="H21" i="15"/>
  <c r="G21" i="15"/>
  <c r="F21" i="15"/>
  <c r="E21" i="15"/>
  <c r="D21" i="15"/>
  <c r="C21" i="15"/>
  <c r="L20" i="15"/>
  <c r="K20" i="15"/>
  <c r="J20" i="15"/>
  <c r="I20" i="15"/>
  <c r="H20" i="15"/>
  <c r="G20" i="15"/>
  <c r="F20" i="15"/>
  <c r="E20" i="15"/>
  <c r="D20" i="15"/>
  <c r="C20" i="15"/>
  <c r="L19" i="15"/>
  <c r="K19" i="15"/>
  <c r="J19" i="15"/>
  <c r="I19" i="15"/>
  <c r="H19" i="15"/>
  <c r="G19" i="15"/>
  <c r="F19" i="15"/>
  <c r="E19" i="15"/>
  <c r="D19" i="15"/>
  <c r="C19" i="15"/>
  <c r="L18" i="15"/>
  <c r="K18" i="15"/>
  <c r="J18" i="15"/>
  <c r="I18" i="15"/>
  <c r="H18" i="15"/>
  <c r="G18" i="15"/>
  <c r="F18" i="15"/>
  <c r="E18" i="15"/>
  <c r="D18" i="15"/>
  <c r="C18" i="15"/>
  <c r="L13" i="15"/>
  <c r="K13" i="15"/>
  <c r="J13" i="15"/>
  <c r="I13" i="15"/>
  <c r="H13" i="15"/>
  <c r="G13" i="15"/>
  <c r="F13" i="15"/>
  <c r="E13" i="15"/>
  <c r="D13" i="15"/>
  <c r="C13" i="15"/>
  <c r="L12" i="15"/>
  <c r="K12" i="15"/>
  <c r="J12" i="15"/>
  <c r="I12" i="15"/>
  <c r="H12" i="15"/>
  <c r="G12" i="15"/>
  <c r="F12" i="15"/>
  <c r="E12" i="15"/>
  <c r="D12" i="15"/>
  <c r="C12" i="15"/>
  <c r="L11" i="15"/>
  <c r="K11" i="15"/>
  <c r="J11" i="15"/>
  <c r="I11" i="15"/>
  <c r="H11" i="15"/>
  <c r="G11" i="15"/>
  <c r="F11" i="15"/>
  <c r="E11" i="15"/>
  <c r="D11" i="15"/>
  <c r="C11" i="15"/>
  <c r="L10" i="15"/>
  <c r="K10" i="15"/>
  <c r="J10" i="15"/>
  <c r="I10" i="15"/>
  <c r="H10" i="15"/>
  <c r="G10" i="15"/>
  <c r="F10" i="15"/>
  <c r="E10" i="15"/>
  <c r="D10" i="15"/>
  <c r="C10" i="15"/>
  <c r="L9" i="15"/>
  <c r="K9" i="15"/>
  <c r="J9" i="15"/>
  <c r="I9" i="15"/>
  <c r="H9" i="15"/>
  <c r="G9" i="15"/>
  <c r="F9" i="15"/>
  <c r="E9" i="15"/>
  <c r="D9" i="15"/>
  <c r="C9" i="15"/>
  <c r="L8" i="15"/>
  <c r="K8" i="15"/>
  <c r="J8" i="15"/>
  <c r="I8" i="15"/>
  <c r="H8" i="15"/>
  <c r="G8" i="15"/>
  <c r="F8" i="15"/>
  <c r="E8" i="15"/>
  <c r="D8" i="15"/>
  <c r="C8" i="15"/>
  <c r="L7" i="15"/>
  <c r="K7" i="15"/>
  <c r="J7" i="15"/>
  <c r="I7" i="15"/>
  <c r="H7" i="15"/>
  <c r="G7" i="15"/>
  <c r="F7" i="15"/>
  <c r="E7" i="15"/>
  <c r="D7" i="15"/>
  <c r="C7" i="15"/>
  <c r="L6" i="15"/>
  <c r="K6" i="15"/>
  <c r="J6" i="15"/>
  <c r="I6" i="15"/>
  <c r="H6" i="15"/>
  <c r="G6" i="15"/>
  <c r="F6" i="15"/>
  <c r="E6" i="15"/>
  <c r="D6" i="15"/>
  <c r="C6" i="15"/>
  <c r="L5" i="15"/>
  <c r="K5" i="15"/>
  <c r="J5" i="15"/>
  <c r="I5" i="15"/>
  <c r="H5" i="15"/>
  <c r="G5" i="15"/>
  <c r="F5" i="15"/>
  <c r="E5" i="15"/>
  <c r="D5" i="15"/>
  <c r="C5" i="15"/>
  <c r="L4" i="15"/>
  <c r="K4" i="15"/>
  <c r="J4" i="15"/>
  <c r="I4" i="15"/>
  <c r="H4" i="15"/>
  <c r="G4" i="15"/>
  <c r="F4" i="15"/>
  <c r="E4" i="15"/>
  <c r="D4" i="15"/>
  <c r="C4" i="15"/>
  <c r="L3" i="15"/>
  <c r="K3" i="15"/>
  <c r="J3" i="15"/>
  <c r="I3" i="15"/>
  <c r="H3" i="15"/>
  <c r="G3" i="15"/>
  <c r="F3" i="15"/>
  <c r="E3" i="15"/>
  <c r="D3" i="15"/>
  <c r="C3" i="15"/>
  <c r="L13" i="14"/>
  <c r="K13" i="14"/>
  <c r="J13" i="14"/>
  <c r="I13" i="14"/>
  <c r="H13" i="14"/>
  <c r="G13" i="14"/>
  <c r="F13" i="14"/>
  <c r="E13" i="14"/>
  <c r="D13" i="14"/>
  <c r="C13" i="14"/>
  <c r="L12" i="14"/>
  <c r="K12" i="14"/>
  <c r="J12" i="14"/>
  <c r="I12" i="14"/>
  <c r="H12" i="14"/>
  <c r="G12" i="14"/>
  <c r="F12" i="14"/>
  <c r="E12" i="14"/>
  <c r="D12" i="14"/>
  <c r="C12" i="14"/>
  <c r="L11" i="14"/>
  <c r="K11" i="14"/>
  <c r="J11" i="14"/>
  <c r="I11" i="14"/>
  <c r="H11" i="14"/>
  <c r="G11" i="14"/>
  <c r="F11" i="14"/>
  <c r="E11" i="14"/>
  <c r="D11" i="14"/>
  <c r="C11" i="14"/>
  <c r="L10" i="14"/>
  <c r="K10" i="14"/>
  <c r="J10" i="14"/>
  <c r="I10" i="14"/>
  <c r="H10" i="14"/>
  <c r="G10" i="14"/>
  <c r="F10" i="14"/>
  <c r="E10" i="14"/>
  <c r="D10" i="14"/>
  <c r="C10" i="14"/>
  <c r="L9" i="14"/>
  <c r="K9" i="14"/>
  <c r="J9" i="14"/>
  <c r="I9" i="14"/>
  <c r="H9" i="14"/>
  <c r="G9" i="14"/>
  <c r="F9" i="14"/>
  <c r="E9" i="14"/>
  <c r="D9" i="14"/>
  <c r="C9" i="14"/>
  <c r="L8" i="14"/>
  <c r="K8" i="14"/>
  <c r="J8" i="14"/>
  <c r="I8" i="14"/>
  <c r="H8" i="14"/>
  <c r="G8" i="14"/>
  <c r="F8" i="14"/>
  <c r="E8" i="14"/>
  <c r="D8" i="14"/>
  <c r="C8" i="14"/>
  <c r="L7" i="14"/>
  <c r="K7" i="14"/>
  <c r="J7" i="14"/>
  <c r="I7" i="14"/>
  <c r="H7" i="14"/>
  <c r="G7" i="14"/>
  <c r="F7" i="14"/>
  <c r="E7" i="14"/>
  <c r="D7" i="14"/>
  <c r="C7" i="14"/>
  <c r="L6" i="14"/>
  <c r="K6" i="14"/>
  <c r="J6" i="14"/>
  <c r="I6" i="14"/>
  <c r="H6" i="14"/>
  <c r="G6" i="14"/>
  <c r="F6" i="14"/>
  <c r="E6" i="14"/>
  <c r="D6" i="14"/>
  <c r="C6" i="14"/>
  <c r="L5" i="14"/>
  <c r="K5" i="14"/>
  <c r="J5" i="14"/>
  <c r="I5" i="14"/>
  <c r="H5" i="14"/>
  <c r="G5" i="14"/>
  <c r="F5" i="14"/>
  <c r="E5" i="14"/>
  <c r="D5" i="14"/>
  <c r="C5" i="14"/>
  <c r="L4" i="14"/>
  <c r="K4" i="14"/>
  <c r="J4" i="14"/>
  <c r="I4" i="14"/>
  <c r="H4" i="14"/>
  <c r="G4" i="14"/>
  <c r="F4" i="14"/>
  <c r="E4" i="14"/>
  <c r="D4" i="14"/>
  <c r="C4" i="14"/>
  <c r="L3" i="14"/>
  <c r="K3" i="14"/>
  <c r="J3" i="14"/>
  <c r="I3" i="14"/>
  <c r="H3" i="14"/>
  <c r="G3" i="14"/>
  <c r="F3" i="14"/>
  <c r="E3" i="14"/>
  <c r="D3" i="14"/>
  <c r="C3" i="14"/>
  <c r="L28" i="14"/>
  <c r="K28" i="14"/>
  <c r="J28" i="14"/>
  <c r="I28" i="14"/>
  <c r="H28" i="14"/>
  <c r="G28" i="14"/>
  <c r="F28" i="14"/>
  <c r="E28" i="14"/>
  <c r="D28" i="14"/>
  <c r="C28" i="14"/>
  <c r="L27" i="14"/>
  <c r="K27" i="14"/>
  <c r="J27" i="14"/>
  <c r="I27" i="14"/>
  <c r="H27" i="14"/>
  <c r="G27" i="14"/>
  <c r="F27" i="14"/>
  <c r="E27" i="14"/>
  <c r="D27" i="14"/>
  <c r="C27" i="14"/>
  <c r="L26" i="14"/>
  <c r="K26" i="14"/>
  <c r="J26" i="14"/>
  <c r="I26" i="14"/>
  <c r="H26" i="14"/>
  <c r="G26" i="14"/>
  <c r="F26" i="14"/>
  <c r="E26" i="14"/>
  <c r="D26" i="14"/>
  <c r="C26" i="14"/>
  <c r="L25" i="14"/>
  <c r="K25" i="14"/>
  <c r="J25" i="14"/>
  <c r="I25" i="14"/>
  <c r="H25" i="14"/>
  <c r="G25" i="14"/>
  <c r="F25" i="14"/>
  <c r="E25" i="14"/>
  <c r="D25" i="14"/>
  <c r="C25" i="14"/>
  <c r="L24" i="14"/>
  <c r="K24" i="14"/>
  <c r="J24" i="14"/>
  <c r="I24" i="14"/>
  <c r="H24" i="14"/>
  <c r="G24" i="14"/>
  <c r="F24" i="14"/>
  <c r="E24" i="14"/>
  <c r="D24" i="14"/>
  <c r="C24" i="14"/>
  <c r="L23" i="14"/>
  <c r="K23" i="14"/>
  <c r="J23" i="14"/>
  <c r="I23" i="14"/>
  <c r="H23" i="14"/>
  <c r="G23" i="14"/>
  <c r="F23" i="14"/>
  <c r="E23" i="14"/>
  <c r="D23" i="14"/>
  <c r="C23" i="14"/>
  <c r="L22" i="14"/>
  <c r="K22" i="14"/>
  <c r="J22" i="14"/>
  <c r="I22" i="14"/>
  <c r="H22" i="14"/>
  <c r="G22" i="14"/>
  <c r="F22" i="14"/>
  <c r="E22" i="14"/>
  <c r="D22" i="14"/>
  <c r="C22" i="14"/>
  <c r="L21" i="14"/>
  <c r="K21" i="14"/>
  <c r="J21" i="14"/>
  <c r="I21" i="14"/>
  <c r="H21" i="14"/>
  <c r="G21" i="14"/>
  <c r="F21" i="14"/>
  <c r="E21" i="14"/>
  <c r="D21" i="14"/>
  <c r="C21" i="14"/>
  <c r="L20" i="14"/>
  <c r="K20" i="14"/>
  <c r="J20" i="14"/>
  <c r="I20" i="14"/>
  <c r="H20" i="14"/>
  <c r="G20" i="14"/>
  <c r="F20" i="14"/>
  <c r="E20" i="14"/>
  <c r="D20" i="14"/>
  <c r="C20" i="14"/>
  <c r="L19" i="14"/>
  <c r="K19" i="14"/>
  <c r="J19" i="14"/>
  <c r="I19" i="14"/>
  <c r="H19" i="14"/>
  <c r="G19" i="14"/>
  <c r="F19" i="14"/>
  <c r="E19" i="14"/>
  <c r="D19" i="14"/>
  <c r="C19" i="14"/>
  <c r="L18" i="14"/>
  <c r="K18" i="14"/>
  <c r="J18" i="14"/>
  <c r="I18" i="14"/>
  <c r="H18" i="14"/>
  <c r="G18" i="14"/>
  <c r="F18" i="14"/>
  <c r="E18" i="14"/>
  <c r="D18" i="14"/>
  <c r="C18" i="14"/>
  <c r="L43" i="14"/>
  <c r="K43" i="14"/>
  <c r="J43" i="14"/>
  <c r="I43" i="14"/>
  <c r="H43" i="14"/>
  <c r="G43" i="14"/>
  <c r="F43" i="14"/>
  <c r="E43" i="14"/>
  <c r="D43" i="14"/>
  <c r="C43" i="14"/>
  <c r="L42" i="14"/>
  <c r="K42" i="14"/>
  <c r="J42" i="14"/>
  <c r="I42" i="14"/>
  <c r="H42" i="14"/>
  <c r="G42" i="14"/>
  <c r="F42" i="14"/>
  <c r="E42" i="14"/>
  <c r="D42" i="14"/>
  <c r="C42" i="14"/>
  <c r="L41" i="14"/>
  <c r="K41" i="14"/>
  <c r="J41" i="14"/>
  <c r="I41" i="14"/>
  <c r="H41" i="14"/>
  <c r="G41" i="14"/>
  <c r="F41" i="14"/>
  <c r="E41" i="14"/>
  <c r="D41" i="14"/>
  <c r="C41" i="14"/>
  <c r="L40" i="14"/>
  <c r="K40" i="14"/>
  <c r="J40" i="14"/>
  <c r="I40" i="14"/>
  <c r="H40" i="14"/>
  <c r="G40" i="14"/>
  <c r="F40" i="14"/>
  <c r="E40" i="14"/>
  <c r="D40" i="14"/>
  <c r="C40" i="14"/>
  <c r="L39" i="14"/>
  <c r="K39" i="14"/>
  <c r="J39" i="14"/>
  <c r="I39" i="14"/>
  <c r="H39" i="14"/>
  <c r="G39" i="14"/>
  <c r="F39" i="14"/>
  <c r="E39" i="14"/>
  <c r="D39" i="14"/>
  <c r="C39" i="14"/>
  <c r="L38" i="14"/>
  <c r="K38" i="14"/>
  <c r="J38" i="14"/>
  <c r="I38" i="14"/>
  <c r="H38" i="14"/>
  <c r="G38" i="14"/>
  <c r="F38" i="14"/>
  <c r="E38" i="14"/>
  <c r="D38" i="14"/>
  <c r="C38" i="14"/>
  <c r="L37" i="14"/>
  <c r="K37" i="14"/>
  <c r="J37" i="14"/>
  <c r="I37" i="14"/>
  <c r="H37" i="14"/>
  <c r="G37" i="14"/>
  <c r="F37" i="14"/>
  <c r="E37" i="14"/>
  <c r="D37" i="14"/>
  <c r="C37" i="14"/>
  <c r="L36" i="14"/>
  <c r="K36" i="14"/>
  <c r="J36" i="14"/>
  <c r="I36" i="14"/>
  <c r="H36" i="14"/>
  <c r="G36" i="14"/>
  <c r="F36" i="14"/>
  <c r="E36" i="14"/>
  <c r="D36" i="14"/>
  <c r="C36" i="14"/>
  <c r="L35" i="14"/>
  <c r="K35" i="14"/>
  <c r="J35" i="14"/>
  <c r="I35" i="14"/>
  <c r="H35" i="14"/>
  <c r="G35" i="14"/>
  <c r="F35" i="14"/>
  <c r="E35" i="14"/>
  <c r="D35" i="14"/>
  <c r="C35" i="14"/>
  <c r="L34" i="14"/>
  <c r="K34" i="14"/>
  <c r="J34" i="14"/>
  <c r="I34" i="14"/>
  <c r="H34" i="14"/>
  <c r="G34" i="14"/>
  <c r="F34" i="14"/>
  <c r="E34" i="14"/>
  <c r="D34" i="14"/>
  <c r="C34" i="14"/>
  <c r="L33" i="14"/>
  <c r="K33" i="14"/>
  <c r="J33" i="14"/>
  <c r="I33" i="14"/>
  <c r="H33" i="14"/>
  <c r="G33" i="14"/>
  <c r="F33" i="14"/>
  <c r="E33" i="14"/>
  <c r="D33" i="14"/>
  <c r="C33" i="14"/>
  <c r="L58" i="14"/>
  <c r="K58" i="14"/>
  <c r="J58" i="14"/>
  <c r="I58" i="14"/>
  <c r="H58" i="14"/>
  <c r="G58" i="14"/>
  <c r="F58" i="14"/>
  <c r="E58" i="14"/>
  <c r="D58" i="14"/>
  <c r="C58" i="14"/>
  <c r="L57" i="14"/>
  <c r="K57" i="14"/>
  <c r="J57" i="14"/>
  <c r="I57" i="14"/>
  <c r="H57" i="14"/>
  <c r="G57" i="14"/>
  <c r="F57" i="14"/>
  <c r="E57" i="14"/>
  <c r="D57" i="14"/>
  <c r="C57" i="14"/>
  <c r="L56" i="14"/>
  <c r="K56" i="14"/>
  <c r="J56" i="14"/>
  <c r="I56" i="14"/>
  <c r="H56" i="14"/>
  <c r="G56" i="14"/>
  <c r="F56" i="14"/>
  <c r="E56" i="14"/>
  <c r="D56" i="14"/>
  <c r="C56" i="14"/>
  <c r="L55" i="14"/>
  <c r="K55" i="14"/>
  <c r="J55" i="14"/>
  <c r="I55" i="14"/>
  <c r="H55" i="14"/>
  <c r="G55" i="14"/>
  <c r="F55" i="14"/>
  <c r="E55" i="14"/>
  <c r="D55" i="14"/>
  <c r="C55" i="14"/>
  <c r="L54" i="14"/>
  <c r="K54" i="14"/>
  <c r="J54" i="14"/>
  <c r="I54" i="14"/>
  <c r="H54" i="14"/>
  <c r="G54" i="14"/>
  <c r="F54" i="14"/>
  <c r="E54" i="14"/>
  <c r="D54" i="14"/>
  <c r="C54" i="14"/>
  <c r="L53" i="14"/>
  <c r="K53" i="14"/>
  <c r="J53" i="14"/>
  <c r="I53" i="14"/>
  <c r="H53" i="14"/>
  <c r="G53" i="14"/>
  <c r="F53" i="14"/>
  <c r="E53" i="14"/>
  <c r="D53" i="14"/>
  <c r="C53" i="14"/>
  <c r="L52" i="14"/>
  <c r="K52" i="14"/>
  <c r="J52" i="14"/>
  <c r="I52" i="14"/>
  <c r="H52" i="14"/>
  <c r="G52" i="14"/>
  <c r="F52" i="14"/>
  <c r="E52" i="14"/>
  <c r="D52" i="14"/>
  <c r="C52" i="14"/>
  <c r="L51" i="14"/>
  <c r="K51" i="14"/>
  <c r="J51" i="14"/>
  <c r="I51" i="14"/>
  <c r="H51" i="14"/>
  <c r="G51" i="14"/>
  <c r="F51" i="14"/>
  <c r="E51" i="14"/>
  <c r="D51" i="14"/>
  <c r="C51" i="14"/>
  <c r="L50" i="14"/>
  <c r="K50" i="14"/>
  <c r="J50" i="14"/>
  <c r="I50" i="14"/>
  <c r="H50" i="14"/>
  <c r="G50" i="14"/>
  <c r="F50" i="14"/>
  <c r="E50" i="14"/>
  <c r="D50" i="14"/>
  <c r="C50" i="14"/>
  <c r="L49" i="14"/>
  <c r="K49" i="14"/>
  <c r="J49" i="14"/>
  <c r="I49" i="14"/>
  <c r="H49" i="14"/>
  <c r="G49" i="14"/>
  <c r="F49" i="14"/>
  <c r="E49" i="14"/>
  <c r="D49" i="14"/>
  <c r="C49" i="14"/>
  <c r="L48" i="14"/>
  <c r="K48" i="14"/>
  <c r="J48" i="14"/>
  <c r="I48" i="14"/>
  <c r="H48" i="14"/>
  <c r="G48" i="14"/>
  <c r="F48" i="14"/>
  <c r="E48" i="14"/>
  <c r="D48" i="14"/>
  <c r="C48" i="14"/>
  <c r="L73" i="14"/>
  <c r="K73" i="14"/>
  <c r="J73" i="14"/>
  <c r="I73" i="14"/>
  <c r="H73" i="14"/>
  <c r="G73" i="14"/>
  <c r="F73" i="14"/>
  <c r="E73" i="14"/>
  <c r="D73" i="14"/>
  <c r="C73" i="14"/>
  <c r="L72" i="14"/>
  <c r="K72" i="14"/>
  <c r="J72" i="14"/>
  <c r="I72" i="14"/>
  <c r="H72" i="14"/>
  <c r="G72" i="14"/>
  <c r="F72" i="14"/>
  <c r="E72" i="14"/>
  <c r="D72" i="14"/>
  <c r="C72" i="14"/>
  <c r="L71" i="14"/>
  <c r="K71" i="14"/>
  <c r="J71" i="14"/>
  <c r="I71" i="14"/>
  <c r="H71" i="14"/>
  <c r="G71" i="14"/>
  <c r="F71" i="14"/>
  <c r="E71" i="14"/>
  <c r="D71" i="14"/>
  <c r="C71" i="14"/>
  <c r="L70" i="14"/>
  <c r="K70" i="14"/>
  <c r="J70" i="14"/>
  <c r="I70" i="14"/>
  <c r="H70" i="14"/>
  <c r="G70" i="14"/>
  <c r="F70" i="14"/>
  <c r="E70" i="14"/>
  <c r="D70" i="14"/>
  <c r="C70" i="14"/>
  <c r="L69" i="14"/>
  <c r="K69" i="14"/>
  <c r="J69" i="14"/>
  <c r="I69" i="14"/>
  <c r="H69" i="14"/>
  <c r="G69" i="14"/>
  <c r="F69" i="14"/>
  <c r="E69" i="14"/>
  <c r="D69" i="14"/>
  <c r="C69" i="14"/>
  <c r="L68" i="14"/>
  <c r="K68" i="14"/>
  <c r="J68" i="14"/>
  <c r="I68" i="14"/>
  <c r="H68" i="14"/>
  <c r="G68" i="14"/>
  <c r="F68" i="14"/>
  <c r="E68" i="14"/>
  <c r="D68" i="14"/>
  <c r="C68" i="14"/>
  <c r="L67" i="14"/>
  <c r="K67" i="14"/>
  <c r="J67" i="14"/>
  <c r="I67" i="14"/>
  <c r="H67" i="14"/>
  <c r="G67" i="14"/>
  <c r="F67" i="14"/>
  <c r="E67" i="14"/>
  <c r="D67" i="14"/>
  <c r="C67" i="14"/>
  <c r="L66" i="14"/>
  <c r="K66" i="14"/>
  <c r="J66" i="14"/>
  <c r="I66" i="14"/>
  <c r="H66" i="14"/>
  <c r="G66" i="14"/>
  <c r="F66" i="14"/>
  <c r="E66" i="14"/>
  <c r="D66" i="14"/>
  <c r="C66" i="14"/>
  <c r="L65" i="14"/>
  <c r="K65" i="14"/>
  <c r="J65" i="14"/>
  <c r="I65" i="14"/>
  <c r="H65" i="14"/>
  <c r="G65" i="14"/>
  <c r="F65" i="14"/>
  <c r="E65" i="14"/>
  <c r="D65" i="14"/>
  <c r="C65" i="14"/>
  <c r="L64" i="14"/>
  <c r="K64" i="14"/>
  <c r="J64" i="14"/>
  <c r="I64" i="14"/>
  <c r="H64" i="14"/>
  <c r="G64" i="14"/>
  <c r="F64" i="14"/>
  <c r="E64" i="14"/>
  <c r="D64" i="14"/>
  <c r="C64" i="14"/>
  <c r="L63" i="14"/>
  <c r="K63" i="14"/>
  <c r="J63" i="14"/>
  <c r="I63" i="14"/>
  <c r="H63" i="14"/>
  <c r="G63" i="14"/>
  <c r="F63" i="14"/>
  <c r="E63" i="14"/>
  <c r="D63" i="14"/>
  <c r="C63" i="14"/>
  <c r="L13" i="13"/>
  <c r="K13" i="13"/>
  <c r="J13" i="13"/>
  <c r="I13" i="13"/>
  <c r="H13" i="13"/>
  <c r="G13" i="13"/>
  <c r="F13" i="13"/>
  <c r="E13" i="13"/>
  <c r="D13" i="13"/>
  <c r="C13" i="13"/>
  <c r="L12" i="13"/>
  <c r="K12" i="13"/>
  <c r="J12" i="13"/>
  <c r="I12" i="13"/>
  <c r="H12" i="13"/>
  <c r="G12" i="13"/>
  <c r="F12" i="13"/>
  <c r="E12" i="13"/>
  <c r="D12" i="13"/>
  <c r="C12" i="13"/>
  <c r="L11" i="13"/>
  <c r="K11" i="13"/>
  <c r="J11" i="13"/>
  <c r="I11" i="13"/>
  <c r="H11" i="13"/>
  <c r="G11" i="13"/>
  <c r="F11" i="13"/>
  <c r="E11" i="13"/>
  <c r="D11" i="13"/>
  <c r="C11" i="13"/>
  <c r="L10" i="13"/>
  <c r="K10" i="13"/>
  <c r="J10" i="13"/>
  <c r="I10" i="13"/>
  <c r="H10" i="13"/>
  <c r="G10" i="13"/>
  <c r="F10" i="13"/>
  <c r="E10" i="13"/>
  <c r="D10" i="13"/>
  <c r="C10" i="13"/>
  <c r="L9" i="13"/>
  <c r="K9" i="13"/>
  <c r="J9" i="13"/>
  <c r="I9" i="13"/>
  <c r="H9" i="13"/>
  <c r="G9" i="13"/>
  <c r="F9" i="13"/>
  <c r="E9" i="13"/>
  <c r="D9" i="13"/>
  <c r="C9" i="13"/>
  <c r="L8" i="13"/>
  <c r="K8" i="13"/>
  <c r="J8" i="13"/>
  <c r="I8" i="13"/>
  <c r="H8" i="13"/>
  <c r="G8" i="13"/>
  <c r="F8" i="13"/>
  <c r="E8" i="13"/>
  <c r="D8" i="13"/>
  <c r="C8" i="13"/>
  <c r="L7" i="13"/>
  <c r="K7" i="13"/>
  <c r="J7" i="13"/>
  <c r="I7" i="13"/>
  <c r="H7" i="13"/>
  <c r="G7" i="13"/>
  <c r="F7" i="13"/>
  <c r="E7" i="13"/>
  <c r="D7" i="13"/>
  <c r="C7" i="13"/>
  <c r="L6" i="13"/>
  <c r="K6" i="13"/>
  <c r="J6" i="13"/>
  <c r="I6" i="13"/>
  <c r="H6" i="13"/>
  <c r="G6" i="13"/>
  <c r="F6" i="13"/>
  <c r="E6" i="13"/>
  <c r="D6" i="13"/>
  <c r="C6" i="13"/>
  <c r="L5" i="13"/>
  <c r="K5" i="13"/>
  <c r="J5" i="13"/>
  <c r="I5" i="13"/>
  <c r="H5" i="13"/>
  <c r="G5" i="13"/>
  <c r="F5" i="13"/>
  <c r="E5" i="13"/>
  <c r="D5" i="13"/>
  <c r="C5" i="13"/>
  <c r="L4" i="13"/>
  <c r="K4" i="13"/>
  <c r="J4" i="13"/>
  <c r="I4" i="13"/>
  <c r="H4" i="13"/>
  <c r="G4" i="13"/>
  <c r="F4" i="13"/>
  <c r="E4" i="13"/>
  <c r="D4" i="13"/>
  <c r="C4" i="13"/>
  <c r="L3" i="13"/>
  <c r="K3" i="13"/>
  <c r="J3" i="13"/>
  <c r="I3" i="13"/>
  <c r="H3" i="13"/>
  <c r="G3" i="13"/>
  <c r="F3" i="13"/>
  <c r="E3" i="13"/>
  <c r="D3" i="13"/>
  <c r="C3" i="13"/>
  <c r="L28" i="13"/>
  <c r="K28" i="13"/>
  <c r="J28" i="13"/>
  <c r="I28" i="13"/>
  <c r="H28" i="13"/>
  <c r="G28" i="13"/>
  <c r="F28" i="13"/>
  <c r="E28" i="13"/>
  <c r="D28" i="13"/>
  <c r="C28" i="13"/>
  <c r="L27" i="13"/>
  <c r="K27" i="13"/>
  <c r="J27" i="13"/>
  <c r="I27" i="13"/>
  <c r="H27" i="13"/>
  <c r="G27" i="13"/>
  <c r="F27" i="13"/>
  <c r="E27" i="13"/>
  <c r="D27" i="13"/>
  <c r="C27" i="13"/>
  <c r="L26" i="13"/>
  <c r="K26" i="13"/>
  <c r="J26" i="13"/>
  <c r="I26" i="13"/>
  <c r="H26" i="13"/>
  <c r="G26" i="13"/>
  <c r="F26" i="13"/>
  <c r="E26" i="13"/>
  <c r="D26" i="13"/>
  <c r="C26" i="13"/>
  <c r="L25" i="13"/>
  <c r="K25" i="13"/>
  <c r="J25" i="13"/>
  <c r="I25" i="13"/>
  <c r="H25" i="13"/>
  <c r="G25" i="13"/>
  <c r="F25" i="13"/>
  <c r="E25" i="13"/>
  <c r="D25" i="13"/>
  <c r="C25" i="13"/>
  <c r="L24" i="13"/>
  <c r="K24" i="13"/>
  <c r="J24" i="13"/>
  <c r="I24" i="13"/>
  <c r="H24" i="13"/>
  <c r="G24" i="13"/>
  <c r="F24" i="13"/>
  <c r="E24" i="13"/>
  <c r="D24" i="13"/>
  <c r="C24" i="13"/>
  <c r="L23" i="13"/>
  <c r="K23" i="13"/>
  <c r="J23" i="13"/>
  <c r="I23" i="13"/>
  <c r="H23" i="13"/>
  <c r="G23" i="13"/>
  <c r="F23" i="13"/>
  <c r="E23" i="13"/>
  <c r="D23" i="13"/>
  <c r="C23" i="13"/>
  <c r="L22" i="13"/>
  <c r="K22" i="13"/>
  <c r="J22" i="13"/>
  <c r="I22" i="13"/>
  <c r="H22" i="13"/>
  <c r="G22" i="13"/>
  <c r="F22" i="13"/>
  <c r="E22" i="13"/>
  <c r="D22" i="13"/>
  <c r="C22" i="13"/>
  <c r="L21" i="13"/>
  <c r="K21" i="13"/>
  <c r="J21" i="13"/>
  <c r="I21" i="13"/>
  <c r="H21" i="13"/>
  <c r="G21" i="13"/>
  <c r="F21" i="13"/>
  <c r="E21" i="13"/>
  <c r="D21" i="13"/>
  <c r="C21" i="13"/>
  <c r="L20" i="13"/>
  <c r="K20" i="13"/>
  <c r="J20" i="13"/>
  <c r="I20" i="13"/>
  <c r="H20" i="13"/>
  <c r="G20" i="13"/>
  <c r="F20" i="13"/>
  <c r="E20" i="13"/>
  <c r="D20" i="13"/>
  <c r="C20" i="13"/>
  <c r="L19" i="13"/>
  <c r="K19" i="13"/>
  <c r="J19" i="13"/>
  <c r="I19" i="13"/>
  <c r="H19" i="13"/>
  <c r="G19" i="13"/>
  <c r="F19" i="13"/>
  <c r="E19" i="13"/>
  <c r="D19" i="13"/>
  <c r="C19" i="13"/>
  <c r="L18" i="13"/>
  <c r="K18" i="13"/>
  <c r="J18" i="13"/>
  <c r="I18" i="13"/>
  <c r="H18" i="13"/>
  <c r="G18" i="13"/>
  <c r="F18" i="13"/>
  <c r="E18" i="13"/>
  <c r="D18" i="13"/>
  <c r="C18" i="13"/>
  <c r="L43" i="13"/>
  <c r="K43" i="13"/>
  <c r="J43" i="13"/>
  <c r="I43" i="13"/>
  <c r="H43" i="13"/>
  <c r="G43" i="13"/>
  <c r="F43" i="13"/>
  <c r="E43" i="13"/>
  <c r="D43" i="13"/>
  <c r="C43" i="13"/>
  <c r="L42" i="13"/>
  <c r="K42" i="13"/>
  <c r="J42" i="13"/>
  <c r="I42" i="13"/>
  <c r="H42" i="13"/>
  <c r="G42" i="13"/>
  <c r="F42" i="13"/>
  <c r="E42" i="13"/>
  <c r="D42" i="13"/>
  <c r="C42" i="13"/>
  <c r="L41" i="13"/>
  <c r="K41" i="13"/>
  <c r="J41" i="13"/>
  <c r="I41" i="13"/>
  <c r="H41" i="13"/>
  <c r="G41" i="13"/>
  <c r="F41" i="13"/>
  <c r="E41" i="13"/>
  <c r="D41" i="13"/>
  <c r="C41" i="13"/>
  <c r="L40" i="13"/>
  <c r="K40" i="13"/>
  <c r="J40" i="13"/>
  <c r="I40" i="13"/>
  <c r="H40" i="13"/>
  <c r="G40" i="13"/>
  <c r="F40" i="13"/>
  <c r="E40" i="13"/>
  <c r="D40" i="13"/>
  <c r="C40" i="13"/>
  <c r="L39" i="13"/>
  <c r="K39" i="13"/>
  <c r="J39" i="13"/>
  <c r="I39" i="13"/>
  <c r="H39" i="13"/>
  <c r="G39" i="13"/>
  <c r="F39" i="13"/>
  <c r="E39" i="13"/>
  <c r="D39" i="13"/>
  <c r="C39" i="13"/>
  <c r="L38" i="13"/>
  <c r="K38" i="13"/>
  <c r="J38" i="13"/>
  <c r="I38" i="13"/>
  <c r="H38" i="13"/>
  <c r="G38" i="13"/>
  <c r="F38" i="13"/>
  <c r="E38" i="13"/>
  <c r="D38" i="13"/>
  <c r="C38" i="13"/>
  <c r="L37" i="13"/>
  <c r="K37" i="13"/>
  <c r="J37" i="13"/>
  <c r="I37" i="13"/>
  <c r="H37" i="13"/>
  <c r="G37" i="13"/>
  <c r="F37" i="13"/>
  <c r="E37" i="13"/>
  <c r="D37" i="13"/>
  <c r="C37" i="13"/>
  <c r="L36" i="13"/>
  <c r="K36" i="13"/>
  <c r="J36" i="13"/>
  <c r="I36" i="13"/>
  <c r="H36" i="13"/>
  <c r="G36" i="13"/>
  <c r="F36" i="13"/>
  <c r="E36" i="13"/>
  <c r="D36" i="13"/>
  <c r="C36" i="13"/>
  <c r="L35" i="13"/>
  <c r="K35" i="13"/>
  <c r="J35" i="13"/>
  <c r="I35" i="13"/>
  <c r="H35" i="13"/>
  <c r="G35" i="13"/>
  <c r="F35" i="13"/>
  <c r="E35" i="13"/>
  <c r="D35" i="13"/>
  <c r="C35" i="13"/>
  <c r="L34" i="13"/>
  <c r="K34" i="13"/>
  <c r="J34" i="13"/>
  <c r="I34" i="13"/>
  <c r="H34" i="13"/>
  <c r="G34" i="13"/>
  <c r="F34" i="13"/>
  <c r="E34" i="13"/>
  <c r="D34" i="13"/>
  <c r="C34" i="13"/>
  <c r="L33" i="13"/>
  <c r="K33" i="13"/>
  <c r="J33" i="13"/>
  <c r="I33" i="13"/>
  <c r="H33" i="13"/>
  <c r="G33" i="13"/>
  <c r="F33" i="13"/>
  <c r="E33" i="13"/>
  <c r="D33" i="13"/>
  <c r="C33" i="13"/>
  <c r="L58" i="13"/>
  <c r="K58" i="13"/>
  <c r="J58" i="13"/>
  <c r="I58" i="13"/>
  <c r="H58" i="13"/>
  <c r="G58" i="13"/>
  <c r="F58" i="13"/>
  <c r="E58" i="13"/>
  <c r="D58" i="13"/>
  <c r="C58" i="13"/>
  <c r="L57" i="13"/>
  <c r="K57" i="13"/>
  <c r="J57" i="13"/>
  <c r="I57" i="13"/>
  <c r="H57" i="13"/>
  <c r="G57" i="13"/>
  <c r="F57" i="13"/>
  <c r="E57" i="13"/>
  <c r="D57" i="13"/>
  <c r="C57" i="13"/>
  <c r="L56" i="13"/>
  <c r="K56" i="13"/>
  <c r="J56" i="13"/>
  <c r="I56" i="13"/>
  <c r="H56" i="13"/>
  <c r="G56" i="13"/>
  <c r="F56" i="13"/>
  <c r="E56" i="13"/>
  <c r="D56" i="13"/>
  <c r="C56" i="13"/>
  <c r="L55" i="13"/>
  <c r="K55" i="13"/>
  <c r="J55" i="13"/>
  <c r="I55" i="13"/>
  <c r="H55" i="13"/>
  <c r="G55" i="13"/>
  <c r="F55" i="13"/>
  <c r="E55" i="13"/>
  <c r="D55" i="13"/>
  <c r="C55" i="13"/>
  <c r="L54" i="13"/>
  <c r="K54" i="13"/>
  <c r="J54" i="13"/>
  <c r="I54" i="13"/>
  <c r="H54" i="13"/>
  <c r="G54" i="13"/>
  <c r="F54" i="13"/>
  <c r="E54" i="13"/>
  <c r="D54" i="13"/>
  <c r="C54" i="13"/>
  <c r="L53" i="13"/>
  <c r="K53" i="13"/>
  <c r="J53" i="13"/>
  <c r="I53" i="13"/>
  <c r="H53" i="13"/>
  <c r="G53" i="13"/>
  <c r="F53" i="13"/>
  <c r="E53" i="13"/>
  <c r="D53" i="13"/>
  <c r="C53" i="13"/>
  <c r="L52" i="13"/>
  <c r="K52" i="13"/>
  <c r="J52" i="13"/>
  <c r="I52" i="13"/>
  <c r="H52" i="13"/>
  <c r="G52" i="13"/>
  <c r="F52" i="13"/>
  <c r="E52" i="13"/>
  <c r="D52" i="13"/>
  <c r="C52" i="13"/>
  <c r="L51" i="13"/>
  <c r="K51" i="13"/>
  <c r="J51" i="13"/>
  <c r="I51" i="13"/>
  <c r="H51" i="13"/>
  <c r="G51" i="13"/>
  <c r="F51" i="13"/>
  <c r="E51" i="13"/>
  <c r="D51" i="13"/>
  <c r="C51" i="13"/>
  <c r="L50" i="13"/>
  <c r="K50" i="13"/>
  <c r="J50" i="13"/>
  <c r="I50" i="13"/>
  <c r="H50" i="13"/>
  <c r="G50" i="13"/>
  <c r="F50" i="13"/>
  <c r="E50" i="13"/>
  <c r="D50" i="13"/>
  <c r="C50" i="13"/>
  <c r="L49" i="13"/>
  <c r="K49" i="13"/>
  <c r="J49" i="13"/>
  <c r="I49" i="13"/>
  <c r="H49" i="13"/>
  <c r="G49" i="13"/>
  <c r="F49" i="13"/>
  <c r="E49" i="13"/>
  <c r="D49" i="13"/>
  <c r="C49" i="13"/>
  <c r="L48" i="13"/>
  <c r="K48" i="13"/>
  <c r="J48" i="13"/>
  <c r="I48" i="13"/>
  <c r="H48" i="13"/>
  <c r="G48" i="13"/>
  <c r="F48" i="13"/>
  <c r="E48" i="13"/>
  <c r="D48" i="13"/>
  <c r="C48" i="13"/>
  <c r="L73" i="13"/>
  <c r="K73" i="13"/>
  <c r="J73" i="13"/>
  <c r="I73" i="13"/>
  <c r="H73" i="13"/>
  <c r="G73" i="13"/>
  <c r="F73" i="13"/>
  <c r="E73" i="13"/>
  <c r="D73" i="13"/>
  <c r="C73" i="13"/>
  <c r="L72" i="13"/>
  <c r="K72" i="13"/>
  <c r="J72" i="13"/>
  <c r="I72" i="13"/>
  <c r="H72" i="13"/>
  <c r="G72" i="13"/>
  <c r="F72" i="13"/>
  <c r="E72" i="13"/>
  <c r="D72" i="13"/>
  <c r="C72" i="13"/>
  <c r="L71" i="13"/>
  <c r="K71" i="13"/>
  <c r="J71" i="13"/>
  <c r="I71" i="13"/>
  <c r="H71" i="13"/>
  <c r="G71" i="13"/>
  <c r="F71" i="13"/>
  <c r="E71" i="13"/>
  <c r="D71" i="13"/>
  <c r="C71" i="13"/>
  <c r="L70" i="13"/>
  <c r="K70" i="13"/>
  <c r="J70" i="13"/>
  <c r="I70" i="13"/>
  <c r="H70" i="13"/>
  <c r="G70" i="13"/>
  <c r="F70" i="13"/>
  <c r="E70" i="13"/>
  <c r="D70" i="13"/>
  <c r="C70" i="13"/>
  <c r="L69" i="13"/>
  <c r="K69" i="13"/>
  <c r="J69" i="13"/>
  <c r="I69" i="13"/>
  <c r="H69" i="13"/>
  <c r="G69" i="13"/>
  <c r="F69" i="13"/>
  <c r="E69" i="13"/>
  <c r="D69" i="13"/>
  <c r="C69" i="13"/>
  <c r="L68" i="13"/>
  <c r="K68" i="13"/>
  <c r="J68" i="13"/>
  <c r="I68" i="13"/>
  <c r="H68" i="13"/>
  <c r="G68" i="13"/>
  <c r="F68" i="13"/>
  <c r="E68" i="13"/>
  <c r="D68" i="13"/>
  <c r="C68" i="13"/>
  <c r="L67" i="13"/>
  <c r="K67" i="13"/>
  <c r="J67" i="13"/>
  <c r="I67" i="13"/>
  <c r="H67" i="13"/>
  <c r="G67" i="13"/>
  <c r="F67" i="13"/>
  <c r="E67" i="13"/>
  <c r="D67" i="13"/>
  <c r="C67" i="13"/>
  <c r="L66" i="13"/>
  <c r="K66" i="13"/>
  <c r="J66" i="13"/>
  <c r="I66" i="13"/>
  <c r="H66" i="13"/>
  <c r="G66" i="13"/>
  <c r="F66" i="13"/>
  <c r="E66" i="13"/>
  <c r="D66" i="13"/>
  <c r="C66" i="13"/>
  <c r="L65" i="13"/>
  <c r="K65" i="13"/>
  <c r="J65" i="13"/>
  <c r="I65" i="13"/>
  <c r="H65" i="13"/>
  <c r="G65" i="13"/>
  <c r="F65" i="13"/>
  <c r="E65" i="13"/>
  <c r="D65" i="13"/>
  <c r="C65" i="13"/>
  <c r="L64" i="13"/>
  <c r="K64" i="13"/>
  <c r="J64" i="13"/>
  <c r="I64" i="13"/>
  <c r="H64" i="13"/>
  <c r="G64" i="13"/>
  <c r="F64" i="13"/>
  <c r="E64" i="13"/>
  <c r="D64" i="13"/>
  <c r="C64" i="13"/>
  <c r="L63" i="13"/>
  <c r="K63" i="13"/>
  <c r="J63" i="13"/>
  <c r="I63" i="13"/>
  <c r="H63" i="13"/>
  <c r="G63" i="13"/>
  <c r="F63" i="13"/>
  <c r="E63" i="13"/>
  <c r="D63" i="13"/>
  <c r="C63" i="13"/>
  <c r="L13" i="12"/>
  <c r="K13" i="12"/>
  <c r="J13" i="12"/>
  <c r="I13" i="12"/>
  <c r="H13" i="12"/>
  <c r="G13" i="12"/>
  <c r="F13" i="12"/>
  <c r="E13" i="12"/>
  <c r="D13" i="12"/>
  <c r="C13" i="12"/>
  <c r="L12" i="12"/>
  <c r="K12" i="12"/>
  <c r="J12" i="12"/>
  <c r="I12" i="12"/>
  <c r="H12" i="12"/>
  <c r="G12" i="12"/>
  <c r="F12" i="12"/>
  <c r="E12" i="12"/>
  <c r="D12" i="12"/>
  <c r="C12" i="12"/>
  <c r="L11" i="12"/>
  <c r="K11" i="12"/>
  <c r="J11" i="12"/>
  <c r="I11" i="12"/>
  <c r="H11" i="12"/>
  <c r="G11" i="12"/>
  <c r="F11" i="12"/>
  <c r="E11" i="12"/>
  <c r="D11" i="12"/>
  <c r="C11" i="12"/>
  <c r="L10" i="12"/>
  <c r="K10" i="12"/>
  <c r="J10" i="12"/>
  <c r="I10" i="12"/>
  <c r="H10" i="12"/>
  <c r="G10" i="12"/>
  <c r="F10" i="12"/>
  <c r="E10" i="12"/>
  <c r="D10" i="12"/>
  <c r="C10" i="12"/>
  <c r="L9" i="12"/>
  <c r="K9" i="12"/>
  <c r="J9" i="12"/>
  <c r="I9" i="12"/>
  <c r="H9" i="12"/>
  <c r="G9" i="12"/>
  <c r="F9" i="12"/>
  <c r="E9" i="12"/>
  <c r="D9" i="12"/>
  <c r="C9" i="12"/>
  <c r="L8" i="12"/>
  <c r="K8" i="12"/>
  <c r="J8" i="12"/>
  <c r="I8" i="12"/>
  <c r="H8" i="12"/>
  <c r="G8" i="12"/>
  <c r="F8" i="12"/>
  <c r="E8" i="12"/>
  <c r="D8" i="12"/>
  <c r="C8" i="12"/>
  <c r="L7" i="12"/>
  <c r="K7" i="12"/>
  <c r="J7" i="12"/>
  <c r="I7" i="12"/>
  <c r="H7" i="12"/>
  <c r="G7" i="12"/>
  <c r="F7" i="12"/>
  <c r="E7" i="12"/>
  <c r="D7" i="12"/>
  <c r="C7" i="12"/>
  <c r="L6" i="12"/>
  <c r="K6" i="12"/>
  <c r="J6" i="12"/>
  <c r="I6" i="12"/>
  <c r="H6" i="12"/>
  <c r="G6" i="12"/>
  <c r="F6" i="12"/>
  <c r="E6" i="12"/>
  <c r="D6" i="12"/>
  <c r="C6" i="12"/>
  <c r="L5" i="12"/>
  <c r="K5" i="12"/>
  <c r="J5" i="12"/>
  <c r="I5" i="12"/>
  <c r="H5" i="12"/>
  <c r="G5" i="12"/>
  <c r="F5" i="12"/>
  <c r="E5" i="12"/>
  <c r="D5" i="12"/>
  <c r="C5" i="12"/>
  <c r="L4" i="12"/>
  <c r="K4" i="12"/>
  <c r="J4" i="12"/>
  <c r="I4" i="12"/>
  <c r="H4" i="12"/>
  <c r="G4" i="12"/>
  <c r="F4" i="12"/>
  <c r="E4" i="12"/>
  <c r="D4" i="12"/>
  <c r="C4" i="12"/>
  <c r="L3" i="12"/>
  <c r="K3" i="12"/>
  <c r="J3" i="12"/>
  <c r="I3" i="12"/>
  <c r="H3" i="12"/>
  <c r="G3" i="12"/>
  <c r="F3" i="12"/>
  <c r="E3" i="12"/>
  <c r="D3" i="12"/>
  <c r="C3" i="12"/>
  <c r="L28" i="12"/>
  <c r="K28" i="12"/>
  <c r="J28" i="12"/>
  <c r="I28" i="12"/>
  <c r="H28" i="12"/>
  <c r="G28" i="12"/>
  <c r="F28" i="12"/>
  <c r="E28" i="12"/>
  <c r="D28" i="12"/>
  <c r="C28" i="12"/>
  <c r="L27" i="12"/>
  <c r="K27" i="12"/>
  <c r="J27" i="12"/>
  <c r="I27" i="12"/>
  <c r="H27" i="12"/>
  <c r="G27" i="12"/>
  <c r="F27" i="12"/>
  <c r="E27" i="12"/>
  <c r="D27" i="12"/>
  <c r="C27" i="12"/>
  <c r="L26" i="12"/>
  <c r="K26" i="12"/>
  <c r="J26" i="12"/>
  <c r="I26" i="12"/>
  <c r="H26" i="12"/>
  <c r="G26" i="12"/>
  <c r="F26" i="12"/>
  <c r="E26" i="12"/>
  <c r="D26" i="12"/>
  <c r="C26" i="12"/>
  <c r="L25" i="12"/>
  <c r="K25" i="12"/>
  <c r="J25" i="12"/>
  <c r="I25" i="12"/>
  <c r="H25" i="12"/>
  <c r="G25" i="12"/>
  <c r="F25" i="12"/>
  <c r="E25" i="12"/>
  <c r="D25" i="12"/>
  <c r="C25" i="12"/>
  <c r="L24" i="12"/>
  <c r="K24" i="12"/>
  <c r="J24" i="12"/>
  <c r="I24" i="12"/>
  <c r="H24" i="12"/>
  <c r="G24" i="12"/>
  <c r="F24" i="12"/>
  <c r="E24" i="12"/>
  <c r="D24" i="12"/>
  <c r="C24" i="12"/>
  <c r="L23" i="12"/>
  <c r="K23" i="12"/>
  <c r="J23" i="12"/>
  <c r="I23" i="12"/>
  <c r="H23" i="12"/>
  <c r="G23" i="12"/>
  <c r="F23" i="12"/>
  <c r="E23" i="12"/>
  <c r="D23" i="12"/>
  <c r="C23" i="12"/>
  <c r="L22" i="12"/>
  <c r="K22" i="12"/>
  <c r="J22" i="12"/>
  <c r="I22" i="12"/>
  <c r="H22" i="12"/>
  <c r="G22" i="12"/>
  <c r="F22" i="12"/>
  <c r="E22" i="12"/>
  <c r="D22" i="12"/>
  <c r="C22" i="12"/>
  <c r="L21" i="12"/>
  <c r="K21" i="12"/>
  <c r="J21" i="12"/>
  <c r="I21" i="12"/>
  <c r="H21" i="12"/>
  <c r="G21" i="12"/>
  <c r="F21" i="12"/>
  <c r="E21" i="12"/>
  <c r="D21" i="12"/>
  <c r="C21" i="12"/>
  <c r="L20" i="12"/>
  <c r="K20" i="12"/>
  <c r="J20" i="12"/>
  <c r="I20" i="12"/>
  <c r="H20" i="12"/>
  <c r="G20" i="12"/>
  <c r="F20" i="12"/>
  <c r="E20" i="12"/>
  <c r="D20" i="12"/>
  <c r="C20" i="12"/>
  <c r="L19" i="12"/>
  <c r="K19" i="12"/>
  <c r="J19" i="12"/>
  <c r="I19" i="12"/>
  <c r="H19" i="12"/>
  <c r="G19" i="12"/>
  <c r="F19" i="12"/>
  <c r="E19" i="12"/>
  <c r="D19" i="12"/>
  <c r="C19" i="12"/>
  <c r="L18" i="12"/>
  <c r="K18" i="12"/>
  <c r="J18" i="12"/>
  <c r="I18" i="12"/>
  <c r="H18" i="12"/>
  <c r="G18" i="12"/>
  <c r="F18" i="12"/>
  <c r="E18" i="12"/>
  <c r="D18" i="12"/>
  <c r="C18" i="12"/>
  <c r="L43" i="12"/>
  <c r="K43" i="12"/>
  <c r="J43" i="12"/>
  <c r="I43" i="12"/>
  <c r="H43" i="12"/>
  <c r="G43" i="12"/>
  <c r="F43" i="12"/>
  <c r="E43" i="12"/>
  <c r="D43" i="12"/>
  <c r="C43" i="12"/>
  <c r="L42" i="12"/>
  <c r="K42" i="12"/>
  <c r="J42" i="12"/>
  <c r="I42" i="12"/>
  <c r="H42" i="12"/>
  <c r="G42" i="12"/>
  <c r="F42" i="12"/>
  <c r="E42" i="12"/>
  <c r="D42" i="12"/>
  <c r="C42" i="12"/>
  <c r="L41" i="12"/>
  <c r="K41" i="12"/>
  <c r="J41" i="12"/>
  <c r="I41" i="12"/>
  <c r="H41" i="12"/>
  <c r="G41" i="12"/>
  <c r="F41" i="12"/>
  <c r="E41" i="12"/>
  <c r="D41" i="12"/>
  <c r="C41" i="12"/>
  <c r="L40" i="12"/>
  <c r="K40" i="12"/>
  <c r="J40" i="12"/>
  <c r="I40" i="12"/>
  <c r="H40" i="12"/>
  <c r="G40" i="12"/>
  <c r="F40" i="12"/>
  <c r="E40" i="12"/>
  <c r="D40" i="12"/>
  <c r="C40" i="12"/>
  <c r="L39" i="12"/>
  <c r="K39" i="12"/>
  <c r="J39" i="12"/>
  <c r="I39" i="12"/>
  <c r="H39" i="12"/>
  <c r="G39" i="12"/>
  <c r="F39" i="12"/>
  <c r="E39" i="12"/>
  <c r="D39" i="12"/>
  <c r="C39" i="12"/>
  <c r="L38" i="12"/>
  <c r="K38" i="12"/>
  <c r="J38" i="12"/>
  <c r="I38" i="12"/>
  <c r="H38" i="12"/>
  <c r="G38" i="12"/>
  <c r="F38" i="12"/>
  <c r="E38" i="12"/>
  <c r="D38" i="12"/>
  <c r="C38" i="12"/>
  <c r="L37" i="12"/>
  <c r="K37" i="12"/>
  <c r="J37" i="12"/>
  <c r="I37" i="12"/>
  <c r="H37" i="12"/>
  <c r="G37" i="12"/>
  <c r="F37" i="12"/>
  <c r="E37" i="12"/>
  <c r="D37" i="12"/>
  <c r="C37" i="12"/>
  <c r="L36" i="12"/>
  <c r="K36" i="12"/>
  <c r="J36" i="12"/>
  <c r="I36" i="12"/>
  <c r="H36" i="12"/>
  <c r="G36" i="12"/>
  <c r="F36" i="12"/>
  <c r="E36" i="12"/>
  <c r="D36" i="12"/>
  <c r="C36" i="12"/>
  <c r="L35" i="12"/>
  <c r="K35" i="12"/>
  <c r="J35" i="12"/>
  <c r="I35" i="12"/>
  <c r="H35" i="12"/>
  <c r="G35" i="12"/>
  <c r="F35" i="12"/>
  <c r="E35" i="12"/>
  <c r="D35" i="12"/>
  <c r="C35" i="12"/>
  <c r="L34" i="12"/>
  <c r="K34" i="12"/>
  <c r="J34" i="12"/>
  <c r="I34" i="12"/>
  <c r="H34" i="12"/>
  <c r="G34" i="12"/>
  <c r="F34" i="12"/>
  <c r="E34" i="12"/>
  <c r="D34" i="12"/>
  <c r="C34" i="12"/>
  <c r="L33" i="12"/>
  <c r="K33" i="12"/>
  <c r="J33" i="12"/>
  <c r="I33" i="12"/>
  <c r="H33" i="12"/>
  <c r="G33" i="12"/>
  <c r="F33" i="12"/>
  <c r="E33" i="12"/>
  <c r="D33" i="12"/>
  <c r="C33" i="12"/>
  <c r="L58" i="12"/>
  <c r="K58" i="12"/>
  <c r="J58" i="12"/>
  <c r="I58" i="12"/>
  <c r="H58" i="12"/>
  <c r="G58" i="12"/>
  <c r="F58" i="12"/>
  <c r="E58" i="12"/>
  <c r="D58" i="12"/>
  <c r="C58" i="12"/>
  <c r="L57" i="12"/>
  <c r="K57" i="12"/>
  <c r="J57" i="12"/>
  <c r="I57" i="12"/>
  <c r="H57" i="12"/>
  <c r="G57" i="12"/>
  <c r="F57" i="12"/>
  <c r="E57" i="12"/>
  <c r="D57" i="12"/>
  <c r="C57" i="12"/>
  <c r="L56" i="12"/>
  <c r="K56" i="12"/>
  <c r="J56" i="12"/>
  <c r="I56" i="12"/>
  <c r="H56" i="12"/>
  <c r="G56" i="12"/>
  <c r="F56" i="12"/>
  <c r="E56" i="12"/>
  <c r="D56" i="12"/>
  <c r="C56" i="12"/>
  <c r="L55" i="12"/>
  <c r="K55" i="12"/>
  <c r="J55" i="12"/>
  <c r="I55" i="12"/>
  <c r="H55" i="12"/>
  <c r="G55" i="12"/>
  <c r="F55" i="12"/>
  <c r="E55" i="12"/>
  <c r="D55" i="12"/>
  <c r="C55" i="12"/>
  <c r="L54" i="12"/>
  <c r="K54" i="12"/>
  <c r="J54" i="12"/>
  <c r="I54" i="12"/>
  <c r="H54" i="12"/>
  <c r="G54" i="12"/>
  <c r="F54" i="12"/>
  <c r="E54" i="12"/>
  <c r="D54" i="12"/>
  <c r="C54" i="12"/>
  <c r="L53" i="12"/>
  <c r="K53" i="12"/>
  <c r="J53" i="12"/>
  <c r="I53" i="12"/>
  <c r="H53" i="12"/>
  <c r="G53" i="12"/>
  <c r="F53" i="12"/>
  <c r="E53" i="12"/>
  <c r="D53" i="12"/>
  <c r="C53" i="12"/>
  <c r="L52" i="12"/>
  <c r="K52" i="12"/>
  <c r="J52" i="12"/>
  <c r="I52" i="12"/>
  <c r="H52" i="12"/>
  <c r="G52" i="12"/>
  <c r="F52" i="12"/>
  <c r="E52" i="12"/>
  <c r="D52" i="12"/>
  <c r="C52" i="12"/>
  <c r="L51" i="12"/>
  <c r="K51" i="12"/>
  <c r="J51" i="12"/>
  <c r="I51" i="12"/>
  <c r="H51" i="12"/>
  <c r="G51" i="12"/>
  <c r="F51" i="12"/>
  <c r="E51" i="12"/>
  <c r="D51" i="12"/>
  <c r="C51" i="12"/>
  <c r="L50" i="12"/>
  <c r="K50" i="12"/>
  <c r="J50" i="12"/>
  <c r="I50" i="12"/>
  <c r="H50" i="12"/>
  <c r="G50" i="12"/>
  <c r="F50" i="12"/>
  <c r="E50" i="12"/>
  <c r="D50" i="12"/>
  <c r="C50" i="12"/>
  <c r="L49" i="12"/>
  <c r="K49" i="12"/>
  <c r="J49" i="12"/>
  <c r="I49" i="12"/>
  <c r="H49" i="12"/>
  <c r="G49" i="12"/>
  <c r="F49" i="12"/>
  <c r="E49" i="12"/>
  <c r="D49" i="12"/>
  <c r="C49" i="12"/>
  <c r="L48" i="12"/>
  <c r="K48" i="12"/>
  <c r="J48" i="12"/>
  <c r="I48" i="12"/>
  <c r="H48" i="12"/>
  <c r="G48" i="12"/>
  <c r="F48" i="12"/>
  <c r="E48" i="12"/>
  <c r="D48" i="12"/>
  <c r="C48" i="12"/>
  <c r="L73" i="12"/>
  <c r="K73" i="12"/>
  <c r="J73" i="12"/>
  <c r="I73" i="12"/>
  <c r="H73" i="12"/>
  <c r="G73" i="12"/>
  <c r="F73" i="12"/>
  <c r="E73" i="12"/>
  <c r="D73" i="12"/>
  <c r="C73" i="12"/>
  <c r="L72" i="12"/>
  <c r="K72" i="12"/>
  <c r="J72" i="12"/>
  <c r="I72" i="12"/>
  <c r="H72" i="12"/>
  <c r="G72" i="12"/>
  <c r="F72" i="12"/>
  <c r="E72" i="12"/>
  <c r="D72" i="12"/>
  <c r="C72" i="12"/>
  <c r="L71" i="12"/>
  <c r="K71" i="12"/>
  <c r="J71" i="12"/>
  <c r="I71" i="12"/>
  <c r="H71" i="12"/>
  <c r="G71" i="12"/>
  <c r="F71" i="12"/>
  <c r="E71" i="12"/>
  <c r="D71" i="12"/>
  <c r="C71" i="12"/>
  <c r="L70" i="12"/>
  <c r="K70" i="12"/>
  <c r="J70" i="12"/>
  <c r="I70" i="12"/>
  <c r="H70" i="12"/>
  <c r="G70" i="12"/>
  <c r="F70" i="12"/>
  <c r="E70" i="12"/>
  <c r="D70" i="12"/>
  <c r="C70" i="12"/>
  <c r="L69" i="12"/>
  <c r="K69" i="12"/>
  <c r="J69" i="12"/>
  <c r="I69" i="12"/>
  <c r="H69" i="12"/>
  <c r="G69" i="12"/>
  <c r="F69" i="12"/>
  <c r="E69" i="12"/>
  <c r="D69" i="12"/>
  <c r="C69" i="12"/>
  <c r="L68" i="12"/>
  <c r="K68" i="12"/>
  <c r="J68" i="12"/>
  <c r="I68" i="12"/>
  <c r="H68" i="12"/>
  <c r="G68" i="12"/>
  <c r="F68" i="12"/>
  <c r="E68" i="12"/>
  <c r="D68" i="12"/>
  <c r="C68" i="12"/>
  <c r="L67" i="12"/>
  <c r="K67" i="12"/>
  <c r="J67" i="12"/>
  <c r="I67" i="12"/>
  <c r="H67" i="12"/>
  <c r="G67" i="12"/>
  <c r="F67" i="12"/>
  <c r="E67" i="12"/>
  <c r="D67" i="12"/>
  <c r="C67" i="12"/>
  <c r="L66" i="12"/>
  <c r="K66" i="12"/>
  <c r="J66" i="12"/>
  <c r="I66" i="12"/>
  <c r="H66" i="12"/>
  <c r="G66" i="12"/>
  <c r="F66" i="12"/>
  <c r="E66" i="12"/>
  <c r="D66" i="12"/>
  <c r="C66" i="12"/>
  <c r="L65" i="12"/>
  <c r="K65" i="12"/>
  <c r="J65" i="12"/>
  <c r="I65" i="12"/>
  <c r="H65" i="12"/>
  <c r="G65" i="12"/>
  <c r="F65" i="12"/>
  <c r="E65" i="12"/>
  <c r="D65" i="12"/>
  <c r="C65" i="12"/>
  <c r="L64" i="12"/>
  <c r="K64" i="12"/>
  <c r="J64" i="12"/>
  <c r="I64" i="12"/>
  <c r="H64" i="12"/>
  <c r="G64" i="12"/>
  <c r="F64" i="12"/>
  <c r="E64" i="12"/>
  <c r="D64" i="12"/>
  <c r="C64" i="12"/>
  <c r="L63" i="12"/>
  <c r="K63" i="12"/>
  <c r="J63" i="12"/>
  <c r="I63" i="12"/>
  <c r="H63" i="12"/>
  <c r="G63" i="12"/>
  <c r="F63" i="12"/>
  <c r="E63" i="12"/>
  <c r="D63" i="12"/>
  <c r="C63" i="12"/>
  <c r="L13" i="11"/>
  <c r="K13" i="11"/>
  <c r="J13" i="11"/>
  <c r="I13" i="11"/>
  <c r="H13" i="11"/>
  <c r="G13" i="11"/>
  <c r="F13" i="11"/>
  <c r="E13" i="11"/>
  <c r="D13" i="11"/>
  <c r="C13" i="11"/>
  <c r="L12" i="11"/>
  <c r="K12" i="11"/>
  <c r="J12" i="11"/>
  <c r="I12" i="11"/>
  <c r="H12" i="11"/>
  <c r="G12" i="11"/>
  <c r="F12" i="11"/>
  <c r="E12" i="11"/>
  <c r="D12" i="11"/>
  <c r="C12" i="11"/>
  <c r="L11" i="11"/>
  <c r="K11" i="11"/>
  <c r="J11" i="11"/>
  <c r="I11" i="11"/>
  <c r="H11" i="11"/>
  <c r="G11" i="11"/>
  <c r="F11" i="11"/>
  <c r="E11" i="11"/>
  <c r="D11" i="11"/>
  <c r="C11" i="11"/>
  <c r="L10" i="11"/>
  <c r="K10" i="11"/>
  <c r="J10" i="11"/>
  <c r="I10" i="11"/>
  <c r="H10" i="11"/>
  <c r="G10" i="11"/>
  <c r="F10" i="11"/>
  <c r="E10" i="11"/>
  <c r="D10" i="11"/>
  <c r="C10" i="11"/>
  <c r="L9" i="11"/>
  <c r="K9" i="11"/>
  <c r="J9" i="11"/>
  <c r="I9" i="11"/>
  <c r="H9" i="11"/>
  <c r="G9" i="11"/>
  <c r="F9" i="11"/>
  <c r="E9" i="11"/>
  <c r="D9" i="11"/>
  <c r="C9" i="11"/>
  <c r="L8" i="11"/>
  <c r="K8" i="11"/>
  <c r="J8" i="11"/>
  <c r="I8" i="11"/>
  <c r="H8" i="11"/>
  <c r="G8" i="11"/>
  <c r="F8" i="11"/>
  <c r="E8" i="11"/>
  <c r="D8" i="11"/>
  <c r="C8" i="11"/>
  <c r="L7" i="11"/>
  <c r="K7" i="11"/>
  <c r="J7" i="11"/>
  <c r="I7" i="11"/>
  <c r="H7" i="11"/>
  <c r="G7" i="11"/>
  <c r="F7" i="11"/>
  <c r="E7" i="11"/>
  <c r="D7" i="11"/>
  <c r="C7" i="11"/>
  <c r="L6" i="11"/>
  <c r="K6" i="11"/>
  <c r="J6" i="11"/>
  <c r="I6" i="11"/>
  <c r="H6" i="11"/>
  <c r="G6" i="11"/>
  <c r="F6" i="11"/>
  <c r="E6" i="11"/>
  <c r="D6" i="11"/>
  <c r="C6" i="11"/>
  <c r="L5" i="11"/>
  <c r="K5" i="11"/>
  <c r="J5" i="11"/>
  <c r="I5" i="11"/>
  <c r="H5" i="11"/>
  <c r="G5" i="11"/>
  <c r="F5" i="11"/>
  <c r="E5" i="11"/>
  <c r="D5" i="11"/>
  <c r="C5" i="11"/>
  <c r="L4" i="11"/>
  <c r="K4" i="11"/>
  <c r="J4" i="11"/>
  <c r="I4" i="11"/>
  <c r="H4" i="11"/>
  <c r="G4" i="11"/>
  <c r="F4" i="11"/>
  <c r="E4" i="11"/>
  <c r="D4" i="11"/>
  <c r="C4" i="11"/>
  <c r="L3" i="11"/>
  <c r="K3" i="11"/>
  <c r="J3" i="11"/>
  <c r="I3" i="11"/>
  <c r="H3" i="11"/>
  <c r="G3" i="11"/>
  <c r="F3" i="11"/>
  <c r="E3" i="11"/>
  <c r="D3" i="11"/>
  <c r="C3" i="11"/>
  <c r="L28" i="11"/>
  <c r="K28" i="11"/>
  <c r="J28" i="11"/>
  <c r="I28" i="11"/>
  <c r="H28" i="11"/>
  <c r="G28" i="11"/>
  <c r="F28" i="11"/>
  <c r="E28" i="11"/>
  <c r="D28" i="11"/>
  <c r="C28" i="11"/>
  <c r="L27" i="11"/>
  <c r="K27" i="11"/>
  <c r="J27" i="11"/>
  <c r="I27" i="11"/>
  <c r="H27" i="11"/>
  <c r="G27" i="11"/>
  <c r="F27" i="11"/>
  <c r="E27" i="11"/>
  <c r="D27" i="11"/>
  <c r="C27" i="11"/>
  <c r="L26" i="11"/>
  <c r="K26" i="11"/>
  <c r="J26" i="11"/>
  <c r="I26" i="11"/>
  <c r="H26" i="11"/>
  <c r="G26" i="11"/>
  <c r="F26" i="11"/>
  <c r="E26" i="11"/>
  <c r="D26" i="11"/>
  <c r="C26" i="11"/>
  <c r="L25" i="11"/>
  <c r="K25" i="11"/>
  <c r="J25" i="11"/>
  <c r="I25" i="11"/>
  <c r="H25" i="11"/>
  <c r="G25" i="11"/>
  <c r="F25" i="11"/>
  <c r="E25" i="11"/>
  <c r="D25" i="11"/>
  <c r="C25" i="11"/>
  <c r="L24" i="11"/>
  <c r="K24" i="11"/>
  <c r="J24" i="11"/>
  <c r="I24" i="11"/>
  <c r="H24" i="11"/>
  <c r="G24" i="11"/>
  <c r="F24" i="11"/>
  <c r="E24" i="11"/>
  <c r="D24" i="11"/>
  <c r="C24" i="11"/>
  <c r="L23" i="11"/>
  <c r="K23" i="11"/>
  <c r="J23" i="11"/>
  <c r="I23" i="11"/>
  <c r="H23" i="11"/>
  <c r="G23" i="11"/>
  <c r="F23" i="11"/>
  <c r="E23" i="11"/>
  <c r="D23" i="11"/>
  <c r="C23" i="11"/>
  <c r="L22" i="11"/>
  <c r="K22" i="11"/>
  <c r="J22" i="11"/>
  <c r="I22" i="11"/>
  <c r="H22" i="11"/>
  <c r="G22" i="11"/>
  <c r="F22" i="11"/>
  <c r="E22" i="11"/>
  <c r="D22" i="11"/>
  <c r="C22" i="11"/>
  <c r="L21" i="11"/>
  <c r="K21" i="11"/>
  <c r="J21" i="11"/>
  <c r="I21" i="11"/>
  <c r="H21" i="11"/>
  <c r="G21" i="11"/>
  <c r="F21" i="11"/>
  <c r="E21" i="11"/>
  <c r="D21" i="11"/>
  <c r="C21" i="11"/>
  <c r="L20" i="11"/>
  <c r="K20" i="11"/>
  <c r="J20" i="11"/>
  <c r="I20" i="11"/>
  <c r="H20" i="11"/>
  <c r="G20" i="11"/>
  <c r="F20" i="11"/>
  <c r="E20" i="11"/>
  <c r="D20" i="11"/>
  <c r="C20" i="11"/>
  <c r="L19" i="11"/>
  <c r="K19" i="11"/>
  <c r="J19" i="11"/>
  <c r="I19" i="11"/>
  <c r="H19" i="11"/>
  <c r="G19" i="11"/>
  <c r="F19" i="11"/>
  <c r="E19" i="11"/>
  <c r="D19" i="11"/>
  <c r="C19" i="11"/>
  <c r="L18" i="11"/>
  <c r="K18" i="11"/>
  <c r="J18" i="11"/>
  <c r="I18" i="11"/>
  <c r="H18" i="11"/>
  <c r="G18" i="11"/>
  <c r="F18" i="11"/>
  <c r="E18" i="11"/>
  <c r="D18" i="11"/>
  <c r="C18" i="11"/>
  <c r="L73" i="11"/>
  <c r="K73" i="11"/>
  <c r="J73" i="11"/>
  <c r="I73" i="11"/>
  <c r="H73" i="11"/>
  <c r="G73" i="11"/>
  <c r="F73" i="11"/>
  <c r="E73" i="11"/>
  <c r="D73" i="11"/>
  <c r="C73" i="11"/>
  <c r="L72" i="11"/>
  <c r="K72" i="11"/>
  <c r="J72" i="11"/>
  <c r="I72" i="11"/>
  <c r="H72" i="11"/>
  <c r="G72" i="11"/>
  <c r="F72" i="11"/>
  <c r="E72" i="11"/>
  <c r="D72" i="11"/>
  <c r="C72" i="11"/>
  <c r="L71" i="11"/>
  <c r="K71" i="11"/>
  <c r="J71" i="11"/>
  <c r="I71" i="11"/>
  <c r="H71" i="11"/>
  <c r="G71" i="11"/>
  <c r="F71" i="11"/>
  <c r="E71" i="11"/>
  <c r="D71" i="11"/>
  <c r="C71" i="11"/>
  <c r="L70" i="11"/>
  <c r="K70" i="11"/>
  <c r="J70" i="11"/>
  <c r="I70" i="11"/>
  <c r="H70" i="11"/>
  <c r="G70" i="11"/>
  <c r="F70" i="11"/>
  <c r="E70" i="11"/>
  <c r="D70" i="11"/>
  <c r="C70" i="11"/>
  <c r="L69" i="11"/>
  <c r="K69" i="11"/>
  <c r="J69" i="11"/>
  <c r="I69" i="11"/>
  <c r="H69" i="11"/>
  <c r="G69" i="11"/>
  <c r="F69" i="11"/>
  <c r="E69" i="11"/>
  <c r="D69" i="11"/>
  <c r="C69" i="11"/>
  <c r="L68" i="11"/>
  <c r="K68" i="11"/>
  <c r="J68" i="11"/>
  <c r="I68" i="11"/>
  <c r="H68" i="11"/>
  <c r="G68" i="11"/>
  <c r="F68" i="11"/>
  <c r="E68" i="11"/>
  <c r="D68" i="11"/>
  <c r="C68" i="11"/>
  <c r="L67" i="11"/>
  <c r="K67" i="11"/>
  <c r="J67" i="11"/>
  <c r="I67" i="11"/>
  <c r="H67" i="11"/>
  <c r="G67" i="11"/>
  <c r="F67" i="11"/>
  <c r="E67" i="11"/>
  <c r="D67" i="11"/>
  <c r="C67" i="11"/>
  <c r="L66" i="11"/>
  <c r="K66" i="11"/>
  <c r="J66" i="11"/>
  <c r="I66" i="11"/>
  <c r="H66" i="11"/>
  <c r="G66" i="11"/>
  <c r="F66" i="11"/>
  <c r="E66" i="11"/>
  <c r="D66" i="11"/>
  <c r="C66" i="11"/>
  <c r="L65" i="11"/>
  <c r="K65" i="11"/>
  <c r="J65" i="11"/>
  <c r="I65" i="11"/>
  <c r="H65" i="11"/>
  <c r="G65" i="11"/>
  <c r="F65" i="11"/>
  <c r="E65" i="11"/>
  <c r="D65" i="11"/>
  <c r="C65" i="11"/>
  <c r="L64" i="11"/>
  <c r="K64" i="11"/>
  <c r="J64" i="11"/>
  <c r="I64" i="11"/>
  <c r="H64" i="11"/>
  <c r="G64" i="11"/>
  <c r="F64" i="11"/>
  <c r="E64" i="11"/>
  <c r="D64" i="11"/>
  <c r="C64" i="11"/>
  <c r="L63" i="11"/>
  <c r="K63" i="11"/>
  <c r="J63" i="11"/>
  <c r="I63" i="11"/>
  <c r="H63" i="11"/>
  <c r="G63" i="11"/>
  <c r="F63" i="11"/>
  <c r="E63" i="11"/>
  <c r="D63" i="11"/>
  <c r="C63" i="11"/>
  <c r="L58" i="11"/>
  <c r="K58" i="11"/>
  <c r="J58" i="11"/>
  <c r="I58" i="11"/>
  <c r="H58" i="11"/>
  <c r="G58" i="11"/>
  <c r="F58" i="11"/>
  <c r="E58" i="11"/>
  <c r="D58" i="11"/>
  <c r="C58" i="11"/>
  <c r="L57" i="11"/>
  <c r="K57" i="11"/>
  <c r="J57" i="11"/>
  <c r="I57" i="11"/>
  <c r="H57" i="11"/>
  <c r="G57" i="11"/>
  <c r="F57" i="11"/>
  <c r="E57" i="11"/>
  <c r="D57" i="11"/>
  <c r="C57" i="11"/>
  <c r="L56" i="11"/>
  <c r="K56" i="11"/>
  <c r="J56" i="11"/>
  <c r="I56" i="11"/>
  <c r="H56" i="11"/>
  <c r="G56" i="11"/>
  <c r="F56" i="11"/>
  <c r="E56" i="11"/>
  <c r="D56" i="11"/>
  <c r="C56" i="11"/>
  <c r="L55" i="11"/>
  <c r="K55" i="11"/>
  <c r="J55" i="11"/>
  <c r="I55" i="11"/>
  <c r="H55" i="11"/>
  <c r="G55" i="11"/>
  <c r="F55" i="11"/>
  <c r="E55" i="11"/>
  <c r="D55" i="11"/>
  <c r="C55" i="11"/>
  <c r="L54" i="11"/>
  <c r="K54" i="11"/>
  <c r="J54" i="11"/>
  <c r="I54" i="11"/>
  <c r="H54" i="11"/>
  <c r="G54" i="11"/>
  <c r="F54" i="11"/>
  <c r="E54" i="11"/>
  <c r="D54" i="11"/>
  <c r="C54" i="11"/>
  <c r="L53" i="11"/>
  <c r="K53" i="11"/>
  <c r="J53" i="11"/>
  <c r="I53" i="11"/>
  <c r="H53" i="11"/>
  <c r="G53" i="11"/>
  <c r="F53" i="11"/>
  <c r="E53" i="11"/>
  <c r="D53" i="11"/>
  <c r="C53" i="11"/>
  <c r="L52" i="11"/>
  <c r="K52" i="11"/>
  <c r="J52" i="11"/>
  <c r="I52" i="11"/>
  <c r="H52" i="11"/>
  <c r="G52" i="11"/>
  <c r="F52" i="11"/>
  <c r="E52" i="11"/>
  <c r="D52" i="11"/>
  <c r="C52" i="11"/>
  <c r="L51" i="11"/>
  <c r="K51" i="11"/>
  <c r="J51" i="11"/>
  <c r="I51" i="11"/>
  <c r="H51" i="11"/>
  <c r="G51" i="11"/>
  <c r="F51" i="11"/>
  <c r="E51" i="11"/>
  <c r="D51" i="11"/>
  <c r="C51" i="11"/>
  <c r="L50" i="11"/>
  <c r="K50" i="11"/>
  <c r="J50" i="11"/>
  <c r="I50" i="11"/>
  <c r="H50" i="11"/>
  <c r="G50" i="11"/>
  <c r="F50" i="11"/>
  <c r="E50" i="11"/>
  <c r="D50" i="11"/>
  <c r="C50" i="11"/>
  <c r="L49" i="11"/>
  <c r="K49" i="11"/>
  <c r="J49" i="11"/>
  <c r="I49" i="11"/>
  <c r="H49" i="11"/>
  <c r="G49" i="11"/>
  <c r="F49" i="11"/>
  <c r="E49" i="11"/>
  <c r="D49" i="11"/>
  <c r="C49" i="11"/>
  <c r="L48" i="11"/>
  <c r="K48" i="11"/>
  <c r="J48" i="11"/>
  <c r="I48" i="11"/>
  <c r="H48" i="11"/>
  <c r="G48" i="11"/>
  <c r="F48" i="11"/>
  <c r="E48" i="11"/>
  <c r="D48" i="11"/>
  <c r="C48" i="11"/>
  <c r="L43" i="11"/>
  <c r="K43" i="11"/>
  <c r="J43" i="11"/>
  <c r="I43" i="11"/>
  <c r="H43" i="11"/>
  <c r="G43" i="11"/>
  <c r="F43" i="11"/>
  <c r="E43" i="11"/>
  <c r="D43" i="11"/>
  <c r="C43" i="11"/>
  <c r="L42" i="11"/>
  <c r="K42" i="11"/>
  <c r="J42" i="11"/>
  <c r="I42" i="11"/>
  <c r="H42" i="11"/>
  <c r="G42" i="11"/>
  <c r="F42" i="11"/>
  <c r="E42" i="11"/>
  <c r="D42" i="11"/>
  <c r="C42" i="11"/>
  <c r="L41" i="11"/>
  <c r="K41" i="11"/>
  <c r="J41" i="11"/>
  <c r="I41" i="11"/>
  <c r="H41" i="11"/>
  <c r="G41" i="11"/>
  <c r="F41" i="11"/>
  <c r="E41" i="11"/>
  <c r="D41" i="11"/>
  <c r="C41" i="11"/>
  <c r="L40" i="11"/>
  <c r="K40" i="11"/>
  <c r="J40" i="11"/>
  <c r="I40" i="11"/>
  <c r="H40" i="11"/>
  <c r="G40" i="11"/>
  <c r="F40" i="11"/>
  <c r="E40" i="11"/>
  <c r="D40" i="11"/>
  <c r="C40" i="11"/>
  <c r="L39" i="11"/>
  <c r="K39" i="11"/>
  <c r="J39" i="11"/>
  <c r="I39" i="11"/>
  <c r="H39" i="11"/>
  <c r="G39" i="11"/>
  <c r="F39" i="11"/>
  <c r="E39" i="11"/>
  <c r="D39" i="11"/>
  <c r="C39" i="11"/>
  <c r="L38" i="11"/>
  <c r="K38" i="11"/>
  <c r="J38" i="11"/>
  <c r="I38" i="11"/>
  <c r="H38" i="11"/>
  <c r="G38" i="11"/>
  <c r="F38" i="11"/>
  <c r="E38" i="11"/>
  <c r="D38" i="11"/>
  <c r="C38" i="11"/>
  <c r="L37" i="11"/>
  <c r="K37" i="11"/>
  <c r="J37" i="11"/>
  <c r="I37" i="11"/>
  <c r="H37" i="11"/>
  <c r="G37" i="11"/>
  <c r="F37" i="11"/>
  <c r="E37" i="11"/>
  <c r="D37" i="11"/>
  <c r="C37" i="11"/>
  <c r="L36" i="11"/>
  <c r="K36" i="11"/>
  <c r="J36" i="11"/>
  <c r="I36" i="11"/>
  <c r="H36" i="11"/>
  <c r="G36" i="11"/>
  <c r="F36" i="11"/>
  <c r="E36" i="11"/>
  <c r="D36" i="11"/>
  <c r="C36" i="11"/>
  <c r="L35" i="11"/>
  <c r="K35" i="11"/>
  <c r="J35" i="11"/>
  <c r="I35" i="11"/>
  <c r="H35" i="11"/>
  <c r="G35" i="11"/>
  <c r="F35" i="11"/>
  <c r="E35" i="11"/>
  <c r="D35" i="11"/>
  <c r="C35" i="11"/>
  <c r="L34" i="11"/>
  <c r="K34" i="11"/>
  <c r="J34" i="11"/>
  <c r="I34" i="11"/>
  <c r="H34" i="11"/>
  <c r="G34" i="11"/>
  <c r="F34" i="11"/>
  <c r="E34" i="11"/>
  <c r="D34" i="11"/>
  <c r="C34" i="11"/>
  <c r="L33" i="11"/>
  <c r="K33" i="11"/>
  <c r="J33" i="11"/>
  <c r="I33" i="11"/>
  <c r="H33" i="11"/>
  <c r="G33" i="11"/>
  <c r="F33" i="11"/>
  <c r="E33" i="11"/>
  <c r="D33" i="11"/>
  <c r="C33" i="11"/>
  <c r="L13" i="10"/>
  <c r="K13" i="10"/>
  <c r="J13" i="10"/>
  <c r="I13" i="10"/>
  <c r="H13" i="10"/>
  <c r="G13" i="10"/>
  <c r="F13" i="10"/>
  <c r="E13" i="10"/>
  <c r="D13" i="10"/>
  <c r="C13" i="10"/>
  <c r="L12" i="10"/>
  <c r="K12" i="10"/>
  <c r="J12" i="10"/>
  <c r="I12" i="10"/>
  <c r="H12" i="10"/>
  <c r="G12" i="10"/>
  <c r="F12" i="10"/>
  <c r="E12" i="10"/>
  <c r="D12" i="10"/>
  <c r="C12" i="10"/>
  <c r="L11" i="10"/>
  <c r="K11" i="10"/>
  <c r="J11" i="10"/>
  <c r="I11" i="10"/>
  <c r="H11" i="10"/>
  <c r="G11" i="10"/>
  <c r="F11" i="10"/>
  <c r="E11" i="10"/>
  <c r="D11" i="10"/>
  <c r="C11" i="10"/>
  <c r="L10" i="10"/>
  <c r="K10" i="10"/>
  <c r="J10" i="10"/>
  <c r="I10" i="10"/>
  <c r="H10" i="10"/>
  <c r="G10" i="10"/>
  <c r="F10" i="10"/>
  <c r="E10" i="10"/>
  <c r="D10" i="10"/>
  <c r="C10" i="10"/>
  <c r="L9" i="10"/>
  <c r="K9" i="10"/>
  <c r="J9" i="10"/>
  <c r="I9" i="10"/>
  <c r="H9" i="10"/>
  <c r="G9" i="10"/>
  <c r="F9" i="10"/>
  <c r="E9" i="10"/>
  <c r="D9" i="10"/>
  <c r="C9" i="10"/>
  <c r="L8" i="10"/>
  <c r="K8" i="10"/>
  <c r="J8" i="10"/>
  <c r="I8" i="10"/>
  <c r="H8" i="10"/>
  <c r="G8" i="10"/>
  <c r="F8" i="10"/>
  <c r="E8" i="10"/>
  <c r="D8" i="10"/>
  <c r="C8" i="10"/>
  <c r="L7" i="10"/>
  <c r="K7" i="10"/>
  <c r="J7" i="10"/>
  <c r="I7" i="10"/>
  <c r="H7" i="10"/>
  <c r="G7" i="10"/>
  <c r="F7" i="10"/>
  <c r="E7" i="10"/>
  <c r="D7" i="10"/>
  <c r="C7" i="10"/>
  <c r="L6" i="10"/>
  <c r="K6" i="10"/>
  <c r="J6" i="10"/>
  <c r="I6" i="10"/>
  <c r="H6" i="10"/>
  <c r="G6" i="10"/>
  <c r="F6" i="10"/>
  <c r="E6" i="10"/>
  <c r="D6" i="10"/>
  <c r="C6" i="10"/>
  <c r="L5" i="10"/>
  <c r="K5" i="10"/>
  <c r="J5" i="10"/>
  <c r="I5" i="10"/>
  <c r="H5" i="10"/>
  <c r="G5" i="10"/>
  <c r="F5" i="10"/>
  <c r="E5" i="10"/>
  <c r="D5" i="10"/>
  <c r="C5" i="10"/>
  <c r="L4" i="10"/>
  <c r="K4" i="10"/>
  <c r="J4" i="10"/>
  <c r="I4" i="10"/>
  <c r="H4" i="10"/>
  <c r="G4" i="10"/>
  <c r="F4" i="10"/>
  <c r="E4" i="10"/>
  <c r="D4" i="10"/>
  <c r="C4" i="10"/>
  <c r="L3" i="10"/>
  <c r="K3" i="10"/>
  <c r="J3" i="10"/>
  <c r="I3" i="10"/>
  <c r="H3" i="10"/>
  <c r="G3" i="10"/>
  <c r="F3" i="10"/>
  <c r="E3" i="10"/>
  <c r="D3" i="10"/>
  <c r="C3" i="10"/>
  <c r="L28" i="10"/>
  <c r="K28" i="10"/>
  <c r="J28" i="10"/>
  <c r="I28" i="10"/>
  <c r="H28" i="10"/>
  <c r="G28" i="10"/>
  <c r="F28" i="10"/>
  <c r="E28" i="10"/>
  <c r="D28" i="10"/>
  <c r="C28" i="10"/>
  <c r="L27" i="10"/>
  <c r="K27" i="10"/>
  <c r="J27" i="10"/>
  <c r="I27" i="10"/>
  <c r="H27" i="10"/>
  <c r="G27" i="10"/>
  <c r="F27" i="10"/>
  <c r="E27" i="10"/>
  <c r="D27" i="10"/>
  <c r="C27" i="10"/>
  <c r="L26" i="10"/>
  <c r="K26" i="10"/>
  <c r="J26" i="10"/>
  <c r="I26" i="10"/>
  <c r="H26" i="10"/>
  <c r="G26" i="10"/>
  <c r="F26" i="10"/>
  <c r="E26" i="10"/>
  <c r="D26" i="10"/>
  <c r="C26" i="10"/>
  <c r="L25" i="10"/>
  <c r="K25" i="10"/>
  <c r="J25" i="10"/>
  <c r="I25" i="10"/>
  <c r="H25" i="10"/>
  <c r="G25" i="10"/>
  <c r="F25" i="10"/>
  <c r="E25" i="10"/>
  <c r="D25" i="10"/>
  <c r="C25" i="10"/>
  <c r="L24" i="10"/>
  <c r="K24" i="10"/>
  <c r="J24" i="10"/>
  <c r="I24" i="10"/>
  <c r="H24" i="10"/>
  <c r="G24" i="10"/>
  <c r="F24" i="10"/>
  <c r="E24" i="10"/>
  <c r="D24" i="10"/>
  <c r="C24" i="10"/>
  <c r="L23" i="10"/>
  <c r="K23" i="10"/>
  <c r="J23" i="10"/>
  <c r="I23" i="10"/>
  <c r="H23" i="10"/>
  <c r="G23" i="10"/>
  <c r="F23" i="10"/>
  <c r="E23" i="10"/>
  <c r="D23" i="10"/>
  <c r="C23" i="10"/>
  <c r="L22" i="10"/>
  <c r="K22" i="10"/>
  <c r="J22" i="10"/>
  <c r="I22" i="10"/>
  <c r="H22" i="10"/>
  <c r="G22" i="10"/>
  <c r="F22" i="10"/>
  <c r="E22" i="10"/>
  <c r="D22" i="10"/>
  <c r="C22" i="10"/>
  <c r="L21" i="10"/>
  <c r="K21" i="10"/>
  <c r="J21" i="10"/>
  <c r="I21" i="10"/>
  <c r="H21" i="10"/>
  <c r="G21" i="10"/>
  <c r="F21" i="10"/>
  <c r="E21" i="10"/>
  <c r="D21" i="10"/>
  <c r="C21" i="10"/>
  <c r="L20" i="10"/>
  <c r="K20" i="10"/>
  <c r="J20" i="10"/>
  <c r="I20" i="10"/>
  <c r="H20" i="10"/>
  <c r="G20" i="10"/>
  <c r="F20" i="10"/>
  <c r="E20" i="10"/>
  <c r="D20" i="10"/>
  <c r="C20" i="10"/>
  <c r="L19" i="10"/>
  <c r="K19" i="10"/>
  <c r="J19" i="10"/>
  <c r="I19" i="10"/>
  <c r="H19" i="10"/>
  <c r="G19" i="10"/>
  <c r="F19" i="10"/>
  <c r="E19" i="10"/>
  <c r="D19" i="10"/>
  <c r="C19" i="10"/>
  <c r="L18" i="10"/>
  <c r="K18" i="10"/>
  <c r="J18" i="10"/>
  <c r="I18" i="10"/>
  <c r="H18" i="10"/>
  <c r="G18" i="10"/>
  <c r="F18" i="10"/>
  <c r="E18" i="10"/>
  <c r="D18" i="10"/>
  <c r="C18" i="10"/>
  <c r="L43" i="10"/>
  <c r="K43" i="10"/>
  <c r="J43" i="10"/>
  <c r="I43" i="10"/>
  <c r="H43" i="10"/>
  <c r="G43" i="10"/>
  <c r="F43" i="10"/>
  <c r="E43" i="10"/>
  <c r="D43" i="10"/>
  <c r="C43" i="10"/>
  <c r="L42" i="10"/>
  <c r="K42" i="10"/>
  <c r="J42" i="10"/>
  <c r="I42" i="10"/>
  <c r="H42" i="10"/>
  <c r="G42" i="10"/>
  <c r="F42" i="10"/>
  <c r="E42" i="10"/>
  <c r="D42" i="10"/>
  <c r="C42" i="10"/>
  <c r="L41" i="10"/>
  <c r="K41" i="10"/>
  <c r="J41" i="10"/>
  <c r="I41" i="10"/>
  <c r="H41" i="10"/>
  <c r="G41" i="10"/>
  <c r="F41" i="10"/>
  <c r="E41" i="10"/>
  <c r="D41" i="10"/>
  <c r="C41" i="10"/>
  <c r="L40" i="10"/>
  <c r="K40" i="10"/>
  <c r="J40" i="10"/>
  <c r="I40" i="10"/>
  <c r="H40" i="10"/>
  <c r="G40" i="10"/>
  <c r="F40" i="10"/>
  <c r="E40" i="10"/>
  <c r="D40" i="10"/>
  <c r="C40" i="10"/>
  <c r="L39" i="10"/>
  <c r="K39" i="10"/>
  <c r="J39" i="10"/>
  <c r="I39" i="10"/>
  <c r="H39" i="10"/>
  <c r="G39" i="10"/>
  <c r="F39" i="10"/>
  <c r="E39" i="10"/>
  <c r="D39" i="10"/>
  <c r="C39" i="10"/>
  <c r="L38" i="10"/>
  <c r="K38" i="10"/>
  <c r="J38" i="10"/>
  <c r="I38" i="10"/>
  <c r="H38" i="10"/>
  <c r="G38" i="10"/>
  <c r="F38" i="10"/>
  <c r="E38" i="10"/>
  <c r="D38" i="10"/>
  <c r="C38" i="10"/>
  <c r="L37" i="10"/>
  <c r="K37" i="10"/>
  <c r="J37" i="10"/>
  <c r="I37" i="10"/>
  <c r="H37" i="10"/>
  <c r="G37" i="10"/>
  <c r="F37" i="10"/>
  <c r="E37" i="10"/>
  <c r="D37" i="10"/>
  <c r="C37" i="10"/>
  <c r="L36" i="10"/>
  <c r="K36" i="10"/>
  <c r="J36" i="10"/>
  <c r="I36" i="10"/>
  <c r="H36" i="10"/>
  <c r="G36" i="10"/>
  <c r="F36" i="10"/>
  <c r="E36" i="10"/>
  <c r="D36" i="10"/>
  <c r="C36" i="10"/>
  <c r="L35" i="10"/>
  <c r="K35" i="10"/>
  <c r="J35" i="10"/>
  <c r="I35" i="10"/>
  <c r="H35" i="10"/>
  <c r="G35" i="10"/>
  <c r="F35" i="10"/>
  <c r="E35" i="10"/>
  <c r="D35" i="10"/>
  <c r="C35" i="10"/>
  <c r="L34" i="10"/>
  <c r="K34" i="10"/>
  <c r="J34" i="10"/>
  <c r="I34" i="10"/>
  <c r="H34" i="10"/>
  <c r="G34" i="10"/>
  <c r="F34" i="10"/>
  <c r="E34" i="10"/>
  <c r="D34" i="10"/>
  <c r="C34" i="10"/>
  <c r="L33" i="10"/>
  <c r="K33" i="10"/>
  <c r="J33" i="10"/>
  <c r="I33" i="10"/>
  <c r="H33" i="10"/>
  <c r="G33" i="10"/>
  <c r="F33" i="10"/>
  <c r="E33" i="10"/>
  <c r="D33" i="10"/>
  <c r="C33" i="10"/>
  <c r="L58" i="10"/>
  <c r="K58" i="10"/>
  <c r="J58" i="10"/>
  <c r="I58" i="10"/>
  <c r="H58" i="10"/>
  <c r="G58" i="10"/>
  <c r="F58" i="10"/>
  <c r="E58" i="10"/>
  <c r="D58" i="10"/>
  <c r="C58" i="10"/>
  <c r="L57" i="10"/>
  <c r="K57" i="10"/>
  <c r="J57" i="10"/>
  <c r="I57" i="10"/>
  <c r="H57" i="10"/>
  <c r="G57" i="10"/>
  <c r="F57" i="10"/>
  <c r="E57" i="10"/>
  <c r="D57" i="10"/>
  <c r="C57" i="10"/>
  <c r="L56" i="10"/>
  <c r="K56" i="10"/>
  <c r="J56" i="10"/>
  <c r="I56" i="10"/>
  <c r="H56" i="10"/>
  <c r="G56" i="10"/>
  <c r="F56" i="10"/>
  <c r="E56" i="10"/>
  <c r="D56" i="10"/>
  <c r="C56" i="10"/>
  <c r="L55" i="10"/>
  <c r="K55" i="10"/>
  <c r="J55" i="10"/>
  <c r="I55" i="10"/>
  <c r="H55" i="10"/>
  <c r="G55" i="10"/>
  <c r="F55" i="10"/>
  <c r="E55" i="10"/>
  <c r="D55" i="10"/>
  <c r="C55" i="10"/>
  <c r="L54" i="10"/>
  <c r="K54" i="10"/>
  <c r="J54" i="10"/>
  <c r="I54" i="10"/>
  <c r="H54" i="10"/>
  <c r="G54" i="10"/>
  <c r="F54" i="10"/>
  <c r="E54" i="10"/>
  <c r="D54" i="10"/>
  <c r="C54" i="10"/>
  <c r="L53" i="10"/>
  <c r="K53" i="10"/>
  <c r="J53" i="10"/>
  <c r="I53" i="10"/>
  <c r="H53" i="10"/>
  <c r="G53" i="10"/>
  <c r="F53" i="10"/>
  <c r="E53" i="10"/>
  <c r="D53" i="10"/>
  <c r="C53" i="10"/>
  <c r="L52" i="10"/>
  <c r="K52" i="10"/>
  <c r="J52" i="10"/>
  <c r="I52" i="10"/>
  <c r="H52" i="10"/>
  <c r="G52" i="10"/>
  <c r="F52" i="10"/>
  <c r="E52" i="10"/>
  <c r="D52" i="10"/>
  <c r="C52" i="10"/>
  <c r="L51" i="10"/>
  <c r="K51" i="10"/>
  <c r="J51" i="10"/>
  <c r="I51" i="10"/>
  <c r="H51" i="10"/>
  <c r="G51" i="10"/>
  <c r="F51" i="10"/>
  <c r="E51" i="10"/>
  <c r="D51" i="10"/>
  <c r="C51" i="10"/>
  <c r="L50" i="10"/>
  <c r="K50" i="10"/>
  <c r="J50" i="10"/>
  <c r="I50" i="10"/>
  <c r="H50" i="10"/>
  <c r="G50" i="10"/>
  <c r="F50" i="10"/>
  <c r="E50" i="10"/>
  <c r="D50" i="10"/>
  <c r="C50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73" i="10"/>
  <c r="K73" i="10"/>
  <c r="J73" i="10"/>
  <c r="I73" i="10"/>
  <c r="H73" i="10"/>
  <c r="G73" i="10"/>
  <c r="F73" i="10"/>
  <c r="E73" i="10"/>
  <c r="D73" i="10"/>
  <c r="C73" i="10"/>
  <c r="L72" i="10"/>
  <c r="K72" i="10"/>
  <c r="J72" i="10"/>
  <c r="I72" i="10"/>
  <c r="H72" i="10"/>
  <c r="G72" i="10"/>
  <c r="F72" i="10"/>
  <c r="E72" i="10"/>
  <c r="D72" i="10"/>
  <c r="C72" i="10"/>
  <c r="L71" i="10"/>
  <c r="K71" i="10"/>
  <c r="J71" i="10"/>
  <c r="I71" i="10"/>
  <c r="H71" i="10"/>
  <c r="G71" i="10"/>
  <c r="F71" i="10"/>
  <c r="E71" i="10"/>
  <c r="D71" i="10"/>
  <c r="C71" i="10"/>
  <c r="L70" i="10"/>
  <c r="K70" i="10"/>
  <c r="J70" i="10"/>
  <c r="I70" i="10"/>
  <c r="H70" i="10"/>
  <c r="G70" i="10"/>
  <c r="F70" i="10"/>
  <c r="E70" i="10"/>
  <c r="D70" i="10"/>
  <c r="C70" i="10"/>
  <c r="L69" i="10"/>
  <c r="K69" i="10"/>
  <c r="J69" i="10"/>
  <c r="I69" i="10"/>
  <c r="H69" i="10"/>
  <c r="G69" i="10"/>
  <c r="F69" i="10"/>
  <c r="E69" i="10"/>
  <c r="D69" i="10"/>
  <c r="C69" i="10"/>
  <c r="L68" i="10"/>
  <c r="K68" i="10"/>
  <c r="J68" i="10"/>
  <c r="I68" i="10"/>
  <c r="H68" i="10"/>
  <c r="G68" i="10"/>
  <c r="F68" i="10"/>
  <c r="E68" i="10"/>
  <c r="D68" i="10"/>
  <c r="C68" i="10"/>
  <c r="L67" i="10"/>
  <c r="K67" i="10"/>
  <c r="J67" i="10"/>
  <c r="I67" i="10"/>
  <c r="H67" i="10"/>
  <c r="G67" i="10"/>
  <c r="F67" i="10"/>
  <c r="E67" i="10"/>
  <c r="D67" i="10"/>
  <c r="C67" i="10"/>
  <c r="L66" i="10"/>
  <c r="K66" i="10"/>
  <c r="J66" i="10"/>
  <c r="I66" i="10"/>
  <c r="H66" i="10"/>
  <c r="G66" i="10"/>
  <c r="F66" i="10"/>
  <c r="E66" i="10"/>
  <c r="D66" i="10"/>
  <c r="C66" i="10"/>
  <c r="L65" i="10"/>
  <c r="K65" i="10"/>
  <c r="J65" i="10"/>
  <c r="I65" i="10"/>
  <c r="H65" i="10"/>
  <c r="G65" i="10"/>
  <c r="F65" i="10"/>
  <c r="E65" i="10"/>
  <c r="D65" i="10"/>
  <c r="C65" i="10"/>
  <c r="L64" i="10"/>
  <c r="K64" i="10"/>
  <c r="J64" i="10"/>
  <c r="I64" i="10"/>
  <c r="H64" i="10"/>
  <c r="G64" i="10"/>
  <c r="F64" i="10"/>
  <c r="E64" i="10"/>
  <c r="D64" i="10"/>
  <c r="C64" i="10"/>
  <c r="L63" i="10"/>
  <c r="K63" i="10"/>
  <c r="J63" i="10"/>
  <c r="I63" i="10"/>
  <c r="H63" i="10"/>
  <c r="G63" i="10"/>
  <c r="F63" i="10"/>
  <c r="E63" i="10"/>
  <c r="D63" i="10"/>
  <c r="C63" i="10"/>
  <c r="L13" i="9"/>
  <c r="K13" i="9"/>
  <c r="J13" i="9"/>
  <c r="I13" i="9"/>
  <c r="H13" i="9"/>
  <c r="G13" i="9"/>
  <c r="F13" i="9"/>
  <c r="E13" i="9"/>
  <c r="D13" i="9"/>
  <c r="C13" i="9"/>
  <c r="L12" i="9"/>
  <c r="K12" i="9"/>
  <c r="J12" i="9"/>
  <c r="I12" i="9"/>
  <c r="H12" i="9"/>
  <c r="G12" i="9"/>
  <c r="F12" i="9"/>
  <c r="E12" i="9"/>
  <c r="D12" i="9"/>
  <c r="C12" i="9"/>
  <c r="L11" i="9"/>
  <c r="K11" i="9"/>
  <c r="J11" i="9"/>
  <c r="I11" i="9"/>
  <c r="H11" i="9"/>
  <c r="G11" i="9"/>
  <c r="F11" i="9"/>
  <c r="E11" i="9"/>
  <c r="D11" i="9"/>
  <c r="C11" i="9"/>
  <c r="L10" i="9"/>
  <c r="K10" i="9"/>
  <c r="J10" i="9"/>
  <c r="I10" i="9"/>
  <c r="H10" i="9"/>
  <c r="G10" i="9"/>
  <c r="F10" i="9"/>
  <c r="E10" i="9"/>
  <c r="D10" i="9"/>
  <c r="C10" i="9"/>
  <c r="L9" i="9"/>
  <c r="K9" i="9"/>
  <c r="J9" i="9"/>
  <c r="I9" i="9"/>
  <c r="H9" i="9"/>
  <c r="G9" i="9"/>
  <c r="F9" i="9"/>
  <c r="E9" i="9"/>
  <c r="D9" i="9"/>
  <c r="C9" i="9"/>
  <c r="L8" i="9"/>
  <c r="K8" i="9"/>
  <c r="J8" i="9"/>
  <c r="I8" i="9"/>
  <c r="H8" i="9"/>
  <c r="G8" i="9"/>
  <c r="F8" i="9"/>
  <c r="E8" i="9"/>
  <c r="D8" i="9"/>
  <c r="C8" i="9"/>
  <c r="L7" i="9"/>
  <c r="K7" i="9"/>
  <c r="J7" i="9"/>
  <c r="I7" i="9"/>
  <c r="H7" i="9"/>
  <c r="G7" i="9"/>
  <c r="F7" i="9"/>
  <c r="E7" i="9"/>
  <c r="D7" i="9"/>
  <c r="C7" i="9"/>
  <c r="L6" i="9"/>
  <c r="K6" i="9"/>
  <c r="J6" i="9"/>
  <c r="I6" i="9"/>
  <c r="H6" i="9"/>
  <c r="G6" i="9"/>
  <c r="F6" i="9"/>
  <c r="E6" i="9"/>
  <c r="D6" i="9"/>
  <c r="C6" i="9"/>
  <c r="L5" i="9"/>
  <c r="K5" i="9"/>
  <c r="J5" i="9"/>
  <c r="I5" i="9"/>
  <c r="H5" i="9"/>
  <c r="G5" i="9"/>
  <c r="F5" i="9"/>
  <c r="E5" i="9"/>
  <c r="D5" i="9"/>
  <c r="C5" i="9"/>
  <c r="L4" i="9"/>
  <c r="K4" i="9"/>
  <c r="J4" i="9"/>
  <c r="I4" i="9"/>
  <c r="H4" i="9"/>
  <c r="G4" i="9"/>
  <c r="F4" i="9"/>
  <c r="E4" i="9"/>
  <c r="D4" i="9"/>
  <c r="C4" i="9"/>
  <c r="L3" i="9"/>
  <c r="K3" i="9"/>
  <c r="J3" i="9"/>
  <c r="I3" i="9"/>
  <c r="H3" i="9"/>
  <c r="G3" i="9"/>
  <c r="F3" i="9"/>
  <c r="E3" i="9"/>
  <c r="D3" i="9"/>
  <c r="C3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6" i="9"/>
  <c r="K26" i="9"/>
  <c r="J26" i="9"/>
  <c r="I26" i="9"/>
  <c r="H26" i="9"/>
  <c r="G26" i="9"/>
  <c r="F26" i="9"/>
  <c r="E26" i="9"/>
  <c r="D26" i="9"/>
  <c r="C26" i="9"/>
  <c r="L25" i="9"/>
  <c r="K25" i="9"/>
  <c r="J25" i="9"/>
  <c r="I25" i="9"/>
  <c r="H25" i="9"/>
  <c r="G25" i="9"/>
  <c r="F25" i="9"/>
  <c r="E25" i="9"/>
  <c r="D25" i="9"/>
  <c r="C25" i="9"/>
  <c r="L24" i="9"/>
  <c r="K24" i="9"/>
  <c r="J24" i="9"/>
  <c r="I24" i="9"/>
  <c r="H24" i="9"/>
  <c r="G24" i="9"/>
  <c r="F24" i="9"/>
  <c r="E24" i="9"/>
  <c r="D24" i="9"/>
  <c r="C24" i="9"/>
  <c r="L23" i="9"/>
  <c r="K23" i="9"/>
  <c r="J23" i="9"/>
  <c r="I23" i="9"/>
  <c r="H23" i="9"/>
  <c r="G23" i="9"/>
  <c r="F23" i="9"/>
  <c r="E23" i="9"/>
  <c r="D23" i="9"/>
  <c r="C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L18" i="9"/>
  <c r="K18" i="9"/>
  <c r="J18" i="9"/>
  <c r="I18" i="9"/>
  <c r="H18" i="9"/>
  <c r="G18" i="9"/>
  <c r="F18" i="9"/>
  <c r="E18" i="9"/>
  <c r="D18" i="9"/>
  <c r="C18" i="9"/>
  <c r="L43" i="9"/>
  <c r="K43" i="9"/>
  <c r="J43" i="9"/>
  <c r="I43" i="9"/>
  <c r="H43" i="9"/>
  <c r="G43" i="9"/>
  <c r="F43" i="9"/>
  <c r="E43" i="9"/>
  <c r="D43" i="9"/>
  <c r="C43" i="9"/>
  <c r="L42" i="9"/>
  <c r="K42" i="9"/>
  <c r="J42" i="9"/>
  <c r="I42" i="9"/>
  <c r="H42" i="9"/>
  <c r="G42" i="9"/>
  <c r="F42" i="9"/>
  <c r="E42" i="9"/>
  <c r="D42" i="9"/>
  <c r="C42" i="9"/>
  <c r="L41" i="9"/>
  <c r="K41" i="9"/>
  <c r="J41" i="9"/>
  <c r="I41" i="9"/>
  <c r="H41" i="9"/>
  <c r="G41" i="9"/>
  <c r="F41" i="9"/>
  <c r="E41" i="9"/>
  <c r="D41" i="9"/>
  <c r="C41" i="9"/>
  <c r="L40" i="9"/>
  <c r="K40" i="9"/>
  <c r="J40" i="9"/>
  <c r="I40" i="9"/>
  <c r="H40" i="9"/>
  <c r="G40" i="9"/>
  <c r="F40" i="9"/>
  <c r="E40" i="9"/>
  <c r="D40" i="9"/>
  <c r="C40" i="9"/>
  <c r="L39" i="9"/>
  <c r="K39" i="9"/>
  <c r="J39" i="9"/>
  <c r="I39" i="9"/>
  <c r="H39" i="9"/>
  <c r="G39" i="9"/>
  <c r="F39" i="9"/>
  <c r="E39" i="9"/>
  <c r="D39" i="9"/>
  <c r="C39" i="9"/>
  <c r="L38" i="9"/>
  <c r="K38" i="9"/>
  <c r="J38" i="9"/>
  <c r="I38" i="9"/>
  <c r="H38" i="9"/>
  <c r="G38" i="9"/>
  <c r="F38" i="9"/>
  <c r="E38" i="9"/>
  <c r="D38" i="9"/>
  <c r="C38" i="9"/>
  <c r="L37" i="9"/>
  <c r="K37" i="9"/>
  <c r="J37" i="9"/>
  <c r="I37" i="9"/>
  <c r="H37" i="9"/>
  <c r="G37" i="9"/>
  <c r="F37" i="9"/>
  <c r="E37" i="9"/>
  <c r="D37" i="9"/>
  <c r="C37" i="9"/>
  <c r="L36" i="9"/>
  <c r="K36" i="9"/>
  <c r="J36" i="9"/>
  <c r="I36" i="9"/>
  <c r="H36" i="9"/>
  <c r="G36" i="9"/>
  <c r="F36" i="9"/>
  <c r="E36" i="9"/>
  <c r="D36" i="9"/>
  <c r="C36" i="9"/>
  <c r="L35" i="9"/>
  <c r="K35" i="9"/>
  <c r="J35" i="9"/>
  <c r="I35" i="9"/>
  <c r="H35" i="9"/>
  <c r="G35" i="9"/>
  <c r="F35" i="9"/>
  <c r="E35" i="9"/>
  <c r="D35" i="9"/>
  <c r="C35" i="9"/>
  <c r="L34" i="9"/>
  <c r="K34" i="9"/>
  <c r="J34" i="9"/>
  <c r="I34" i="9"/>
  <c r="H34" i="9"/>
  <c r="G34" i="9"/>
  <c r="F34" i="9"/>
  <c r="E34" i="9"/>
  <c r="D34" i="9"/>
  <c r="C34" i="9"/>
  <c r="L33" i="9"/>
  <c r="K33" i="9"/>
  <c r="J33" i="9"/>
  <c r="I33" i="9"/>
  <c r="H33" i="9"/>
  <c r="G33" i="9"/>
  <c r="F33" i="9"/>
  <c r="E33" i="9"/>
  <c r="D33" i="9"/>
  <c r="C33" i="9"/>
  <c r="L58" i="9"/>
  <c r="K58" i="9"/>
  <c r="J58" i="9"/>
  <c r="I58" i="9"/>
  <c r="H58" i="9"/>
  <c r="G58" i="9"/>
  <c r="F58" i="9"/>
  <c r="E58" i="9"/>
  <c r="D58" i="9"/>
  <c r="C58" i="9"/>
  <c r="L57" i="9"/>
  <c r="K57" i="9"/>
  <c r="J57" i="9"/>
  <c r="I57" i="9"/>
  <c r="H57" i="9"/>
  <c r="G57" i="9"/>
  <c r="F57" i="9"/>
  <c r="E57" i="9"/>
  <c r="D57" i="9"/>
  <c r="C57" i="9"/>
  <c r="L56" i="9"/>
  <c r="K56" i="9"/>
  <c r="J56" i="9"/>
  <c r="I56" i="9"/>
  <c r="H56" i="9"/>
  <c r="G56" i="9"/>
  <c r="F56" i="9"/>
  <c r="E56" i="9"/>
  <c r="D56" i="9"/>
  <c r="C56" i="9"/>
  <c r="L55" i="9"/>
  <c r="K55" i="9"/>
  <c r="J55" i="9"/>
  <c r="I55" i="9"/>
  <c r="H55" i="9"/>
  <c r="G55" i="9"/>
  <c r="F55" i="9"/>
  <c r="E55" i="9"/>
  <c r="D55" i="9"/>
  <c r="C55" i="9"/>
  <c r="L54" i="9"/>
  <c r="K54" i="9"/>
  <c r="J54" i="9"/>
  <c r="I54" i="9"/>
  <c r="H54" i="9"/>
  <c r="G54" i="9"/>
  <c r="F54" i="9"/>
  <c r="E54" i="9"/>
  <c r="D54" i="9"/>
  <c r="C54" i="9"/>
  <c r="L53" i="9"/>
  <c r="K53" i="9"/>
  <c r="J53" i="9"/>
  <c r="I53" i="9"/>
  <c r="H53" i="9"/>
  <c r="G53" i="9"/>
  <c r="F53" i="9"/>
  <c r="E53" i="9"/>
  <c r="D53" i="9"/>
  <c r="C53" i="9"/>
  <c r="L52" i="9"/>
  <c r="K52" i="9"/>
  <c r="J52" i="9"/>
  <c r="I52" i="9"/>
  <c r="H52" i="9"/>
  <c r="G52" i="9"/>
  <c r="F52" i="9"/>
  <c r="E52" i="9"/>
  <c r="D52" i="9"/>
  <c r="C52" i="9"/>
  <c r="L51" i="9"/>
  <c r="K51" i="9"/>
  <c r="J51" i="9"/>
  <c r="I51" i="9"/>
  <c r="H51" i="9"/>
  <c r="G51" i="9"/>
  <c r="F51" i="9"/>
  <c r="E51" i="9"/>
  <c r="D51" i="9"/>
  <c r="C51" i="9"/>
  <c r="L50" i="9"/>
  <c r="K50" i="9"/>
  <c r="J50" i="9"/>
  <c r="I50" i="9"/>
  <c r="H50" i="9"/>
  <c r="G50" i="9"/>
  <c r="F50" i="9"/>
  <c r="E50" i="9"/>
  <c r="D50" i="9"/>
  <c r="C50" i="9"/>
  <c r="L49" i="9"/>
  <c r="K49" i="9"/>
  <c r="J49" i="9"/>
  <c r="I49" i="9"/>
  <c r="H49" i="9"/>
  <c r="G49" i="9"/>
  <c r="F49" i="9"/>
  <c r="E49" i="9"/>
  <c r="D49" i="9"/>
  <c r="C49" i="9"/>
  <c r="L48" i="9"/>
  <c r="K48" i="9"/>
  <c r="J48" i="9"/>
  <c r="I48" i="9"/>
  <c r="H48" i="9"/>
  <c r="G48" i="9"/>
  <c r="F48" i="9"/>
  <c r="E48" i="9"/>
  <c r="D48" i="9"/>
  <c r="C48" i="9"/>
  <c r="L73" i="9"/>
  <c r="K73" i="9"/>
  <c r="J73" i="9"/>
  <c r="I73" i="9"/>
  <c r="H73" i="9"/>
  <c r="G73" i="9"/>
  <c r="F73" i="9"/>
  <c r="E73" i="9"/>
  <c r="D73" i="9"/>
  <c r="C73" i="9"/>
  <c r="L72" i="9"/>
  <c r="K72" i="9"/>
  <c r="J72" i="9"/>
  <c r="I72" i="9"/>
  <c r="H72" i="9"/>
  <c r="G72" i="9"/>
  <c r="F72" i="9"/>
  <c r="E72" i="9"/>
  <c r="D72" i="9"/>
  <c r="C72" i="9"/>
  <c r="L71" i="9"/>
  <c r="K71" i="9"/>
  <c r="J71" i="9"/>
  <c r="I71" i="9"/>
  <c r="H71" i="9"/>
  <c r="G71" i="9"/>
  <c r="F71" i="9"/>
  <c r="E71" i="9"/>
  <c r="D71" i="9"/>
  <c r="C71" i="9"/>
  <c r="L70" i="9"/>
  <c r="K70" i="9"/>
  <c r="J70" i="9"/>
  <c r="I70" i="9"/>
  <c r="H70" i="9"/>
  <c r="G70" i="9"/>
  <c r="F70" i="9"/>
  <c r="E70" i="9"/>
  <c r="D70" i="9"/>
  <c r="C70" i="9"/>
  <c r="L69" i="9"/>
  <c r="K69" i="9"/>
  <c r="J69" i="9"/>
  <c r="I69" i="9"/>
  <c r="H69" i="9"/>
  <c r="G69" i="9"/>
  <c r="F69" i="9"/>
  <c r="E69" i="9"/>
  <c r="D69" i="9"/>
  <c r="C69" i="9"/>
  <c r="L68" i="9"/>
  <c r="K68" i="9"/>
  <c r="J68" i="9"/>
  <c r="I68" i="9"/>
  <c r="H68" i="9"/>
  <c r="G68" i="9"/>
  <c r="F68" i="9"/>
  <c r="E68" i="9"/>
  <c r="D68" i="9"/>
  <c r="C68" i="9"/>
  <c r="L67" i="9"/>
  <c r="K67" i="9"/>
  <c r="J67" i="9"/>
  <c r="I67" i="9"/>
  <c r="H67" i="9"/>
  <c r="G67" i="9"/>
  <c r="F67" i="9"/>
  <c r="E67" i="9"/>
  <c r="D67" i="9"/>
  <c r="C67" i="9"/>
  <c r="L66" i="9"/>
  <c r="K66" i="9"/>
  <c r="J66" i="9"/>
  <c r="I66" i="9"/>
  <c r="H66" i="9"/>
  <c r="G66" i="9"/>
  <c r="F66" i="9"/>
  <c r="E66" i="9"/>
  <c r="D66" i="9"/>
  <c r="C66" i="9"/>
  <c r="L65" i="9"/>
  <c r="K65" i="9"/>
  <c r="J65" i="9"/>
  <c r="I65" i="9"/>
  <c r="H65" i="9"/>
  <c r="G65" i="9"/>
  <c r="F65" i="9"/>
  <c r="E65" i="9"/>
  <c r="D65" i="9"/>
  <c r="C65" i="9"/>
  <c r="L64" i="9"/>
  <c r="K64" i="9"/>
  <c r="J64" i="9"/>
  <c r="I64" i="9"/>
  <c r="H64" i="9"/>
  <c r="G64" i="9"/>
  <c r="F64" i="9"/>
  <c r="E64" i="9"/>
  <c r="D64" i="9"/>
  <c r="C64" i="9"/>
  <c r="L63" i="9"/>
  <c r="K63" i="9"/>
  <c r="J63" i="9"/>
  <c r="I63" i="9"/>
  <c r="H63" i="9"/>
  <c r="G63" i="9"/>
  <c r="F63" i="9"/>
  <c r="E63" i="9"/>
  <c r="D63" i="9"/>
  <c r="C63" i="9"/>
  <c r="L13" i="8"/>
  <c r="K13" i="8"/>
  <c r="J13" i="8"/>
  <c r="I13" i="8"/>
  <c r="H13" i="8"/>
  <c r="G13" i="8"/>
  <c r="F13" i="8"/>
  <c r="E13" i="8"/>
  <c r="D13" i="8"/>
  <c r="C13" i="8"/>
  <c r="L12" i="8"/>
  <c r="K12" i="8"/>
  <c r="J12" i="8"/>
  <c r="I12" i="8"/>
  <c r="H12" i="8"/>
  <c r="G12" i="8"/>
  <c r="F12" i="8"/>
  <c r="E12" i="8"/>
  <c r="D12" i="8"/>
  <c r="C12" i="8"/>
  <c r="L11" i="8"/>
  <c r="K11" i="8"/>
  <c r="J11" i="8"/>
  <c r="I11" i="8"/>
  <c r="H11" i="8"/>
  <c r="G11" i="8"/>
  <c r="F11" i="8"/>
  <c r="E11" i="8"/>
  <c r="D11" i="8"/>
  <c r="C11" i="8"/>
  <c r="L10" i="8"/>
  <c r="K10" i="8"/>
  <c r="J10" i="8"/>
  <c r="I10" i="8"/>
  <c r="H10" i="8"/>
  <c r="G10" i="8"/>
  <c r="F10" i="8"/>
  <c r="E10" i="8"/>
  <c r="D10" i="8"/>
  <c r="C10" i="8"/>
  <c r="L9" i="8"/>
  <c r="K9" i="8"/>
  <c r="J9" i="8"/>
  <c r="I9" i="8"/>
  <c r="H9" i="8"/>
  <c r="G9" i="8"/>
  <c r="F9" i="8"/>
  <c r="E9" i="8"/>
  <c r="D9" i="8"/>
  <c r="C9" i="8"/>
  <c r="L8" i="8"/>
  <c r="K8" i="8"/>
  <c r="J8" i="8"/>
  <c r="I8" i="8"/>
  <c r="H8" i="8"/>
  <c r="G8" i="8"/>
  <c r="F8" i="8"/>
  <c r="E8" i="8"/>
  <c r="D8" i="8"/>
  <c r="C8" i="8"/>
  <c r="L7" i="8"/>
  <c r="K7" i="8"/>
  <c r="J7" i="8"/>
  <c r="I7" i="8"/>
  <c r="H7" i="8"/>
  <c r="G7" i="8"/>
  <c r="F7" i="8"/>
  <c r="E7" i="8"/>
  <c r="D7" i="8"/>
  <c r="C7" i="8"/>
  <c r="L6" i="8"/>
  <c r="K6" i="8"/>
  <c r="J6" i="8"/>
  <c r="I6" i="8"/>
  <c r="H6" i="8"/>
  <c r="G6" i="8"/>
  <c r="F6" i="8"/>
  <c r="E6" i="8"/>
  <c r="D6" i="8"/>
  <c r="C6" i="8"/>
  <c r="L5" i="8"/>
  <c r="K5" i="8"/>
  <c r="J5" i="8"/>
  <c r="I5" i="8"/>
  <c r="H5" i="8"/>
  <c r="G5" i="8"/>
  <c r="F5" i="8"/>
  <c r="E5" i="8"/>
  <c r="D5" i="8"/>
  <c r="C5" i="8"/>
  <c r="L4" i="8"/>
  <c r="K4" i="8"/>
  <c r="J4" i="8"/>
  <c r="I4" i="8"/>
  <c r="H4" i="8"/>
  <c r="G4" i="8"/>
  <c r="F4" i="8"/>
  <c r="E4" i="8"/>
  <c r="D4" i="8"/>
  <c r="C4" i="8"/>
  <c r="L3" i="8"/>
  <c r="K3" i="8"/>
  <c r="J3" i="8"/>
  <c r="I3" i="8"/>
  <c r="H3" i="8"/>
  <c r="G3" i="8"/>
  <c r="F3" i="8"/>
  <c r="E3" i="8"/>
  <c r="D3" i="8"/>
  <c r="C3" i="8"/>
  <c r="L28" i="8"/>
  <c r="K28" i="8"/>
  <c r="J28" i="8"/>
  <c r="I28" i="8"/>
  <c r="H28" i="8"/>
  <c r="G28" i="8"/>
  <c r="F28" i="8"/>
  <c r="E28" i="8"/>
  <c r="D28" i="8"/>
  <c r="C28" i="8"/>
  <c r="L27" i="8"/>
  <c r="K27" i="8"/>
  <c r="J27" i="8"/>
  <c r="I27" i="8"/>
  <c r="H27" i="8"/>
  <c r="G27" i="8"/>
  <c r="F27" i="8"/>
  <c r="E27" i="8"/>
  <c r="D27" i="8"/>
  <c r="C27" i="8"/>
  <c r="L26" i="8"/>
  <c r="K26" i="8"/>
  <c r="J26" i="8"/>
  <c r="I26" i="8"/>
  <c r="H26" i="8"/>
  <c r="G26" i="8"/>
  <c r="F26" i="8"/>
  <c r="E26" i="8"/>
  <c r="D26" i="8"/>
  <c r="C26" i="8"/>
  <c r="L25" i="8"/>
  <c r="K25" i="8"/>
  <c r="J25" i="8"/>
  <c r="I25" i="8"/>
  <c r="H25" i="8"/>
  <c r="G25" i="8"/>
  <c r="F25" i="8"/>
  <c r="E25" i="8"/>
  <c r="D25" i="8"/>
  <c r="C25" i="8"/>
  <c r="L24" i="8"/>
  <c r="K24" i="8"/>
  <c r="J24" i="8"/>
  <c r="I24" i="8"/>
  <c r="H24" i="8"/>
  <c r="G24" i="8"/>
  <c r="F24" i="8"/>
  <c r="E24" i="8"/>
  <c r="D24" i="8"/>
  <c r="C24" i="8"/>
  <c r="L23" i="8"/>
  <c r="K23" i="8"/>
  <c r="J23" i="8"/>
  <c r="I23" i="8"/>
  <c r="H23" i="8"/>
  <c r="G23" i="8"/>
  <c r="F23" i="8"/>
  <c r="E23" i="8"/>
  <c r="D23" i="8"/>
  <c r="C23" i="8"/>
  <c r="L22" i="8"/>
  <c r="K22" i="8"/>
  <c r="J22" i="8"/>
  <c r="I22" i="8"/>
  <c r="H22" i="8"/>
  <c r="G22" i="8"/>
  <c r="F22" i="8"/>
  <c r="E22" i="8"/>
  <c r="D22" i="8"/>
  <c r="C22" i="8"/>
  <c r="L21" i="8"/>
  <c r="K21" i="8"/>
  <c r="J21" i="8"/>
  <c r="I21" i="8"/>
  <c r="H21" i="8"/>
  <c r="G21" i="8"/>
  <c r="F21" i="8"/>
  <c r="E21" i="8"/>
  <c r="D21" i="8"/>
  <c r="C21" i="8"/>
  <c r="L20" i="8"/>
  <c r="K20" i="8"/>
  <c r="J20" i="8"/>
  <c r="I20" i="8"/>
  <c r="H20" i="8"/>
  <c r="G20" i="8"/>
  <c r="F20" i="8"/>
  <c r="E20" i="8"/>
  <c r="D20" i="8"/>
  <c r="C20" i="8"/>
  <c r="L19" i="8"/>
  <c r="K19" i="8"/>
  <c r="J19" i="8"/>
  <c r="I19" i="8"/>
  <c r="H19" i="8"/>
  <c r="G19" i="8"/>
  <c r="F19" i="8"/>
  <c r="E19" i="8"/>
  <c r="D19" i="8"/>
  <c r="C19" i="8"/>
  <c r="L18" i="8"/>
  <c r="K18" i="8"/>
  <c r="J18" i="8"/>
  <c r="I18" i="8"/>
  <c r="H18" i="8"/>
  <c r="G18" i="8"/>
  <c r="F18" i="8"/>
  <c r="E18" i="8"/>
  <c r="D18" i="8"/>
  <c r="C18" i="8"/>
  <c r="L43" i="8"/>
  <c r="K43" i="8"/>
  <c r="J43" i="8"/>
  <c r="I43" i="8"/>
  <c r="H43" i="8"/>
  <c r="G43" i="8"/>
  <c r="F43" i="8"/>
  <c r="E43" i="8"/>
  <c r="D43" i="8"/>
  <c r="C43" i="8"/>
  <c r="L42" i="8"/>
  <c r="K42" i="8"/>
  <c r="J42" i="8"/>
  <c r="I42" i="8"/>
  <c r="H42" i="8"/>
  <c r="G42" i="8"/>
  <c r="F42" i="8"/>
  <c r="E42" i="8"/>
  <c r="D42" i="8"/>
  <c r="C42" i="8"/>
  <c r="L41" i="8"/>
  <c r="K41" i="8"/>
  <c r="J41" i="8"/>
  <c r="I41" i="8"/>
  <c r="H41" i="8"/>
  <c r="G41" i="8"/>
  <c r="F41" i="8"/>
  <c r="E41" i="8"/>
  <c r="D41" i="8"/>
  <c r="C41" i="8"/>
  <c r="L40" i="8"/>
  <c r="K40" i="8"/>
  <c r="J40" i="8"/>
  <c r="I40" i="8"/>
  <c r="H40" i="8"/>
  <c r="G40" i="8"/>
  <c r="F40" i="8"/>
  <c r="E40" i="8"/>
  <c r="D40" i="8"/>
  <c r="C40" i="8"/>
  <c r="L39" i="8"/>
  <c r="K39" i="8"/>
  <c r="J39" i="8"/>
  <c r="I39" i="8"/>
  <c r="H39" i="8"/>
  <c r="G39" i="8"/>
  <c r="F39" i="8"/>
  <c r="E39" i="8"/>
  <c r="D39" i="8"/>
  <c r="C39" i="8"/>
  <c r="L38" i="8"/>
  <c r="K38" i="8"/>
  <c r="J38" i="8"/>
  <c r="I38" i="8"/>
  <c r="H38" i="8"/>
  <c r="G38" i="8"/>
  <c r="F38" i="8"/>
  <c r="E38" i="8"/>
  <c r="D38" i="8"/>
  <c r="C38" i="8"/>
  <c r="L37" i="8"/>
  <c r="K37" i="8"/>
  <c r="J37" i="8"/>
  <c r="I37" i="8"/>
  <c r="H37" i="8"/>
  <c r="G37" i="8"/>
  <c r="F37" i="8"/>
  <c r="E37" i="8"/>
  <c r="D37" i="8"/>
  <c r="C37" i="8"/>
  <c r="L36" i="8"/>
  <c r="K36" i="8"/>
  <c r="J36" i="8"/>
  <c r="I36" i="8"/>
  <c r="H36" i="8"/>
  <c r="G36" i="8"/>
  <c r="F36" i="8"/>
  <c r="E36" i="8"/>
  <c r="D36" i="8"/>
  <c r="C36" i="8"/>
  <c r="L35" i="8"/>
  <c r="K35" i="8"/>
  <c r="J35" i="8"/>
  <c r="I35" i="8"/>
  <c r="H35" i="8"/>
  <c r="G35" i="8"/>
  <c r="F35" i="8"/>
  <c r="E35" i="8"/>
  <c r="D35" i="8"/>
  <c r="C35" i="8"/>
  <c r="L34" i="8"/>
  <c r="K34" i="8"/>
  <c r="J34" i="8"/>
  <c r="I34" i="8"/>
  <c r="H34" i="8"/>
  <c r="G34" i="8"/>
  <c r="F34" i="8"/>
  <c r="E34" i="8"/>
  <c r="D34" i="8"/>
  <c r="C34" i="8"/>
  <c r="L33" i="8"/>
  <c r="K33" i="8"/>
  <c r="J33" i="8"/>
  <c r="I33" i="8"/>
  <c r="H33" i="8"/>
  <c r="G33" i="8"/>
  <c r="F33" i="8"/>
  <c r="E33" i="8"/>
  <c r="D33" i="8"/>
  <c r="C33" i="8"/>
  <c r="L58" i="8"/>
  <c r="K58" i="8"/>
  <c r="J58" i="8"/>
  <c r="I58" i="8"/>
  <c r="H58" i="8"/>
  <c r="G58" i="8"/>
  <c r="F58" i="8"/>
  <c r="E58" i="8"/>
  <c r="D58" i="8"/>
  <c r="C58" i="8"/>
  <c r="L57" i="8"/>
  <c r="K57" i="8"/>
  <c r="J57" i="8"/>
  <c r="I57" i="8"/>
  <c r="H57" i="8"/>
  <c r="G57" i="8"/>
  <c r="F57" i="8"/>
  <c r="E57" i="8"/>
  <c r="D57" i="8"/>
  <c r="C57" i="8"/>
  <c r="L56" i="8"/>
  <c r="K56" i="8"/>
  <c r="J56" i="8"/>
  <c r="I56" i="8"/>
  <c r="H56" i="8"/>
  <c r="G56" i="8"/>
  <c r="F56" i="8"/>
  <c r="E56" i="8"/>
  <c r="D56" i="8"/>
  <c r="C56" i="8"/>
  <c r="L55" i="8"/>
  <c r="K55" i="8"/>
  <c r="J55" i="8"/>
  <c r="I55" i="8"/>
  <c r="H55" i="8"/>
  <c r="G55" i="8"/>
  <c r="F55" i="8"/>
  <c r="E55" i="8"/>
  <c r="D55" i="8"/>
  <c r="C55" i="8"/>
  <c r="L54" i="8"/>
  <c r="K54" i="8"/>
  <c r="J54" i="8"/>
  <c r="I54" i="8"/>
  <c r="H54" i="8"/>
  <c r="G54" i="8"/>
  <c r="F54" i="8"/>
  <c r="E54" i="8"/>
  <c r="D54" i="8"/>
  <c r="C54" i="8"/>
  <c r="L53" i="8"/>
  <c r="K53" i="8"/>
  <c r="J53" i="8"/>
  <c r="I53" i="8"/>
  <c r="H53" i="8"/>
  <c r="G53" i="8"/>
  <c r="F53" i="8"/>
  <c r="E53" i="8"/>
  <c r="D53" i="8"/>
  <c r="C53" i="8"/>
  <c r="L52" i="8"/>
  <c r="K52" i="8"/>
  <c r="J52" i="8"/>
  <c r="I52" i="8"/>
  <c r="H52" i="8"/>
  <c r="G52" i="8"/>
  <c r="F52" i="8"/>
  <c r="E52" i="8"/>
  <c r="D52" i="8"/>
  <c r="C52" i="8"/>
  <c r="L51" i="8"/>
  <c r="K51" i="8"/>
  <c r="J51" i="8"/>
  <c r="I51" i="8"/>
  <c r="H51" i="8"/>
  <c r="G51" i="8"/>
  <c r="F51" i="8"/>
  <c r="E51" i="8"/>
  <c r="D51" i="8"/>
  <c r="C51" i="8"/>
  <c r="L50" i="8"/>
  <c r="K50" i="8"/>
  <c r="J50" i="8"/>
  <c r="I50" i="8"/>
  <c r="H50" i="8"/>
  <c r="G50" i="8"/>
  <c r="F50" i="8"/>
  <c r="E50" i="8"/>
  <c r="D50" i="8"/>
  <c r="C50" i="8"/>
  <c r="L49" i="8"/>
  <c r="K49" i="8"/>
  <c r="J49" i="8"/>
  <c r="I49" i="8"/>
  <c r="H49" i="8"/>
  <c r="G49" i="8"/>
  <c r="F49" i="8"/>
  <c r="E49" i="8"/>
  <c r="D49" i="8"/>
  <c r="C49" i="8"/>
  <c r="L48" i="8"/>
  <c r="K48" i="8"/>
  <c r="J48" i="8"/>
  <c r="I48" i="8"/>
  <c r="H48" i="8"/>
  <c r="G48" i="8"/>
  <c r="F48" i="8"/>
  <c r="E48" i="8"/>
  <c r="D48" i="8"/>
  <c r="C48" i="8"/>
  <c r="L73" i="8"/>
  <c r="K73" i="8"/>
  <c r="J73" i="8"/>
  <c r="I73" i="8"/>
  <c r="H73" i="8"/>
  <c r="G73" i="8"/>
  <c r="F73" i="8"/>
  <c r="E73" i="8"/>
  <c r="D73" i="8"/>
  <c r="C73" i="8"/>
  <c r="L72" i="8"/>
  <c r="K72" i="8"/>
  <c r="J72" i="8"/>
  <c r="I72" i="8"/>
  <c r="H72" i="8"/>
  <c r="G72" i="8"/>
  <c r="F72" i="8"/>
  <c r="E72" i="8"/>
  <c r="D72" i="8"/>
  <c r="C72" i="8"/>
  <c r="L71" i="8"/>
  <c r="K71" i="8"/>
  <c r="J71" i="8"/>
  <c r="I71" i="8"/>
  <c r="H71" i="8"/>
  <c r="G71" i="8"/>
  <c r="F71" i="8"/>
  <c r="E71" i="8"/>
  <c r="D71" i="8"/>
  <c r="C71" i="8"/>
  <c r="L70" i="8"/>
  <c r="K70" i="8"/>
  <c r="J70" i="8"/>
  <c r="I70" i="8"/>
  <c r="H70" i="8"/>
  <c r="G70" i="8"/>
  <c r="F70" i="8"/>
  <c r="E70" i="8"/>
  <c r="D70" i="8"/>
  <c r="C70" i="8"/>
  <c r="L69" i="8"/>
  <c r="K69" i="8"/>
  <c r="J69" i="8"/>
  <c r="I69" i="8"/>
  <c r="H69" i="8"/>
  <c r="G69" i="8"/>
  <c r="F69" i="8"/>
  <c r="E69" i="8"/>
  <c r="D69" i="8"/>
  <c r="C69" i="8"/>
  <c r="L68" i="8"/>
  <c r="K68" i="8"/>
  <c r="J68" i="8"/>
  <c r="I68" i="8"/>
  <c r="H68" i="8"/>
  <c r="G68" i="8"/>
  <c r="F68" i="8"/>
  <c r="E68" i="8"/>
  <c r="D68" i="8"/>
  <c r="C68" i="8"/>
  <c r="L67" i="8"/>
  <c r="K67" i="8"/>
  <c r="J67" i="8"/>
  <c r="I67" i="8"/>
  <c r="H67" i="8"/>
  <c r="G67" i="8"/>
  <c r="F67" i="8"/>
  <c r="E67" i="8"/>
  <c r="D67" i="8"/>
  <c r="C67" i="8"/>
  <c r="L66" i="8"/>
  <c r="K66" i="8"/>
  <c r="J66" i="8"/>
  <c r="I66" i="8"/>
  <c r="H66" i="8"/>
  <c r="G66" i="8"/>
  <c r="F66" i="8"/>
  <c r="E66" i="8"/>
  <c r="D66" i="8"/>
  <c r="C66" i="8"/>
  <c r="L65" i="8"/>
  <c r="K65" i="8"/>
  <c r="J65" i="8"/>
  <c r="I65" i="8"/>
  <c r="H65" i="8"/>
  <c r="G65" i="8"/>
  <c r="F65" i="8"/>
  <c r="E65" i="8"/>
  <c r="D65" i="8"/>
  <c r="C65" i="8"/>
  <c r="L64" i="8"/>
  <c r="K64" i="8"/>
  <c r="J64" i="8"/>
  <c r="I64" i="8"/>
  <c r="H64" i="8"/>
  <c r="G64" i="8"/>
  <c r="F64" i="8"/>
  <c r="E64" i="8"/>
  <c r="D64" i="8"/>
  <c r="C64" i="8"/>
  <c r="L63" i="8"/>
  <c r="K63" i="8"/>
  <c r="J63" i="8"/>
  <c r="I63" i="8"/>
  <c r="H63" i="8"/>
  <c r="G63" i="8"/>
  <c r="F63" i="8"/>
  <c r="E63" i="8"/>
  <c r="D63" i="8"/>
  <c r="C63" i="8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L70" i="7"/>
  <c r="K70" i="7"/>
  <c r="J70" i="7"/>
  <c r="I70" i="7"/>
  <c r="H70" i="7"/>
  <c r="G70" i="7"/>
  <c r="F70" i="7"/>
  <c r="E70" i="7"/>
  <c r="D70" i="7"/>
  <c r="C70" i="7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L65" i="7"/>
  <c r="K65" i="7"/>
  <c r="J65" i="7"/>
  <c r="I65" i="7"/>
  <c r="H65" i="7"/>
  <c r="G65" i="7"/>
  <c r="F65" i="7"/>
  <c r="E65" i="7"/>
  <c r="D65" i="7"/>
  <c r="C65" i="7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58" i="7"/>
  <c r="K58" i="7"/>
  <c r="J58" i="7"/>
  <c r="I58" i="7"/>
  <c r="H58" i="7"/>
  <c r="G58" i="7"/>
  <c r="F58" i="7"/>
  <c r="E58" i="7"/>
  <c r="D58" i="7"/>
  <c r="C58" i="7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C6" i="7"/>
  <c r="L5" i="7"/>
  <c r="K5" i="7"/>
  <c r="J5" i="7"/>
  <c r="I5" i="7"/>
  <c r="H5" i="7"/>
  <c r="G5" i="7"/>
  <c r="F5" i="7"/>
  <c r="E5" i="7"/>
  <c r="D5" i="7"/>
  <c r="C5" i="7"/>
  <c r="L4" i="7"/>
  <c r="K4" i="7"/>
  <c r="J4" i="7"/>
  <c r="I4" i="7"/>
  <c r="H4" i="7"/>
  <c r="G4" i="7"/>
  <c r="F4" i="7"/>
  <c r="E4" i="7"/>
  <c r="D4" i="7"/>
  <c r="C4" i="7"/>
  <c r="L3" i="7"/>
  <c r="K3" i="7"/>
  <c r="J3" i="7"/>
  <c r="I3" i="7"/>
  <c r="H3" i="7"/>
  <c r="G3" i="7"/>
  <c r="F3" i="7"/>
  <c r="E3" i="7"/>
  <c r="D3" i="7"/>
  <c r="C3" i="7"/>
  <c r="L73" i="6"/>
  <c r="K73" i="6"/>
  <c r="J73" i="6"/>
  <c r="I73" i="6"/>
  <c r="H73" i="6"/>
  <c r="G73" i="6"/>
  <c r="F73" i="6"/>
  <c r="E73" i="6"/>
  <c r="D73" i="6"/>
  <c r="C73" i="6"/>
  <c r="L72" i="6"/>
  <c r="K72" i="6"/>
  <c r="J72" i="6"/>
  <c r="I72" i="6"/>
  <c r="H72" i="6"/>
  <c r="G72" i="6"/>
  <c r="F72" i="6"/>
  <c r="E72" i="6"/>
  <c r="D72" i="6"/>
  <c r="C72" i="6"/>
  <c r="L71" i="6"/>
  <c r="K71" i="6"/>
  <c r="J71" i="6"/>
  <c r="I71" i="6"/>
  <c r="H71" i="6"/>
  <c r="G71" i="6"/>
  <c r="F71" i="6"/>
  <c r="E71" i="6"/>
  <c r="D71" i="6"/>
  <c r="C71" i="6"/>
  <c r="L70" i="6"/>
  <c r="K70" i="6"/>
  <c r="J70" i="6"/>
  <c r="I70" i="6"/>
  <c r="H70" i="6"/>
  <c r="G70" i="6"/>
  <c r="F70" i="6"/>
  <c r="E70" i="6"/>
  <c r="D70" i="6"/>
  <c r="C70" i="6"/>
  <c r="L69" i="6"/>
  <c r="K69" i="6"/>
  <c r="J69" i="6"/>
  <c r="I69" i="6"/>
  <c r="H69" i="6"/>
  <c r="G69" i="6"/>
  <c r="F69" i="6"/>
  <c r="E69" i="6"/>
  <c r="D69" i="6"/>
  <c r="C69" i="6"/>
  <c r="L68" i="6"/>
  <c r="K68" i="6"/>
  <c r="J68" i="6"/>
  <c r="I68" i="6"/>
  <c r="H68" i="6"/>
  <c r="G68" i="6"/>
  <c r="F68" i="6"/>
  <c r="E68" i="6"/>
  <c r="D68" i="6"/>
  <c r="C68" i="6"/>
  <c r="L67" i="6"/>
  <c r="K67" i="6"/>
  <c r="J67" i="6"/>
  <c r="I67" i="6"/>
  <c r="H67" i="6"/>
  <c r="G67" i="6"/>
  <c r="F67" i="6"/>
  <c r="E67" i="6"/>
  <c r="D67" i="6"/>
  <c r="C67" i="6"/>
  <c r="L66" i="6"/>
  <c r="K66" i="6"/>
  <c r="J66" i="6"/>
  <c r="I66" i="6"/>
  <c r="H66" i="6"/>
  <c r="G66" i="6"/>
  <c r="F66" i="6"/>
  <c r="E66" i="6"/>
  <c r="D66" i="6"/>
  <c r="C66" i="6"/>
  <c r="L65" i="6"/>
  <c r="K65" i="6"/>
  <c r="J65" i="6"/>
  <c r="I65" i="6"/>
  <c r="H65" i="6"/>
  <c r="G65" i="6"/>
  <c r="F65" i="6"/>
  <c r="E65" i="6"/>
  <c r="D65" i="6"/>
  <c r="C65" i="6"/>
  <c r="L64" i="6"/>
  <c r="K64" i="6"/>
  <c r="J64" i="6"/>
  <c r="I64" i="6"/>
  <c r="H64" i="6"/>
  <c r="G64" i="6"/>
  <c r="F64" i="6"/>
  <c r="E64" i="6"/>
  <c r="D64" i="6"/>
  <c r="C64" i="6"/>
  <c r="L63" i="6"/>
  <c r="K63" i="6"/>
  <c r="J63" i="6"/>
  <c r="I63" i="6"/>
  <c r="H63" i="6"/>
  <c r="G63" i="6"/>
  <c r="F63" i="6"/>
  <c r="E63" i="6"/>
  <c r="D63" i="6"/>
  <c r="C63" i="6"/>
  <c r="L58" i="6"/>
  <c r="K58" i="6"/>
  <c r="J58" i="6"/>
  <c r="I58" i="6"/>
  <c r="H58" i="6"/>
  <c r="G58" i="6"/>
  <c r="F58" i="6"/>
  <c r="E58" i="6"/>
  <c r="D58" i="6"/>
  <c r="C58" i="6"/>
  <c r="L57" i="6"/>
  <c r="K57" i="6"/>
  <c r="J57" i="6"/>
  <c r="I57" i="6"/>
  <c r="H57" i="6"/>
  <c r="G57" i="6"/>
  <c r="F57" i="6"/>
  <c r="E57" i="6"/>
  <c r="D57" i="6"/>
  <c r="C57" i="6"/>
  <c r="L56" i="6"/>
  <c r="K56" i="6"/>
  <c r="J56" i="6"/>
  <c r="I56" i="6"/>
  <c r="H56" i="6"/>
  <c r="G56" i="6"/>
  <c r="F56" i="6"/>
  <c r="E56" i="6"/>
  <c r="D56" i="6"/>
  <c r="C56" i="6"/>
  <c r="L55" i="6"/>
  <c r="K55" i="6"/>
  <c r="J55" i="6"/>
  <c r="I55" i="6"/>
  <c r="H55" i="6"/>
  <c r="G55" i="6"/>
  <c r="F55" i="6"/>
  <c r="E55" i="6"/>
  <c r="D55" i="6"/>
  <c r="C55" i="6"/>
  <c r="L54" i="6"/>
  <c r="K54" i="6"/>
  <c r="J54" i="6"/>
  <c r="I54" i="6"/>
  <c r="H54" i="6"/>
  <c r="G54" i="6"/>
  <c r="F54" i="6"/>
  <c r="E54" i="6"/>
  <c r="D54" i="6"/>
  <c r="C54" i="6"/>
  <c r="L53" i="6"/>
  <c r="K53" i="6"/>
  <c r="J53" i="6"/>
  <c r="I53" i="6"/>
  <c r="H53" i="6"/>
  <c r="G53" i="6"/>
  <c r="F53" i="6"/>
  <c r="E53" i="6"/>
  <c r="D53" i="6"/>
  <c r="C53" i="6"/>
  <c r="L52" i="6"/>
  <c r="K52" i="6"/>
  <c r="J52" i="6"/>
  <c r="I52" i="6"/>
  <c r="H52" i="6"/>
  <c r="G52" i="6"/>
  <c r="F52" i="6"/>
  <c r="E52" i="6"/>
  <c r="D52" i="6"/>
  <c r="C52" i="6"/>
  <c r="L51" i="6"/>
  <c r="K51" i="6"/>
  <c r="J51" i="6"/>
  <c r="I51" i="6"/>
  <c r="H51" i="6"/>
  <c r="G51" i="6"/>
  <c r="F51" i="6"/>
  <c r="E51" i="6"/>
  <c r="D51" i="6"/>
  <c r="C51" i="6"/>
  <c r="L50" i="6"/>
  <c r="K50" i="6"/>
  <c r="J50" i="6"/>
  <c r="I50" i="6"/>
  <c r="H50" i="6"/>
  <c r="G50" i="6"/>
  <c r="F50" i="6"/>
  <c r="E50" i="6"/>
  <c r="D50" i="6"/>
  <c r="C50" i="6"/>
  <c r="L49" i="6"/>
  <c r="K49" i="6"/>
  <c r="J49" i="6"/>
  <c r="I49" i="6"/>
  <c r="H49" i="6"/>
  <c r="G49" i="6"/>
  <c r="F49" i="6"/>
  <c r="E49" i="6"/>
  <c r="D49" i="6"/>
  <c r="C49" i="6"/>
  <c r="L48" i="6"/>
  <c r="K48" i="6"/>
  <c r="J48" i="6"/>
  <c r="I48" i="6"/>
  <c r="H48" i="6"/>
  <c r="G48" i="6"/>
  <c r="F48" i="6"/>
  <c r="E48" i="6"/>
  <c r="D48" i="6"/>
  <c r="C48" i="6"/>
  <c r="L43" i="6"/>
  <c r="K43" i="6"/>
  <c r="J43" i="6"/>
  <c r="I43" i="6"/>
  <c r="H43" i="6"/>
  <c r="G43" i="6"/>
  <c r="F43" i="6"/>
  <c r="E43" i="6"/>
  <c r="D43" i="6"/>
  <c r="C43" i="6"/>
  <c r="L42" i="6"/>
  <c r="K42" i="6"/>
  <c r="J42" i="6"/>
  <c r="I42" i="6"/>
  <c r="H42" i="6"/>
  <c r="G42" i="6"/>
  <c r="F42" i="6"/>
  <c r="E42" i="6"/>
  <c r="D42" i="6"/>
  <c r="C42" i="6"/>
  <c r="L41" i="6"/>
  <c r="K41" i="6"/>
  <c r="J41" i="6"/>
  <c r="I41" i="6"/>
  <c r="H41" i="6"/>
  <c r="G41" i="6"/>
  <c r="F41" i="6"/>
  <c r="E41" i="6"/>
  <c r="D41" i="6"/>
  <c r="C41" i="6"/>
  <c r="L40" i="6"/>
  <c r="K40" i="6"/>
  <c r="J40" i="6"/>
  <c r="I40" i="6"/>
  <c r="H40" i="6"/>
  <c r="G40" i="6"/>
  <c r="F40" i="6"/>
  <c r="E40" i="6"/>
  <c r="D40" i="6"/>
  <c r="C40" i="6"/>
  <c r="L39" i="6"/>
  <c r="K39" i="6"/>
  <c r="J39" i="6"/>
  <c r="I39" i="6"/>
  <c r="H39" i="6"/>
  <c r="G39" i="6"/>
  <c r="F39" i="6"/>
  <c r="E39" i="6"/>
  <c r="D39" i="6"/>
  <c r="C39" i="6"/>
  <c r="L38" i="6"/>
  <c r="K38" i="6"/>
  <c r="J38" i="6"/>
  <c r="I38" i="6"/>
  <c r="H38" i="6"/>
  <c r="G38" i="6"/>
  <c r="F38" i="6"/>
  <c r="E38" i="6"/>
  <c r="D38" i="6"/>
  <c r="C38" i="6"/>
  <c r="L37" i="6"/>
  <c r="K37" i="6"/>
  <c r="J37" i="6"/>
  <c r="I37" i="6"/>
  <c r="H37" i="6"/>
  <c r="G37" i="6"/>
  <c r="F37" i="6"/>
  <c r="E37" i="6"/>
  <c r="D37" i="6"/>
  <c r="C37" i="6"/>
  <c r="L36" i="6"/>
  <c r="K36" i="6"/>
  <c r="J36" i="6"/>
  <c r="I36" i="6"/>
  <c r="H36" i="6"/>
  <c r="G36" i="6"/>
  <c r="F36" i="6"/>
  <c r="E36" i="6"/>
  <c r="D36" i="6"/>
  <c r="C36" i="6"/>
  <c r="L35" i="6"/>
  <c r="K35" i="6"/>
  <c r="J35" i="6"/>
  <c r="I35" i="6"/>
  <c r="H35" i="6"/>
  <c r="G35" i="6"/>
  <c r="F35" i="6"/>
  <c r="E35" i="6"/>
  <c r="D35" i="6"/>
  <c r="C35" i="6"/>
  <c r="L34" i="6"/>
  <c r="K34" i="6"/>
  <c r="J34" i="6"/>
  <c r="I34" i="6"/>
  <c r="H34" i="6"/>
  <c r="G34" i="6"/>
  <c r="F34" i="6"/>
  <c r="E34" i="6"/>
  <c r="D34" i="6"/>
  <c r="C34" i="6"/>
  <c r="L33" i="6"/>
  <c r="K33" i="6"/>
  <c r="J33" i="6"/>
  <c r="I33" i="6"/>
  <c r="H33" i="6"/>
  <c r="G33" i="6"/>
  <c r="F33" i="6"/>
  <c r="E33" i="6"/>
  <c r="D33" i="6"/>
  <c r="C33" i="6"/>
  <c r="L28" i="6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25" i="6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23" i="6"/>
  <c r="K23" i="6"/>
  <c r="J23" i="6"/>
  <c r="I23" i="6"/>
  <c r="H23" i="6"/>
  <c r="G23" i="6"/>
  <c r="F23" i="6"/>
  <c r="E23" i="6"/>
  <c r="D23" i="6"/>
  <c r="C23" i="6"/>
  <c r="L22" i="6"/>
  <c r="K22" i="6"/>
  <c r="J22" i="6"/>
  <c r="I22" i="6"/>
  <c r="H22" i="6"/>
  <c r="G22" i="6"/>
  <c r="F22" i="6"/>
  <c r="E22" i="6"/>
  <c r="D22" i="6"/>
  <c r="C22" i="6"/>
  <c r="L21" i="6"/>
  <c r="K21" i="6"/>
  <c r="J21" i="6"/>
  <c r="I21" i="6"/>
  <c r="H21" i="6"/>
  <c r="G21" i="6"/>
  <c r="F21" i="6"/>
  <c r="E21" i="6"/>
  <c r="D21" i="6"/>
  <c r="C21" i="6"/>
  <c r="L20" i="6"/>
  <c r="K20" i="6"/>
  <c r="J20" i="6"/>
  <c r="I20" i="6"/>
  <c r="H20" i="6"/>
  <c r="G20" i="6"/>
  <c r="F20" i="6"/>
  <c r="E20" i="6"/>
  <c r="D20" i="6"/>
  <c r="C20" i="6"/>
  <c r="L19" i="6"/>
  <c r="K19" i="6"/>
  <c r="J19" i="6"/>
  <c r="I19" i="6"/>
  <c r="H19" i="6"/>
  <c r="G19" i="6"/>
  <c r="F19" i="6"/>
  <c r="E19" i="6"/>
  <c r="D19" i="6"/>
  <c r="C19" i="6"/>
  <c r="L18" i="6"/>
  <c r="K18" i="6"/>
  <c r="J18" i="6"/>
  <c r="I18" i="6"/>
  <c r="H18" i="6"/>
  <c r="G18" i="6"/>
  <c r="F18" i="6"/>
  <c r="E18" i="6"/>
  <c r="D18" i="6"/>
  <c r="C18" i="6"/>
  <c r="L13" i="6"/>
  <c r="K13" i="6"/>
  <c r="J13" i="6"/>
  <c r="I13" i="6"/>
  <c r="H13" i="6"/>
  <c r="G13" i="6"/>
  <c r="F13" i="6"/>
  <c r="E13" i="6"/>
  <c r="D13" i="6"/>
  <c r="C13" i="6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10" i="6"/>
  <c r="K10" i="6"/>
  <c r="J10" i="6"/>
  <c r="I10" i="6"/>
  <c r="H10" i="6"/>
  <c r="G10" i="6"/>
  <c r="F10" i="6"/>
  <c r="E10" i="6"/>
  <c r="D10" i="6"/>
  <c r="C10" i="6"/>
  <c r="L9" i="6"/>
  <c r="K9" i="6"/>
  <c r="J9" i="6"/>
  <c r="I9" i="6"/>
  <c r="H9" i="6"/>
  <c r="G9" i="6"/>
  <c r="F9" i="6"/>
  <c r="E9" i="6"/>
  <c r="D9" i="6"/>
  <c r="C9" i="6"/>
  <c r="L8" i="6"/>
  <c r="K8" i="6"/>
  <c r="J8" i="6"/>
  <c r="I8" i="6"/>
  <c r="H8" i="6"/>
  <c r="G8" i="6"/>
  <c r="F8" i="6"/>
  <c r="E8" i="6"/>
  <c r="D8" i="6"/>
  <c r="C8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  <c r="L5" i="6"/>
  <c r="K5" i="6"/>
  <c r="J5" i="6"/>
  <c r="I5" i="6"/>
  <c r="H5" i="6"/>
  <c r="G5" i="6"/>
  <c r="F5" i="6"/>
  <c r="E5" i="6"/>
  <c r="D5" i="6"/>
  <c r="C5" i="6"/>
  <c r="L4" i="6"/>
  <c r="K4" i="6"/>
  <c r="J4" i="6"/>
  <c r="I4" i="6"/>
  <c r="H4" i="6"/>
  <c r="G4" i="6"/>
  <c r="F4" i="6"/>
  <c r="E4" i="6"/>
  <c r="D4" i="6"/>
  <c r="C4" i="6"/>
  <c r="L3" i="6"/>
  <c r="K3" i="6"/>
  <c r="J3" i="6"/>
  <c r="I3" i="6"/>
  <c r="H3" i="6"/>
  <c r="G3" i="6"/>
  <c r="F3" i="6"/>
  <c r="E3" i="6"/>
  <c r="D3" i="6"/>
  <c r="C3" i="6"/>
  <c r="L73" i="5"/>
  <c r="K73" i="5"/>
  <c r="J73" i="5"/>
  <c r="I73" i="5"/>
  <c r="H73" i="5"/>
  <c r="G73" i="5"/>
  <c r="F73" i="5"/>
  <c r="E73" i="5"/>
  <c r="D73" i="5"/>
  <c r="C73" i="5"/>
  <c r="L72" i="5"/>
  <c r="K72" i="5"/>
  <c r="J72" i="5"/>
  <c r="I72" i="5"/>
  <c r="H72" i="5"/>
  <c r="G72" i="5"/>
  <c r="F72" i="5"/>
  <c r="E72" i="5"/>
  <c r="D72" i="5"/>
  <c r="C72" i="5"/>
  <c r="L71" i="5"/>
  <c r="K71" i="5"/>
  <c r="J71" i="5"/>
  <c r="I71" i="5"/>
  <c r="H71" i="5"/>
  <c r="G71" i="5"/>
  <c r="F71" i="5"/>
  <c r="E71" i="5"/>
  <c r="D71" i="5"/>
  <c r="C71" i="5"/>
  <c r="L70" i="5"/>
  <c r="K70" i="5"/>
  <c r="J70" i="5"/>
  <c r="I70" i="5"/>
  <c r="H70" i="5"/>
  <c r="G70" i="5"/>
  <c r="F70" i="5"/>
  <c r="E70" i="5"/>
  <c r="D70" i="5"/>
  <c r="C70" i="5"/>
  <c r="L69" i="5"/>
  <c r="K69" i="5"/>
  <c r="J69" i="5"/>
  <c r="I69" i="5"/>
  <c r="H69" i="5"/>
  <c r="G69" i="5"/>
  <c r="F69" i="5"/>
  <c r="E69" i="5"/>
  <c r="D69" i="5"/>
  <c r="C69" i="5"/>
  <c r="L68" i="5"/>
  <c r="K68" i="5"/>
  <c r="J68" i="5"/>
  <c r="I68" i="5"/>
  <c r="H68" i="5"/>
  <c r="G68" i="5"/>
  <c r="F68" i="5"/>
  <c r="E68" i="5"/>
  <c r="D68" i="5"/>
  <c r="C68" i="5"/>
  <c r="L67" i="5"/>
  <c r="K67" i="5"/>
  <c r="J67" i="5"/>
  <c r="I67" i="5"/>
  <c r="H67" i="5"/>
  <c r="G67" i="5"/>
  <c r="F67" i="5"/>
  <c r="E67" i="5"/>
  <c r="D67" i="5"/>
  <c r="C67" i="5"/>
  <c r="L66" i="5"/>
  <c r="K66" i="5"/>
  <c r="J66" i="5"/>
  <c r="I66" i="5"/>
  <c r="H66" i="5"/>
  <c r="G66" i="5"/>
  <c r="F66" i="5"/>
  <c r="E66" i="5"/>
  <c r="D66" i="5"/>
  <c r="C66" i="5"/>
  <c r="L65" i="5"/>
  <c r="K65" i="5"/>
  <c r="J65" i="5"/>
  <c r="I65" i="5"/>
  <c r="H65" i="5"/>
  <c r="G65" i="5"/>
  <c r="F65" i="5"/>
  <c r="E65" i="5"/>
  <c r="D65" i="5"/>
  <c r="C65" i="5"/>
  <c r="L64" i="5"/>
  <c r="K64" i="5"/>
  <c r="J64" i="5"/>
  <c r="I64" i="5"/>
  <c r="H64" i="5"/>
  <c r="G64" i="5"/>
  <c r="F64" i="5"/>
  <c r="E64" i="5"/>
  <c r="D64" i="5"/>
  <c r="C64" i="5"/>
  <c r="L63" i="5"/>
  <c r="K63" i="5"/>
  <c r="J63" i="5"/>
  <c r="I63" i="5"/>
  <c r="H63" i="5"/>
  <c r="G63" i="5"/>
  <c r="F63" i="5"/>
  <c r="E63" i="5"/>
  <c r="D63" i="5"/>
  <c r="C63" i="5"/>
  <c r="L58" i="5"/>
  <c r="K58" i="5"/>
  <c r="J58" i="5"/>
  <c r="I58" i="5"/>
  <c r="H58" i="5"/>
  <c r="G58" i="5"/>
  <c r="F58" i="5"/>
  <c r="E58" i="5"/>
  <c r="D58" i="5"/>
  <c r="C58" i="5"/>
  <c r="L57" i="5"/>
  <c r="K57" i="5"/>
  <c r="J57" i="5"/>
  <c r="I57" i="5"/>
  <c r="H57" i="5"/>
  <c r="G57" i="5"/>
  <c r="F57" i="5"/>
  <c r="E57" i="5"/>
  <c r="D57" i="5"/>
  <c r="C57" i="5"/>
  <c r="L56" i="5"/>
  <c r="K56" i="5"/>
  <c r="J56" i="5"/>
  <c r="I56" i="5"/>
  <c r="H56" i="5"/>
  <c r="G56" i="5"/>
  <c r="F56" i="5"/>
  <c r="E56" i="5"/>
  <c r="D56" i="5"/>
  <c r="C56" i="5"/>
  <c r="L55" i="5"/>
  <c r="K55" i="5"/>
  <c r="J55" i="5"/>
  <c r="I55" i="5"/>
  <c r="H55" i="5"/>
  <c r="G55" i="5"/>
  <c r="F55" i="5"/>
  <c r="E55" i="5"/>
  <c r="D55" i="5"/>
  <c r="C55" i="5"/>
  <c r="L54" i="5"/>
  <c r="K54" i="5"/>
  <c r="J54" i="5"/>
  <c r="I54" i="5"/>
  <c r="H54" i="5"/>
  <c r="G54" i="5"/>
  <c r="F54" i="5"/>
  <c r="E54" i="5"/>
  <c r="D54" i="5"/>
  <c r="C54" i="5"/>
  <c r="L53" i="5"/>
  <c r="K53" i="5"/>
  <c r="J53" i="5"/>
  <c r="I53" i="5"/>
  <c r="H53" i="5"/>
  <c r="G53" i="5"/>
  <c r="F53" i="5"/>
  <c r="E53" i="5"/>
  <c r="D53" i="5"/>
  <c r="C53" i="5"/>
  <c r="L52" i="5"/>
  <c r="K52" i="5"/>
  <c r="J52" i="5"/>
  <c r="I52" i="5"/>
  <c r="H52" i="5"/>
  <c r="G52" i="5"/>
  <c r="F52" i="5"/>
  <c r="E52" i="5"/>
  <c r="D52" i="5"/>
  <c r="C52" i="5"/>
  <c r="L51" i="5"/>
  <c r="K51" i="5"/>
  <c r="J51" i="5"/>
  <c r="I51" i="5"/>
  <c r="H51" i="5"/>
  <c r="G51" i="5"/>
  <c r="F51" i="5"/>
  <c r="E51" i="5"/>
  <c r="D51" i="5"/>
  <c r="C51" i="5"/>
  <c r="L50" i="5"/>
  <c r="K50" i="5"/>
  <c r="J50" i="5"/>
  <c r="I50" i="5"/>
  <c r="H50" i="5"/>
  <c r="G50" i="5"/>
  <c r="F50" i="5"/>
  <c r="E50" i="5"/>
  <c r="D50" i="5"/>
  <c r="C50" i="5"/>
  <c r="L49" i="5"/>
  <c r="K49" i="5"/>
  <c r="J49" i="5"/>
  <c r="I49" i="5"/>
  <c r="H49" i="5"/>
  <c r="G49" i="5"/>
  <c r="F49" i="5"/>
  <c r="E49" i="5"/>
  <c r="D49" i="5"/>
  <c r="C49" i="5"/>
  <c r="L48" i="5"/>
  <c r="K48" i="5"/>
  <c r="J48" i="5"/>
  <c r="I48" i="5"/>
  <c r="H48" i="5"/>
  <c r="G48" i="5"/>
  <c r="F48" i="5"/>
  <c r="E48" i="5"/>
  <c r="D48" i="5"/>
  <c r="C48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/>
  <c r="K3" i="5"/>
  <c r="J3" i="5"/>
  <c r="I3" i="5"/>
  <c r="H3" i="5"/>
  <c r="G3" i="5"/>
  <c r="F3" i="5"/>
  <c r="E3" i="5"/>
  <c r="D3" i="5"/>
  <c r="C3" i="5"/>
  <c r="L73" i="4"/>
  <c r="K73" i="4"/>
  <c r="J73" i="4"/>
  <c r="I73" i="4"/>
  <c r="H73" i="4"/>
  <c r="G73" i="4"/>
  <c r="F73" i="4"/>
  <c r="E73" i="4"/>
  <c r="D73" i="4"/>
  <c r="C73" i="4"/>
  <c r="L72" i="4"/>
  <c r="K72" i="4"/>
  <c r="J72" i="4"/>
  <c r="I72" i="4"/>
  <c r="H72" i="4"/>
  <c r="G72" i="4"/>
  <c r="F72" i="4"/>
  <c r="E72" i="4"/>
  <c r="D72" i="4"/>
  <c r="C72" i="4"/>
  <c r="L71" i="4"/>
  <c r="K71" i="4"/>
  <c r="J71" i="4"/>
  <c r="I71" i="4"/>
  <c r="H71" i="4"/>
  <c r="G71" i="4"/>
  <c r="F71" i="4"/>
  <c r="E71" i="4"/>
  <c r="D71" i="4"/>
  <c r="C71" i="4"/>
  <c r="L70" i="4"/>
  <c r="K70" i="4"/>
  <c r="J70" i="4"/>
  <c r="I70" i="4"/>
  <c r="H70" i="4"/>
  <c r="G70" i="4"/>
  <c r="F70" i="4"/>
  <c r="E70" i="4"/>
  <c r="D70" i="4"/>
  <c r="C70" i="4"/>
  <c r="L69" i="4"/>
  <c r="K69" i="4"/>
  <c r="J69" i="4"/>
  <c r="I69" i="4"/>
  <c r="H69" i="4"/>
  <c r="G69" i="4"/>
  <c r="F69" i="4"/>
  <c r="E69" i="4"/>
  <c r="D69" i="4"/>
  <c r="C69" i="4"/>
  <c r="L68" i="4"/>
  <c r="K68" i="4"/>
  <c r="J68" i="4"/>
  <c r="I68" i="4"/>
  <c r="H68" i="4"/>
  <c r="G68" i="4"/>
  <c r="F68" i="4"/>
  <c r="E68" i="4"/>
  <c r="D68" i="4"/>
  <c r="C68" i="4"/>
  <c r="L67" i="4"/>
  <c r="K67" i="4"/>
  <c r="J67" i="4"/>
  <c r="I67" i="4"/>
  <c r="H67" i="4"/>
  <c r="G67" i="4"/>
  <c r="F67" i="4"/>
  <c r="E67" i="4"/>
  <c r="D67" i="4"/>
  <c r="C67" i="4"/>
  <c r="L66" i="4"/>
  <c r="K66" i="4"/>
  <c r="J66" i="4"/>
  <c r="I66" i="4"/>
  <c r="H66" i="4"/>
  <c r="G66" i="4"/>
  <c r="F66" i="4"/>
  <c r="E66" i="4"/>
  <c r="D66" i="4"/>
  <c r="C66" i="4"/>
  <c r="L65" i="4"/>
  <c r="K65" i="4"/>
  <c r="J65" i="4"/>
  <c r="I65" i="4"/>
  <c r="H65" i="4"/>
  <c r="G65" i="4"/>
  <c r="F65" i="4"/>
  <c r="E65" i="4"/>
  <c r="D65" i="4"/>
  <c r="C65" i="4"/>
  <c r="L64" i="4"/>
  <c r="K64" i="4"/>
  <c r="J64" i="4"/>
  <c r="I64" i="4"/>
  <c r="H64" i="4"/>
  <c r="G64" i="4"/>
  <c r="F64" i="4"/>
  <c r="E64" i="4"/>
  <c r="D64" i="4"/>
  <c r="C64" i="4"/>
  <c r="L63" i="4"/>
  <c r="K63" i="4"/>
  <c r="J63" i="4"/>
  <c r="I63" i="4"/>
  <c r="H63" i="4"/>
  <c r="G63" i="4"/>
  <c r="F63" i="4"/>
  <c r="E63" i="4"/>
  <c r="D63" i="4"/>
  <c r="C63" i="4"/>
  <c r="L58" i="4"/>
  <c r="K58" i="4"/>
  <c r="J58" i="4"/>
  <c r="I58" i="4"/>
  <c r="H58" i="4"/>
  <c r="G58" i="4"/>
  <c r="F58" i="4"/>
  <c r="E58" i="4"/>
  <c r="D58" i="4"/>
  <c r="C58" i="4"/>
  <c r="L57" i="4"/>
  <c r="K57" i="4"/>
  <c r="J57" i="4"/>
  <c r="I57" i="4"/>
  <c r="H57" i="4"/>
  <c r="G57" i="4"/>
  <c r="F57" i="4"/>
  <c r="E57" i="4"/>
  <c r="D57" i="4"/>
  <c r="C57" i="4"/>
  <c r="L56" i="4"/>
  <c r="K56" i="4"/>
  <c r="J56" i="4"/>
  <c r="I56" i="4"/>
  <c r="H56" i="4"/>
  <c r="G56" i="4"/>
  <c r="F56" i="4"/>
  <c r="E56" i="4"/>
  <c r="D56" i="4"/>
  <c r="C56" i="4"/>
  <c r="L55" i="4"/>
  <c r="K55" i="4"/>
  <c r="J55" i="4"/>
  <c r="I55" i="4"/>
  <c r="H55" i="4"/>
  <c r="G55" i="4"/>
  <c r="F55" i="4"/>
  <c r="E55" i="4"/>
  <c r="D55" i="4"/>
  <c r="C55" i="4"/>
  <c r="L54" i="4"/>
  <c r="K54" i="4"/>
  <c r="J54" i="4"/>
  <c r="I54" i="4"/>
  <c r="H54" i="4"/>
  <c r="G54" i="4"/>
  <c r="F54" i="4"/>
  <c r="E54" i="4"/>
  <c r="D54" i="4"/>
  <c r="C54" i="4"/>
  <c r="L53" i="4"/>
  <c r="K53" i="4"/>
  <c r="J53" i="4"/>
  <c r="I53" i="4"/>
  <c r="H53" i="4"/>
  <c r="G53" i="4"/>
  <c r="F53" i="4"/>
  <c r="E53" i="4"/>
  <c r="D53" i="4"/>
  <c r="C53" i="4"/>
  <c r="L52" i="4"/>
  <c r="K52" i="4"/>
  <c r="J52" i="4"/>
  <c r="I52" i="4"/>
  <c r="H52" i="4"/>
  <c r="G52" i="4"/>
  <c r="F52" i="4"/>
  <c r="E52" i="4"/>
  <c r="D52" i="4"/>
  <c r="C52" i="4"/>
  <c r="L51" i="4"/>
  <c r="K51" i="4"/>
  <c r="J51" i="4"/>
  <c r="I51" i="4"/>
  <c r="H51" i="4"/>
  <c r="G51" i="4"/>
  <c r="F51" i="4"/>
  <c r="E51" i="4"/>
  <c r="D51" i="4"/>
  <c r="C51" i="4"/>
  <c r="L50" i="4"/>
  <c r="K50" i="4"/>
  <c r="J50" i="4"/>
  <c r="I50" i="4"/>
  <c r="H50" i="4"/>
  <c r="G50" i="4"/>
  <c r="F50" i="4"/>
  <c r="E50" i="4"/>
  <c r="D50" i="4"/>
  <c r="C50" i="4"/>
  <c r="L49" i="4"/>
  <c r="K49" i="4"/>
  <c r="J49" i="4"/>
  <c r="I49" i="4"/>
  <c r="H49" i="4"/>
  <c r="G49" i="4"/>
  <c r="F49" i="4"/>
  <c r="E49" i="4"/>
  <c r="D49" i="4"/>
  <c r="C49" i="4"/>
  <c r="L48" i="4"/>
  <c r="K48" i="4"/>
  <c r="J48" i="4"/>
  <c r="I48" i="4"/>
  <c r="H48" i="4"/>
  <c r="G48" i="4"/>
  <c r="F48" i="4"/>
  <c r="E48" i="4"/>
  <c r="D48" i="4"/>
  <c r="C48" i="4"/>
  <c r="L43" i="4"/>
  <c r="K43" i="4"/>
  <c r="J43" i="4"/>
  <c r="I43" i="4"/>
  <c r="H43" i="4"/>
  <c r="G43" i="4"/>
  <c r="F43" i="4"/>
  <c r="E43" i="4"/>
  <c r="D43" i="4"/>
  <c r="C43" i="4"/>
  <c r="L42" i="4"/>
  <c r="K42" i="4"/>
  <c r="J42" i="4"/>
  <c r="I42" i="4"/>
  <c r="H42" i="4"/>
  <c r="G42" i="4"/>
  <c r="F42" i="4"/>
  <c r="E42" i="4"/>
  <c r="D42" i="4"/>
  <c r="C42" i="4"/>
  <c r="L41" i="4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L34" i="4"/>
  <c r="K34" i="4"/>
  <c r="J34" i="4"/>
  <c r="I34" i="4"/>
  <c r="H34" i="4"/>
  <c r="G34" i="4"/>
  <c r="F34" i="4"/>
  <c r="E34" i="4"/>
  <c r="D34" i="4"/>
  <c r="C34" i="4"/>
  <c r="L33" i="4"/>
  <c r="K33" i="4"/>
  <c r="J33" i="4"/>
  <c r="I33" i="4"/>
  <c r="H33" i="4"/>
  <c r="G33" i="4"/>
  <c r="F33" i="4"/>
  <c r="E33" i="4"/>
  <c r="D33" i="4"/>
  <c r="C33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3" i="4"/>
  <c r="L12" i="4"/>
  <c r="L11" i="4"/>
  <c r="L10" i="4"/>
  <c r="L9" i="4"/>
  <c r="L8" i="4"/>
  <c r="L7" i="4"/>
  <c r="L6" i="4"/>
  <c r="L5" i="4"/>
  <c r="L4" i="4"/>
  <c r="L3" i="4"/>
  <c r="K13" i="4"/>
  <c r="K12" i="4"/>
  <c r="K11" i="4"/>
  <c r="K10" i="4"/>
  <c r="K9" i="4"/>
  <c r="K8" i="4"/>
  <c r="K7" i="4"/>
  <c r="K6" i="4"/>
  <c r="K5" i="4"/>
  <c r="K4" i="4"/>
  <c r="K3" i="4"/>
  <c r="J13" i="4"/>
  <c r="J12" i="4"/>
  <c r="J11" i="4"/>
  <c r="J10" i="4"/>
  <c r="J9" i="4"/>
  <c r="J8" i="4"/>
  <c r="J7" i="4"/>
  <c r="J6" i="4"/>
  <c r="J5" i="4"/>
  <c r="J4" i="4"/>
  <c r="J3" i="4"/>
  <c r="I13" i="4"/>
  <c r="I12" i="4"/>
  <c r="I11" i="4"/>
  <c r="I10" i="4"/>
  <c r="I9" i="4"/>
  <c r="I8" i="4"/>
  <c r="I7" i="4"/>
  <c r="I6" i="4"/>
  <c r="I5" i="4"/>
  <c r="I4" i="4"/>
  <c r="I3" i="4"/>
  <c r="H13" i="4"/>
  <c r="H12" i="4"/>
  <c r="H11" i="4"/>
  <c r="H10" i="4"/>
  <c r="H9" i="4"/>
  <c r="H8" i="4"/>
  <c r="H7" i="4"/>
  <c r="H6" i="4"/>
  <c r="H5" i="4"/>
  <c r="H4" i="4"/>
  <c r="H3" i="4"/>
  <c r="G13" i="4"/>
  <c r="G12" i="4"/>
  <c r="G11" i="4"/>
  <c r="G10" i="4"/>
  <c r="G9" i="4"/>
  <c r="G8" i="4"/>
  <c r="G7" i="4"/>
  <c r="G6" i="4"/>
  <c r="G5" i="4"/>
  <c r="G4" i="4"/>
  <c r="G3" i="4"/>
  <c r="F13" i="4"/>
  <c r="F12" i="4"/>
  <c r="F11" i="4"/>
  <c r="F10" i="4"/>
  <c r="F9" i="4"/>
  <c r="F8" i="4"/>
  <c r="F7" i="4"/>
  <c r="F6" i="4"/>
  <c r="F5" i="4"/>
  <c r="F4" i="4"/>
  <c r="F3" i="4"/>
  <c r="E13" i="4"/>
  <c r="E12" i="4"/>
  <c r="E11" i="4"/>
  <c r="E10" i="4"/>
  <c r="E9" i="4"/>
  <c r="E8" i="4"/>
  <c r="E7" i="4"/>
  <c r="E6" i="4"/>
  <c r="E5" i="4"/>
  <c r="E4" i="4"/>
  <c r="E3" i="4"/>
  <c r="D9" i="4"/>
  <c r="D4" i="4"/>
  <c r="D5" i="4"/>
  <c r="D6" i="4"/>
  <c r="D7" i="4"/>
  <c r="D8" i="4"/>
  <c r="D10" i="4"/>
  <c r="D11" i="4"/>
  <c r="D12" i="4"/>
  <c r="D13" i="4"/>
  <c r="D3" i="4"/>
  <c r="C3" i="4"/>
  <c r="C13" i="4"/>
  <c r="C12" i="4"/>
  <c r="C11" i="4"/>
  <c r="C10" i="4"/>
  <c r="C9" i="4"/>
  <c r="C8" i="4"/>
  <c r="C7" i="4"/>
  <c r="C6" i="4"/>
  <c r="C5" i="4"/>
  <c r="C4" i="4"/>
  <c r="L73" i="3"/>
  <c r="K73" i="3"/>
  <c r="J73" i="3"/>
  <c r="I73" i="3"/>
  <c r="H73" i="3"/>
  <c r="G73" i="3"/>
  <c r="F73" i="3"/>
  <c r="E73" i="3"/>
  <c r="D73" i="3"/>
  <c r="C73" i="3"/>
  <c r="L72" i="3"/>
  <c r="K72" i="3"/>
  <c r="J72" i="3"/>
  <c r="I72" i="3"/>
  <c r="H72" i="3"/>
  <c r="G72" i="3"/>
  <c r="F72" i="3"/>
  <c r="E72" i="3"/>
  <c r="D72" i="3"/>
  <c r="C72" i="3"/>
  <c r="L71" i="3"/>
  <c r="K71" i="3"/>
  <c r="J71" i="3"/>
  <c r="I71" i="3"/>
  <c r="H71" i="3"/>
  <c r="G71" i="3"/>
  <c r="F71" i="3"/>
  <c r="E71" i="3"/>
  <c r="D71" i="3"/>
  <c r="C71" i="3"/>
  <c r="L70" i="3"/>
  <c r="K70" i="3"/>
  <c r="J70" i="3"/>
  <c r="I70" i="3"/>
  <c r="H70" i="3"/>
  <c r="G70" i="3"/>
  <c r="F70" i="3"/>
  <c r="E70" i="3"/>
  <c r="D70" i="3"/>
  <c r="C70" i="3"/>
  <c r="L69" i="3"/>
  <c r="K69" i="3"/>
  <c r="J69" i="3"/>
  <c r="I69" i="3"/>
  <c r="H69" i="3"/>
  <c r="G69" i="3"/>
  <c r="F69" i="3"/>
  <c r="E69" i="3"/>
  <c r="D69" i="3"/>
  <c r="C69" i="3"/>
  <c r="L68" i="3"/>
  <c r="K68" i="3"/>
  <c r="J68" i="3"/>
  <c r="I68" i="3"/>
  <c r="H68" i="3"/>
  <c r="G68" i="3"/>
  <c r="F68" i="3"/>
  <c r="E68" i="3"/>
  <c r="D68" i="3"/>
  <c r="C68" i="3"/>
  <c r="L67" i="3"/>
  <c r="K67" i="3"/>
  <c r="J67" i="3"/>
  <c r="I67" i="3"/>
  <c r="H67" i="3"/>
  <c r="G67" i="3"/>
  <c r="F67" i="3"/>
  <c r="E67" i="3"/>
  <c r="D67" i="3"/>
  <c r="C67" i="3"/>
  <c r="L66" i="3"/>
  <c r="K66" i="3"/>
  <c r="J66" i="3"/>
  <c r="I66" i="3"/>
  <c r="H66" i="3"/>
  <c r="G66" i="3"/>
  <c r="F66" i="3"/>
  <c r="E66" i="3"/>
  <c r="D66" i="3"/>
  <c r="C66" i="3"/>
  <c r="L65" i="3"/>
  <c r="K65" i="3"/>
  <c r="J65" i="3"/>
  <c r="I65" i="3"/>
  <c r="H65" i="3"/>
  <c r="G65" i="3"/>
  <c r="F65" i="3"/>
  <c r="E65" i="3"/>
  <c r="D65" i="3"/>
  <c r="C65" i="3"/>
  <c r="L64" i="3"/>
  <c r="K64" i="3"/>
  <c r="J64" i="3"/>
  <c r="I64" i="3"/>
  <c r="H64" i="3"/>
  <c r="G64" i="3"/>
  <c r="F64" i="3"/>
  <c r="E64" i="3"/>
  <c r="D64" i="3"/>
  <c r="C64" i="3"/>
  <c r="L63" i="3"/>
  <c r="K63" i="3"/>
  <c r="J63" i="3"/>
  <c r="I63" i="3"/>
  <c r="H63" i="3"/>
  <c r="G63" i="3"/>
  <c r="F63" i="3"/>
  <c r="E63" i="3"/>
  <c r="D63" i="3"/>
  <c r="C63" i="3"/>
  <c r="L58" i="3"/>
  <c r="K58" i="3"/>
  <c r="J58" i="3"/>
  <c r="I58" i="3"/>
  <c r="H58" i="3"/>
  <c r="G58" i="3"/>
  <c r="F58" i="3"/>
  <c r="E58" i="3"/>
  <c r="D58" i="3"/>
  <c r="C58" i="3"/>
  <c r="L57" i="3"/>
  <c r="K57" i="3"/>
  <c r="J57" i="3"/>
  <c r="I57" i="3"/>
  <c r="H57" i="3"/>
  <c r="G57" i="3"/>
  <c r="F57" i="3"/>
  <c r="E57" i="3"/>
  <c r="D57" i="3"/>
  <c r="C57" i="3"/>
  <c r="L56" i="3"/>
  <c r="K56" i="3"/>
  <c r="J56" i="3"/>
  <c r="I56" i="3"/>
  <c r="H56" i="3"/>
  <c r="G56" i="3"/>
  <c r="F56" i="3"/>
  <c r="E56" i="3"/>
  <c r="D56" i="3"/>
  <c r="C56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2" i="3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8" i="3"/>
  <c r="K48" i="3"/>
  <c r="J48" i="3"/>
  <c r="I48" i="3"/>
  <c r="H48" i="3"/>
  <c r="G48" i="3"/>
  <c r="F48" i="3"/>
  <c r="E48" i="3"/>
  <c r="D48" i="3"/>
  <c r="C48" i="3"/>
  <c r="L43" i="3"/>
  <c r="K43" i="3"/>
  <c r="J43" i="3"/>
  <c r="I43" i="3"/>
  <c r="H43" i="3"/>
  <c r="G43" i="3"/>
  <c r="F43" i="3"/>
  <c r="E43" i="3"/>
  <c r="D43" i="3"/>
  <c r="C43" i="3"/>
  <c r="L42" i="3"/>
  <c r="K42" i="3"/>
  <c r="J42" i="3"/>
  <c r="I42" i="3"/>
  <c r="H42" i="3"/>
  <c r="G42" i="3"/>
  <c r="F42" i="3"/>
  <c r="E42" i="3"/>
  <c r="D42" i="3"/>
  <c r="C42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  <c r="L28" i="3"/>
  <c r="K28" i="3"/>
  <c r="J28" i="3"/>
  <c r="I28" i="3"/>
  <c r="H28" i="3"/>
  <c r="G28" i="3"/>
  <c r="F28" i="3"/>
  <c r="E28" i="3"/>
  <c r="D28" i="3"/>
  <c r="C28" i="3"/>
  <c r="L27" i="3"/>
  <c r="K27" i="3"/>
  <c r="J27" i="3"/>
  <c r="I27" i="3"/>
  <c r="H27" i="3"/>
  <c r="G27" i="3"/>
  <c r="F27" i="3"/>
  <c r="E27" i="3"/>
  <c r="D27" i="3"/>
  <c r="C27" i="3"/>
  <c r="L26" i="3"/>
  <c r="K26" i="3"/>
  <c r="J26" i="3"/>
  <c r="I26" i="3"/>
  <c r="H26" i="3"/>
  <c r="G26" i="3"/>
  <c r="F26" i="3"/>
  <c r="E26" i="3"/>
  <c r="D26" i="3"/>
  <c r="C26" i="3"/>
  <c r="L25" i="3"/>
  <c r="K25" i="3"/>
  <c r="J25" i="3"/>
  <c r="I25" i="3"/>
  <c r="H25" i="3"/>
  <c r="G25" i="3"/>
  <c r="F25" i="3"/>
  <c r="E25" i="3"/>
  <c r="D25" i="3"/>
  <c r="C25" i="3"/>
  <c r="L24" i="3"/>
  <c r="K24" i="3"/>
  <c r="J24" i="3"/>
  <c r="I24" i="3"/>
  <c r="H24" i="3"/>
  <c r="G24" i="3"/>
  <c r="F24" i="3"/>
  <c r="E24" i="3"/>
  <c r="D24" i="3"/>
  <c r="C24" i="3"/>
  <c r="L23" i="3"/>
  <c r="K23" i="3"/>
  <c r="J23" i="3"/>
  <c r="I23" i="3"/>
  <c r="H23" i="3"/>
  <c r="G23" i="3"/>
  <c r="F23" i="3"/>
  <c r="E23" i="3"/>
  <c r="D23" i="3"/>
  <c r="C23" i="3"/>
  <c r="L22" i="3"/>
  <c r="K22" i="3"/>
  <c r="J22" i="3"/>
  <c r="I22" i="3"/>
  <c r="H22" i="3"/>
  <c r="G22" i="3"/>
  <c r="F22" i="3"/>
  <c r="E22" i="3"/>
  <c r="D22" i="3"/>
  <c r="C22" i="3"/>
  <c r="L21" i="3"/>
  <c r="K21" i="3"/>
  <c r="J21" i="3"/>
  <c r="I21" i="3"/>
  <c r="H21" i="3"/>
  <c r="G21" i="3"/>
  <c r="F21" i="3"/>
  <c r="E21" i="3"/>
  <c r="D21" i="3"/>
  <c r="C21" i="3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F19" i="3"/>
  <c r="E19" i="3"/>
  <c r="D19" i="3"/>
  <c r="C19" i="3"/>
  <c r="L18" i="3"/>
  <c r="K18" i="3"/>
  <c r="J18" i="3"/>
  <c r="I18" i="3"/>
  <c r="H18" i="3"/>
  <c r="G18" i="3"/>
  <c r="F18" i="3"/>
  <c r="E18" i="3"/>
  <c r="D18" i="3"/>
  <c r="C18" i="3"/>
  <c r="D3" i="3"/>
  <c r="C4" i="3"/>
  <c r="C5" i="3"/>
  <c r="C6" i="3"/>
  <c r="C7" i="3"/>
  <c r="C8" i="3"/>
  <c r="C9" i="3"/>
  <c r="C10" i="3"/>
  <c r="C11" i="3"/>
  <c r="C12" i="3"/>
  <c r="C13" i="3"/>
  <c r="L9" i="3"/>
  <c r="G3" i="3"/>
  <c r="H3" i="3"/>
  <c r="I3" i="3"/>
  <c r="J3" i="3"/>
  <c r="K3" i="3"/>
  <c r="L3" i="3"/>
  <c r="G4" i="3"/>
  <c r="H4" i="3"/>
  <c r="I4" i="3"/>
  <c r="J4" i="3"/>
  <c r="K4" i="3"/>
  <c r="L4" i="3"/>
  <c r="G5" i="3"/>
  <c r="H5" i="3"/>
  <c r="I5" i="3"/>
  <c r="J5" i="3"/>
  <c r="K5" i="3"/>
  <c r="L5" i="3"/>
  <c r="G6" i="3"/>
  <c r="H6" i="3"/>
  <c r="I6" i="3"/>
  <c r="J6" i="3"/>
  <c r="K6" i="3"/>
  <c r="L6" i="3"/>
  <c r="G7" i="3"/>
  <c r="H7" i="3"/>
  <c r="I7" i="3"/>
  <c r="J7" i="3"/>
  <c r="K7" i="3"/>
  <c r="L7" i="3"/>
  <c r="G8" i="3"/>
  <c r="H8" i="3"/>
  <c r="I8" i="3"/>
  <c r="J8" i="3"/>
  <c r="K8" i="3"/>
  <c r="L8" i="3"/>
  <c r="G9" i="3"/>
  <c r="H9" i="3"/>
  <c r="I9" i="3"/>
  <c r="J9" i="3"/>
  <c r="K9" i="3"/>
  <c r="G10" i="3"/>
  <c r="H10" i="3"/>
  <c r="I10" i="3"/>
  <c r="J10" i="3"/>
  <c r="K10" i="3"/>
  <c r="L10" i="3"/>
  <c r="G11" i="3"/>
  <c r="H11" i="3"/>
  <c r="I11" i="3"/>
  <c r="J11" i="3"/>
  <c r="K11" i="3"/>
  <c r="L11" i="3"/>
  <c r="G12" i="3"/>
  <c r="H12" i="3"/>
  <c r="I12" i="3"/>
  <c r="J12" i="3"/>
  <c r="K12" i="3"/>
  <c r="L12" i="3"/>
  <c r="G13" i="3"/>
  <c r="H13" i="3"/>
  <c r="I13" i="3"/>
  <c r="J13" i="3"/>
  <c r="K13" i="3"/>
  <c r="L13" i="3"/>
  <c r="F4" i="3"/>
  <c r="F5" i="3"/>
  <c r="F6" i="3"/>
  <c r="F7" i="3"/>
  <c r="F8" i="3"/>
  <c r="F9" i="3"/>
  <c r="F10" i="3"/>
  <c r="F11" i="3"/>
  <c r="F12" i="3"/>
  <c r="F13" i="3"/>
  <c r="F3" i="3"/>
  <c r="E3" i="3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  <c r="D13" i="3"/>
  <c r="F77" i="22" l="1"/>
  <c r="G77" i="22" s="1"/>
  <c r="F78" i="22"/>
  <c r="H78" i="22" s="1"/>
  <c r="F74" i="22"/>
  <c r="H74" i="22" s="1"/>
  <c r="F76" i="22"/>
  <c r="F75" i="22"/>
  <c r="H75" i="22" s="1"/>
  <c r="H69" i="22"/>
  <c r="G69" i="22"/>
  <c r="F70" i="22"/>
  <c r="H72" i="22"/>
  <c r="H68" i="22"/>
  <c r="F71" i="22"/>
  <c r="H71" i="22" s="1"/>
  <c r="F65" i="22"/>
  <c r="H63" i="22"/>
  <c r="F66" i="22"/>
  <c r="G66" i="22" s="1"/>
  <c r="G63" i="22"/>
  <c r="G64" i="22"/>
  <c r="F59" i="22"/>
  <c r="H59" i="22" s="1"/>
  <c r="F57" i="22"/>
  <c r="F60" i="22"/>
  <c r="G60" i="22" s="1"/>
  <c r="F56" i="22"/>
  <c r="H56" i="22" s="1"/>
  <c r="F58" i="22"/>
  <c r="F53" i="22"/>
  <c r="F54" i="22"/>
  <c r="H54" i="22" s="1"/>
  <c r="F50" i="22"/>
  <c r="H50" i="22" s="1"/>
  <c r="F51" i="22"/>
  <c r="G51" i="22" s="1"/>
  <c r="F52" i="22"/>
  <c r="F47" i="22"/>
  <c r="H47" i="22" s="1"/>
  <c r="F48" i="22"/>
  <c r="H48" i="22" s="1"/>
  <c r="F44" i="22"/>
  <c r="H44" i="22" s="1"/>
  <c r="F45" i="22"/>
  <c r="G45" i="22" s="1"/>
  <c r="F46" i="22"/>
  <c r="F41" i="22"/>
  <c r="H41" i="22" s="1"/>
  <c r="F39" i="22"/>
  <c r="H39" i="22" s="1"/>
  <c r="F42" i="22"/>
  <c r="H42" i="22" s="1"/>
  <c r="F38" i="22"/>
  <c r="H38" i="22" s="1"/>
  <c r="F40" i="22"/>
  <c r="F34" i="22"/>
  <c r="F35" i="22"/>
  <c r="H35" i="22" s="1"/>
  <c r="F36" i="22"/>
  <c r="H36" i="22" s="1"/>
  <c r="F32" i="22"/>
  <c r="H32" i="22" s="1"/>
  <c r="F33" i="22"/>
  <c r="G28" i="22"/>
  <c r="H30" i="22"/>
  <c r="G30" i="22"/>
  <c r="G27" i="22"/>
  <c r="G29" i="22"/>
  <c r="H29" i="22"/>
  <c r="F23" i="22"/>
  <c r="G23" i="22" s="1"/>
  <c r="F24" i="22"/>
  <c r="H24" i="22" s="1"/>
  <c r="F20" i="22"/>
  <c r="H20" i="22" s="1"/>
  <c r="F21" i="22"/>
  <c r="H21" i="22" s="1"/>
  <c r="F22" i="22"/>
  <c r="F17" i="22"/>
  <c r="G17" i="22" s="1"/>
  <c r="F14" i="22"/>
  <c r="H14" i="22" s="1"/>
  <c r="F16" i="22"/>
  <c r="F18" i="22"/>
  <c r="H18" i="22" s="1"/>
  <c r="F15" i="22"/>
  <c r="H11" i="22"/>
  <c r="H8" i="22"/>
  <c r="H10" i="22"/>
  <c r="G12" i="22"/>
  <c r="G9" i="22"/>
  <c r="H9" i="22"/>
  <c r="G5" i="22"/>
  <c r="H5" i="22"/>
  <c r="E6" i="22"/>
  <c r="F6" i="22" s="1"/>
  <c r="G2" i="22"/>
  <c r="H3" i="22"/>
  <c r="G3" i="22"/>
  <c r="E4" i="22"/>
  <c r="F4" i="22" s="1"/>
  <c r="H4" i="22" s="1"/>
  <c r="M49" i="17"/>
  <c r="N20" i="17"/>
  <c r="N41" i="17" s="1"/>
  <c r="J39" i="17"/>
  <c r="J43" i="17"/>
  <c r="J47" i="17"/>
  <c r="J40" i="17"/>
  <c r="J44" i="17"/>
  <c r="J48" i="17"/>
  <c r="J37" i="17"/>
  <c r="J46" i="17"/>
  <c r="J41" i="17"/>
  <c r="J45" i="17"/>
  <c r="J49" i="17"/>
  <c r="J42" i="17"/>
  <c r="J38" i="17"/>
  <c r="C44" i="17"/>
  <c r="C45" i="17"/>
  <c r="C38" i="17"/>
  <c r="C46" i="17"/>
  <c r="C39" i="17"/>
  <c r="C47" i="17"/>
  <c r="C43" i="17"/>
  <c r="C40" i="17"/>
  <c r="C48" i="17"/>
  <c r="C41" i="17"/>
  <c r="C49" i="17"/>
  <c r="C42" i="17"/>
  <c r="C37" i="17"/>
  <c r="I39" i="17"/>
  <c r="I43" i="17"/>
  <c r="I47" i="17"/>
  <c r="I40" i="17"/>
  <c r="I44" i="17"/>
  <c r="I48" i="17"/>
  <c r="I41" i="17"/>
  <c r="I45" i="17"/>
  <c r="I49" i="17"/>
  <c r="I37" i="17"/>
  <c r="I38" i="17"/>
  <c r="I42" i="17"/>
  <c r="I46" i="17"/>
  <c r="L38" i="17"/>
  <c r="L42" i="17"/>
  <c r="L46" i="17"/>
  <c r="L37" i="17"/>
  <c r="L41" i="17"/>
  <c r="L45" i="17"/>
  <c r="L39" i="17"/>
  <c r="L43" i="17"/>
  <c r="L47" i="17"/>
  <c r="L49" i="17"/>
  <c r="L40" i="17"/>
  <c r="L44" i="17"/>
  <c r="L48" i="17"/>
  <c r="N40" i="17"/>
  <c r="N45" i="17"/>
  <c r="N37" i="17"/>
  <c r="N46" i="17"/>
  <c r="N43" i="17"/>
  <c r="P40" i="17"/>
  <c r="O40" i="17"/>
  <c r="O44" i="17"/>
  <c r="O48" i="17"/>
  <c r="O49" i="17"/>
  <c r="O41" i="17"/>
  <c r="O45" i="17"/>
  <c r="O38" i="17"/>
  <c r="O42" i="17"/>
  <c r="O46" i="17"/>
  <c r="O39" i="17"/>
  <c r="O43" i="17"/>
  <c r="O47" i="17"/>
  <c r="O37" i="17"/>
  <c r="K38" i="17"/>
  <c r="K42" i="17"/>
  <c r="K46" i="17"/>
  <c r="K39" i="17"/>
  <c r="K43" i="17"/>
  <c r="K47" i="17"/>
  <c r="K37" i="17"/>
  <c r="K40" i="17"/>
  <c r="K44" i="17"/>
  <c r="K48" i="17"/>
  <c r="K41" i="17"/>
  <c r="K45" i="17"/>
  <c r="K49" i="17"/>
  <c r="G40" i="17"/>
  <c r="G44" i="17"/>
  <c r="G48" i="17"/>
  <c r="F48" i="17"/>
  <c r="F41" i="17"/>
  <c r="F45" i="17"/>
  <c r="F49" i="17"/>
  <c r="F40" i="17"/>
  <c r="G41" i="17"/>
  <c r="G45" i="17"/>
  <c r="G49" i="17"/>
  <c r="F38" i="17"/>
  <c r="F42" i="17"/>
  <c r="F46" i="17"/>
  <c r="F44" i="17"/>
  <c r="G38" i="17"/>
  <c r="G42" i="17"/>
  <c r="G46" i="17"/>
  <c r="F39" i="17"/>
  <c r="F43" i="17"/>
  <c r="F47" i="17"/>
  <c r="G39" i="17"/>
  <c r="G43" i="17"/>
  <c r="G47" i="17"/>
  <c r="G37" i="17"/>
  <c r="F37" i="17"/>
  <c r="T41" i="17"/>
  <c r="T38" i="17"/>
  <c r="T42" i="17"/>
  <c r="T46" i="17"/>
  <c r="T37" i="17"/>
  <c r="T39" i="17"/>
  <c r="T43" i="17"/>
  <c r="T47" i="17"/>
  <c r="T40" i="17"/>
  <c r="T44" i="17"/>
  <c r="T48" i="17"/>
  <c r="T45" i="17"/>
  <c r="T49" i="17"/>
  <c r="H40" i="17"/>
  <c r="S38" i="17"/>
  <c r="S42" i="17"/>
  <c r="S46" i="17"/>
  <c r="S39" i="17"/>
  <c r="S43" i="17"/>
  <c r="S47" i="17"/>
  <c r="S37" i="17"/>
  <c r="S40" i="17"/>
  <c r="S44" i="17"/>
  <c r="S48" i="17"/>
  <c r="S49" i="17"/>
  <c r="S41" i="17"/>
  <c r="S45" i="17"/>
  <c r="E41" i="17"/>
  <c r="E45" i="17"/>
  <c r="E49" i="17"/>
  <c r="E37" i="17"/>
  <c r="E38" i="17"/>
  <c r="E42" i="17"/>
  <c r="E46" i="17"/>
  <c r="E39" i="17"/>
  <c r="E43" i="17"/>
  <c r="E47" i="17"/>
  <c r="E40" i="17"/>
  <c r="E44" i="17"/>
  <c r="E48" i="17"/>
  <c r="Q39" i="17"/>
  <c r="Q43" i="17"/>
  <c r="Q47" i="17"/>
  <c r="Q40" i="17"/>
  <c r="Q44" i="17"/>
  <c r="Q48" i="17"/>
  <c r="Q49" i="17"/>
  <c r="Q41" i="17"/>
  <c r="Q45" i="17"/>
  <c r="Q37" i="17"/>
  <c r="Q38" i="17"/>
  <c r="Q42" i="17"/>
  <c r="Q46" i="17"/>
  <c r="U41" i="17"/>
  <c r="U45" i="17"/>
  <c r="U37" i="17"/>
  <c r="U38" i="17"/>
  <c r="U42" i="17"/>
  <c r="U46" i="17"/>
  <c r="U39" i="17"/>
  <c r="U43" i="17"/>
  <c r="U47" i="17"/>
  <c r="U49" i="17"/>
  <c r="U40" i="17"/>
  <c r="U44" i="17"/>
  <c r="U48" i="17"/>
  <c r="D45" i="17"/>
  <c r="D38" i="17"/>
  <c r="D42" i="17"/>
  <c r="D46" i="17"/>
  <c r="D37" i="17"/>
  <c r="D41" i="17"/>
  <c r="D39" i="17"/>
  <c r="D43" i="17"/>
  <c r="D47" i="17"/>
  <c r="D49" i="17"/>
  <c r="D40" i="17"/>
  <c r="D44" i="17"/>
  <c r="D48" i="17"/>
  <c r="R39" i="17"/>
  <c r="R43" i="17"/>
  <c r="R47" i="17"/>
  <c r="R42" i="17"/>
  <c r="R40" i="17"/>
  <c r="R44" i="17"/>
  <c r="R48" i="17"/>
  <c r="R37" i="17"/>
  <c r="R46" i="17"/>
  <c r="R49" i="17"/>
  <c r="R41" i="17"/>
  <c r="R45" i="17"/>
  <c r="R38" i="17"/>
  <c r="B39" i="17"/>
  <c r="H47" i="17"/>
  <c r="H43" i="17"/>
  <c r="B45" i="17"/>
  <c r="M48" i="17"/>
  <c r="M44" i="17"/>
  <c r="M40" i="17"/>
  <c r="B44" i="17"/>
  <c r="H37" i="17"/>
  <c r="P37" i="17"/>
  <c r="P46" i="17"/>
  <c r="H46" i="17"/>
  <c r="P42" i="17"/>
  <c r="H42" i="17"/>
  <c r="P38" i="17"/>
  <c r="H38" i="17"/>
  <c r="B46" i="17"/>
  <c r="P43" i="17"/>
  <c r="H39" i="17"/>
  <c r="B43" i="17"/>
  <c r="M47" i="17"/>
  <c r="M43" i="17"/>
  <c r="M39" i="17"/>
  <c r="P39" i="17"/>
  <c r="B37" i="17"/>
  <c r="B42" i="17"/>
  <c r="H49" i="17"/>
  <c r="P45" i="17"/>
  <c r="H45" i="17"/>
  <c r="P41" i="17"/>
  <c r="H41" i="17"/>
  <c r="B49" i="17"/>
  <c r="B41" i="17"/>
  <c r="P49" i="17"/>
  <c r="M46" i="17"/>
  <c r="M42" i="17"/>
  <c r="M38" i="17"/>
  <c r="P47" i="17"/>
  <c r="B48" i="17"/>
  <c r="B40" i="17"/>
  <c r="P48" i="17"/>
  <c r="H48" i="17"/>
  <c r="P44" i="17"/>
  <c r="H44" i="17"/>
  <c r="B38" i="17"/>
  <c r="B47" i="17"/>
  <c r="M37" i="17"/>
  <c r="M45" i="17"/>
  <c r="M41" i="17"/>
  <c r="H77" i="22" l="1"/>
  <c r="G74" i="22"/>
  <c r="G75" i="22"/>
  <c r="G78" i="22"/>
  <c r="G76" i="22"/>
  <c r="H76" i="22"/>
  <c r="G71" i="22"/>
  <c r="H70" i="22"/>
  <c r="G70" i="22"/>
  <c r="H66" i="22"/>
  <c r="H65" i="22"/>
  <c r="G65" i="22"/>
  <c r="H60" i="22"/>
  <c r="H57" i="22"/>
  <c r="G57" i="22"/>
  <c r="G56" i="22"/>
  <c r="G59" i="22"/>
  <c r="G58" i="22"/>
  <c r="H58" i="22"/>
  <c r="H51" i="22"/>
  <c r="G50" i="22"/>
  <c r="G54" i="22"/>
  <c r="H52" i="22"/>
  <c r="G52" i="22"/>
  <c r="H53" i="22"/>
  <c r="G53" i="22"/>
  <c r="H45" i="22"/>
  <c r="G44" i="22"/>
  <c r="G48" i="22"/>
  <c r="H46" i="22"/>
  <c r="G46" i="22"/>
  <c r="G47" i="22"/>
  <c r="G38" i="22"/>
  <c r="G42" i="22"/>
  <c r="G39" i="22"/>
  <c r="H40" i="22"/>
  <c r="G40" i="22"/>
  <c r="G41" i="22"/>
  <c r="G32" i="22"/>
  <c r="G34" i="22"/>
  <c r="H34" i="22"/>
  <c r="G36" i="22"/>
  <c r="H33" i="22"/>
  <c r="G33" i="22"/>
  <c r="G35" i="22"/>
  <c r="H23" i="22"/>
  <c r="G20" i="22"/>
  <c r="G21" i="22"/>
  <c r="G24" i="22"/>
  <c r="H22" i="22"/>
  <c r="G22" i="22"/>
  <c r="G14" i="22"/>
  <c r="G18" i="22"/>
  <c r="G15" i="22"/>
  <c r="H15" i="22"/>
  <c r="H17" i="22"/>
  <c r="H16" i="22"/>
  <c r="G16" i="22"/>
  <c r="H6" i="22"/>
  <c r="G6" i="22"/>
  <c r="G4" i="22"/>
  <c r="H8" i="1"/>
  <c r="N42" i="17"/>
  <c r="N49" i="17"/>
  <c r="N38" i="17"/>
  <c r="N48" i="17"/>
  <c r="H10" i="1"/>
  <c r="H2" i="1"/>
  <c r="N47" i="17"/>
  <c r="N44" i="17"/>
  <c r="N39" i="17"/>
  <c r="M8" i="1" l="1"/>
  <c r="J8" i="1"/>
  <c r="K8" i="1"/>
  <c r="M10" i="1"/>
  <c r="J10" i="1"/>
  <c r="K10" i="1"/>
  <c r="M2" i="1"/>
  <c r="K2" i="1"/>
  <c r="H18" i="1"/>
  <c r="H14" i="1"/>
  <c r="H5" i="1"/>
  <c r="H13" i="1"/>
  <c r="H3" i="1"/>
  <c r="H12" i="1"/>
  <c r="H9" i="1"/>
  <c r="H4" i="1"/>
  <c r="H6" i="1"/>
  <c r="H7" i="1"/>
  <c r="H11" i="1"/>
  <c r="H20" i="1" l="1"/>
  <c r="H23" i="1"/>
  <c r="M13" i="1"/>
  <c r="K13" i="1"/>
  <c r="J13" i="1"/>
  <c r="H22" i="1"/>
  <c r="M7" i="1"/>
  <c r="J7" i="1"/>
  <c r="K7" i="1"/>
  <c r="M14" i="1"/>
  <c r="J14" i="1"/>
  <c r="H29" i="1"/>
  <c r="M5" i="1"/>
  <c r="K5" i="1"/>
  <c r="J5" i="1"/>
  <c r="H26" i="1"/>
  <c r="M9" i="1"/>
  <c r="J9" i="1"/>
  <c r="K9" i="1"/>
  <c r="H24" i="1"/>
  <c r="M3" i="1"/>
  <c r="K3" i="1"/>
  <c r="J3" i="1"/>
  <c r="H19" i="1"/>
  <c r="M11" i="1"/>
  <c r="K11" i="1"/>
  <c r="J11" i="1"/>
  <c r="M6" i="1"/>
  <c r="J6" i="1"/>
  <c r="K6" i="1"/>
  <c r="H21" i="1"/>
  <c r="M4" i="1"/>
  <c r="J4" i="1"/>
  <c r="K4" i="1"/>
  <c r="H25" i="1"/>
  <c r="H28" i="1"/>
  <c r="M12" i="1"/>
  <c r="K12" i="1"/>
  <c r="J12" i="1"/>
  <c r="H27" i="1"/>
  <c r="H30" i="1"/>
  <c r="K18" i="1"/>
  <c r="J18" i="1"/>
  <c r="B4" i="15"/>
  <c r="B5" i="15"/>
  <c r="B6" i="15"/>
  <c r="B7" i="15"/>
  <c r="B8" i="15"/>
  <c r="B9" i="15"/>
  <c r="B10" i="15"/>
  <c r="B11" i="15"/>
  <c r="B12" i="15"/>
  <c r="B13" i="15"/>
  <c r="B3" i="15"/>
  <c r="A61" i="15"/>
  <c r="A46" i="15"/>
  <c r="B28" i="15"/>
  <c r="B27" i="15"/>
  <c r="B24" i="15"/>
  <c r="B39" i="15" s="1"/>
  <c r="B19" i="15"/>
  <c r="A16" i="15"/>
  <c r="A31" i="15" s="1"/>
  <c r="B20" i="15"/>
  <c r="B4" i="14"/>
  <c r="B5" i="14"/>
  <c r="B6" i="14"/>
  <c r="B7" i="14"/>
  <c r="B8" i="14"/>
  <c r="B9" i="14"/>
  <c r="B10" i="14"/>
  <c r="B11" i="14"/>
  <c r="B12" i="14"/>
  <c r="B13" i="14"/>
  <c r="B3" i="14"/>
  <c r="A61" i="14"/>
  <c r="A46" i="14"/>
  <c r="A16" i="14"/>
  <c r="A31" i="14" s="1"/>
  <c r="B28" i="14"/>
  <c r="B25" i="14"/>
  <c r="B22" i="14"/>
  <c r="B20" i="14"/>
  <c r="B4" i="13"/>
  <c r="B5" i="13"/>
  <c r="B6" i="13"/>
  <c r="B7" i="13"/>
  <c r="B8" i="13"/>
  <c r="B9" i="13"/>
  <c r="B10" i="13"/>
  <c r="B11" i="13"/>
  <c r="B26" i="13" s="1"/>
  <c r="B12" i="13"/>
  <c r="B13" i="13"/>
  <c r="B3" i="13"/>
  <c r="A61" i="13"/>
  <c r="A46" i="13"/>
  <c r="B18" i="13"/>
  <c r="A16" i="13"/>
  <c r="A31" i="13" s="1"/>
  <c r="B28" i="13"/>
  <c r="B43" i="13" s="1"/>
  <c r="B22" i="13"/>
  <c r="B20" i="13"/>
  <c r="B4" i="12"/>
  <c r="B5" i="12"/>
  <c r="B6" i="12"/>
  <c r="B7" i="12"/>
  <c r="B8" i="12"/>
  <c r="B9" i="12"/>
  <c r="B10" i="12"/>
  <c r="B11" i="12"/>
  <c r="B12" i="12"/>
  <c r="B13" i="12"/>
  <c r="B3" i="12"/>
  <c r="A61" i="12"/>
  <c r="A46" i="12"/>
  <c r="B24" i="12"/>
  <c r="A16" i="12"/>
  <c r="A31" i="12" s="1"/>
  <c r="B28" i="12"/>
  <c r="B25" i="12"/>
  <c r="B20" i="12"/>
  <c r="B4" i="11"/>
  <c r="B5" i="11"/>
  <c r="B6" i="11"/>
  <c r="B7" i="11"/>
  <c r="B8" i="11"/>
  <c r="B9" i="11"/>
  <c r="B10" i="11"/>
  <c r="B11" i="11"/>
  <c r="B12" i="11"/>
  <c r="B13" i="11"/>
  <c r="B3" i="11"/>
  <c r="A61" i="11"/>
  <c r="A46" i="11"/>
  <c r="B28" i="11"/>
  <c r="B24" i="11"/>
  <c r="B39" i="11" s="1"/>
  <c r="B20" i="11"/>
  <c r="A16" i="11"/>
  <c r="A31" i="11" s="1"/>
  <c r="B25" i="11"/>
  <c r="B22" i="11"/>
  <c r="B4" i="10"/>
  <c r="B5" i="10"/>
  <c r="B20" i="10" s="1"/>
  <c r="B6" i="10"/>
  <c r="B7" i="10"/>
  <c r="B8" i="10"/>
  <c r="B9" i="10"/>
  <c r="B10" i="10"/>
  <c r="B11" i="10"/>
  <c r="B12" i="10"/>
  <c r="B13" i="10"/>
  <c r="B3" i="10"/>
  <c r="A61" i="10"/>
  <c r="A46" i="10"/>
  <c r="A16" i="10"/>
  <c r="A31" i="10" s="1"/>
  <c r="B28" i="10"/>
  <c r="B24" i="10"/>
  <c r="B3" i="9"/>
  <c r="B4" i="9"/>
  <c r="B5" i="9"/>
  <c r="B6" i="9"/>
  <c r="B7" i="9"/>
  <c r="B8" i="9"/>
  <c r="B9" i="9"/>
  <c r="B10" i="9"/>
  <c r="B11" i="9"/>
  <c r="B12" i="9"/>
  <c r="B13" i="9"/>
  <c r="A61" i="9"/>
  <c r="A46" i="9"/>
  <c r="B23" i="9"/>
  <c r="B22" i="9"/>
  <c r="B37" i="9" s="1"/>
  <c r="B18" i="9"/>
  <c r="A16" i="9"/>
  <c r="A31" i="9" s="1"/>
  <c r="B28" i="9"/>
  <c r="B43" i="9" s="1"/>
  <c r="B20" i="9"/>
  <c r="B35" i="9" s="1"/>
  <c r="B4" i="8"/>
  <c r="B5" i="8"/>
  <c r="B6" i="8"/>
  <c r="B7" i="8"/>
  <c r="B8" i="8"/>
  <c r="B9" i="8"/>
  <c r="B10" i="8"/>
  <c r="B11" i="8"/>
  <c r="B12" i="8"/>
  <c r="B13" i="8"/>
  <c r="B3" i="8"/>
  <c r="A61" i="8"/>
  <c r="A46" i="8"/>
  <c r="B23" i="8"/>
  <c r="B18" i="8"/>
  <c r="A16" i="8"/>
  <c r="A31" i="8" s="1"/>
  <c r="B28" i="8"/>
  <c r="B20" i="8"/>
  <c r="B4" i="7"/>
  <c r="B5" i="7"/>
  <c r="B6" i="7"/>
  <c r="B7" i="7"/>
  <c r="B8" i="7"/>
  <c r="B9" i="7"/>
  <c r="B10" i="7"/>
  <c r="B11" i="7"/>
  <c r="B12" i="7"/>
  <c r="B13" i="7"/>
  <c r="B3" i="7"/>
  <c r="A61" i="7"/>
  <c r="A46" i="7"/>
  <c r="B28" i="7"/>
  <c r="B23" i="7"/>
  <c r="B20" i="7"/>
  <c r="A16" i="7"/>
  <c r="A31" i="7" s="1"/>
  <c r="B25" i="7"/>
  <c r="B4" i="6"/>
  <c r="B5" i="6"/>
  <c r="B6" i="6"/>
  <c r="B7" i="6"/>
  <c r="B8" i="6"/>
  <c r="B9" i="6"/>
  <c r="B10" i="6"/>
  <c r="B11" i="6"/>
  <c r="B12" i="6"/>
  <c r="B13" i="6"/>
  <c r="B3" i="6"/>
  <c r="A61" i="6"/>
  <c r="A46" i="6"/>
  <c r="B28" i="6"/>
  <c r="B24" i="6"/>
  <c r="B22" i="6"/>
  <c r="B37" i="6" s="1"/>
  <c r="B21" i="6"/>
  <c r="A16" i="6"/>
  <c r="A31" i="6" s="1"/>
  <c r="B73" i="5"/>
  <c r="B72" i="5"/>
  <c r="B71" i="5"/>
  <c r="B70" i="5"/>
  <c r="B69" i="5"/>
  <c r="B68" i="5"/>
  <c r="B67" i="5"/>
  <c r="B66" i="5"/>
  <c r="B65" i="5"/>
  <c r="B64" i="5"/>
  <c r="B63" i="5"/>
  <c r="B58" i="5"/>
  <c r="B57" i="5"/>
  <c r="B56" i="5"/>
  <c r="B55" i="5"/>
  <c r="B54" i="5"/>
  <c r="B53" i="5"/>
  <c r="B52" i="5"/>
  <c r="B51" i="5"/>
  <c r="B50" i="5"/>
  <c r="B49" i="5"/>
  <c r="B48" i="5"/>
  <c r="B43" i="5"/>
  <c r="B42" i="5"/>
  <c r="B41" i="5"/>
  <c r="B40" i="5"/>
  <c r="B39" i="5"/>
  <c r="B38" i="5"/>
  <c r="B37" i="5"/>
  <c r="B36" i="5"/>
  <c r="B35" i="5"/>
  <c r="B34" i="5"/>
  <c r="B33" i="5"/>
  <c r="B19" i="5"/>
  <c r="B20" i="5"/>
  <c r="B21" i="5"/>
  <c r="B22" i="5"/>
  <c r="B23" i="5"/>
  <c r="B24" i="5"/>
  <c r="B25" i="5"/>
  <c r="B26" i="5"/>
  <c r="B27" i="5"/>
  <c r="B28" i="5"/>
  <c r="B18" i="5"/>
  <c r="A61" i="5"/>
  <c r="A46" i="5"/>
  <c r="A16" i="5"/>
  <c r="A31" i="5" s="1"/>
  <c r="A61" i="4"/>
  <c r="A46" i="4"/>
  <c r="A16" i="4"/>
  <c r="A31" i="4" s="1"/>
  <c r="A29" i="2"/>
  <c r="A30" i="2"/>
  <c r="A31" i="2"/>
  <c r="A32" i="2"/>
  <c r="A33" i="2"/>
  <c r="A34" i="2"/>
  <c r="C34" i="2" s="1"/>
  <c r="A35" i="2"/>
  <c r="A36" i="2"/>
  <c r="A37" i="2"/>
  <c r="A38" i="2"/>
  <c r="C28" i="2"/>
  <c r="C38" i="2"/>
  <c r="C30" i="2"/>
  <c r="C31" i="2"/>
  <c r="C32" i="2"/>
  <c r="C33" i="2"/>
  <c r="C35" i="2"/>
  <c r="C36" i="2"/>
  <c r="C37" i="2"/>
  <c r="C29" i="2"/>
  <c r="C24" i="2"/>
  <c r="C23" i="2"/>
  <c r="C22" i="2"/>
  <c r="C21" i="2"/>
  <c r="C20" i="2"/>
  <c r="C19" i="2"/>
  <c r="C18" i="2"/>
  <c r="C17" i="2"/>
  <c r="C16" i="2"/>
  <c r="C15" i="2"/>
  <c r="C11" i="2"/>
  <c r="C10" i="2"/>
  <c r="C9" i="2"/>
  <c r="C8" i="2"/>
  <c r="C7" i="2"/>
  <c r="C5" i="2"/>
  <c r="C4" i="2"/>
  <c r="C3" i="2"/>
  <c r="C2" i="2"/>
  <c r="K27" i="1" l="1"/>
  <c r="K26" i="1"/>
  <c r="K28" i="1"/>
  <c r="K24" i="1"/>
  <c r="K29" i="1"/>
  <c r="K25" i="1"/>
  <c r="J19" i="1"/>
  <c r="K22" i="1"/>
  <c r="J23" i="1"/>
  <c r="J21" i="1"/>
  <c r="K30" i="1"/>
  <c r="K20" i="1"/>
  <c r="J20" i="1"/>
  <c r="J25" i="1"/>
  <c r="K23" i="1"/>
  <c r="J22" i="1"/>
  <c r="J24" i="1"/>
  <c r="J29" i="1"/>
  <c r="J27" i="1"/>
  <c r="J28" i="1"/>
  <c r="J30" i="1"/>
  <c r="J26" i="1"/>
  <c r="K21" i="1"/>
  <c r="K19" i="1"/>
  <c r="B22" i="15"/>
  <c r="B37" i="15"/>
  <c r="B54" i="15"/>
  <c r="B35" i="15"/>
  <c r="B23" i="15"/>
  <c r="B18" i="15"/>
  <c r="B26" i="15"/>
  <c r="B43" i="15"/>
  <c r="B21" i="15"/>
  <c r="B25" i="15"/>
  <c r="B34" i="15"/>
  <c r="B42" i="15"/>
  <c r="B23" i="14"/>
  <c r="B37" i="14"/>
  <c r="B43" i="14"/>
  <c r="B40" i="14"/>
  <c r="B35" i="14"/>
  <c r="B18" i="14"/>
  <c r="B26" i="14"/>
  <c r="B21" i="14"/>
  <c r="B38" i="14"/>
  <c r="B24" i="14"/>
  <c r="B19" i="14"/>
  <c r="B27" i="14"/>
  <c r="B23" i="13"/>
  <c r="B58" i="13"/>
  <c r="B41" i="13"/>
  <c r="B24" i="13"/>
  <c r="B21" i="13"/>
  <c r="B33" i="13"/>
  <c r="B37" i="13"/>
  <c r="B35" i="13"/>
  <c r="B19" i="13"/>
  <c r="B27" i="13"/>
  <c r="B25" i="13"/>
  <c r="B35" i="12"/>
  <c r="B43" i="12"/>
  <c r="B40" i="12"/>
  <c r="B23" i="12"/>
  <c r="B18" i="12"/>
  <c r="B26" i="12"/>
  <c r="B21" i="12"/>
  <c r="B19" i="12"/>
  <c r="B27" i="12"/>
  <c r="B22" i="12"/>
  <c r="B39" i="12"/>
  <c r="B19" i="11"/>
  <c r="B23" i="11"/>
  <c r="B27" i="11"/>
  <c r="B37" i="11"/>
  <c r="B21" i="11"/>
  <c r="B54" i="11"/>
  <c r="B40" i="11"/>
  <c r="B18" i="11"/>
  <c r="B26" i="11"/>
  <c r="B35" i="11"/>
  <c r="B43" i="11"/>
  <c r="B19" i="10"/>
  <c r="B27" i="10"/>
  <c r="B35" i="10"/>
  <c r="B43" i="10"/>
  <c r="B39" i="10"/>
  <c r="B23" i="10"/>
  <c r="B18" i="10"/>
  <c r="B26" i="10"/>
  <c r="B21" i="10"/>
  <c r="B22" i="10"/>
  <c r="B25" i="10"/>
  <c r="B26" i="9"/>
  <c r="B58" i="9"/>
  <c r="B50" i="9"/>
  <c r="B33" i="9"/>
  <c r="B41" i="9"/>
  <c r="B21" i="9"/>
  <c r="B52" i="9"/>
  <c r="B24" i="9"/>
  <c r="B38" i="9"/>
  <c r="B19" i="9"/>
  <c r="B27" i="9"/>
  <c r="B25" i="9"/>
  <c r="B26" i="8"/>
  <c r="B38" i="8"/>
  <c r="B35" i="8"/>
  <c r="B21" i="8"/>
  <c r="B43" i="8"/>
  <c r="B24" i="8"/>
  <c r="B33" i="8"/>
  <c r="B41" i="8"/>
  <c r="B19" i="8"/>
  <c r="B27" i="8"/>
  <c r="B22" i="8"/>
  <c r="B25" i="8"/>
  <c r="B43" i="7"/>
  <c r="B26" i="7"/>
  <c r="B35" i="7"/>
  <c r="B18" i="7"/>
  <c r="B40" i="7"/>
  <c r="B38" i="7"/>
  <c r="B21" i="7"/>
  <c r="B24" i="7"/>
  <c r="B41" i="7"/>
  <c r="B50" i="7"/>
  <c r="B58" i="7"/>
  <c r="B19" i="7"/>
  <c r="B27" i="7"/>
  <c r="B22" i="7"/>
  <c r="B19" i="6"/>
  <c r="B34" i="6" s="1"/>
  <c r="B25" i="6"/>
  <c r="B26" i="6"/>
  <c r="B20" i="6"/>
  <c r="B35" i="6" s="1"/>
  <c r="B23" i="6"/>
  <c r="B27" i="6"/>
  <c r="B18" i="6"/>
  <c r="B52" i="6"/>
  <c r="B43" i="6"/>
  <c r="B38" i="6"/>
  <c r="B33" i="6"/>
  <c r="B41" i="6"/>
  <c r="B36" i="6"/>
  <c r="B39" i="6"/>
  <c r="B36" i="15" l="1"/>
  <c r="B57" i="15"/>
  <c r="B49" i="15"/>
  <c r="B33" i="15"/>
  <c r="B58" i="15"/>
  <c r="B50" i="15"/>
  <c r="B40" i="15"/>
  <c r="B38" i="15"/>
  <c r="B69" i="15"/>
  <c r="B41" i="15"/>
  <c r="B52" i="15"/>
  <c r="B39" i="14"/>
  <c r="B52" i="14"/>
  <c r="B53" i="14"/>
  <c r="B55" i="14"/>
  <c r="B42" i="14"/>
  <c r="B41" i="14"/>
  <c r="B58" i="14"/>
  <c r="B36" i="14"/>
  <c r="B33" i="14"/>
  <c r="B34" i="14"/>
  <c r="B50" i="14"/>
  <c r="B38" i="13"/>
  <c r="B56" i="13"/>
  <c r="B50" i="13"/>
  <c r="B53" i="13"/>
  <c r="B36" i="13"/>
  <c r="B73" i="13"/>
  <c r="B52" i="13"/>
  <c r="B48" i="13"/>
  <c r="B42" i="13"/>
  <c r="B40" i="13"/>
  <c r="B34" i="13"/>
  <c r="B39" i="13"/>
  <c r="B37" i="12"/>
  <c r="B34" i="12"/>
  <c r="B55" i="12"/>
  <c r="B50" i="12"/>
  <c r="B36" i="12"/>
  <c r="B54" i="12"/>
  <c r="B38" i="12"/>
  <c r="B41" i="12"/>
  <c r="B42" i="12"/>
  <c r="B33" i="12"/>
  <c r="B58" i="12"/>
  <c r="B38" i="11"/>
  <c r="B34" i="11"/>
  <c r="B42" i="11"/>
  <c r="B55" i="11"/>
  <c r="B41" i="11"/>
  <c r="B53" i="11"/>
  <c r="B57" i="11"/>
  <c r="B58" i="11"/>
  <c r="B50" i="11"/>
  <c r="B69" i="11"/>
  <c r="B33" i="11"/>
  <c r="B36" i="11"/>
  <c r="B52" i="11"/>
  <c r="B34" i="10"/>
  <c r="B42" i="10"/>
  <c r="B57" i="10"/>
  <c r="B50" i="10"/>
  <c r="B49" i="10"/>
  <c r="B41" i="10"/>
  <c r="B54" i="10"/>
  <c r="B36" i="10"/>
  <c r="B33" i="10"/>
  <c r="B38" i="10"/>
  <c r="B40" i="10"/>
  <c r="B37" i="10"/>
  <c r="B58" i="10"/>
  <c r="B34" i="9"/>
  <c r="B65" i="9"/>
  <c r="B67" i="9"/>
  <c r="B56" i="9"/>
  <c r="B40" i="9"/>
  <c r="B39" i="9"/>
  <c r="B73" i="9"/>
  <c r="B36" i="9"/>
  <c r="B48" i="9"/>
  <c r="B53" i="9"/>
  <c r="B42" i="9"/>
  <c r="B37" i="8"/>
  <c r="B34" i="8"/>
  <c r="B39" i="8"/>
  <c r="B58" i="8"/>
  <c r="B53" i="8"/>
  <c r="B40" i="8"/>
  <c r="B36" i="8"/>
  <c r="B50" i="8"/>
  <c r="B56" i="8"/>
  <c r="B42" i="8"/>
  <c r="B48" i="8"/>
  <c r="B33" i="7"/>
  <c r="B42" i="7"/>
  <c r="B73" i="7"/>
  <c r="B39" i="7"/>
  <c r="B37" i="7"/>
  <c r="B34" i="7"/>
  <c r="B65" i="7"/>
  <c r="B48" i="7"/>
  <c r="B36" i="7"/>
  <c r="B56" i="7"/>
  <c r="B53" i="7"/>
  <c r="B55" i="7"/>
  <c r="B42" i="6"/>
  <c r="B49" i="6"/>
  <c r="B40" i="6"/>
  <c r="B51" i="6"/>
  <c r="B48" i="6"/>
  <c r="B53" i="6"/>
  <c r="B57" i="6"/>
  <c r="B56" i="6"/>
  <c r="B58" i="6"/>
  <c r="B64" i="6"/>
  <c r="B54" i="6"/>
  <c r="B50" i="6"/>
  <c r="B67" i="6"/>
  <c r="B64" i="15" l="1"/>
  <c r="B56" i="15"/>
  <c r="B48" i="15"/>
  <c r="B67" i="15"/>
  <c r="B65" i="15"/>
  <c r="B72" i="15"/>
  <c r="B51" i="15"/>
  <c r="B53" i="15"/>
  <c r="B55" i="15"/>
  <c r="B73" i="15"/>
  <c r="B48" i="14"/>
  <c r="B57" i="14"/>
  <c r="B73" i="14"/>
  <c r="B49" i="14"/>
  <c r="B56" i="14"/>
  <c r="B67" i="14"/>
  <c r="B65" i="14"/>
  <c r="B68" i="14"/>
  <c r="B54" i="14"/>
  <c r="B70" i="14"/>
  <c r="B51" i="14"/>
  <c r="B65" i="13"/>
  <c r="B57" i="13"/>
  <c r="B67" i="13"/>
  <c r="B49" i="13"/>
  <c r="B63" i="13"/>
  <c r="B51" i="13"/>
  <c r="B55" i="13"/>
  <c r="B71" i="13"/>
  <c r="B68" i="13"/>
  <c r="B54" i="13"/>
  <c r="B53" i="12"/>
  <c r="B65" i="12"/>
  <c r="B51" i="12"/>
  <c r="B49" i="12"/>
  <c r="B48" i="12"/>
  <c r="B69" i="12"/>
  <c r="B70" i="12"/>
  <c r="B73" i="12"/>
  <c r="B57" i="12"/>
  <c r="B56" i="12"/>
  <c r="B52" i="12"/>
  <c r="B49" i="11"/>
  <c r="B56" i="11"/>
  <c r="B51" i="11"/>
  <c r="B70" i="11"/>
  <c r="B67" i="11"/>
  <c r="B48" i="11"/>
  <c r="B65" i="11"/>
  <c r="B73" i="11"/>
  <c r="B68" i="11"/>
  <c r="B72" i="11"/>
  <c r="B65" i="10"/>
  <c r="B56" i="10"/>
  <c r="B69" i="10"/>
  <c r="B48" i="10"/>
  <c r="B64" i="10"/>
  <c r="B52" i="10"/>
  <c r="B73" i="10"/>
  <c r="B53" i="10"/>
  <c r="B51" i="10"/>
  <c r="B55" i="10"/>
  <c r="B72" i="10"/>
  <c r="B68" i="9"/>
  <c r="B55" i="9"/>
  <c r="B71" i="9"/>
  <c r="B57" i="9"/>
  <c r="B63" i="9"/>
  <c r="B54" i="9"/>
  <c r="B49" i="9"/>
  <c r="B51" i="9"/>
  <c r="B65" i="8"/>
  <c r="B51" i="8"/>
  <c r="B55" i="8"/>
  <c r="B73" i="8"/>
  <c r="B57" i="8"/>
  <c r="B49" i="8"/>
  <c r="B71" i="8"/>
  <c r="B63" i="8"/>
  <c r="B68" i="8"/>
  <c r="B54" i="8"/>
  <c r="B52" i="8"/>
  <c r="B68" i="7"/>
  <c r="B49" i="7"/>
  <c r="B52" i="7"/>
  <c r="B63" i="7"/>
  <c r="B70" i="7"/>
  <c r="B57" i="7"/>
  <c r="B71" i="7"/>
  <c r="B51" i="7"/>
  <c r="B54" i="7"/>
  <c r="B55" i="6"/>
  <c r="B71" i="6"/>
  <c r="B63" i="6"/>
  <c r="B73" i="6"/>
  <c r="B72" i="6"/>
  <c r="B65" i="6"/>
  <c r="B68" i="6"/>
  <c r="B66" i="6"/>
  <c r="B69" i="6"/>
  <c r="B66" i="15" l="1"/>
  <c r="B71" i="15"/>
  <c r="B70" i="15"/>
  <c r="B68" i="15"/>
  <c r="B63" i="15"/>
  <c r="B72" i="14"/>
  <c r="B71" i="14"/>
  <c r="B63" i="14"/>
  <c r="B64" i="14"/>
  <c r="B66" i="14"/>
  <c r="B69" i="14"/>
  <c r="B70" i="13"/>
  <c r="B72" i="13"/>
  <c r="B69" i="13"/>
  <c r="B64" i="13"/>
  <c r="B66" i="13"/>
  <c r="B63" i="12"/>
  <c r="B71" i="12"/>
  <c r="B67" i="12"/>
  <c r="B66" i="12"/>
  <c r="B68" i="12"/>
  <c r="B64" i="12"/>
  <c r="B72" i="12"/>
  <c r="B64" i="11"/>
  <c r="B63" i="11"/>
  <c r="B66" i="11"/>
  <c r="B71" i="11"/>
  <c r="B67" i="10"/>
  <c r="B71" i="10"/>
  <c r="B66" i="10"/>
  <c r="B63" i="10"/>
  <c r="B70" i="10"/>
  <c r="B68" i="10"/>
  <c r="B69" i="9"/>
  <c r="B66" i="9"/>
  <c r="B72" i="9"/>
  <c r="B64" i="9"/>
  <c r="B70" i="9"/>
  <c r="B72" i="8"/>
  <c r="B67" i="8"/>
  <c r="B64" i="8"/>
  <c r="B70" i="8"/>
  <c r="B69" i="8"/>
  <c r="B66" i="8"/>
  <c r="B64" i="7"/>
  <c r="B69" i="7"/>
  <c r="B67" i="7"/>
  <c r="B66" i="7"/>
  <c r="B72" i="7"/>
  <c r="B70" i="6"/>
</calcChain>
</file>

<file path=xl/sharedStrings.xml><?xml version="1.0" encoding="utf-8"?>
<sst xmlns="http://schemas.openxmlformats.org/spreadsheetml/2006/main" count="2527" uniqueCount="92">
  <si>
    <t>Number</t>
  </si>
  <si>
    <t>Trade-in Vehicles</t>
  </si>
  <si>
    <t>Milage (mpg)</t>
  </si>
  <si>
    <t>Ford Explorer 4WD</t>
  </si>
  <si>
    <t>Ford F150 Pickup 2WD</t>
  </si>
  <si>
    <t>Jeep Grand Cherokee 4WD</t>
  </si>
  <si>
    <t>Ford Explorer 2WD</t>
  </si>
  <si>
    <t>Dodge Caravan 2WD</t>
  </si>
  <si>
    <t>Jeep Cherokee 4WD</t>
  </si>
  <si>
    <t>Chevrolet Blazer 4WD</t>
  </si>
  <si>
    <t>Chevrolet C1500 Pickup 2WD</t>
  </si>
  <si>
    <t>Ford F150 Pickup 4WD</t>
  </si>
  <si>
    <t>Ford Windstar FWD Van</t>
  </si>
  <si>
    <t>Model</t>
  </si>
  <si>
    <t>Toyota Corolla</t>
  </si>
  <si>
    <t>Honda Civic</t>
  </si>
  <si>
    <t>Toyota Camry</t>
  </si>
  <si>
    <t>Ford Focus</t>
  </si>
  <si>
    <t>Hyundai Elantra</t>
  </si>
  <si>
    <t>Nissan Versa</t>
  </si>
  <si>
    <t>Toyota Prius</t>
  </si>
  <si>
    <t>Honda Accord</t>
  </si>
  <si>
    <t>Honda Fit</t>
  </si>
  <si>
    <t>Ford Escape</t>
  </si>
  <si>
    <t>&lt; 1,000 miles</t>
  </si>
  <si>
    <t>1 - 2,000 miles</t>
  </si>
  <si>
    <t>2 - 4,000 miles</t>
  </si>
  <si>
    <t>4 - 6,000 miles</t>
  </si>
  <si>
    <t>6 - 8,000 miles</t>
  </si>
  <si>
    <t>8 - 10,000 miles</t>
  </si>
  <si>
    <t>10 - 12,000 miles</t>
  </si>
  <si>
    <t>12 - 15,000 miles</t>
  </si>
  <si>
    <t>15 - 20,000 miles</t>
  </si>
  <si>
    <t>20 - 30,000 miles</t>
  </si>
  <si>
    <t>&gt;30,000 miles</t>
  </si>
  <si>
    <t>Annual vehicle miles of travel</t>
  </si>
  <si>
    <t>Year 0</t>
  </si>
  <si>
    <t>Range</t>
  </si>
  <si>
    <t>LL</t>
  </si>
  <si>
    <t>UL</t>
  </si>
  <si>
    <t>No of cars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</si>
  <si>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</si>
  <si>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</si>
  <si>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</si>
  <si>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</si>
  <si>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</si>
  <si>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</si>
  <si>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</si>
  <si>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</si>
  <si>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</si>
  <si>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</si>
  <si>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</si>
  <si>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</si>
  <si>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Values</t>
  </si>
  <si>
    <t>Year</t>
  </si>
  <si>
    <t>Iter 1</t>
  </si>
  <si>
    <t>Iter 2</t>
  </si>
  <si>
    <t>Cars -&gt;</t>
  </si>
  <si>
    <t>Iter 3</t>
  </si>
  <si>
    <t>Iter 4</t>
  </si>
  <si>
    <t>Iter 5</t>
  </si>
  <si>
    <t>Cum Sum</t>
  </si>
  <si>
    <t>Average Miles</t>
  </si>
  <si>
    <t>Average Gas Consumed</t>
  </si>
  <si>
    <t>Old</t>
  </si>
  <si>
    <t>New</t>
  </si>
  <si>
    <t>Difference</t>
  </si>
  <si>
    <t>Trail</t>
  </si>
  <si>
    <t>Average</t>
  </si>
  <si>
    <t>SEM</t>
  </si>
  <si>
    <t>UB</t>
  </si>
  <si>
    <t>Sum of Ford Explorer 4WD</t>
  </si>
  <si>
    <t>Sum of Ford F150 Pickup 2WD</t>
  </si>
  <si>
    <t>Sum of Jeep Grand Cherokee 4WD</t>
  </si>
  <si>
    <t>Sum of Ford Explorer 2WD</t>
  </si>
  <si>
    <t>Sum of Dodge Caravan 2WD</t>
  </si>
  <si>
    <t>Sum of Jeep Cherokee 4WD</t>
  </si>
  <si>
    <t>Sum of Chevrolet Blazer 4WD</t>
  </si>
  <si>
    <t>Sum of Chevrolet C1500 Pickup 2WD</t>
  </si>
  <si>
    <t>Sum of Ford F150 Pickup 4WD</t>
  </si>
  <si>
    <t>Sum of Ford Windstar FWD Van</t>
  </si>
  <si>
    <t>Iter1</t>
  </si>
  <si>
    <t>Iter2</t>
  </si>
  <si>
    <t>Iter3</t>
  </si>
  <si>
    <t>Iter4</t>
  </si>
  <si>
    <t>Iter5</t>
  </si>
  <si>
    <t>Sample</t>
  </si>
  <si>
    <t>Std div</t>
  </si>
  <si>
    <t>LB</t>
  </si>
  <si>
    <t>Per Car</t>
  </si>
  <si>
    <t>Per Gallon of Gas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</si>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</sst>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4" fillId="5" borderId="0" applyNumberFormat="0" applyBorder="0" applyAlignment="0" applyProtection="0"/>
  </cellStyleXfs>
  <cellXfs count="48">
    <xf numFmtId="0" fontId="0" fillId="0" borderId="0" xfId="0"/>
    <xf numFmtId="2" fontId="0" fillId="0" borderId="0" xfId="2" applyNumberFormat="1" applyFon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3" applyFont="1"/>
    <xf numFmtId="43" fontId="0" fillId="0" borderId="0" xfId="1" applyFont="1"/>
    <xf numFmtId="9" fontId="0" fillId="0" borderId="3" xfId="3" applyFont="1" applyBorder="1" applyAlignment="1">
      <alignment horizontal="center"/>
    </xf>
    <xf numFmtId="43" fontId="0" fillId="0" borderId="3" xfId="1" applyFont="1" applyBorder="1"/>
    <xf numFmtId="43" fontId="0" fillId="0" borderId="5" xfId="1" applyFont="1" applyBorder="1"/>
    <xf numFmtId="43" fontId="0" fillId="0" borderId="7" xfId="1" applyFont="1" applyBorder="1"/>
    <xf numFmtId="9" fontId="0" fillId="0" borderId="8" xfId="3" applyFont="1" applyBorder="1"/>
    <xf numFmtId="43" fontId="0" fillId="0" borderId="8" xfId="1" applyFont="1" applyBorder="1"/>
    <xf numFmtId="43" fontId="2" fillId="0" borderId="10" xfId="1" applyFont="1" applyBorder="1"/>
    <xf numFmtId="43" fontId="3" fillId="4" borderId="2" xfId="1" applyFont="1" applyFill="1" applyBorder="1" applyAlignment="1">
      <alignment horizontal="center" vertical="center" wrapText="1"/>
    </xf>
    <xf numFmtId="9" fontId="3" fillId="4" borderId="2" xfId="3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3" borderId="2" xfId="5" applyBorder="1" applyAlignment="1">
      <alignment horizontal="center" vertical="center" wrapText="1"/>
    </xf>
    <xf numFmtId="43" fontId="0" fillId="0" borderId="0" xfId="0" applyNumberFormat="1"/>
    <xf numFmtId="11" fontId="0" fillId="0" borderId="0" xfId="0" applyNumberFormat="1"/>
    <xf numFmtId="11" fontId="0" fillId="0" borderId="0" xfId="2" applyNumberFormat="1" applyFont="1"/>
    <xf numFmtId="10" fontId="0" fillId="0" borderId="0" xfId="3" applyNumberFormat="1" applyFont="1"/>
    <xf numFmtId="0" fontId="0" fillId="0" borderId="0" xfId="0" applyAlignment="1">
      <alignment vertical="center" wrapText="1"/>
    </xf>
    <xf numFmtId="0" fontId="5" fillId="6" borderId="1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6" borderId="13" xfId="0" applyFont="1" applyFill="1" applyBorder="1" applyAlignment="1">
      <alignment vertical="center"/>
    </xf>
    <xf numFmtId="0" fontId="4" fillId="5" borderId="0" xfId="6"/>
    <xf numFmtId="43" fontId="4" fillId="5" borderId="0" xfId="6" applyNumberFormat="1"/>
    <xf numFmtId="0" fontId="0" fillId="0" borderId="0" xfId="1" applyNumberFormat="1" applyFont="1"/>
    <xf numFmtId="43" fontId="4" fillId="5" borderId="0" xfId="1" applyFont="1" applyFill="1"/>
    <xf numFmtId="43" fontId="0" fillId="0" borderId="5" xfId="0" applyNumberFormat="1" applyBorder="1"/>
    <xf numFmtId="43" fontId="0" fillId="0" borderId="12" xfId="1" applyFont="1" applyBorder="1"/>
    <xf numFmtId="43" fontId="0" fillId="0" borderId="9" xfId="1" applyFont="1" applyBorder="1"/>
    <xf numFmtId="0" fontId="4" fillId="5" borderId="10" xfId="6" applyBorder="1"/>
    <xf numFmtId="0" fontId="4" fillId="5" borderId="3" xfId="6" applyBorder="1"/>
    <xf numFmtId="0" fontId="4" fillId="5" borderId="11" xfId="6" applyBorder="1"/>
    <xf numFmtId="43" fontId="0" fillId="0" borderId="7" xfId="0" applyNumberFormat="1" applyBorder="1"/>
    <xf numFmtId="44" fontId="0" fillId="0" borderId="0" xfId="2" applyFont="1"/>
    <xf numFmtId="0" fontId="0" fillId="0" borderId="8" xfId="0" applyBorder="1" applyAlignment="1">
      <alignment horizontal="center"/>
    </xf>
    <xf numFmtId="0" fontId="2" fillId="2" borderId="4" xfId="4" applyFill="1" applyBorder="1" applyAlignment="1">
      <alignment horizontal="center" vertical="center" textRotation="180"/>
    </xf>
    <xf numFmtId="0" fontId="2" fillId="2" borderId="6" xfId="4" applyFill="1" applyBorder="1" applyAlignment="1">
      <alignment horizontal="center" vertical="center" textRotation="180"/>
    </xf>
    <xf numFmtId="0" fontId="2" fillId="2" borderId="9" xfId="4" applyFill="1" applyBorder="1" applyAlignment="1">
      <alignment horizontal="center" vertical="center" textRotation="180"/>
    </xf>
  </cellXfs>
  <cellStyles count="7">
    <cellStyle name="Accent1" xfId="5" builtinId="29"/>
    <cellStyle name="Comma" xfId="1" builtinId="3"/>
    <cellStyle name="Currency" xfId="2" builtinId="4"/>
    <cellStyle name="Heading 1" xfId="4" builtinId="16"/>
    <cellStyle name="Neutral" xfId="6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F175-19D3-4BAB-ACCB-816301D6E940}">
  <dimension ref="A1:O60"/>
  <sheetViews>
    <sheetView tabSelected="1" topLeftCell="A28" zoomScale="90" zoomScaleNormal="90" workbookViewId="0">
      <selection activeCell="O48" sqref="O48"/>
    </sheetView>
  </sheetViews>
  <sheetFormatPr defaultRowHeight="14.4" x14ac:dyDescent="0.55000000000000004"/>
  <cols>
    <col min="2" max="3" width="15.7890625" bestFit="1" customWidth="1"/>
    <col min="4" max="5" width="15.7890625" customWidth="1"/>
    <col min="6" max="6" width="15.7890625" bestFit="1" customWidth="1"/>
    <col min="7" max="7" width="15.7890625" customWidth="1"/>
    <col min="8" max="8" width="15.7890625" bestFit="1" customWidth="1"/>
    <col min="9" max="9" width="14.3125" bestFit="1" customWidth="1"/>
    <col min="10" max="10" width="15.7890625" bestFit="1" customWidth="1"/>
    <col min="11" max="11" width="14.26171875" bestFit="1" customWidth="1"/>
    <col min="13" max="13" width="14.89453125" bestFit="1" customWidth="1"/>
  </cols>
  <sheetData>
    <row r="1" spans="1:14" x14ac:dyDescent="0.55000000000000004">
      <c r="A1" s="32" t="s">
        <v>54</v>
      </c>
      <c r="B1" s="39" t="s">
        <v>88</v>
      </c>
      <c r="C1" s="40" t="s">
        <v>64</v>
      </c>
      <c r="D1" s="41" t="s">
        <v>70</v>
      </c>
      <c r="E1" s="39" t="s">
        <v>88</v>
      </c>
      <c r="F1" s="40" t="s">
        <v>65</v>
      </c>
      <c r="G1" s="41" t="s">
        <v>70</v>
      </c>
      <c r="H1" s="32" t="s">
        <v>66</v>
      </c>
      <c r="J1" s="32" t="s">
        <v>89</v>
      </c>
      <c r="K1" s="32" t="s">
        <v>90</v>
      </c>
    </row>
    <row r="2" spans="1:14" x14ac:dyDescent="0.55000000000000004">
      <c r="A2">
        <v>0</v>
      </c>
      <c r="B2" s="36">
        <f>'CI Sheet'!G6</f>
        <v>614160231.94304419</v>
      </c>
      <c r="C2" s="5">
        <f>'CI Sheet'!D6</f>
        <v>625870453.91425192</v>
      </c>
      <c r="D2" s="37">
        <f>'CI Sheet'!H6</f>
        <v>637580675.88545966</v>
      </c>
      <c r="E2" s="8">
        <f>'CI Sheet'!R6</f>
        <v>350706323.75409192</v>
      </c>
      <c r="F2" s="5">
        <f>'CI Sheet'!O6</f>
        <v>357393257.69130516</v>
      </c>
      <c r="G2" s="37">
        <f>'CI Sheet'!S6</f>
        <v>364080191.6285184</v>
      </c>
      <c r="H2" s="5">
        <f t="shared" ref="H2:H14" si="0">C2-F2</f>
        <v>268477196.22294676</v>
      </c>
      <c r="J2" s="43">
        <f>H2/690114*2.5</f>
        <v>972.58277698665279</v>
      </c>
      <c r="K2" s="43">
        <f>H2/C2*2.5</f>
        <v>1.0724152040724459</v>
      </c>
      <c r="M2" s="24">
        <f>H2/10</f>
        <v>26847719.622294676</v>
      </c>
      <c r="N2">
        <v>26847719.622294676</v>
      </c>
    </row>
    <row r="3" spans="1:14" x14ac:dyDescent="0.55000000000000004">
      <c r="A3">
        <v>1</v>
      </c>
      <c r="B3" s="36">
        <f>'CI Sheet'!G12</f>
        <v>633449346.53406453</v>
      </c>
      <c r="C3" s="5">
        <f>'CI Sheet'!D12</f>
        <v>644306154.05132377</v>
      </c>
      <c r="D3" s="37">
        <f>'CI Sheet'!H12</f>
        <v>655162961.56858301</v>
      </c>
      <c r="E3" s="8">
        <f>'CI Sheet'!R12</f>
        <v>361721062.44091004</v>
      </c>
      <c r="F3" s="5">
        <f>'CI Sheet'!O12</f>
        <v>367920667.77849054</v>
      </c>
      <c r="G3" s="37">
        <f>'CI Sheet'!S12</f>
        <v>374120273.11607105</v>
      </c>
      <c r="H3" s="5">
        <f t="shared" si="0"/>
        <v>276385486.27283323</v>
      </c>
      <c r="J3" s="43">
        <f t="shared" ref="J3:J14" si="1">H3/690114*2.5</f>
        <v>1001.2312685760368</v>
      </c>
      <c r="K3" s="43">
        <f t="shared" ref="K3:K13" si="2">H3/C3*2.5</f>
        <v>1.0724152040724457</v>
      </c>
      <c r="M3" s="24">
        <f t="shared" ref="M3:M14" si="3">H3/10</f>
        <v>27638548.627283324</v>
      </c>
      <c r="N3">
        <v>27638548.627283324</v>
      </c>
    </row>
    <row r="4" spans="1:14" x14ac:dyDescent="0.55000000000000004">
      <c r="A4">
        <v>2</v>
      </c>
      <c r="B4" s="36">
        <f>'CI Sheet'!G18</f>
        <v>559885150.20436358</v>
      </c>
      <c r="C4" s="5">
        <f>'CI Sheet'!D18</f>
        <v>568993032.67741895</v>
      </c>
      <c r="D4" s="37">
        <f>'CI Sheet'!H18</f>
        <v>578100915.15047431</v>
      </c>
      <c r="E4" s="8">
        <f>'CI Sheet'!R18</f>
        <v>319713411.15894568</v>
      </c>
      <c r="F4" s="5">
        <f>'CI Sheet'!O18</f>
        <v>324914320.97559726</v>
      </c>
      <c r="G4" s="37">
        <f>'CI Sheet'!S18</f>
        <v>330115230.79224885</v>
      </c>
      <c r="H4" s="5">
        <f t="shared" si="0"/>
        <v>244078711.70182168</v>
      </c>
      <c r="J4" s="43">
        <f t="shared" si="1"/>
        <v>884.19707360603354</v>
      </c>
      <c r="K4" s="43">
        <f t="shared" si="2"/>
        <v>1.0724152040724459</v>
      </c>
      <c r="M4" s="24">
        <f t="shared" si="3"/>
        <v>24407871.170182168</v>
      </c>
      <c r="N4">
        <v>24407871.170182168</v>
      </c>
    </row>
    <row r="5" spans="1:14" x14ac:dyDescent="0.55000000000000004">
      <c r="A5">
        <v>3</v>
      </c>
      <c r="B5" s="36">
        <f>'CI Sheet'!G24</f>
        <v>544640656.35311794</v>
      </c>
      <c r="C5" s="5">
        <f>'CI Sheet'!D24</f>
        <v>548082417.82295728</v>
      </c>
      <c r="D5" s="37">
        <f>'CI Sheet'!H24</f>
        <v>551524179.29279661</v>
      </c>
      <c r="E5" s="8">
        <f>'CI Sheet'!R24</f>
        <v>311008288.10148603</v>
      </c>
      <c r="F5" s="5">
        <f>'CI Sheet'!O24</f>
        <v>312973650.63970679</v>
      </c>
      <c r="G5" s="37">
        <f>'CI Sheet'!S24</f>
        <v>314939013.17792755</v>
      </c>
      <c r="H5" s="5">
        <f t="shared" si="0"/>
        <v>235108767.18325049</v>
      </c>
      <c r="J5" s="43">
        <f t="shared" si="1"/>
        <v>851.70264327071504</v>
      </c>
      <c r="K5" s="43">
        <f t="shared" si="2"/>
        <v>1.0724152040724457</v>
      </c>
      <c r="M5" s="24">
        <f t="shared" si="3"/>
        <v>23510876.718325049</v>
      </c>
      <c r="N5">
        <v>23510876.718325049</v>
      </c>
    </row>
    <row r="6" spans="1:14" x14ac:dyDescent="0.55000000000000004">
      <c r="A6">
        <v>4</v>
      </c>
      <c r="B6" s="36">
        <f>'CI Sheet'!G30</f>
        <v>563472109.17878425</v>
      </c>
      <c r="C6" s="5">
        <f>'CI Sheet'!D30</f>
        <v>566441673.40579486</v>
      </c>
      <c r="D6" s="37">
        <f>'CI Sheet'!H30</f>
        <v>569411237.63280547</v>
      </c>
      <c r="E6" s="8">
        <f>'CI Sheet'!R30</f>
        <v>321761686.39714533</v>
      </c>
      <c r="F6" s="5">
        <f>'CI Sheet'!O30</f>
        <v>323457408.29354966</v>
      </c>
      <c r="G6" s="37">
        <f>'CI Sheet'!S30</f>
        <v>325153130.18995398</v>
      </c>
      <c r="H6" s="5">
        <f t="shared" si="0"/>
        <v>242984265.1122452</v>
      </c>
      <c r="J6" s="43">
        <f t="shared" si="1"/>
        <v>880.23234245445394</v>
      </c>
      <c r="K6" s="43">
        <f t="shared" si="2"/>
        <v>1.0724152040724455</v>
      </c>
      <c r="M6" s="24">
        <f t="shared" si="3"/>
        <v>24298426.511224519</v>
      </c>
      <c r="N6">
        <v>24298426.511224519</v>
      </c>
    </row>
    <row r="7" spans="1:14" x14ac:dyDescent="0.55000000000000004">
      <c r="A7">
        <v>5</v>
      </c>
      <c r="B7" s="36">
        <f>'CI Sheet'!G36</f>
        <v>589985026.18956435</v>
      </c>
      <c r="C7" s="5">
        <f>'CI Sheet'!D36</f>
        <v>600292266.44064498</v>
      </c>
      <c r="D7" s="37">
        <f>'CI Sheet'!H36</f>
        <v>610599506.69172561</v>
      </c>
      <c r="E7" s="8">
        <f>'CI Sheet'!R36</f>
        <v>336901461.28525668</v>
      </c>
      <c r="F7" s="5">
        <f>'CI Sheet'!O36</f>
        <v>342787245.07342279</v>
      </c>
      <c r="G7" s="37">
        <f>'CI Sheet'!S36</f>
        <v>348673028.8615889</v>
      </c>
      <c r="H7" s="5">
        <f t="shared" si="0"/>
        <v>257505021.36722219</v>
      </c>
      <c r="J7" s="43">
        <f t="shared" si="1"/>
        <v>932.8350872726179</v>
      </c>
      <c r="K7" s="43">
        <f t="shared" si="2"/>
        <v>1.0724152040724459</v>
      </c>
      <c r="M7" s="24">
        <f t="shared" si="3"/>
        <v>25750502.136722218</v>
      </c>
      <c r="N7">
        <v>25750502.136722218</v>
      </c>
    </row>
    <row r="8" spans="1:14" x14ac:dyDescent="0.55000000000000004">
      <c r="A8">
        <v>6</v>
      </c>
      <c r="B8" s="36">
        <f>'CI Sheet'!G42</f>
        <v>543175297.904814</v>
      </c>
      <c r="C8" s="5">
        <f>'CI Sheet'!D42</f>
        <v>547906452.79427111</v>
      </c>
      <c r="D8" s="37">
        <f>'CI Sheet'!H42</f>
        <v>552637607.68372822</v>
      </c>
      <c r="E8" s="8">
        <f>'CI Sheet'!R42</f>
        <v>310171518.72493297</v>
      </c>
      <c r="F8" s="5">
        <f>'CI Sheet'!O42</f>
        <v>312873168.63987988</v>
      </c>
      <c r="G8" s="37">
        <f>'CI Sheet'!S42</f>
        <v>315574818.5548268</v>
      </c>
      <c r="H8" s="5">
        <f t="shared" si="0"/>
        <v>235033284.15439123</v>
      </c>
      <c r="J8" s="43">
        <f t="shared" si="1"/>
        <v>851.4291992134315</v>
      </c>
      <c r="K8" s="43">
        <f t="shared" si="2"/>
        <v>1.0724152040724457</v>
      </c>
      <c r="M8" s="24">
        <f t="shared" si="3"/>
        <v>23503328.415439121</v>
      </c>
      <c r="N8">
        <v>23503328.415439121</v>
      </c>
    </row>
    <row r="9" spans="1:14" x14ac:dyDescent="0.55000000000000004">
      <c r="A9">
        <v>7</v>
      </c>
      <c r="B9" s="36">
        <f>'CI Sheet'!G48</f>
        <v>539823250.47527361</v>
      </c>
      <c r="C9" s="5">
        <f>'CI Sheet'!D48</f>
        <v>543675273.44626772</v>
      </c>
      <c r="D9" s="37">
        <f>'CI Sheet'!H48</f>
        <v>547527296.41726184</v>
      </c>
      <c r="E9" s="8">
        <f>'CI Sheet'!R48</f>
        <v>308257385.94667685</v>
      </c>
      <c r="F9" s="5">
        <f>'CI Sheet'!O48</f>
        <v>310457021.71745884</v>
      </c>
      <c r="G9" s="37">
        <f>'CI Sheet'!S48</f>
        <v>312656657.48824084</v>
      </c>
      <c r="H9" s="5">
        <f t="shared" si="0"/>
        <v>233218251.72880888</v>
      </c>
      <c r="J9" s="43">
        <f t="shared" si="1"/>
        <v>844.85408109677849</v>
      </c>
      <c r="K9" s="43">
        <f t="shared" si="2"/>
        <v>1.0724152040724462</v>
      </c>
      <c r="M9" s="24">
        <f t="shared" si="3"/>
        <v>23321825.172880888</v>
      </c>
      <c r="N9">
        <v>23321825.172880888</v>
      </c>
    </row>
    <row r="10" spans="1:14" x14ac:dyDescent="0.55000000000000004">
      <c r="A10">
        <v>8</v>
      </c>
      <c r="B10" s="36">
        <f>'CI Sheet'!G54</f>
        <v>477372994.77184379</v>
      </c>
      <c r="C10" s="5">
        <f>'CI Sheet'!D54</f>
        <v>482747805.47070664</v>
      </c>
      <c r="D10" s="37">
        <f>'CI Sheet'!H54</f>
        <v>488122616.16956949</v>
      </c>
      <c r="E10" s="8">
        <f>'CI Sheet'!R54</f>
        <v>272596171.72907513</v>
      </c>
      <c r="F10" s="5">
        <f>'CI Sheet'!O54</f>
        <v>275665370.9429493</v>
      </c>
      <c r="G10" s="37">
        <f>'CI Sheet'!S54</f>
        <v>278734570.15682346</v>
      </c>
      <c r="H10" s="5">
        <f t="shared" si="0"/>
        <v>207082434.52775735</v>
      </c>
      <c r="J10" s="43">
        <f t="shared" si="1"/>
        <v>750.17473391264832</v>
      </c>
      <c r="K10" s="43">
        <f t="shared" si="2"/>
        <v>1.0724152040724459</v>
      </c>
      <c r="M10" s="24">
        <f t="shared" si="3"/>
        <v>20708243.452775735</v>
      </c>
      <c r="N10">
        <v>20708243.452775735</v>
      </c>
    </row>
    <row r="11" spans="1:14" x14ac:dyDescent="0.55000000000000004">
      <c r="A11">
        <v>9</v>
      </c>
      <c r="B11" s="36">
        <f>'CI Sheet'!G60</f>
        <v>513772873.13218546</v>
      </c>
      <c r="C11" s="5">
        <f>'CI Sheet'!D60</f>
        <v>519125701.79857558</v>
      </c>
      <c r="D11" s="37">
        <f>'CI Sheet'!H60</f>
        <v>524478530.4649657</v>
      </c>
      <c r="E11" s="8">
        <f>'CI Sheet'!R60</f>
        <v>293381736.89740968</v>
      </c>
      <c r="F11" s="5">
        <f>'CI Sheet'!O60</f>
        <v>296438383.62514716</v>
      </c>
      <c r="G11" s="37">
        <f>'CI Sheet'!S60</f>
        <v>299495030.35288465</v>
      </c>
      <c r="H11" s="5">
        <f t="shared" si="0"/>
        <v>222687318.17342842</v>
      </c>
      <c r="J11" s="43">
        <f t="shared" si="1"/>
        <v>806.70482765683789</v>
      </c>
      <c r="K11" s="43">
        <f t="shared" si="2"/>
        <v>1.0724152040724457</v>
      </c>
      <c r="M11" s="24">
        <f t="shared" si="3"/>
        <v>22268731.81734284</v>
      </c>
      <c r="N11">
        <v>22268731.81734284</v>
      </c>
    </row>
    <row r="12" spans="1:14" x14ac:dyDescent="0.55000000000000004">
      <c r="A12">
        <v>10</v>
      </c>
      <c r="B12" s="36">
        <f>'CI Sheet'!G66</f>
        <v>499908364.76049739</v>
      </c>
      <c r="C12" s="5">
        <f>'CI Sheet'!D66</f>
        <v>508438254.17780459</v>
      </c>
      <c r="D12" s="37">
        <f>'CI Sheet'!H66</f>
        <v>516968143.59511179</v>
      </c>
      <c r="E12" s="8">
        <f>'CI Sheet'!R66</f>
        <v>285464632.35563678</v>
      </c>
      <c r="F12" s="5">
        <f>'CI Sheet'!O66</f>
        <v>290335488.53287321</v>
      </c>
      <c r="G12" s="37">
        <f>'CI Sheet'!S66</f>
        <v>295206344.71010965</v>
      </c>
      <c r="H12" s="5">
        <f t="shared" si="0"/>
        <v>218102765.64493138</v>
      </c>
      <c r="J12" s="43">
        <f t="shared" si="1"/>
        <v>790.09687401259566</v>
      </c>
      <c r="K12" s="43">
        <f t="shared" si="2"/>
        <v>1.0724152040724459</v>
      </c>
      <c r="M12" s="24">
        <f t="shared" si="3"/>
        <v>21810276.564493138</v>
      </c>
      <c r="N12">
        <v>21810276.564493138</v>
      </c>
    </row>
    <row r="13" spans="1:14" x14ac:dyDescent="0.55000000000000004">
      <c r="A13">
        <v>11</v>
      </c>
      <c r="B13" s="36">
        <f>'CI Sheet'!G72</f>
        <v>447793786.91250443</v>
      </c>
      <c r="C13" s="5">
        <f>'CI Sheet'!D72</f>
        <v>454896951.69242764</v>
      </c>
      <c r="D13" s="37">
        <f>'CI Sheet'!H72</f>
        <v>462000116.47235084</v>
      </c>
      <c r="E13" s="8">
        <f>'CI Sheet'!R72</f>
        <v>255705440.76284575</v>
      </c>
      <c r="F13" s="5">
        <f>'CI Sheet'!O72</f>
        <v>259761588.7799603</v>
      </c>
      <c r="G13" s="37">
        <f>'CI Sheet'!S72</f>
        <v>263817736.79707485</v>
      </c>
      <c r="H13" s="5">
        <f t="shared" si="0"/>
        <v>195135362.91246733</v>
      </c>
      <c r="J13" s="43">
        <f t="shared" si="1"/>
        <v>706.89539305269602</v>
      </c>
      <c r="K13" s="43">
        <f t="shared" si="2"/>
        <v>1.0724152040724459</v>
      </c>
      <c r="M13" s="24">
        <f t="shared" si="3"/>
        <v>19513536.291246735</v>
      </c>
      <c r="N13">
        <v>19513536.291246735</v>
      </c>
    </row>
    <row r="14" spans="1:14" ht="14.7" thickBot="1" x14ac:dyDescent="0.6">
      <c r="A14">
        <v>12</v>
      </c>
      <c r="B14" s="42">
        <f>'CI Sheet'!G78</f>
        <v>455441109.88494486</v>
      </c>
      <c r="C14" s="11">
        <f>'CI Sheet'!D78</f>
        <v>458275658.43563652</v>
      </c>
      <c r="D14" s="38">
        <f>'CI Sheet'!H78</f>
        <v>461110206.98632818</v>
      </c>
      <c r="E14" s="9">
        <f>'CI Sheet'!R78</f>
        <v>260072321.56484708</v>
      </c>
      <c r="F14" s="11">
        <f>'CI Sheet'!O78</f>
        <v>261690944.93056145</v>
      </c>
      <c r="G14" s="38">
        <f>'CI Sheet'!S78</f>
        <v>263309568.29627582</v>
      </c>
      <c r="H14" s="5">
        <f t="shared" si="0"/>
        <v>196584713.50507507</v>
      </c>
      <c r="J14" s="43">
        <f t="shared" si="1"/>
        <v>712.14579585791284</v>
      </c>
      <c r="K14" s="43" t="s">
        <v>91</v>
      </c>
      <c r="M14" s="24">
        <f t="shared" si="3"/>
        <v>19658471.350507505</v>
      </c>
      <c r="N14">
        <v>19658471.350507505</v>
      </c>
    </row>
    <row r="15" spans="1:14" x14ac:dyDescent="0.55000000000000004">
      <c r="B15" s="24"/>
      <c r="C15" s="5"/>
      <c r="D15" s="5"/>
      <c r="E15" s="5"/>
      <c r="F15" s="5"/>
      <c r="G15" s="5"/>
      <c r="H15" s="5"/>
      <c r="I15" s="5"/>
      <c r="J15" s="27"/>
    </row>
    <row r="16" spans="1:14" ht="14.7" thickBot="1" x14ac:dyDescent="0.6">
      <c r="B16" s="24"/>
      <c r="D16" s="5"/>
      <c r="E16" s="5"/>
      <c r="F16" s="5"/>
      <c r="G16" s="5"/>
      <c r="H16" s="5"/>
      <c r="I16" s="5"/>
      <c r="J16" s="27"/>
    </row>
    <row r="17" spans="1:11" x14ac:dyDescent="0.55000000000000004">
      <c r="A17" s="32" t="s">
        <v>54</v>
      </c>
      <c r="B17" s="39" t="s">
        <v>88</v>
      </c>
      <c r="C17" s="40" t="s">
        <v>64</v>
      </c>
      <c r="D17" s="41" t="s">
        <v>70</v>
      </c>
      <c r="E17" s="39" t="s">
        <v>88</v>
      </c>
      <c r="F17" s="40" t="s">
        <v>65</v>
      </c>
      <c r="G17" s="41" t="s">
        <v>70</v>
      </c>
      <c r="H17" s="32" t="s">
        <v>66</v>
      </c>
      <c r="J17" s="32" t="s">
        <v>89</v>
      </c>
      <c r="K17" s="32" t="s">
        <v>90</v>
      </c>
    </row>
    <row r="18" spans="1:11" x14ac:dyDescent="0.55000000000000004">
      <c r="A18">
        <v>0</v>
      </c>
      <c r="B18" s="24">
        <f>SUM($B$2:B2)</f>
        <v>614160231.94304419</v>
      </c>
      <c r="C18" s="24">
        <f>SUM($C$2:C2)</f>
        <v>625870453.91425192</v>
      </c>
      <c r="D18" s="24">
        <f>SUM($D$2:D2)</f>
        <v>637580675.88545966</v>
      </c>
      <c r="E18" s="24">
        <f>SUM($E$2:E2)</f>
        <v>350706323.75409192</v>
      </c>
      <c r="F18" s="24">
        <f>SUM($F$2:F2)</f>
        <v>357393257.69130516</v>
      </c>
      <c r="G18" s="24">
        <f>SUM($G$2:G2)</f>
        <v>364080191.6285184</v>
      </c>
      <c r="H18" s="24">
        <f>SUM($H$2:H2)</f>
        <v>268477196.22294676</v>
      </c>
      <c r="J18" s="43">
        <f>H18/690114*2.5</f>
        <v>972.58277698665279</v>
      </c>
      <c r="K18" s="43">
        <f>H18/C18*2.5</f>
        <v>1.0724152040724459</v>
      </c>
    </row>
    <row r="19" spans="1:11" x14ac:dyDescent="0.55000000000000004">
      <c r="A19">
        <v>1</v>
      </c>
      <c r="B19" s="24">
        <f>SUM($B$2:B3)</f>
        <v>1247609578.4771087</v>
      </c>
      <c r="C19" s="24">
        <f>SUM($C$2:C3)</f>
        <v>1270176607.9655757</v>
      </c>
      <c r="D19" s="24">
        <f>SUM($D$2:D3)</f>
        <v>1292743637.4540427</v>
      </c>
      <c r="E19" s="24">
        <f>SUM($E$2:E3)</f>
        <v>712427386.19500196</v>
      </c>
      <c r="F19" s="24">
        <f>SUM($F$2:F3)</f>
        <v>725313925.4697957</v>
      </c>
      <c r="G19" s="24">
        <f>SUM($G$2:G3)</f>
        <v>738200464.74458945</v>
      </c>
      <c r="H19" s="24">
        <f>SUM($H$2:H3)</f>
        <v>544862682.49577999</v>
      </c>
      <c r="J19" s="43">
        <f t="shared" ref="J19:J30" si="4">H19/690114*2.5</f>
        <v>1973.8140455626897</v>
      </c>
      <c r="K19" s="43">
        <f t="shared" ref="K19:K30" si="5">H19/C19*2.5</f>
        <v>1.0724152040724459</v>
      </c>
    </row>
    <row r="20" spans="1:11" x14ac:dyDescent="0.55000000000000004">
      <c r="A20">
        <v>2</v>
      </c>
      <c r="B20" s="24">
        <f>SUM($B$2:B4)</f>
        <v>1807494728.6814723</v>
      </c>
      <c r="C20" s="24">
        <f>SUM($C$2:C4)</f>
        <v>1839169640.6429946</v>
      </c>
      <c r="D20" s="24">
        <f>SUM($D$2:D4)</f>
        <v>1870844552.604517</v>
      </c>
      <c r="E20" s="24">
        <f>SUM($E$2:E4)</f>
        <v>1032140797.3539476</v>
      </c>
      <c r="F20" s="24">
        <f>SUM($F$2:F4)</f>
        <v>1050228246.445393</v>
      </c>
      <c r="G20" s="24">
        <f>SUM($G$2:G4)</f>
        <v>1068315695.5368383</v>
      </c>
      <c r="H20" s="24">
        <f>SUM($H$2:H4)</f>
        <v>788941394.19760168</v>
      </c>
      <c r="J20" s="43">
        <f t="shared" si="4"/>
        <v>2858.0111191687229</v>
      </c>
      <c r="K20" s="43">
        <f t="shared" si="5"/>
        <v>1.0724152040724459</v>
      </c>
    </row>
    <row r="21" spans="1:11" x14ac:dyDescent="0.55000000000000004">
      <c r="A21">
        <v>3</v>
      </c>
      <c r="B21" s="24">
        <f>SUM($B$2:B5)</f>
        <v>2352135385.0345902</v>
      </c>
      <c r="C21" s="24">
        <f>SUM($C$2:C5)</f>
        <v>2387252058.4659519</v>
      </c>
      <c r="D21" s="24">
        <f>SUM($D$2:D5)</f>
        <v>2422368731.8973136</v>
      </c>
      <c r="E21" s="24">
        <f>SUM($E$2:E5)</f>
        <v>1343149085.4554336</v>
      </c>
      <c r="F21" s="24">
        <f>SUM($F$2:F5)</f>
        <v>1363201897.0850997</v>
      </c>
      <c r="G21" s="24">
        <f>SUM($G$2:G5)</f>
        <v>1383254708.7147658</v>
      </c>
      <c r="H21" s="24">
        <f>SUM($H$2:H5)</f>
        <v>1024050161.3808522</v>
      </c>
      <c r="J21" s="43">
        <f t="shared" si="4"/>
        <v>3709.7137624394381</v>
      </c>
      <c r="K21" s="43">
        <f t="shared" si="5"/>
        <v>1.0724152040724459</v>
      </c>
    </row>
    <row r="22" spans="1:11" x14ac:dyDescent="0.55000000000000004">
      <c r="A22">
        <v>4</v>
      </c>
      <c r="B22" s="24">
        <f>SUM($B$2:B6)</f>
        <v>2915607494.2133746</v>
      </c>
      <c r="C22" s="24">
        <f>SUM($C$2:C6)</f>
        <v>2953693731.871747</v>
      </c>
      <c r="D22" s="24">
        <f>SUM($D$2:D6)</f>
        <v>2991779969.5301189</v>
      </c>
      <c r="E22" s="24">
        <f>SUM($E$2:E6)</f>
        <v>1664910771.8525789</v>
      </c>
      <c r="F22" s="24">
        <f>SUM($F$2:F6)</f>
        <v>1686659305.3786492</v>
      </c>
      <c r="G22" s="24">
        <f>SUM($G$2:G6)</f>
        <v>1708407838.9047198</v>
      </c>
      <c r="H22" s="24">
        <f>SUM($H$2:H6)</f>
        <v>1267034426.4930973</v>
      </c>
      <c r="J22" s="43">
        <f t="shared" si="4"/>
        <v>4589.946104893892</v>
      </c>
      <c r="K22" s="43">
        <f t="shared" si="5"/>
        <v>1.0724152040724457</v>
      </c>
    </row>
    <row r="23" spans="1:11" x14ac:dyDescent="0.55000000000000004">
      <c r="A23">
        <v>5</v>
      </c>
      <c r="B23" s="24">
        <f>SUM($B$2:B7)</f>
        <v>3505592520.4029388</v>
      </c>
      <c r="C23" s="24">
        <f>SUM($C$2:C7)</f>
        <v>3553985998.3123922</v>
      </c>
      <c r="D23" s="24">
        <f>SUM($D$2:D7)</f>
        <v>3602379476.2218447</v>
      </c>
      <c r="E23" s="24">
        <f>SUM($E$2:E7)</f>
        <v>2001812233.1378355</v>
      </c>
      <c r="F23" s="24">
        <f>SUM($F$2:F7)</f>
        <v>2029446550.4520721</v>
      </c>
      <c r="G23" s="24">
        <f>SUM($G$2:G7)</f>
        <v>2057080867.7663088</v>
      </c>
      <c r="H23" s="24">
        <f>SUM($H$2:H7)</f>
        <v>1524539447.8603196</v>
      </c>
      <c r="J23" s="43">
        <f t="shared" si="4"/>
        <v>5522.7811921665107</v>
      </c>
      <c r="K23" s="43">
        <f t="shared" si="5"/>
        <v>1.0724152040724457</v>
      </c>
    </row>
    <row r="24" spans="1:11" x14ac:dyDescent="0.55000000000000004">
      <c r="A24">
        <v>6</v>
      </c>
      <c r="B24" s="24">
        <f>SUM($B$2:B8)</f>
        <v>4048767818.3077526</v>
      </c>
      <c r="C24" s="24">
        <f>SUM($C$2:C8)</f>
        <v>4101892451.1066632</v>
      </c>
      <c r="D24" s="24">
        <f>SUM($D$2:D8)</f>
        <v>4155017083.9055729</v>
      </c>
      <c r="E24" s="24">
        <f>SUM($E$2:E8)</f>
        <v>2311983751.8627687</v>
      </c>
      <c r="F24" s="24">
        <f>SUM($F$2:F8)</f>
        <v>2342319719.0919518</v>
      </c>
      <c r="G24" s="24">
        <f>SUM($G$2:G8)</f>
        <v>2372655686.3211355</v>
      </c>
      <c r="H24" s="24">
        <f>SUM($H$2:H8)</f>
        <v>1759572732.0147109</v>
      </c>
      <c r="J24" s="43">
        <f t="shared" si="4"/>
        <v>6374.2103913799419</v>
      </c>
      <c r="K24" s="43">
        <f t="shared" si="5"/>
        <v>1.0724152040724457</v>
      </c>
    </row>
    <row r="25" spans="1:11" x14ac:dyDescent="0.55000000000000004">
      <c r="A25">
        <v>7</v>
      </c>
      <c r="B25" s="24">
        <f>SUM($B$2:B9)</f>
        <v>4588591068.7830257</v>
      </c>
      <c r="C25" s="24">
        <f>SUM($C$2:C9)</f>
        <v>4645567724.5529308</v>
      </c>
      <c r="D25" s="24">
        <f>SUM($D$2:D9)</f>
        <v>4702544380.322835</v>
      </c>
      <c r="E25" s="24">
        <f>SUM($E$2:E9)</f>
        <v>2620241137.8094454</v>
      </c>
      <c r="F25" s="24">
        <f>SUM($F$2:F9)</f>
        <v>2652776740.8094106</v>
      </c>
      <c r="G25" s="24">
        <f>SUM($G$2:G9)</f>
        <v>2685312343.8093762</v>
      </c>
      <c r="H25" s="24">
        <f>SUM($H$2:H9)</f>
        <v>1992790983.7435198</v>
      </c>
      <c r="J25" s="43">
        <f t="shared" si="4"/>
        <v>7219.0644724767208</v>
      </c>
      <c r="K25" s="43">
        <f t="shared" si="5"/>
        <v>1.0724152040724459</v>
      </c>
    </row>
    <row r="26" spans="1:11" x14ac:dyDescent="0.55000000000000004">
      <c r="A26">
        <v>8</v>
      </c>
      <c r="B26" s="24">
        <f>SUM($B$2:B10)</f>
        <v>5065964063.5548697</v>
      </c>
      <c r="C26" s="24">
        <f>SUM($C$2:C10)</f>
        <v>5128315530.0236378</v>
      </c>
      <c r="D26" s="24">
        <f>SUM($D$2:D10)</f>
        <v>5190666996.4924049</v>
      </c>
      <c r="E26" s="24">
        <f>SUM($E$2:E10)</f>
        <v>2892837309.5385203</v>
      </c>
      <c r="F26" s="24">
        <f>SUM($F$2:F10)</f>
        <v>2928442111.7523599</v>
      </c>
      <c r="G26" s="24">
        <f>SUM($G$2:G10)</f>
        <v>2964046913.9661999</v>
      </c>
      <c r="H26" s="24">
        <f>SUM($H$2:H10)</f>
        <v>2199873418.271277</v>
      </c>
      <c r="J26" s="43">
        <f t="shared" si="4"/>
        <v>7969.2392063893676</v>
      </c>
      <c r="K26" s="43">
        <f t="shared" si="5"/>
        <v>1.0724152040724457</v>
      </c>
    </row>
    <row r="27" spans="1:11" x14ac:dyDescent="0.55000000000000004">
      <c r="A27">
        <v>9</v>
      </c>
      <c r="B27" s="24">
        <f>SUM($B$2:B11)</f>
        <v>5579736936.6870556</v>
      </c>
      <c r="C27" s="24">
        <f>SUM($C$2:C11)</f>
        <v>5647441231.8222132</v>
      </c>
      <c r="D27" s="24">
        <f>SUM($D$2:D11)</f>
        <v>5715145526.9573708</v>
      </c>
      <c r="E27" s="24">
        <f>SUM($E$2:E11)</f>
        <v>3186219046.4359303</v>
      </c>
      <c r="F27" s="24">
        <f>SUM($F$2:F11)</f>
        <v>3224880495.3775072</v>
      </c>
      <c r="G27" s="24">
        <f>SUM($G$2:G11)</f>
        <v>3263541944.3190846</v>
      </c>
      <c r="H27" s="24">
        <f>SUM($H$2:H11)</f>
        <v>2422560736.4447055</v>
      </c>
      <c r="J27" s="43">
        <f t="shared" si="4"/>
        <v>8775.9440340462061</v>
      </c>
      <c r="K27" s="43">
        <f t="shared" si="5"/>
        <v>1.0724152040724457</v>
      </c>
    </row>
    <row r="28" spans="1:11" x14ac:dyDescent="0.55000000000000004">
      <c r="A28">
        <v>10</v>
      </c>
      <c r="B28" s="24">
        <f>SUM($B$2:B12)</f>
        <v>6079645301.4475527</v>
      </c>
      <c r="C28" s="24">
        <f>SUM($C$2:C12)</f>
        <v>6155879486.0000181</v>
      </c>
      <c r="D28" s="24">
        <f>SUM($D$2:D12)</f>
        <v>6232113670.5524826</v>
      </c>
      <c r="E28" s="24">
        <f>SUM($E$2:E12)</f>
        <v>3471683678.7915668</v>
      </c>
      <c r="F28" s="24">
        <f>SUM($F$2:F12)</f>
        <v>3515215983.9103804</v>
      </c>
      <c r="G28" s="24">
        <f>SUM($G$2:G12)</f>
        <v>3558748289.0291944</v>
      </c>
      <c r="H28" s="24">
        <f>SUM($H$2:H12)</f>
        <v>2640663502.0896368</v>
      </c>
      <c r="J28" s="43">
        <f t="shared" si="4"/>
        <v>9566.0409080588015</v>
      </c>
      <c r="K28" s="43">
        <f t="shared" si="5"/>
        <v>1.0724152040724457</v>
      </c>
    </row>
    <row r="29" spans="1:11" x14ac:dyDescent="0.55000000000000004">
      <c r="A29">
        <v>11</v>
      </c>
      <c r="B29" s="24">
        <f>SUM($B$2:B13)</f>
        <v>6527439088.3600569</v>
      </c>
      <c r="C29" s="24">
        <f>SUM($C$2:C13)</f>
        <v>6610776437.6924458</v>
      </c>
      <c r="D29" s="24">
        <f>SUM($D$2:D13)</f>
        <v>6694113787.0248337</v>
      </c>
      <c r="E29" s="24">
        <f>SUM($E$2:E13)</f>
        <v>3727389119.5544128</v>
      </c>
      <c r="F29" s="24">
        <f>SUM($F$2:F13)</f>
        <v>3774977572.6903405</v>
      </c>
      <c r="G29" s="24">
        <f>SUM($G$2:G13)</f>
        <v>3822566025.8262691</v>
      </c>
      <c r="H29" s="24">
        <f>SUM($H$2:H13)</f>
        <v>2835798865.0021043</v>
      </c>
      <c r="J29" s="43">
        <f t="shared" si="4"/>
        <v>10272.936301111498</v>
      </c>
      <c r="K29" s="43">
        <f t="shared" si="5"/>
        <v>1.0724152040724457</v>
      </c>
    </row>
    <row r="30" spans="1:11" x14ac:dyDescent="0.55000000000000004">
      <c r="A30">
        <v>12</v>
      </c>
      <c r="B30" s="24">
        <f>SUM($B$2:B14)</f>
        <v>6982880198.2450018</v>
      </c>
      <c r="C30" s="24">
        <f>SUM($C$2:C14)</f>
        <v>7069052096.1280823</v>
      </c>
      <c r="D30" s="24">
        <f>SUM($D$2:D14)</f>
        <v>7155223994.0111618</v>
      </c>
      <c r="E30" s="24">
        <f>SUM($E$2:E14)</f>
        <v>3987461441.1192598</v>
      </c>
      <c r="F30" s="24">
        <f>SUM($F$2:F14)</f>
        <v>4036668517.6209021</v>
      </c>
      <c r="G30" s="24">
        <f>SUM($G$2:G14)</f>
        <v>4085875594.1225448</v>
      </c>
      <c r="H30" s="24">
        <f>SUM($H$2:H14)</f>
        <v>3032383578.5071793</v>
      </c>
      <c r="J30" s="43">
        <f t="shared" si="4"/>
        <v>10985.08209696941</v>
      </c>
      <c r="K30" s="43">
        <f t="shared" si="5"/>
        <v>1.0724152040724457</v>
      </c>
    </row>
    <row r="33" spans="1:15" x14ac:dyDescent="0.55000000000000004">
      <c r="A33">
        <v>1.6</v>
      </c>
      <c r="B33" s="24">
        <f>B2/$A33</f>
        <v>383850144.96440262</v>
      </c>
      <c r="C33" s="24">
        <f t="shared" ref="C33:D33" si="6">C2/$A33</f>
        <v>391169033.69640744</v>
      </c>
      <c r="D33" s="24">
        <f t="shared" si="6"/>
        <v>398487922.42841226</v>
      </c>
      <c r="E33" s="24">
        <v>350706323.75409192</v>
      </c>
      <c r="F33" s="24">
        <v>357393257.69130516</v>
      </c>
      <c r="G33" s="24">
        <v>364080191.6285184</v>
      </c>
      <c r="H33" s="24"/>
      <c r="I33" s="24">
        <f>B33-E33</f>
        <v>33143821.210310698</v>
      </c>
      <c r="J33" s="24">
        <f t="shared" ref="J33:J45" si="7">C33-F33</f>
        <v>33775776.005102277</v>
      </c>
      <c r="K33" s="24">
        <f t="shared" ref="K33:K45" si="8">D33-G33</f>
        <v>34407730.799893856</v>
      </c>
      <c r="M33" s="24">
        <f>J33/C33</f>
        <v>8.6345730606365426E-2</v>
      </c>
    </row>
    <row r="34" spans="1:15" x14ac:dyDescent="0.55000000000000004">
      <c r="A34">
        <v>1.6</v>
      </c>
      <c r="B34" s="24">
        <f t="shared" ref="B34:D44" si="9">B3/$A34</f>
        <v>395905841.5837903</v>
      </c>
      <c r="C34" s="24">
        <f t="shared" si="9"/>
        <v>402691346.28207731</v>
      </c>
      <c r="D34" s="24">
        <f t="shared" si="9"/>
        <v>409476850.98036438</v>
      </c>
      <c r="E34" s="24">
        <v>361721062.44091004</v>
      </c>
      <c r="F34" s="24">
        <v>367920667.77849054</v>
      </c>
      <c r="G34" s="24">
        <v>374120273.11607105</v>
      </c>
      <c r="H34" s="24"/>
      <c r="I34" s="24">
        <f t="shared" ref="I34:I45" si="10">B34-E34</f>
        <v>34184779.142880261</v>
      </c>
      <c r="J34" s="24">
        <f t="shared" si="7"/>
        <v>34770678.503586769</v>
      </c>
      <c r="K34" s="24">
        <f t="shared" si="8"/>
        <v>35356577.864293337</v>
      </c>
      <c r="M34" s="24">
        <f t="shared" ref="M34:M45" si="11">J34/C34</f>
        <v>8.6345730606365204E-2</v>
      </c>
    </row>
    <row r="35" spans="1:15" x14ac:dyDescent="0.55000000000000004">
      <c r="A35">
        <v>1.6</v>
      </c>
      <c r="B35" s="24">
        <f t="shared" si="9"/>
        <v>349928218.87772721</v>
      </c>
      <c r="C35" s="24">
        <f t="shared" si="9"/>
        <v>355620645.42338681</v>
      </c>
      <c r="D35" s="24">
        <f t="shared" si="9"/>
        <v>361313071.96904641</v>
      </c>
      <c r="E35" s="24">
        <v>319713411.15894568</v>
      </c>
      <c r="F35" s="24">
        <v>324914320.97559726</v>
      </c>
      <c r="G35" s="24">
        <v>330115230.79224885</v>
      </c>
      <c r="H35" s="24"/>
      <c r="I35" s="24">
        <f t="shared" si="10"/>
        <v>30214807.718781531</v>
      </c>
      <c r="J35" s="24">
        <f t="shared" si="7"/>
        <v>30706324.44778955</v>
      </c>
      <c r="K35" s="24">
        <f t="shared" si="8"/>
        <v>31197841.176797569</v>
      </c>
      <c r="M35" s="24">
        <f t="shared" si="11"/>
        <v>8.6345730606365398E-2</v>
      </c>
    </row>
    <row r="36" spans="1:15" x14ac:dyDescent="0.55000000000000004">
      <c r="A36">
        <v>1.6</v>
      </c>
      <c r="B36" s="24">
        <f t="shared" si="9"/>
        <v>340400410.22069871</v>
      </c>
      <c r="C36" s="24">
        <f t="shared" si="9"/>
        <v>342551511.13934827</v>
      </c>
      <c r="D36" s="24">
        <f t="shared" si="9"/>
        <v>344702612.05799788</v>
      </c>
      <c r="E36" s="24">
        <v>311008288.10148603</v>
      </c>
      <c r="F36" s="24">
        <v>312973650.63970679</v>
      </c>
      <c r="G36" s="24">
        <v>314939013.17792755</v>
      </c>
      <c r="H36" s="24"/>
      <c r="I36" s="24">
        <f t="shared" si="10"/>
        <v>29392122.119212687</v>
      </c>
      <c r="J36" s="24">
        <f t="shared" si="7"/>
        <v>29577860.499641478</v>
      </c>
      <c r="K36" s="24">
        <f t="shared" si="8"/>
        <v>29763598.880070329</v>
      </c>
      <c r="M36" s="24">
        <f t="shared" si="11"/>
        <v>8.6345730606365217E-2</v>
      </c>
    </row>
    <row r="37" spans="1:15" x14ac:dyDescent="0.55000000000000004">
      <c r="A37">
        <v>1.6</v>
      </c>
      <c r="B37" s="24">
        <f t="shared" si="9"/>
        <v>352170068.23674011</v>
      </c>
      <c r="C37" s="24">
        <f t="shared" si="9"/>
        <v>354026045.87862176</v>
      </c>
      <c r="D37" s="24">
        <f t="shared" si="9"/>
        <v>355882023.5205034</v>
      </c>
      <c r="E37" s="24">
        <v>321761686.39714533</v>
      </c>
      <c r="F37" s="24">
        <v>323457408.29354966</v>
      </c>
      <c r="G37" s="24">
        <v>325153130.18995398</v>
      </c>
      <c r="H37" s="24"/>
      <c r="I37" s="24">
        <f t="shared" si="10"/>
        <v>30408381.839594781</v>
      </c>
      <c r="J37" s="24">
        <f t="shared" si="7"/>
        <v>30568637.5850721</v>
      </c>
      <c r="K37" s="24">
        <f t="shared" si="8"/>
        <v>30728893.330549419</v>
      </c>
      <c r="M37" s="24">
        <f t="shared" si="11"/>
        <v>8.6345730606365023E-2</v>
      </c>
    </row>
    <row r="38" spans="1:15" x14ac:dyDescent="0.55000000000000004">
      <c r="A38">
        <v>1.6</v>
      </c>
      <c r="B38" s="24">
        <f t="shared" si="9"/>
        <v>368740641.3684777</v>
      </c>
      <c r="C38" s="24">
        <f t="shared" si="9"/>
        <v>375182666.52540308</v>
      </c>
      <c r="D38" s="24">
        <f t="shared" si="9"/>
        <v>381624691.68232846</v>
      </c>
      <c r="E38" s="24">
        <v>336901461.28525668</v>
      </c>
      <c r="F38" s="24">
        <v>342787245.07342279</v>
      </c>
      <c r="G38" s="24">
        <v>348673028.8615889</v>
      </c>
      <c r="H38" s="24"/>
      <c r="I38" s="24">
        <f t="shared" si="10"/>
        <v>31839180.083221018</v>
      </c>
      <c r="J38" s="24">
        <f t="shared" si="7"/>
        <v>32395421.451980293</v>
      </c>
      <c r="K38" s="24">
        <f t="shared" si="8"/>
        <v>32951662.820739567</v>
      </c>
      <c r="M38" s="24">
        <f t="shared" si="11"/>
        <v>8.634573060636544E-2</v>
      </c>
    </row>
    <row r="39" spans="1:15" x14ac:dyDescent="0.55000000000000004">
      <c r="A39">
        <v>1.6</v>
      </c>
      <c r="B39" s="24">
        <f t="shared" si="9"/>
        <v>339484561.19050872</v>
      </c>
      <c r="C39" s="24">
        <f t="shared" si="9"/>
        <v>342441532.99641943</v>
      </c>
      <c r="D39" s="24">
        <f t="shared" si="9"/>
        <v>345398504.80233014</v>
      </c>
      <c r="E39" s="24">
        <v>310171518.72493297</v>
      </c>
      <c r="F39" s="24">
        <v>312873168.63987988</v>
      </c>
      <c r="G39" s="24">
        <v>315574818.5548268</v>
      </c>
      <c r="H39" s="24"/>
      <c r="I39" s="24">
        <f t="shared" si="10"/>
        <v>29313042.465575755</v>
      </c>
      <c r="J39" s="24">
        <f t="shared" si="7"/>
        <v>29568364.356539547</v>
      </c>
      <c r="K39" s="24">
        <f t="shared" si="8"/>
        <v>29823686.24750334</v>
      </c>
      <c r="M39" s="24">
        <f t="shared" si="11"/>
        <v>8.634573060636519E-2</v>
      </c>
    </row>
    <row r="40" spans="1:15" x14ac:dyDescent="0.55000000000000004">
      <c r="A40">
        <v>1.6</v>
      </c>
      <c r="B40" s="24">
        <f t="shared" si="9"/>
        <v>337389531.54704601</v>
      </c>
      <c r="C40" s="24">
        <f t="shared" si="9"/>
        <v>339797045.90391731</v>
      </c>
      <c r="D40" s="24">
        <f t="shared" si="9"/>
        <v>342204560.26078862</v>
      </c>
      <c r="E40" s="24">
        <v>308257385.94667685</v>
      </c>
      <c r="F40" s="24">
        <v>310457021.71745884</v>
      </c>
      <c r="G40" s="24">
        <v>312656657.48824084</v>
      </c>
      <c r="H40" s="24"/>
      <c r="I40" s="24">
        <f t="shared" si="10"/>
        <v>29132145.600369155</v>
      </c>
      <c r="J40" s="24">
        <f t="shared" si="7"/>
        <v>29340024.186458468</v>
      </c>
      <c r="K40" s="24">
        <f t="shared" si="8"/>
        <v>29547902.772547781</v>
      </c>
      <c r="M40" s="24">
        <f t="shared" si="11"/>
        <v>8.6345730606365537E-2</v>
      </c>
    </row>
    <row r="41" spans="1:15" x14ac:dyDescent="0.55000000000000004">
      <c r="A41">
        <v>1.6</v>
      </c>
      <c r="B41" s="24">
        <f t="shared" si="9"/>
        <v>298358121.73240232</v>
      </c>
      <c r="C41" s="24">
        <f t="shared" si="9"/>
        <v>301717378.41919166</v>
      </c>
      <c r="D41" s="24">
        <f t="shared" si="9"/>
        <v>305076635.10598093</v>
      </c>
      <c r="E41" s="24">
        <v>272596171.72907513</v>
      </c>
      <c r="F41" s="24">
        <v>275665370.9429493</v>
      </c>
      <c r="G41" s="24">
        <v>278734570.15682346</v>
      </c>
      <c r="H41" s="24"/>
      <c r="I41" s="24">
        <f t="shared" si="10"/>
        <v>25761950.003327191</v>
      </c>
      <c r="J41" s="24">
        <f t="shared" si="7"/>
        <v>26052007.476242363</v>
      </c>
      <c r="K41" s="24">
        <f t="shared" si="8"/>
        <v>26342064.949157476</v>
      </c>
      <c r="M41" s="24">
        <f t="shared" si="11"/>
        <v>8.6345730606365509E-2</v>
      </c>
    </row>
    <row r="42" spans="1:15" x14ac:dyDescent="0.55000000000000004">
      <c r="A42">
        <v>1.6</v>
      </c>
      <c r="B42" s="24">
        <f t="shared" si="9"/>
        <v>321108045.70761591</v>
      </c>
      <c r="C42" s="24">
        <f t="shared" si="9"/>
        <v>324453563.62410975</v>
      </c>
      <c r="D42" s="24">
        <f t="shared" si="9"/>
        <v>327799081.54060352</v>
      </c>
      <c r="E42" s="24">
        <v>293381736.89740968</v>
      </c>
      <c r="F42" s="24">
        <v>296438383.62514716</v>
      </c>
      <c r="G42" s="24">
        <v>299495030.35288465</v>
      </c>
      <c r="H42" s="24"/>
      <c r="I42" s="24">
        <f t="shared" si="10"/>
        <v>27726308.810206234</v>
      </c>
      <c r="J42" s="24">
        <f t="shared" si="7"/>
        <v>28015179.998962581</v>
      </c>
      <c r="K42" s="24">
        <f t="shared" si="8"/>
        <v>28304051.187718868</v>
      </c>
      <c r="M42" s="24">
        <f t="shared" si="11"/>
        <v>8.6345730606365287E-2</v>
      </c>
    </row>
    <row r="43" spans="1:15" x14ac:dyDescent="0.55000000000000004">
      <c r="A43">
        <v>1.6</v>
      </c>
      <c r="B43" s="24">
        <f t="shared" si="9"/>
        <v>312442727.97531086</v>
      </c>
      <c r="C43" s="24">
        <f t="shared" si="9"/>
        <v>317773908.86112785</v>
      </c>
      <c r="D43" s="24">
        <f t="shared" si="9"/>
        <v>323105089.74694484</v>
      </c>
      <c r="E43" s="24">
        <v>285464632.35563678</v>
      </c>
      <c r="F43" s="24">
        <v>290335488.53287321</v>
      </c>
      <c r="G43" s="24">
        <v>295206344.71010965</v>
      </c>
      <c r="H43" s="24"/>
      <c r="I43" s="24">
        <f t="shared" si="10"/>
        <v>26978095.619674087</v>
      </c>
      <c r="J43" s="24">
        <f t="shared" si="7"/>
        <v>27438420.32825464</v>
      </c>
      <c r="K43" s="24">
        <f t="shared" si="8"/>
        <v>27898745.036835194</v>
      </c>
      <c r="M43" s="24">
        <f t="shared" si="11"/>
        <v>8.6345730606365342E-2</v>
      </c>
    </row>
    <row r="44" spans="1:15" x14ac:dyDescent="0.55000000000000004">
      <c r="A44">
        <v>1.6</v>
      </c>
      <c r="B44" s="24">
        <f t="shared" si="9"/>
        <v>279871116.82031524</v>
      </c>
      <c r="C44" s="24">
        <f t="shared" si="9"/>
        <v>284310594.80776727</v>
      </c>
      <c r="D44" s="24">
        <f t="shared" si="9"/>
        <v>288750072.79521924</v>
      </c>
      <c r="E44" s="24">
        <v>255705440.76284575</v>
      </c>
      <c r="F44" s="24">
        <v>259761588.7799603</v>
      </c>
      <c r="G44" s="24">
        <v>263817736.79707485</v>
      </c>
      <c r="H44" s="24"/>
      <c r="I44" s="24">
        <f t="shared" si="10"/>
        <v>24165676.057469487</v>
      </c>
      <c r="J44" s="24">
        <f t="shared" si="7"/>
        <v>24549006.027806967</v>
      </c>
      <c r="K44" s="24">
        <f t="shared" si="8"/>
        <v>24932335.998144388</v>
      </c>
      <c r="M44" s="24">
        <f t="shared" si="11"/>
        <v>8.6345730606365342E-2</v>
      </c>
    </row>
    <row r="45" spans="1:15" x14ac:dyDescent="0.55000000000000004">
      <c r="A45">
        <v>1.6</v>
      </c>
      <c r="B45" s="24">
        <f>B14/$A45</f>
        <v>284650693.67809051</v>
      </c>
      <c r="C45" s="24">
        <f t="shared" ref="C45:D45" si="12">C14/$A45</f>
        <v>286422286.52227283</v>
      </c>
      <c r="D45" s="24">
        <f t="shared" si="12"/>
        <v>288193879.36645508</v>
      </c>
      <c r="E45" s="24">
        <v>260072321.56484708</v>
      </c>
      <c r="F45" s="24">
        <v>261690944.93056145</v>
      </c>
      <c r="G45" s="24">
        <v>263309568.29627582</v>
      </c>
      <c r="H45" s="24"/>
      <c r="I45" s="24">
        <f t="shared" si="10"/>
        <v>24578372.113243431</v>
      </c>
      <c r="J45" s="24">
        <f t="shared" si="7"/>
        <v>24731341.591711372</v>
      </c>
      <c r="K45" s="24">
        <f t="shared" si="8"/>
        <v>24884311.070179254</v>
      </c>
      <c r="M45" s="24">
        <f t="shared" si="11"/>
        <v>8.6345730606365398E-2</v>
      </c>
    </row>
    <row r="48" spans="1:15" x14ac:dyDescent="0.55000000000000004">
      <c r="A48">
        <v>1.6</v>
      </c>
      <c r="B48" s="24">
        <f>B18/$A48</f>
        <v>383850144.96440262</v>
      </c>
      <c r="C48" s="24">
        <f t="shared" ref="C48:D48" si="13">C18/$A48</f>
        <v>391169033.69640744</v>
      </c>
      <c r="D48" s="24">
        <f t="shared" si="13"/>
        <v>398487922.42841226</v>
      </c>
      <c r="E48" s="24">
        <v>350706323.75409192</v>
      </c>
      <c r="F48" s="24">
        <v>357393257.69130516</v>
      </c>
      <c r="G48" s="24">
        <v>364080191.6285184</v>
      </c>
      <c r="H48" s="24"/>
      <c r="I48" s="24">
        <f t="shared" ref="I48:J60" si="14">B48-E48</f>
        <v>33143821.210310698</v>
      </c>
      <c r="J48" s="24">
        <f t="shared" si="14"/>
        <v>33775776.005102277</v>
      </c>
      <c r="K48" s="24">
        <f>D48-G48</f>
        <v>34407730.799893856</v>
      </c>
      <c r="M48" s="27">
        <f>J48/C48</f>
        <v>8.6345730606365426E-2</v>
      </c>
      <c r="N48" s="24">
        <f>J48/690114*2.5</f>
        <v>122.35578471492491</v>
      </c>
      <c r="O48">
        <f>J48/C48*2.5</f>
        <v>0.21586432651591356</v>
      </c>
    </row>
    <row r="49" spans="1:14" x14ac:dyDescent="0.55000000000000004">
      <c r="A49">
        <v>1.597</v>
      </c>
      <c r="B49" s="24">
        <f t="shared" ref="B49:D60" si="15">B19/$A49</f>
        <v>781220775.50225973</v>
      </c>
      <c r="C49" s="24">
        <f t="shared" si="15"/>
        <v>795351664.34913945</v>
      </c>
      <c r="D49" s="24">
        <f t="shared" si="15"/>
        <v>809482553.19601917</v>
      </c>
      <c r="E49" s="24">
        <v>712427386.19500196</v>
      </c>
      <c r="F49" s="24">
        <v>725313925.4697957</v>
      </c>
      <c r="G49" s="24">
        <v>738200464.74458945</v>
      </c>
      <c r="H49" s="24"/>
      <c r="I49" s="24">
        <f t="shared" si="14"/>
        <v>68793389.307257771</v>
      </c>
      <c r="J49" s="24">
        <f t="shared" si="14"/>
        <v>70037738.879343748</v>
      </c>
      <c r="K49" s="24">
        <f t="shared" ref="K49:K60" si="16">D49-G49</f>
        <v>71282088.451429725</v>
      </c>
      <c r="M49" s="27">
        <f t="shared" ref="M49:M60" si="17">J49/C49</f>
        <v>8.8058832361478448E-2</v>
      </c>
      <c r="N49" s="24">
        <f t="shared" ref="N49:N60" si="18">J49/690114*2.5</f>
        <v>253.71800484899507</v>
      </c>
    </row>
    <row r="50" spans="1:14" x14ac:dyDescent="0.55000000000000004">
      <c r="A50">
        <v>1.5940000000000001</v>
      </c>
      <c r="B50" s="24">
        <f t="shared" si="15"/>
        <v>1133936467.1778371</v>
      </c>
      <c r="C50" s="24">
        <f t="shared" si="15"/>
        <v>1153807804.6693819</v>
      </c>
      <c r="D50" s="24">
        <f t="shared" si="15"/>
        <v>1173679142.1609266</v>
      </c>
      <c r="E50" s="24">
        <v>1032140797.3539476</v>
      </c>
      <c r="F50" s="24">
        <v>1050228246.445393</v>
      </c>
      <c r="G50" s="24">
        <v>1068315695.5368383</v>
      </c>
      <c r="H50" s="24"/>
      <c r="I50" s="24">
        <f t="shared" si="14"/>
        <v>101795669.82388949</v>
      </c>
      <c r="J50" s="24">
        <f t="shared" si="14"/>
        <v>103579558.22398889</v>
      </c>
      <c r="K50" s="24">
        <f t="shared" si="16"/>
        <v>105363446.62408829</v>
      </c>
      <c r="M50" s="27">
        <f t="shared" si="17"/>
        <v>8.9771934116591554E-2</v>
      </c>
      <c r="N50" s="24">
        <f t="shared" si="18"/>
        <v>375.2262605308286</v>
      </c>
    </row>
    <row r="51" spans="1:14" x14ac:dyDescent="0.55000000000000004">
      <c r="A51">
        <v>1.591</v>
      </c>
      <c r="B51" s="24">
        <f t="shared" si="15"/>
        <v>1478400619.1292207</v>
      </c>
      <c r="C51" s="24">
        <f t="shared" si="15"/>
        <v>1500472695.4531438</v>
      </c>
      <c r="D51" s="24">
        <f t="shared" si="15"/>
        <v>1522544771.7770669</v>
      </c>
      <c r="E51" s="24">
        <v>1343149085.4554336</v>
      </c>
      <c r="F51" s="24">
        <v>1363201897.0850997</v>
      </c>
      <c r="G51" s="24">
        <v>1383254708.7147658</v>
      </c>
      <c r="H51" s="24"/>
      <c r="I51" s="24">
        <f t="shared" si="14"/>
        <v>135251533.67378712</v>
      </c>
      <c r="J51" s="24">
        <f t="shared" si="14"/>
        <v>137270798.36804414</v>
      </c>
      <c r="K51" s="24">
        <f t="shared" si="16"/>
        <v>139290063.06230116</v>
      </c>
      <c r="M51" s="27">
        <f t="shared" si="17"/>
        <v>9.148503587170459E-2</v>
      </c>
      <c r="N51" s="24">
        <f t="shared" si="18"/>
        <v>497.27580649010213</v>
      </c>
    </row>
    <row r="52" spans="1:14" x14ac:dyDescent="0.55000000000000004">
      <c r="A52">
        <v>1.5880000000000001</v>
      </c>
      <c r="B52" s="24">
        <f t="shared" si="15"/>
        <v>1836024870.4114449</v>
      </c>
      <c r="C52" s="24">
        <f t="shared" si="15"/>
        <v>1860008647.2743998</v>
      </c>
      <c r="D52" s="24">
        <f t="shared" si="15"/>
        <v>1883992424.1373544</v>
      </c>
      <c r="E52" s="24">
        <v>1664910771.8525789</v>
      </c>
      <c r="F52" s="24">
        <v>1686659305.3786492</v>
      </c>
      <c r="G52" s="24">
        <v>1708407838.9047198</v>
      </c>
      <c r="H52" s="24"/>
      <c r="I52" s="24">
        <f t="shared" si="14"/>
        <v>171114098.55886602</v>
      </c>
      <c r="J52" s="24">
        <f t="shared" si="14"/>
        <v>173349341.89575052</v>
      </c>
      <c r="K52" s="24">
        <f t="shared" si="16"/>
        <v>175584585.23263454</v>
      </c>
      <c r="M52" s="27">
        <f t="shared" si="17"/>
        <v>9.3198137626817695E-2</v>
      </c>
      <c r="N52" s="24">
        <f t="shared" si="18"/>
        <v>627.97357355361044</v>
      </c>
    </row>
    <row r="53" spans="1:14" x14ac:dyDescent="0.55000000000000004">
      <c r="A53">
        <v>1.585</v>
      </c>
      <c r="B53" s="24">
        <f t="shared" si="15"/>
        <v>2211730296.7841887</v>
      </c>
      <c r="C53" s="24">
        <f t="shared" si="15"/>
        <v>2242262459.5030866</v>
      </c>
      <c r="D53" s="24">
        <f t="shared" si="15"/>
        <v>2272794622.2219839</v>
      </c>
      <c r="E53" s="24">
        <v>2001812233.1378355</v>
      </c>
      <c r="F53" s="24">
        <v>2029446550.4520721</v>
      </c>
      <c r="G53" s="24">
        <v>2057080867.7663088</v>
      </c>
      <c r="H53" s="24"/>
      <c r="I53" s="24">
        <f t="shared" si="14"/>
        <v>209918063.64635324</v>
      </c>
      <c r="J53" s="24">
        <f t="shared" si="14"/>
        <v>212815909.05101442</v>
      </c>
      <c r="K53" s="24">
        <f t="shared" si="16"/>
        <v>215713754.45567513</v>
      </c>
      <c r="M53" s="27">
        <f t="shared" si="17"/>
        <v>9.4911239381930829E-2</v>
      </c>
      <c r="N53" s="24">
        <f t="shared" si="18"/>
        <v>770.94476076059323</v>
      </c>
    </row>
    <row r="54" spans="1:14" x14ac:dyDescent="0.55000000000000004">
      <c r="A54">
        <v>1.5820000000000001</v>
      </c>
      <c r="B54" s="24">
        <f t="shared" si="15"/>
        <v>2559271692.9884653</v>
      </c>
      <c r="C54" s="24">
        <f t="shared" si="15"/>
        <v>2592852371.1167274</v>
      </c>
      <c r="D54" s="24">
        <f t="shared" si="15"/>
        <v>2626433049.2449889</v>
      </c>
      <c r="E54" s="24">
        <v>2311983751.8627687</v>
      </c>
      <c r="F54" s="24">
        <v>2342319719.0919518</v>
      </c>
      <c r="G54" s="24">
        <v>2372655686.3211355</v>
      </c>
      <c r="H54" s="24"/>
      <c r="I54" s="24">
        <f t="shared" si="14"/>
        <v>247287941.12569666</v>
      </c>
      <c r="J54" s="24">
        <f t="shared" si="14"/>
        <v>250532652.02477551</v>
      </c>
      <c r="K54" s="24">
        <f t="shared" si="16"/>
        <v>253777362.9238534</v>
      </c>
      <c r="M54" s="27">
        <f t="shared" si="17"/>
        <v>9.6624341137043782E-2</v>
      </c>
      <c r="N54" s="24">
        <f t="shared" si="18"/>
        <v>907.57705257673194</v>
      </c>
    </row>
    <row r="55" spans="1:14" x14ac:dyDescent="0.55000000000000004">
      <c r="A55">
        <v>1.579</v>
      </c>
      <c r="B55" s="24">
        <f t="shared" si="15"/>
        <v>2906010809.8689208</v>
      </c>
      <c r="C55" s="24">
        <f t="shared" si="15"/>
        <v>2942094822.3894434</v>
      </c>
      <c r="D55" s="24">
        <f t="shared" si="15"/>
        <v>2978178834.909965</v>
      </c>
      <c r="E55" s="24">
        <v>2620241137.8094454</v>
      </c>
      <c r="F55" s="24">
        <v>2652776740.8094106</v>
      </c>
      <c r="G55" s="24">
        <v>2685312343.8093762</v>
      </c>
      <c r="H55" s="24"/>
      <c r="I55" s="24">
        <f t="shared" si="14"/>
        <v>285769672.05947542</v>
      </c>
      <c r="J55" s="24">
        <f t="shared" si="14"/>
        <v>289318081.58003283</v>
      </c>
      <c r="K55" s="24">
        <f t="shared" si="16"/>
        <v>292866491.1005888</v>
      </c>
      <c r="M55" s="27">
        <f t="shared" si="17"/>
        <v>9.8337442892157054E-2</v>
      </c>
      <c r="N55" s="24">
        <f t="shared" si="18"/>
        <v>1048.080757599588</v>
      </c>
    </row>
    <row r="56" spans="1:14" x14ac:dyDescent="0.55000000000000004">
      <c r="A56">
        <v>1.5760000000000001</v>
      </c>
      <c r="B56" s="24">
        <f t="shared" si="15"/>
        <v>3214444202.7632422</v>
      </c>
      <c r="C56" s="24">
        <f t="shared" si="15"/>
        <v>3254007316.0048461</v>
      </c>
      <c r="D56" s="24">
        <f t="shared" si="15"/>
        <v>3293570429.2464495</v>
      </c>
      <c r="E56" s="24">
        <v>2892837309.5385203</v>
      </c>
      <c r="F56" s="24">
        <v>2928442111.7523599</v>
      </c>
      <c r="G56" s="24">
        <v>2964046913.9661999</v>
      </c>
      <c r="H56" s="24"/>
      <c r="I56" s="24">
        <f t="shared" si="14"/>
        <v>321606893.22472191</v>
      </c>
      <c r="J56" s="24">
        <f t="shared" si="14"/>
        <v>325565204.25248623</v>
      </c>
      <c r="K56" s="24">
        <f t="shared" si="16"/>
        <v>329523515.2802496</v>
      </c>
      <c r="M56" s="27">
        <f t="shared" si="17"/>
        <v>0.10005054464727005</v>
      </c>
      <c r="N56" s="24">
        <f t="shared" si="18"/>
        <v>1179.3892177686812</v>
      </c>
    </row>
    <row r="57" spans="1:14" x14ac:dyDescent="0.55000000000000004">
      <c r="A57">
        <v>1.573</v>
      </c>
      <c r="B57" s="24">
        <f t="shared" si="15"/>
        <v>3547194492.4901814</v>
      </c>
      <c r="C57" s="24">
        <f t="shared" si="15"/>
        <v>3590236002.4298878</v>
      </c>
      <c r="D57" s="24">
        <f t="shared" si="15"/>
        <v>3633277512.3695936</v>
      </c>
      <c r="E57" s="24">
        <v>3186219046.4359303</v>
      </c>
      <c r="F57" s="24">
        <v>3224880495.3775072</v>
      </c>
      <c r="G57" s="24">
        <v>3263541944.3190846</v>
      </c>
      <c r="H57" s="24"/>
      <c r="I57" s="24">
        <f t="shared" si="14"/>
        <v>360975446.05425119</v>
      </c>
      <c r="J57" s="24">
        <f t="shared" si="14"/>
        <v>365355507.05238056</v>
      </c>
      <c r="K57" s="24">
        <f t="shared" si="16"/>
        <v>369735568.05050898</v>
      </c>
      <c r="M57" s="27">
        <f t="shared" si="17"/>
        <v>0.10176364640238311</v>
      </c>
      <c r="N57" s="24">
        <f t="shared" si="18"/>
        <v>1323.533166449241</v>
      </c>
    </row>
    <row r="58" spans="1:14" x14ac:dyDescent="0.55000000000000004">
      <c r="A58">
        <v>1.57</v>
      </c>
      <c r="B58" s="24">
        <f t="shared" si="15"/>
        <v>3872385542.3232818</v>
      </c>
      <c r="C58" s="24">
        <f t="shared" si="15"/>
        <v>3920942347.7707119</v>
      </c>
      <c r="D58" s="24">
        <f t="shared" si="15"/>
        <v>3969499153.2181416</v>
      </c>
      <c r="E58" s="24">
        <v>3471683678.7915668</v>
      </c>
      <c r="F58" s="24">
        <v>3515215983.9103804</v>
      </c>
      <c r="G58" s="24">
        <v>3558748289.0291944</v>
      </c>
      <c r="H58" s="24"/>
      <c r="I58" s="24">
        <f t="shared" si="14"/>
        <v>400701863.53171492</v>
      </c>
      <c r="J58" s="24">
        <f t="shared" si="14"/>
        <v>405726363.86033154</v>
      </c>
      <c r="K58" s="24">
        <f t="shared" si="16"/>
        <v>410750864.1889472</v>
      </c>
      <c r="M58" s="27">
        <f t="shared" si="17"/>
        <v>0.10347674815749612</v>
      </c>
      <c r="N58" s="24">
        <f t="shared" si="18"/>
        <v>1469.7802242105345</v>
      </c>
    </row>
    <row r="59" spans="1:14" x14ac:dyDescent="0.55000000000000004">
      <c r="A59">
        <v>1.5669999999999999</v>
      </c>
      <c r="B59" s="24">
        <f t="shared" si="15"/>
        <v>4165564191.6784029</v>
      </c>
      <c r="C59" s="24">
        <f t="shared" si="15"/>
        <v>4218746928.9677382</v>
      </c>
      <c r="D59" s="24">
        <f t="shared" si="15"/>
        <v>4271929666.2570734</v>
      </c>
      <c r="E59" s="24">
        <v>3727389119.5544128</v>
      </c>
      <c r="F59" s="24">
        <v>3774977572.6903405</v>
      </c>
      <c r="G59" s="24">
        <v>3822566025.8262691</v>
      </c>
      <c r="H59" s="24"/>
      <c r="I59" s="24">
        <f t="shared" si="14"/>
        <v>438175072.12399006</v>
      </c>
      <c r="J59" s="24">
        <f t="shared" si="14"/>
        <v>443769356.27739763</v>
      </c>
      <c r="K59" s="24">
        <f t="shared" si="16"/>
        <v>449363640.43080425</v>
      </c>
      <c r="M59" s="27">
        <f t="shared" si="17"/>
        <v>0.10518984991260927</v>
      </c>
      <c r="N59" s="24">
        <f t="shared" si="18"/>
        <v>1607.5943839619165</v>
      </c>
    </row>
    <row r="60" spans="1:14" x14ac:dyDescent="0.55000000000000004">
      <c r="A60">
        <v>1.5640000000000001</v>
      </c>
      <c r="B60" s="24">
        <f t="shared" si="15"/>
        <v>4464757160.0031977</v>
      </c>
      <c r="C60" s="24">
        <f t="shared" si="15"/>
        <v>4519854281.4118176</v>
      </c>
      <c r="D60" s="24">
        <f t="shared" si="15"/>
        <v>4574951402.8204355</v>
      </c>
      <c r="E60" s="24">
        <v>3987461441.1192598</v>
      </c>
      <c r="F60" s="24">
        <v>4036668517.6209021</v>
      </c>
      <c r="G60" s="24">
        <v>4085875594.1225448</v>
      </c>
      <c r="H60" s="24"/>
      <c r="I60" s="24">
        <f t="shared" si="14"/>
        <v>477295718.88393784</v>
      </c>
      <c r="J60" s="24">
        <f t="shared" si="14"/>
        <v>483185763.79091549</v>
      </c>
      <c r="K60" s="24">
        <f t="shared" si="16"/>
        <v>489075808.69789076</v>
      </c>
      <c r="M60" s="27">
        <f t="shared" si="17"/>
        <v>0.10690295166772236</v>
      </c>
      <c r="N60" s="24">
        <f t="shared" si="18"/>
        <v>1750.3838633577766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FEB3-36BF-45E9-9B4C-20CD0CC88BE7}">
  <dimension ref="A1:AA73"/>
  <sheetViews>
    <sheetView topLeftCell="A58" workbookViewId="0">
      <selection activeCell="O61" sqref="O61:AA73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8" width="14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2" width="14.3125" bestFit="1" customWidth="1"/>
    <col min="23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43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3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468</v>
      </c>
      <c r="B3" s="4">
        <f>Data!H28</f>
        <v>0.02</v>
      </c>
      <c r="C3" s="5">
        <f>C$1*$B3*$A3</f>
        <v>1808651.52</v>
      </c>
      <c r="D3" s="5">
        <f>D$1*$B3*$A3</f>
        <v>1291895.28</v>
      </c>
      <c r="E3" s="5">
        <f t="shared" ref="E3:L13" si="0">E$1*$B3*$A3</f>
        <v>904325.76</v>
      </c>
      <c r="F3" s="5">
        <f t="shared" si="0"/>
        <v>645942.96</v>
      </c>
      <c r="G3" s="5">
        <f t="shared" si="0"/>
        <v>516756.24000000005</v>
      </c>
      <c r="H3" s="5">
        <f t="shared" si="0"/>
        <v>387569.52</v>
      </c>
      <c r="I3" s="5">
        <f t="shared" si="0"/>
        <v>258382.80000000002</v>
      </c>
      <c r="J3" s="5">
        <f t="shared" si="0"/>
        <v>258382.80000000002</v>
      </c>
      <c r="K3" s="5">
        <f t="shared" si="0"/>
        <v>193780.08</v>
      </c>
      <c r="L3" s="5">
        <f t="shared" si="0"/>
        <v>193780.08</v>
      </c>
      <c r="M3" s="46"/>
      <c r="O3" s="8">
        <f>A3</f>
        <v>468</v>
      </c>
      <c r="P3" s="4">
        <f>B3</f>
        <v>0.02</v>
      </c>
      <c r="Q3" s="5">
        <f>Q$1*$B3*$A3</f>
        <v>1808651.52</v>
      </c>
      <c r="R3" s="5">
        <f>R$1*$B3*$A3</f>
        <v>1291895.28</v>
      </c>
      <c r="S3" s="5">
        <f>S$1*$B3*$A3</f>
        <v>904325.76</v>
      </c>
      <c r="T3" s="5">
        <f>T$1*$B3*$A3</f>
        <v>645942.96</v>
      </c>
      <c r="U3" s="5">
        <f t="shared" ref="U3:Z3" si="1">U$1*$B3*$A3</f>
        <v>516756.24000000005</v>
      </c>
      <c r="V3" s="5">
        <f t="shared" si="1"/>
        <v>387569.52</v>
      </c>
      <c r="W3" s="5">
        <f t="shared" si="1"/>
        <v>258382.80000000002</v>
      </c>
      <c r="X3" s="5">
        <f t="shared" si="1"/>
        <v>258382.80000000002</v>
      </c>
      <c r="Y3" s="5">
        <f t="shared" si="1"/>
        <v>193780.08</v>
      </c>
      <c r="Z3" s="5">
        <f t="shared" si="1"/>
        <v>193780.08</v>
      </c>
      <c r="AA3" s="46"/>
    </row>
    <row r="4" spans="1:27" ht="15" thickTop="1" thickBot="1" x14ac:dyDescent="0.6">
      <c r="A4" s="8">
        <v>1091</v>
      </c>
      <c r="B4" s="4">
        <f>Data!H29</f>
        <v>0.03</v>
      </c>
      <c r="C4" s="5">
        <f t="shared" ref="C4:D13" si="2">C$1*$B4*$A4</f>
        <v>6324483.3600000003</v>
      </c>
      <c r="D4" s="5">
        <f t="shared" si="2"/>
        <v>4517492.7899999991</v>
      </c>
      <c r="E4" s="5">
        <f t="shared" si="0"/>
        <v>3162241.68</v>
      </c>
      <c r="F4" s="5">
        <f t="shared" si="0"/>
        <v>2258730.0299999998</v>
      </c>
      <c r="G4" s="5">
        <f t="shared" si="0"/>
        <v>1806990.57</v>
      </c>
      <c r="H4" s="5">
        <f t="shared" si="0"/>
        <v>1355251.11</v>
      </c>
      <c r="I4" s="5">
        <f t="shared" si="0"/>
        <v>903511.65</v>
      </c>
      <c r="J4" s="5">
        <f t="shared" si="0"/>
        <v>903511.65</v>
      </c>
      <c r="K4" s="5">
        <f t="shared" si="0"/>
        <v>677609.19000000006</v>
      </c>
      <c r="L4" s="5">
        <f t="shared" si="0"/>
        <v>677609.19000000006</v>
      </c>
      <c r="M4" s="46"/>
      <c r="O4" s="8">
        <f t="shared" ref="O4:P13" si="3">A4</f>
        <v>1091</v>
      </c>
      <c r="P4" s="4">
        <f t="shared" si="3"/>
        <v>0.03</v>
      </c>
      <c r="Q4" s="5">
        <f t="shared" ref="Q4:Q13" si="4">Q$1*$B4*$A4</f>
        <v>6324483.3600000003</v>
      </c>
      <c r="R4" s="5">
        <f t="shared" ref="R4:R13" si="5">$D$1*$B4*$A4</f>
        <v>4517492.7899999991</v>
      </c>
      <c r="S4" s="5">
        <f t="shared" ref="S4:S13" si="6">$E$1*$B4*$A4</f>
        <v>3162241.68</v>
      </c>
      <c r="T4" s="5">
        <f t="shared" ref="T4:Z13" si="7">T$1*$B4*$A4</f>
        <v>2258730.0299999998</v>
      </c>
      <c r="U4" s="5">
        <f t="shared" si="7"/>
        <v>1806990.57</v>
      </c>
      <c r="V4" s="5">
        <f t="shared" si="7"/>
        <v>1355251.11</v>
      </c>
      <c r="W4" s="5">
        <f t="shared" si="7"/>
        <v>903511.65</v>
      </c>
      <c r="X4" s="5">
        <f t="shared" si="7"/>
        <v>903511.65</v>
      </c>
      <c r="Y4" s="5">
        <f t="shared" si="7"/>
        <v>677609.19000000006</v>
      </c>
      <c r="Z4" s="5">
        <f t="shared" si="7"/>
        <v>677609.19000000006</v>
      </c>
      <c r="AA4" s="46"/>
    </row>
    <row r="5" spans="1:27" ht="15" thickTop="1" thickBot="1" x14ac:dyDescent="0.6">
      <c r="A5" s="8">
        <v>3430</v>
      </c>
      <c r="B5" s="4">
        <f>Data!H30</f>
        <v>7.0000000000000007E-2</v>
      </c>
      <c r="C5" s="5">
        <f t="shared" si="2"/>
        <v>46395003.200000003</v>
      </c>
      <c r="D5" s="5">
        <f t="shared" si="2"/>
        <v>33139322.300000001</v>
      </c>
      <c r="E5" s="5">
        <f t="shared" si="0"/>
        <v>23197501.600000001</v>
      </c>
      <c r="F5" s="5">
        <f t="shared" si="0"/>
        <v>16569541.100000001</v>
      </c>
      <c r="G5" s="5">
        <f t="shared" si="0"/>
        <v>13255680.900000002</v>
      </c>
      <c r="H5" s="5">
        <f t="shared" si="0"/>
        <v>9941820.7000000011</v>
      </c>
      <c r="I5" s="5">
        <f t="shared" si="0"/>
        <v>6627960.5000000009</v>
      </c>
      <c r="J5" s="5">
        <f t="shared" si="0"/>
        <v>6627960.5000000009</v>
      </c>
      <c r="K5" s="5">
        <f t="shared" si="0"/>
        <v>4970790.3</v>
      </c>
      <c r="L5" s="5">
        <f t="shared" si="0"/>
        <v>4970790.3</v>
      </c>
      <c r="M5" s="46"/>
      <c r="O5" s="8">
        <f t="shared" si="3"/>
        <v>3430</v>
      </c>
      <c r="P5" s="4">
        <f t="shared" si="3"/>
        <v>7.0000000000000007E-2</v>
      </c>
      <c r="Q5" s="5">
        <f t="shared" si="4"/>
        <v>46395003.200000003</v>
      </c>
      <c r="R5" s="5">
        <f t="shared" si="5"/>
        <v>33139322.300000001</v>
      </c>
      <c r="S5" s="5">
        <f t="shared" si="6"/>
        <v>23197501.600000001</v>
      </c>
      <c r="T5" s="5">
        <f t="shared" si="7"/>
        <v>16569541.100000001</v>
      </c>
      <c r="U5" s="5">
        <f t="shared" si="7"/>
        <v>13255680.900000002</v>
      </c>
      <c r="V5" s="5">
        <f t="shared" si="7"/>
        <v>9941820.7000000011</v>
      </c>
      <c r="W5" s="5">
        <f t="shared" si="7"/>
        <v>6627960.5000000009</v>
      </c>
      <c r="X5" s="5">
        <f t="shared" si="7"/>
        <v>6627960.5000000009</v>
      </c>
      <c r="Y5" s="5">
        <f t="shared" si="7"/>
        <v>4970790.3</v>
      </c>
      <c r="Z5" s="5">
        <f t="shared" si="7"/>
        <v>4970790.3</v>
      </c>
      <c r="AA5" s="46"/>
    </row>
    <row r="6" spans="1:27" ht="15" thickTop="1" thickBot="1" x14ac:dyDescent="0.6">
      <c r="A6" s="8">
        <v>5582</v>
      </c>
      <c r="B6" s="4">
        <f>Data!H31</f>
        <v>0.11</v>
      </c>
      <c r="C6" s="5">
        <f t="shared" si="2"/>
        <v>118648312.64</v>
      </c>
      <c r="D6" s="5">
        <f t="shared" si="2"/>
        <v>84748882.460000008</v>
      </c>
      <c r="E6" s="5">
        <f t="shared" si="0"/>
        <v>59324156.32</v>
      </c>
      <c r="F6" s="5">
        <f t="shared" si="0"/>
        <v>42374134.219999999</v>
      </c>
      <c r="G6" s="5">
        <f t="shared" si="0"/>
        <v>33899430.18</v>
      </c>
      <c r="H6" s="5">
        <f t="shared" si="0"/>
        <v>25424726.140000001</v>
      </c>
      <c r="I6" s="5">
        <f t="shared" si="0"/>
        <v>16950022.100000001</v>
      </c>
      <c r="J6" s="5">
        <f t="shared" si="0"/>
        <v>16950022.100000001</v>
      </c>
      <c r="K6" s="5">
        <f t="shared" si="0"/>
        <v>12712056.060000001</v>
      </c>
      <c r="L6" s="5">
        <f t="shared" si="0"/>
        <v>12712056.060000001</v>
      </c>
      <c r="M6" s="46"/>
      <c r="O6" s="8">
        <f t="shared" si="3"/>
        <v>5582</v>
      </c>
      <c r="P6" s="4">
        <f t="shared" si="3"/>
        <v>0.11</v>
      </c>
      <c r="Q6" s="5">
        <f t="shared" si="4"/>
        <v>118648312.64</v>
      </c>
      <c r="R6" s="5">
        <f t="shared" si="5"/>
        <v>84748882.460000008</v>
      </c>
      <c r="S6" s="5">
        <f t="shared" si="6"/>
        <v>59324156.32</v>
      </c>
      <c r="T6" s="5">
        <f t="shared" si="7"/>
        <v>42374134.219999999</v>
      </c>
      <c r="U6" s="5">
        <f t="shared" si="7"/>
        <v>33899430.18</v>
      </c>
      <c r="V6" s="5">
        <f t="shared" si="7"/>
        <v>25424726.140000001</v>
      </c>
      <c r="W6" s="5">
        <f t="shared" si="7"/>
        <v>16950022.100000001</v>
      </c>
      <c r="X6" s="5">
        <f t="shared" si="7"/>
        <v>16950022.100000001</v>
      </c>
      <c r="Y6" s="5">
        <f t="shared" si="7"/>
        <v>12712056.060000001</v>
      </c>
      <c r="Z6" s="5">
        <f t="shared" si="7"/>
        <v>12712056.060000001</v>
      </c>
      <c r="AA6" s="46"/>
    </row>
    <row r="7" spans="1:27" ht="15" thickTop="1" thickBot="1" x14ac:dyDescent="0.6">
      <c r="A7" s="8">
        <v>6457</v>
      </c>
      <c r="B7" s="4">
        <f>Data!H32</f>
        <v>0.11</v>
      </c>
      <c r="C7" s="5">
        <f t="shared" si="2"/>
        <v>137246892.64000002</v>
      </c>
      <c r="D7" s="5">
        <f t="shared" si="2"/>
        <v>98033596.210000008</v>
      </c>
      <c r="E7" s="5">
        <f t="shared" si="0"/>
        <v>68623446.320000008</v>
      </c>
      <c r="F7" s="5">
        <f t="shared" si="0"/>
        <v>49016442.969999999</v>
      </c>
      <c r="G7" s="5">
        <f t="shared" si="0"/>
        <v>39213296.43</v>
      </c>
      <c r="H7" s="5">
        <f t="shared" si="0"/>
        <v>29410149.890000004</v>
      </c>
      <c r="I7" s="5">
        <f t="shared" si="0"/>
        <v>19607003.350000001</v>
      </c>
      <c r="J7" s="5">
        <f t="shared" si="0"/>
        <v>19607003.350000001</v>
      </c>
      <c r="K7" s="5">
        <f t="shared" si="0"/>
        <v>14704719.809999999</v>
      </c>
      <c r="L7" s="5">
        <f t="shared" si="0"/>
        <v>14704719.809999999</v>
      </c>
      <c r="M7" s="46"/>
      <c r="O7" s="8">
        <f t="shared" si="3"/>
        <v>6457</v>
      </c>
      <c r="P7" s="4">
        <f t="shared" si="3"/>
        <v>0.11</v>
      </c>
      <c r="Q7" s="5">
        <f t="shared" si="4"/>
        <v>137246892.64000002</v>
      </c>
      <c r="R7" s="5">
        <f t="shared" si="5"/>
        <v>98033596.210000008</v>
      </c>
      <c r="S7" s="5">
        <f t="shared" si="6"/>
        <v>68623446.320000008</v>
      </c>
      <c r="T7" s="5">
        <f t="shared" si="7"/>
        <v>49016442.969999999</v>
      </c>
      <c r="U7" s="5">
        <f t="shared" si="7"/>
        <v>39213296.43</v>
      </c>
      <c r="V7" s="5">
        <f t="shared" si="7"/>
        <v>29410149.890000004</v>
      </c>
      <c r="W7" s="5">
        <f t="shared" si="7"/>
        <v>19607003.350000001</v>
      </c>
      <c r="X7" s="5">
        <f t="shared" si="7"/>
        <v>19607003.350000001</v>
      </c>
      <c r="Y7" s="5">
        <f t="shared" si="7"/>
        <v>14704719.809999999</v>
      </c>
      <c r="Z7" s="5">
        <f t="shared" si="7"/>
        <v>14704719.809999999</v>
      </c>
      <c r="AA7" s="46"/>
    </row>
    <row r="8" spans="1:27" ht="15" thickTop="1" thickBot="1" x14ac:dyDescent="0.6">
      <c r="A8" s="8">
        <v>8435</v>
      </c>
      <c r="B8" s="4">
        <f>Data!H33</f>
        <v>0.12</v>
      </c>
      <c r="C8" s="5">
        <f t="shared" si="2"/>
        <v>195589430.40000001</v>
      </c>
      <c r="D8" s="5">
        <f t="shared" si="2"/>
        <v>139706880.59999999</v>
      </c>
      <c r="E8" s="5">
        <f t="shared" si="0"/>
        <v>97794715.200000003</v>
      </c>
      <c r="F8" s="5">
        <f t="shared" si="0"/>
        <v>69852934.200000003</v>
      </c>
      <c r="G8" s="5">
        <f t="shared" si="0"/>
        <v>55882549.799999997</v>
      </c>
      <c r="H8" s="5">
        <f t="shared" si="0"/>
        <v>41912165.399999999</v>
      </c>
      <c r="I8" s="5">
        <f t="shared" si="0"/>
        <v>27941781</v>
      </c>
      <c r="J8" s="5">
        <f t="shared" si="0"/>
        <v>27941781</v>
      </c>
      <c r="K8" s="5">
        <f t="shared" si="0"/>
        <v>20955576.600000001</v>
      </c>
      <c r="L8" s="5">
        <f t="shared" si="0"/>
        <v>20955576.600000001</v>
      </c>
      <c r="M8" s="46"/>
      <c r="O8" s="8">
        <f t="shared" si="3"/>
        <v>8435</v>
      </c>
      <c r="P8" s="4">
        <f t="shared" si="3"/>
        <v>0.12</v>
      </c>
      <c r="Q8" s="5">
        <f t="shared" si="4"/>
        <v>195589430.40000001</v>
      </c>
      <c r="R8" s="5">
        <f t="shared" si="5"/>
        <v>139706880.59999999</v>
      </c>
      <c r="S8" s="5">
        <f t="shared" si="6"/>
        <v>97794715.200000003</v>
      </c>
      <c r="T8" s="5">
        <f t="shared" si="7"/>
        <v>69852934.200000003</v>
      </c>
      <c r="U8" s="5">
        <f t="shared" si="7"/>
        <v>55882549.799999997</v>
      </c>
      <c r="V8" s="5">
        <f t="shared" si="7"/>
        <v>41912165.399999999</v>
      </c>
      <c r="W8" s="5">
        <f t="shared" si="7"/>
        <v>27941781</v>
      </c>
      <c r="X8" s="5">
        <f t="shared" si="7"/>
        <v>27941781</v>
      </c>
      <c r="Y8" s="5">
        <f t="shared" si="7"/>
        <v>20955576.600000001</v>
      </c>
      <c r="Z8" s="5">
        <f t="shared" si="7"/>
        <v>20955576.600000001</v>
      </c>
      <c r="AA8" s="46"/>
    </row>
    <row r="9" spans="1:27" ht="15" thickTop="1" thickBot="1" x14ac:dyDescent="0.6">
      <c r="A9" s="8">
        <v>11521</v>
      </c>
      <c r="B9" s="4">
        <f>Data!H34</f>
        <v>0.12</v>
      </c>
      <c r="C9" s="5">
        <f t="shared" si="2"/>
        <v>267147104.64000002</v>
      </c>
      <c r="D9" s="5">
        <f>D$1*$B9*$A9</f>
        <v>190819557.95999998</v>
      </c>
      <c r="E9" s="5">
        <f t="shared" si="0"/>
        <v>133573552.32000001</v>
      </c>
      <c r="F9" s="5">
        <f t="shared" si="0"/>
        <v>95409087.719999999</v>
      </c>
      <c r="G9" s="5">
        <f t="shared" si="0"/>
        <v>76327546.679999992</v>
      </c>
      <c r="H9" s="5">
        <f t="shared" si="0"/>
        <v>57246005.640000001</v>
      </c>
      <c r="I9" s="5">
        <f t="shared" si="0"/>
        <v>38164464.600000001</v>
      </c>
      <c r="J9" s="5">
        <f t="shared" si="0"/>
        <v>38164464.600000001</v>
      </c>
      <c r="K9" s="5">
        <f t="shared" si="0"/>
        <v>28622311.560000002</v>
      </c>
      <c r="L9" s="5">
        <f t="shared" si="0"/>
        <v>28622311.560000002</v>
      </c>
      <c r="M9" s="46"/>
      <c r="O9" s="8">
        <f t="shared" si="3"/>
        <v>11521</v>
      </c>
      <c r="P9" s="4">
        <f t="shared" si="3"/>
        <v>0.12</v>
      </c>
      <c r="Q9" s="5">
        <f t="shared" si="4"/>
        <v>267147104.64000002</v>
      </c>
      <c r="R9" s="5">
        <f t="shared" si="5"/>
        <v>190819557.95999998</v>
      </c>
      <c r="S9" s="5">
        <f t="shared" si="6"/>
        <v>133573552.32000001</v>
      </c>
      <c r="T9" s="5">
        <f t="shared" si="7"/>
        <v>95409087.719999999</v>
      </c>
      <c r="U9" s="5">
        <f t="shared" si="7"/>
        <v>76327546.679999992</v>
      </c>
      <c r="V9" s="5">
        <f t="shared" si="7"/>
        <v>57246005.640000001</v>
      </c>
      <c r="W9" s="5">
        <f t="shared" si="7"/>
        <v>38164464.600000001</v>
      </c>
      <c r="X9" s="5">
        <f t="shared" si="7"/>
        <v>38164464.600000001</v>
      </c>
      <c r="Y9" s="5">
        <f t="shared" si="7"/>
        <v>28622311.560000002</v>
      </c>
      <c r="Z9" s="5">
        <f>Z$1*$B9*$A9</f>
        <v>28622311.560000002</v>
      </c>
      <c r="AA9" s="46"/>
    </row>
    <row r="10" spans="1:27" ht="15" thickTop="1" thickBot="1" x14ac:dyDescent="0.6">
      <c r="A10" s="8">
        <v>12957</v>
      </c>
      <c r="B10" s="4">
        <f>Data!H35</f>
        <v>0.15</v>
      </c>
      <c r="C10" s="5">
        <f t="shared" si="2"/>
        <v>375556053.59999996</v>
      </c>
      <c r="D10" s="5">
        <f t="shared" si="2"/>
        <v>268254601.65000001</v>
      </c>
      <c r="E10" s="5">
        <f t="shared" si="0"/>
        <v>187778026.79999998</v>
      </c>
      <c r="F10" s="5">
        <f t="shared" si="0"/>
        <v>134126329.05</v>
      </c>
      <c r="G10" s="5">
        <f t="shared" si="0"/>
        <v>107301451.95</v>
      </c>
      <c r="H10" s="5">
        <f t="shared" si="0"/>
        <v>80476574.850000009</v>
      </c>
      <c r="I10" s="5">
        <f t="shared" si="0"/>
        <v>53651697.75</v>
      </c>
      <c r="J10" s="5">
        <f t="shared" si="0"/>
        <v>53651697.75</v>
      </c>
      <c r="K10" s="5">
        <f t="shared" si="0"/>
        <v>40237315.649999999</v>
      </c>
      <c r="L10" s="5">
        <f t="shared" si="0"/>
        <v>40237315.649999999</v>
      </c>
      <c r="M10" s="46"/>
      <c r="O10" s="8">
        <f t="shared" si="3"/>
        <v>12957</v>
      </c>
      <c r="P10" s="4">
        <f t="shared" si="3"/>
        <v>0.15</v>
      </c>
      <c r="Q10" s="5">
        <f t="shared" si="4"/>
        <v>375556053.59999996</v>
      </c>
      <c r="R10" s="5">
        <f t="shared" si="5"/>
        <v>268254601.65000001</v>
      </c>
      <c r="S10" s="5">
        <f t="shared" si="6"/>
        <v>187778026.79999998</v>
      </c>
      <c r="T10" s="5">
        <f t="shared" si="7"/>
        <v>134126329.05</v>
      </c>
      <c r="U10" s="5">
        <f t="shared" si="7"/>
        <v>107301451.95</v>
      </c>
      <c r="V10" s="5">
        <f t="shared" si="7"/>
        <v>80476574.850000009</v>
      </c>
      <c r="W10" s="5">
        <f t="shared" si="7"/>
        <v>53651697.75</v>
      </c>
      <c r="X10" s="5">
        <f t="shared" si="7"/>
        <v>53651697.75</v>
      </c>
      <c r="Y10" s="5">
        <f t="shared" si="7"/>
        <v>40237315.649999999</v>
      </c>
      <c r="Z10" s="5">
        <f t="shared" si="7"/>
        <v>40237315.649999999</v>
      </c>
      <c r="AA10" s="46"/>
    </row>
    <row r="11" spans="1:27" ht="15" thickTop="1" thickBot="1" x14ac:dyDescent="0.6">
      <c r="A11" s="8">
        <v>19265</v>
      </c>
      <c r="B11" s="4">
        <f>Data!H36</f>
        <v>0.14000000000000001</v>
      </c>
      <c r="C11" s="5">
        <f t="shared" si="2"/>
        <v>521166027.20000005</v>
      </c>
      <c r="D11" s="5">
        <f t="shared" si="2"/>
        <v>372261833.30000001</v>
      </c>
      <c r="E11" s="5">
        <f t="shared" si="0"/>
        <v>260583013.60000002</v>
      </c>
      <c r="F11" s="5">
        <f t="shared" si="0"/>
        <v>186129568.10000002</v>
      </c>
      <c r="G11" s="5">
        <f t="shared" si="0"/>
        <v>148904193.90000004</v>
      </c>
      <c r="H11" s="5">
        <f t="shared" si="0"/>
        <v>111678819.7</v>
      </c>
      <c r="I11" s="5">
        <f t="shared" si="0"/>
        <v>74453445.5</v>
      </c>
      <c r="J11" s="5">
        <f t="shared" si="0"/>
        <v>74453445.5</v>
      </c>
      <c r="K11" s="5">
        <f t="shared" si="0"/>
        <v>55838061.300000004</v>
      </c>
      <c r="L11" s="5">
        <f t="shared" si="0"/>
        <v>55838061.300000004</v>
      </c>
      <c r="M11" s="46"/>
      <c r="O11" s="8">
        <f t="shared" si="3"/>
        <v>19265</v>
      </c>
      <c r="P11" s="4">
        <f t="shared" si="3"/>
        <v>0.14000000000000001</v>
      </c>
      <c r="Q11" s="5">
        <f t="shared" si="4"/>
        <v>521166027.20000005</v>
      </c>
      <c r="R11" s="5">
        <f t="shared" si="5"/>
        <v>372261833.30000001</v>
      </c>
      <c r="S11" s="5">
        <f t="shared" si="6"/>
        <v>260583013.60000002</v>
      </c>
      <c r="T11" s="5">
        <f t="shared" si="7"/>
        <v>186129568.10000002</v>
      </c>
      <c r="U11" s="5">
        <f t="shared" si="7"/>
        <v>148904193.90000004</v>
      </c>
      <c r="V11" s="5">
        <f t="shared" si="7"/>
        <v>111678819.7</v>
      </c>
      <c r="W11" s="5">
        <f t="shared" si="7"/>
        <v>74453445.5</v>
      </c>
      <c r="X11" s="5">
        <f t="shared" si="7"/>
        <v>74453445.5</v>
      </c>
      <c r="Y11" s="5">
        <f t="shared" si="7"/>
        <v>55838061.300000004</v>
      </c>
      <c r="Z11" s="5">
        <f t="shared" si="7"/>
        <v>55838061.300000004</v>
      </c>
      <c r="AA11" s="46"/>
    </row>
    <row r="12" spans="1:27" ht="15" thickTop="1" thickBot="1" x14ac:dyDescent="0.6">
      <c r="A12" s="8">
        <v>24851</v>
      </c>
      <c r="B12" s="4">
        <f>Data!H37</f>
        <v>0.11</v>
      </c>
      <c r="C12" s="5">
        <f t="shared" si="2"/>
        <v>528220927.52000004</v>
      </c>
      <c r="D12" s="5">
        <f t="shared" si="2"/>
        <v>377301053.03000003</v>
      </c>
      <c r="E12" s="5">
        <f t="shared" si="0"/>
        <v>264110463.76000002</v>
      </c>
      <c r="F12" s="5">
        <f t="shared" si="0"/>
        <v>188649159.71000001</v>
      </c>
      <c r="G12" s="5">
        <f t="shared" si="0"/>
        <v>150919874.48999998</v>
      </c>
      <c r="H12" s="5">
        <f t="shared" si="0"/>
        <v>113190589.27000001</v>
      </c>
      <c r="I12" s="5">
        <f t="shared" si="0"/>
        <v>75461304.050000012</v>
      </c>
      <c r="J12" s="5">
        <f t="shared" si="0"/>
        <v>75461304.050000012</v>
      </c>
      <c r="K12" s="5">
        <f t="shared" si="0"/>
        <v>56593927.829999998</v>
      </c>
      <c r="L12" s="5">
        <f t="shared" si="0"/>
        <v>56593927.829999998</v>
      </c>
      <c r="M12" s="46"/>
      <c r="O12" s="8">
        <f t="shared" si="3"/>
        <v>24851</v>
      </c>
      <c r="P12" s="4">
        <f t="shared" si="3"/>
        <v>0.11</v>
      </c>
      <c r="Q12" s="5">
        <f t="shared" si="4"/>
        <v>528220927.52000004</v>
      </c>
      <c r="R12" s="5">
        <f t="shared" si="5"/>
        <v>377301053.03000003</v>
      </c>
      <c r="S12" s="5">
        <f t="shared" si="6"/>
        <v>264110463.76000002</v>
      </c>
      <c r="T12" s="5">
        <f t="shared" si="7"/>
        <v>188649159.71000001</v>
      </c>
      <c r="U12" s="5">
        <f t="shared" si="7"/>
        <v>150919874.48999998</v>
      </c>
      <c r="V12" s="5">
        <f t="shared" si="7"/>
        <v>113190589.27000001</v>
      </c>
      <c r="W12" s="5">
        <f t="shared" si="7"/>
        <v>75461304.050000012</v>
      </c>
      <c r="X12" s="5">
        <f t="shared" si="7"/>
        <v>75461304.050000012</v>
      </c>
      <c r="Y12" s="5">
        <f t="shared" si="7"/>
        <v>56593927.829999998</v>
      </c>
      <c r="Z12" s="5">
        <f t="shared" si="7"/>
        <v>56593927.829999998</v>
      </c>
      <c r="AA12" s="46"/>
    </row>
    <row r="13" spans="1:27" ht="15" thickTop="1" thickBot="1" x14ac:dyDescent="0.6">
      <c r="A13" s="9">
        <v>33844</v>
      </c>
      <c r="B13" s="10">
        <f>Data!H38</f>
        <v>0.03</v>
      </c>
      <c r="C13" s="11">
        <f t="shared" si="2"/>
        <v>196192314.24000001</v>
      </c>
      <c r="D13" s="11">
        <f t="shared" si="2"/>
        <v>140137512.35999998</v>
      </c>
      <c r="E13" s="11">
        <f t="shared" si="0"/>
        <v>98096157.120000005</v>
      </c>
      <c r="F13" s="11">
        <f t="shared" si="0"/>
        <v>70068248.519999996</v>
      </c>
      <c r="G13" s="11">
        <f t="shared" si="0"/>
        <v>56054801.880000003</v>
      </c>
      <c r="H13" s="11">
        <f t="shared" si="0"/>
        <v>42041355.240000002</v>
      </c>
      <c r="I13" s="11">
        <f t="shared" si="0"/>
        <v>28027908.599999998</v>
      </c>
      <c r="J13" s="11">
        <f t="shared" si="0"/>
        <v>28027908.599999998</v>
      </c>
      <c r="K13" s="11">
        <f t="shared" si="0"/>
        <v>21020169.960000001</v>
      </c>
      <c r="L13" s="11">
        <f t="shared" si="0"/>
        <v>21020169.960000001</v>
      </c>
      <c r="M13" s="47"/>
      <c r="O13" s="9">
        <f t="shared" si="3"/>
        <v>33844</v>
      </c>
      <c r="P13" s="10">
        <f t="shared" si="3"/>
        <v>0.03</v>
      </c>
      <c r="Q13" s="11">
        <f t="shared" si="4"/>
        <v>196192314.24000001</v>
      </c>
      <c r="R13" s="11">
        <f t="shared" si="5"/>
        <v>140137512.35999998</v>
      </c>
      <c r="S13" s="11">
        <f t="shared" si="6"/>
        <v>98096157.120000005</v>
      </c>
      <c r="T13" s="11">
        <f t="shared" si="7"/>
        <v>70068248.519999996</v>
      </c>
      <c r="U13" s="11">
        <f t="shared" si="7"/>
        <v>56054801.880000003</v>
      </c>
      <c r="V13" s="11">
        <f t="shared" si="7"/>
        <v>42041355.240000002</v>
      </c>
      <c r="W13" s="11">
        <f t="shared" si="7"/>
        <v>28027908.599999998</v>
      </c>
      <c r="X13" s="11">
        <f t="shared" si="7"/>
        <v>28027908.599999998</v>
      </c>
      <c r="Y13" s="11">
        <f t="shared" si="7"/>
        <v>21020169.960000001</v>
      </c>
      <c r="Z13" s="11">
        <f t="shared" si="7"/>
        <v>21020169.960000001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3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3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953</v>
      </c>
      <c r="B18" s="4">
        <f>B3</f>
        <v>0.02</v>
      </c>
      <c r="C18" s="5">
        <f>C$1*$B18*$A18</f>
        <v>3683001.92</v>
      </c>
      <c r="D18" s="5">
        <f>D$1*$B18*$A18</f>
        <v>2630718.38</v>
      </c>
      <c r="E18" s="5">
        <f t="shared" ref="E18:L28" si="8">E$1*$B18*$A18</f>
        <v>1841500.96</v>
      </c>
      <c r="F18" s="5">
        <f t="shared" si="8"/>
        <v>1315349.6599999999</v>
      </c>
      <c r="G18" s="5">
        <f t="shared" si="8"/>
        <v>1052283.54</v>
      </c>
      <c r="H18" s="5">
        <f t="shared" si="8"/>
        <v>789217.42</v>
      </c>
      <c r="I18" s="5">
        <f t="shared" si="8"/>
        <v>526151.30000000005</v>
      </c>
      <c r="J18" s="5">
        <f t="shared" si="8"/>
        <v>526151.30000000005</v>
      </c>
      <c r="K18" s="5">
        <f t="shared" si="8"/>
        <v>394599.18</v>
      </c>
      <c r="L18" s="5">
        <f t="shared" si="8"/>
        <v>394599.18</v>
      </c>
      <c r="M18" s="46"/>
      <c r="O18" s="8">
        <f>A18</f>
        <v>953</v>
      </c>
      <c r="P18" s="4">
        <f>B18</f>
        <v>0.02</v>
      </c>
      <c r="Q18" s="5">
        <f>Q$1*$B18*$A18</f>
        <v>3683001.92</v>
      </c>
      <c r="R18" s="5">
        <f>R$1*$B18*$A18</f>
        <v>2630718.38</v>
      </c>
      <c r="S18" s="5">
        <f>S$1*$B18*$A18</f>
        <v>1841500.96</v>
      </c>
      <c r="T18" s="5">
        <f>T$1*$B18*$A18</f>
        <v>1315349.6599999999</v>
      </c>
      <c r="U18" s="5">
        <f t="shared" ref="U18:Z18" si="9">U$1*$B18*$A18</f>
        <v>1052283.54</v>
      </c>
      <c r="V18" s="5">
        <f t="shared" si="9"/>
        <v>789217.42</v>
      </c>
      <c r="W18" s="5">
        <f t="shared" si="9"/>
        <v>526151.30000000005</v>
      </c>
      <c r="X18" s="5">
        <f t="shared" si="9"/>
        <v>526151.30000000005</v>
      </c>
      <c r="Y18" s="5">
        <f t="shared" si="9"/>
        <v>394599.18</v>
      </c>
      <c r="Z18" s="5">
        <f t="shared" si="9"/>
        <v>394599.18</v>
      </c>
      <c r="AA18" s="46"/>
    </row>
    <row r="19" spans="1:27" ht="15" thickTop="1" thickBot="1" x14ac:dyDescent="0.6">
      <c r="A19" s="8">
        <v>1569</v>
      </c>
      <c r="B19" s="4">
        <f t="shared" ref="B19:B28" si="10">B4</f>
        <v>0.03</v>
      </c>
      <c r="C19" s="5">
        <f t="shared" ref="C19:D28" si="11">C$1*$B19*$A19</f>
        <v>9095430.2400000002</v>
      </c>
      <c r="D19" s="5">
        <f t="shared" si="11"/>
        <v>6496742.6099999994</v>
      </c>
      <c r="E19" s="5">
        <f t="shared" si="8"/>
        <v>4547715.12</v>
      </c>
      <c r="F19" s="5">
        <f t="shared" si="8"/>
        <v>3248347.77</v>
      </c>
      <c r="G19" s="5">
        <f t="shared" si="8"/>
        <v>2598687.63</v>
      </c>
      <c r="H19" s="5">
        <f t="shared" si="8"/>
        <v>1949027.49</v>
      </c>
      <c r="I19" s="5">
        <f t="shared" si="8"/>
        <v>1299367.3499999999</v>
      </c>
      <c r="J19" s="5">
        <f t="shared" si="8"/>
        <v>1299367.3499999999</v>
      </c>
      <c r="K19" s="5">
        <f t="shared" si="8"/>
        <v>974490.21000000008</v>
      </c>
      <c r="L19" s="5">
        <f t="shared" si="8"/>
        <v>974490.21000000008</v>
      </c>
      <c r="M19" s="46"/>
      <c r="O19" s="8">
        <f t="shared" ref="O19:P28" si="12">A19</f>
        <v>1569</v>
      </c>
      <c r="P19" s="4">
        <f t="shared" si="12"/>
        <v>0.03</v>
      </c>
      <c r="Q19" s="5">
        <f t="shared" ref="Q19:Q28" si="13">Q$1*$B19*$A19</f>
        <v>9095430.2400000002</v>
      </c>
      <c r="R19" s="5">
        <f t="shared" ref="R19:R28" si="14">$D$1*$B19*$A19</f>
        <v>6496742.6099999994</v>
      </c>
      <c r="S19" s="5">
        <f t="shared" ref="S19:S28" si="15">$E$1*$B19*$A19</f>
        <v>4547715.12</v>
      </c>
      <c r="T19" s="5">
        <f t="shared" ref="T19:Z28" si="16">T$1*$B19*$A19</f>
        <v>3248347.77</v>
      </c>
      <c r="U19" s="5">
        <f t="shared" si="16"/>
        <v>2598687.63</v>
      </c>
      <c r="V19" s="5">
        <f t="shared" si="16"/>
        <v>1949027.49</v>
      </c>
      <c r="W19" s="5">
        <f t="shared" si="16"/>
        <v>1299367.3499999999</v>
      </c>
      <c r="X19" s="5">
        <f t="shared" si="16"/>
        <v>1299367.3499999999</v>
      </c>
      <c r="Y19" s="5">
        <f t="shared" si="16"/>
        <v>974490.21000000008</v>
      </c>
      <c r="Z19" s="5">
        <f t="shared" si="16"/>
        <v>974490.21000000008</v>
      </c>
      <c r="AA19" s="46"/>
    </row>
    <row r="20" spans="1:27" ht="15" thickTop="1" thickBot="1" x14ac:dyDescent="0.6">
      <c r="A20" s="8">
        <v>2904</v>
      </c>
      <c r="B20" s="4">
        <f t="shared" si="10"/>
        <v>7.0000000000000007E-2</v>
      </c>
      <c r="C20" s="5">
        <f t="shared" si="11"/>
        <v>39280200.960000008</v>
      </c>
      <c r="D20" s="5">
        <f t="shared" si="11"/>
        <v>28057315.440000001</v>
      </c>
      <c r="E20" s="5">
        <f t="shared" si="8"/>
        <v>19640100.480000004</v>
      </c>
      <c r="F20" s="5">
        <f t="shared" si="8"/>
        <v>14028556.080000002</v>
      </c>
      <c r="G20" s="5">
        <f t="shared" si="8"/>
        <v>11222885.520000001</v>
      </c>
      <c r="H20" s="5">
        <f t="shared" si="8"/>
        <v>8417214.9600000009</v>
      </c>
      <c r="I20" s="5">
        <f t="shared" si="8"/>
        <v>5611544.4000000004</v>
      </c>
      <c r="J20" s="5">
        <f t="shared" si="8"/>
        <v>5611544.4000000004</v>
      </c>
      <c r="K20" s="5">
        <f t="shared" si="8"/>
        <v>4208505.84</v>
      </c>
      <c r="L20" s="5">
        <f t="shared" si="8"/>
        <v>4208505.84</v>
      </c>
      <c r="M20" s="46"/>
      <c r="O20" s="8">
        <f t="shared" si="12"/>
        <v>2904</v>
      </c>
      <c r="P20" s="4">
        <f t="shared" si="12"/>
        <v>7.0000000000000007E-2</v>
      </c>
      <c r="Q20" s="5">
        <f t="shared" si="13"/>
        <v>39280200.960000008</v>
      </c>
      <c r="R20" s="5">
        <f t="shared" si="14"/>
        <v>28057315.440000001</v>
      </c>
      <c r="S20" s="5">
        <f t="shared" si="15"/>
        <v>19640100.480000004</v>
      </c>
      <c r="T20" s="5">
        <f t="shared" si="16"/>
        <v>14028556.080000002</v>
      </c>
      <c r="U20" s="5">
        <f t="shared" si="16"/>
        <v>11222885.520000001</v>
      </c>
      <c r="V20" s="5">
        <f t="shared" si="16"/>
        <v>8417214.9600000009</v>
      </c>
      <c r="W20" s="5">
        <f t="shared" si="16"/>
        <v>5611544.4000000004</v>
      </c>
      <c r="X20" s="5">
        <f t="shared" si="16"/>
        <v>5611544.4000000004</v>
      </c>
      <c r="Y20" s="5">
        <f t="shared" si="16"/>
        <v>4208505.84</v>
      </c>
      <c r="Z20" s="5">
        <f t="shared" si="16"/>
        <v>4208505.84</v>
      </c>
      <c r="AA20" s="46"/>
    </row>
    <row r="21" spans="1:27" ht="15" thickTop="1" thickBot="1" x14ac:dyDescent="0.6">
      <c r="A21" s="8">
        <v>4159</v>
      </c>
      <c r="B21" s="4">
        <f t="shared" si="10"/>
        <v>0.11</v>
      </c>
      <c r="C21" s="5">
        <f t="shared" si="11"/>
        <v>88401707.680000007</v>
      </c>
      <c r="D21" s="5">
        <f t="shared" si="11"/>
        <v>63144142.270000003</v>
      </c>
      <c r="E21" s="5">
        <f t="shared" si="8"/>
        <v>44200853.840000004</v>
      </c>
      <c r="F21" s="5">
        <f t="shared" si="8"/>
        <v>31571842.390000001</v>
      </c>
      <c r="G21" s="5">
        <f t="shared" si="8"/>
        <v>25257565.41</v>
      </c>
      <c r="H21" s="5">
        <f t="shared" si="8"/>
        <v>18943288.430000003</v>
      </c>
      <c r="I21" s="5">
        <f t="shared" si="8"/>
        <v>12629011.450000001</v>
      </c>
      <c r="J21" s="5">
        <f t="shared" si="8"/>
        <v>12629011.450000001</v>
      </c>
      <c r="K21" s="5">
        <f t="shared" si="8"/>
        <v>9471415.4699999988</v>
      </c>
      <c r="L21" s="5">
        <f t="shared" si="8"/>
        <v>9471415.4699999988</v>
      </c>
      <c r="M21" s="46"/>
      <c r="O21" s="8">
        <f t="shared" si="12"/>
        <v>4159</v>
      </c>
      <c r="P21" s="4">
        <f t="shared" si="12"/>
        <v>0.11</v>
      </c>
      <c r="Q21" s="5">
        <f t="shared" si="13"/>
        <v>88401707.680000007</v>
      </c>
      <c r="R21" s="5">
        <f t="shared" si="14"/>
        <v>63144142.270000003</v>
      </c>
      <c r="S21" s="5">
        <f t="shared" si="15"/>
        <v>44200853.840000004</v>
      </c>
      <c r="T21" s="5">
        <f t="shared" si="16"/>
        <v>31571842.390000001</v>
      </c>
      <c r="U21" s="5">
        <f t="shared" si="16"/>
        <v>25257565.41</v>
      </c>
      <c r="V21" s="5">
        <f t="shared" si="16"/>
        <v>18943288.430000003</v>
      </c>
      <c r="W21" s="5">
        <f t="shared" si="16"/>
        <v>12629011.450000001</v>
      </c>
      <c r="X21" s="5">
        <f t="shared" si="16"/>
        <v>12629011.450000001</v>
      </c>
      <c r="Y21" s="5">
        <f t="shared" si="16"/>
        <v>9471415.4699999988</v>
      </c>
      <c r="Z21" s="5">
        <f t="shared" si="16"/>
        <v>9471415.4699999988</v>
      </c>
      <c r="AA21" s="46"/>
    </row>
    <row r="22" spans="1:27" ht="15" thickTop="1" thickBot="1" x14ac:dyDescent="0.6">
      <c r="A22" s="8">
        <v>7428</v>
      </c>
      <c r="B22" s="4">
        <f t="shared" si="10"/>
        <v>0.11</v>
      </c>
      <c r="C22" s="5">
        <f t="shared" si="11"/>
        <v>157886002.56</v>
      </c>
      <c r="D22" s="5">
        <f t="shared" si="11"/>
        <v>112775832.84</v>
      </c>
      <c r="E22" s="5">
        <f t="shared" si="8"/>
        <v>78943001.280000001</v>
      </c>
      <c r="F22" s="5">
        <f t="shared" si="8"/>
        <v>56387507.880000003</v>
      </c>
      <c r="G22" s="5">
        <f t="shared" si="8"/>
        <v>45110169.719999999</v>
      </c>
      <c r="H22" s="5">
        <f t="shared" si="8"/>
        <v>33832831.560000002</v>
      </c>
      <c r="I22" s="5">
        <f t="shared" si="8"/>
        <v>22555493.400000002</v>
      </c>
      <c r="J22" s="5">
        <f t="shared" si="8"/>
        <v>22555493.400000002</v>
      </c>
      <c r="K22" s="5">
        <f t="shared" si="8"/>
        <v>16916007.239999998</v>
      </c>
      <c r="L22" s="5">
        <f t="shared" si="8"/>
        <v>16916007.239999998</v>
      </c>
      <c r="M22" s="46"/>
      <c r="O22" s="8">
        <f t="shared" si="12"/>
        <v>7428</v>
      </c>
      <c r="P22" s="4">
        <f t="shared" si="12"/>
        <v>0.11</v>
      </c>
      <c r="Q22" s="5">
        <f t="shared" si="13"/>
        <v>157886002.56</v>
      </c>
      <c r="R22" s="5">
        <f t="shared" si="14"/>
        <v>112775832.84</v>
      </c>
      <c r="S22" s="5">
        <f t="shared" si="15"/>
        <v>78943001.280000001</v>
      </c>
      <c r="T22" s="5">
        <f t="shared" si="16"/>
        <v>56387507.880000003</v>
      </c>
      <c r="U22" s="5">
        <f t="shared" si="16"/>
        <v>45110169.719999999</v>
      </c>
      <c r="V22" s="5">
        <f t="shared" si="16"/>
        <v>33832831.560000002</v>
      </c>
      <c r="W22" s="5">
        <f t="shared" si="16"/>
        <v>22555493.400000002</v>
      </c>
      <c r="X22" s="5">
        <f t="shared" si="16"/>
        <v>22555493.400000002</v>
      </c>
      <c r="Y22" s="5">
        <f t="shared" si="16"/>
        <v>16916007.239999998</v>
      </c>
      <c r="Z22" s="5">
        <f t="shared" si="16"/>
        <v>16916007.239999998</v>
      </c>
      <c r="AA22" s="46"/>
    </row>
    <row r="23" spans="1:27" ht="15" thickTop="1" thickBot="1" x14ac:dyDescent="0.6">
      <c r="A23" s="8">
        <v>8183</v>
      </c>
      <c r="B23" s="4">
        <f t="shared" si="10"/>
        <v>0.12</v>
      </c>
      <c r="C23" s="5">
        <f t="shared" si="11"/>
        <v>189746094.72</v>
      </c>
      <c r="D23" s="5">
        <f t="shared" si="11"/>
        <v>135533065.07999998</v>
      </c>
      <c r="E23" s="5">
        <f t="shared" si="8"/>
        <v>94873047.359999999</v>
      </c>
      <c r="F23" s="5">
        <f t="shared" si="8"/>
        <v>67766041.560000002</v>
      </c>
      <c r="G23" s="5">
        <f t="shared" si="8"/>
        <v>54213029.640000001</v>
      </c>
      <c r="H23" s="5">
        <f t="shared" si="8"/>
        <v>40660017.719999999</v>
      </c>
      <c r="I23" s="5">
        <f t="shared" si="8"/>
        <v>27107005.800000001</v>
      </c>
      <c r="J23" s="5">
        <f t="shared" si="8"/>
        <v>27107005.800000001</v>
      </c>
      <c r="K23" s="5">
        <f t="shared" si="8"/>
        <v>20329517.880000003</v>
      </c>
      <c r="L23" s="5">
        <f t="shared" si="8"/>
        <v>20329517.880000003</v>
      </c>
      <c r="M23" s="46"/>
      <c r="O23" s="8">
        <f t="shared" si="12"/>
        <v>8183</v>
      </c>
      <c r="P23" s="4">
        <f t="shared" si="12"/>
        <v>0.12</v>
      </c>
      <c r="Q23" s="5">
        <f t="shared" si="13"/>
        <v>189746094.72</v>
      </c>
      <c r="R23" s="5">
        <f t="shared" si="14"/>
        <v>135533065.07999998</v>
      </c>
      <c r="S23" s="5">
        <f t="shared" si="15"/>
        <v>94873047.359999999</v>
      </c>
      <c r="T23" s="5">
        <f t="shared" si="16"/>
        <v>67766041.560000002</v>
      </c>
      <c r="U23" s="5">
        <f t="shared" si="16"/>
        <v>54213029.640000001</v>
      </c>
      <c r="V23" s="5">
        <f t="shared" si="16"/>
        <v>40660017.719999999</v>
      </c>
      <c r="W23" s="5">
        <f t="shared" si="16"/>
        <v>27107005.800000001</v>
      </c>
      <c r="X23" s="5">
        <f t="shared" si="16"/>
        <v>27107005.800000001</v>
      </c>
      <c r="Y23" s="5">
        <f t="shared" si="16"/>
        <v>20329517.880000003</v>
      </c>
      <c r="Z23" s="5">
        <f t="shared" si="16"/>
        <v>20329517.880000003</v>
      </c>
      <c r="AA23" s="46"/>
    </row>
    <row r="24" spans="1:27" ht="15" thickTop="1" thickBot="1" x14ac:dyDescent="0.6">
      <c r="A24" s="8">
        <v>10062</v>
      </c>
      <c r="B24" s="4">
        <f t="shared" si="10"/>
        <v>0.12</v>
      </c>
      <c r="C24" s="5">
        <f t="shared" si="11"/>
        <v>233316046.08000001</v>
      </c>
      <c r="D24" s="5">
        <f>D$1*$B24*$A24</f>
        <v>166654491.11999997</v>
      </c>
      <c r="E24" s="5">
        <f t="shared" si="8"/>
        <v>116658023.04000001</v>
      </c>
      <c r="F24" s="5">
        <f t="shared" si="8"/>
        <v>83326641.840000004</v>
      </c>
      <c r="G24" s="5">
        <f t="shared" si="8"/>
        <v>66661554.960000001</v>
      </c>
      <c r="H24" s="5">
        <f t="shared" si="8"/>
        <v>49996468.079999998</v>
      </c>
      <c r="I24" s="5">
        <f t="shared" si="8"/>
        <v>33331381.199999999</v>
      </c>
      <c r="J24" s="5">
        <f t="shared" si="8"/>
        <v>33331381.199999999</v>
      </c>
      <c r="K24" s="5">
        <f t="shared" si="8"/>
        <v>24997630.32</v>
      </c>
      <c r="L24" s="5">
        <f t="shared" si="8"/>
        <v>24997630.32</v>
      </c>
      <c r="M24" s="46"/>
      <c r="O24" s="8">
        <f t="shared" si="12"/>
        <v>10062</v>
      </c>
      <c r="P24" s="4">
        <f t="shared" si="12"/>
        <v>0.12</v>
      </c>
      <c r="Q24" s="5">
        <f t="shared" si="13"/>
        <v>233316046.08000001</v>
      </c>
      <c r="R24" s="5">
        <f t="shared" si="14"/>
        <v>166654491.11999997</v>
      </c>
      <c r="S24" s="5">
        <f t="shared" si="15"/>
        <v>116658023.04000001</v>
      </c>
      <c r="T24" s="5">
        <f t="shared" si="16"/>
        <v>83326641.840000004</v>
      </c>
      <c r="U24" s="5">
        <f t="shared" si="16"/>
        <v>66661554.960000001</v>
      </c>
      <c r="V24" s="5">
        <f t="shared" si="16"/>
        <v>49996468.079999998</v>
      </c>
      <c r="W24" s="5">
        <f t="shared" si="16"/>
        <v>33331381.199999999</v>
      </c>
      <c r="X24" s="5">
        <f t="shared" si="16"/>
        <v>33331381.199999999</v>
      </c>
      <c r="Y24" s="5">
        <f t="shared" si="16"/>
        <v>24997630.32</v>
      </c>
      <c r="Z24" s="5">
        <f>Z$1*$B24*$A24</f>
        <v>24997630.32</v>
      </c>
      <c r="AA24" s="46"/>
    </row>
    <row r="25" spans="1:27" ht="15" thickTop="1" thickBot="1" x14ac:dyDescent="0.6">
      <c r="A25" s="8">
        <v>13340</v>
      </c>
      <c r="B25" s="4">
        <f t="shared" si="10"/>
        <v>0.15</v>
      </c>
      <c r="C25" s="5">
        <f t="shared" si="11"/>
        <v>386657232</v>
      </c>
      <c r="D25" s="5">
        <f t="shared" si="11"/>
        <v>276184023</v>
      </c>
      <c r="E25" s="5">
        <f t="shared" si="8"/>
        <v>193328616</v>
      </c>
      <c r="F25" s="5">
        <f t="shared" si="8"/>
        <v>138091011</v>
      </c>
      <c r="G25" s="5">
        <f t="shared" si="8"/>
        <v>110473209</v>
      </c>
      <c r="H25" s="5">
        <f t="shared" si="8"/>
        <v>82855407</v>
      </c>
      <c r="I25" s="5">
        <f t="shared" si="8"/>
        <v>55237605</v>
      </c>
      <c r="J25" s="5">
        <f t="shared" si="8"/>
        <v>55237605</v>
      </c>
      <c r="K25" s="5">
        <f t="shared" si="8"/>
        <v>41426703</v>
      </c>
      <c r="L25" s="5">
        <f t="shared" si="8"/>
        <v>41426703</v>
      </c>
      <c r="M25" s="46"/>
      <c r="O25" s="8">
        <f t="shared" si="12"/>
        <v>13340</v>
      </c>
      <c r="P25" s="4">
        <f t="shared" si="12"/>
        <v>0.15</v>
      </c>
      <c r="Q25" s="5">
        <f t="shared" si="13"/>
        <v>386657232</v>
      </c>
      <c r="R25" s="5">
        <f t="shared" si="14"/>
        <v>276184023</v>
      </c>
      <c r="S25" s="5">
        <f t="shared" si="15"/>
        <v>193328616</v>
      </c>
      <c r="T25" s="5">
        <f t="shared" si="16"/>
        <v>138091011</v>
      </c>
      <c r="U25" s="5">
        <f t="shared" si="16"/>
        <v>110473209</v>
      </c>
      <c r="V25" s="5">
        <f t="shared" si="16"/>
        <v>82855407</v>
      </c>
      <c r="W25" s="5">
        <f t="shared" si="16"/>
        <v>55237605</v>
      </c>
      <c r="X25" s="5">
        <f t="shared" si="16"/>
        <v>55237605</v>
      </c>
      <c r="Y25" s="5">
        <f t="shared" si="16"/>
        <v>41426703</v>
      </c>
      <c r="Z25" s="5">
        <f t="shared" si="16"/>
        <v>41426703</v>
      </c>
      <c r="AA25" s="46"/>
    </row>
    <row r="26" spans="1:27" ht="15" thickTop="1" thickBot="1" x14ac:dyDescent="0.6">
      <c r="A26" s="8">
        <v>18870</v>
      </c>
      <c r="B26" s="4">
        <f t="shared" si="10"/>
        <v>0.14000000000000001</v>
      </c>
      <c r="C26" s="5">
        <f t="shared" si="11"/>
        <v>510480297.60000008</v>
      </c>
      <c r="D26" s="5">
        <f t="shared" si="11"/>
        <v>364629161.40000004</v>
      </c>
      <c r="E26" s="5">
        <f t="shared" si="8"/>
        <v>255240148.80000004</v>
      </c>
      <c r="F26" s="5">
        <f t="shared" si="8"/>
        <v>182313259.80000001</v>
      </c>
      <c r="G26" s="5">
        <f t="shared" si="8"/>
        <v>145851136.20000002</v>
      </c>
      <c r="H26" s="5">
        <f t="shared" si="8"/>
        <v>109389012.60000001</v>
      </c>
      <c r="I26" s="5">
        <f t="shared" si="8"/>
        <v>72926889</v>
      </c>
      <c r="J26" s="5">
        <f t="shared" si="8"/>
        <v>72926889</v>
      </c>
      <c r="K26" s="5">
        <f t="shared" si="8"/>
        <v>54693185.399999999</v>
      </c>
      <c r="L26" s="5">
        <f t="shared" si="8"/>
        <v>54693185.399999999</v>
      </c>
      <c r="M26" s="46"/>
      <c r="O26" s="8">
        <f t="shared" si="12"/>
        <v>18870</v>
      </c>
      <c r="P26" s="4">
        <f t="shared" si="12"/>
        <v>0.14000000000000001</v>
      </c>
      <c r="Q26" s="5">
        <f t="shared" si="13"/>
        <v>510480297.60000008</v>
      </c>
      <c r="R26" s="5">
        <f t="shared" si="14"/>
        <v>364629161.40000004</v>
      </c>
      <c r="S26" s="5">
        <f t="shared" si="15"/>
        <v>255240148.80000004</v>
      </c>
      <c r="T26" s="5">
        <f t="shared" si="16"/>
        <v>182313259.80000001</v>
      </c>
      <c r="U26" s="5">
        <f t="shared" si="16"/>
        <v>145851136.20000002</v>
      </c>
      <c r="V26" s="5">
        <f t="shared" si="16"/>
        <v>109389012.60000001</v>
      </c>
      <c r="W26" s="5">
        <f t="shared" si="16"/>
        <v>72926889</v>
      </c>
      <c r="X26" s="5">
        <f t="shared" si="16"/>
        <v>72926889</v>
      </c>
      <c r="Y26" s="5">
        <f t="shared" si="16"/>
        <v>54693185.399999999</v>
      </c>
      <c r="Z26" s="5">
        <f t="shared" si="16"/>
        <v>54693185.399999999</v>
      </c>
      <c r="AA26" s="46"/>
    </row>
    <row r="27" spans="1:27" ht="15" thickTop="1" thickBot="1" x14ac:dyDescent="0.6">
      <c r="A27" s="8">
        <v>21603</v>
      </c>
      <c r="B27" s="4">
        <f t="shared" si="10"/>
        <v>0.11</v>
      </c>
      <c r="C27" s="5">
        <f t="shared" si="11"/>
        <v>459182998.56</v>
      </c>
      <c r="D27" s="5">
        <f t="shared" si="11"/>
        <v>327988195.59000003</v>
      </c>
      <c r="E27" s="5">
        <f t="shared" si="8"/>
        <v>229591499.28</v>
      </c>
      <c r="F27" s="5">
        <f t="shared" si="8"/>
        <v>163992909.63</v>
      </c>
      <c r="G27" s="5">
        <f t="shared" si="8"/>
        <v>131194802.97</v>
      </c>
      <c r="H27" s="5">
        <f t="shared" si="8"/>
        <v>98396696.310000002</v>
      </c>
      <c r="I27" s="5">
        <f t="shared" si="8"/>
        <v>65598589.650000006</v>
      </c>
      <c r="J27" s="5">
        <f t="shared" si="8"/>
        <v>65598589.650000006</v>
      </c>
      <c r="K27" s="5">
        <f t="shared" si="8"/>
        <v>49197159.990000002</v>
      </c>
      <c r="L27" s="5">
        <f t="shared" si="8"/>
        <v>49197159.990000002</v>
      </c>
      <c r="M27" s="46"/>
      <c r="O27" s="8">
        <f t="shared" si="12"/>
        <v>21603</v>
      </c>
      <c r="P27" s="4">
        <f t="shared" si="12"/>
        <v>0.11</v>
      </c>
      <c r="Q27" s="5">
        <f t="shared" si="13"/>
        <v>459182998.56</v>
      </c>
      <c r="R27" s="5">
        <f t="shared" si="14"/>
        <v>327988195.59000003</v>
      </c>
      <c r="S27" s="5">
        <f t="shared" si="15"/>
        <v>229591499.28</v>
      </c>
      <c r="T27" s="5">
        <f t="shared" si="16"/>
        <v>163992909.63</v>
      </c>
      <c r="U27" s="5">
        <f t="shared" si="16"/>
        <v>131194802.97</v>
      </c>
      <c r="V27" s="5">
        <f t="shared" si="16"/>
        <v>98396696.310000002</v>
      </c>
      <c r="W27" s="5">
        <f t="shared" si="16"/>
        <v>65598589.650000006</v>
      </c>
      <c r="X27" s="5">
        <f t="shared" si="16"/>
        <v>65598589.650000006</v>
      </c>
      <c r="Y27" s="5">
        <f t="shared" si="16"/>
        <v>49197159.990000002</v>
      </c>
      <c r="Z27" s="5">
        <f t="shared" si="16"/>
        <v>49197159.990000002</v>
      </c>
      <c r="AA27" s="46"/>
    </row>
    <row r="28" spans="1:27" ht="15" thickTop="1" thickBot="1" x14ac:dyDescent="0.6">
      <c r="A28" s="9">
        <v>42818</v>
      </c>
      <c r="B28" s="10">
        <f t="shared" si="10"/>
        <v>0.03</v>
      </c>
      <c r="C28" s="11">
        <f t="shared" si="11"/>
        <v>248214233.28</v>
      </c>
      <c r="D28" s="11">
        <f t="shared" si="11"/>
        <v>177296064.41999999</v>
      </c>
      <c r="E28" s="11">
        <f t="shared" si="8"/>
        <v>124107116.64</v>
      </c>
      <c r="F28" s="11">
        <f t="shared" si="8"/>
        <v>88647389.939999998</v>
      </c>
      <c r="G28" s="11">
        <f t="shared" si="8"/>
        <v>70918168.859999999</v>
      </c>
      <c r="H28" s="11">
        <f t="shared" si="8"/>
        <v>53188947.780000001</v>
      </c>
      <c r="I28" s="11">
        <f t="shared" si="8"/>
        <v>35459726.699999996</v>
      </c>
      <c r="J28" s="11">
        <f t="shared" si="8"/>
        <v>35459726.699999996</v>
      </c>
      <c r="K28" s="11">
        <f t="shared" si="8"/>
        <v>26593831.620000001</v>
      </c>
      <c r="L28" s="11">
        <f t="shared" si="8"/>
        <v>26593831.620000001</v>
      </c>
      <c r="M28" s="47"/>
      <c r="O28" s="9">
        <f t="shared" si="12"/>
        <v>42818</v>
      </c>
      <c r="P28" s="10">
        <f t="shared" si="12"/>
        <v>0.03</v>
      </c>
      <c r="Q28" s="11">
        <f t="shared" si="13"/>
        <v>248214233.28</v>
      </c>
      <c r="R28" s="11">
        <f t="shared" si="14"/>
        <v>177296064.41999999</v>
      </c>
      <c r="S28" s="11">
        <f t="shared" si="15"/>
        <v>124107116.64</v>
      </c>
      <c r="T28" s="11">
        <f t="shared" si="16"/>
        <v>88647389.939999998</v>
      </c>
      <c r="U28" s="11">
        <f t="shared" si="16"/>
        <v>70918168.859999999</v>
      </c>
      <c r="V28" s="11">
        <f t="shared" si="16"/>
        <v>53188947.780000001</v>
      </c>
      <c r="W28" s="11">
        <f t="shared" si="16"/>
        <v>35459726.699999996</v>
      </c>
      <c r="X28" s="11">
        <f t="shared" si="16"/>
        <v>35459726.699999996</v>
      </c>
      <c r="Y28" s="11">
        <f t="shared" si="16"/>
        <v>26593831.620000001</v>
      </c>
      <c r="Z28" s="11">
        <f t="shared" si="16"/>
        <v>26593831.620000001</v>
      </c>
      <c r="AA28" s="47"/>
    </row>
    <row r="30" spans="1:27" ht="14.7" thickBot="1" x14ac:dyDescent="0.6"/>
    <row r="31" spans="1:27" ht="19.5" thickBot="1" x14ac:dyDescent="0.75">
      <c r="A31" s="12" t="str">
        <f>A16</f>
        <v>Year 3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3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427</v>
      </c>
      <c r="B33" s="4">
        <f>B18</f>
        <v>0.02</v>
      </c>
      <c r="C33" s="5">
        <f>C$1*$B33*$A33</f>
        <v>1650201.28</v>
      </c>
      <c r="D33" s="5">
        <f>D$1*$B33*$A33</f>
        <v>1178716.42</v>
      </c>
      <c r="E33" s="5">
        <f t="shared" ref="E33:L43" si="17">E$1*$B33*$A33</f>
        <v>825100.64</v>
      </c>
      <c r="F33" s="5">
        <f t="shared" si="17"/>
        <v>589353.94000000006</v>
      </c>
      <c r="G33" s="5">
        <f t="shared" si="17"/>
        <v>471484.86000000004</v>
      </c>
      <c r="H33" s="5">
        <f t="shared" si="17"/>
        <v>353615.77999999997</v>
      </c>
      <c r="I33" s="5">
        <f t="shared" si="17"/>
        <v>235746.7</v>
      </c>
      <c r="J33" s="5">
        <f t="shared" si="17"/>
        <v>235746.7</v>
      </c>
      <c r="K33" s="5">
        <f t="shared" si="17"/>
        <v>176803.62</v>
      </c>
      <c r="L33" s="5">
        <f t="shared" si="17"/>
        <v>176803.62</v>
      </c>
      <c r="M33" s="46"/>
      <c r="O33" s="8">
        <f>A33</f>
        <v>427</v>
      </c>
      <c r="P33" s="4">
        <f>B33</f>
        <v>0.02</v>
      </c>
      <c r="Q33" s="5">
        <f>Q$1*$B33*$A33</f>
        <v>1650201.28</v>
      </c>
      <c r="R33" s="5">
        <f>R$1*$B33*$A33</f>
        <v>1178716.42</v>
      </c>
      <c r="S33" s="5">
        <f>S$1*$B33*$A33</f>
        <v>825100.64</v>
      </c>
      <c r="T33" s="5">
        <f>T$1*$B33*$A33</f>
        <v>589353.94000000006</v>
      </c>
      <c r="U33" s="5">
        <f t="shared" ref="U33:Z33" si="18">U$1*$B33*$A33</f>
        <v>471484.86000000004</v>
      </c>
      <c r="V33" s="5">
        <f t="shared" si="18"/>
        <v>353615.77999999997</v>
      </c>
      <c r="W33" s="5">
        <f t="shared" si="18"/>
        <v>235746.7</v>
      </c>
      <c r="X33" s="5">
        <f t="shared" si="18"/>
        <v>235746.7</v>
      </c>
      <c r="Y33" s="5">
        <f t="shared" si="18"/>
        <v>176803.62</v>
      </c>
      <c r="Z33" s="5">
        <f t="shared" si="18"/>
        <v>176803.62</v>
      </c>
      <c r="AA33" s="46"/>
    </row>
    <row r="34" spans="1:27" ht="15" thickTop="1" thickBot="1" x14ac:dyDescent="0.6">
      <c r="A34" s="8">
        <v>1180</v>
      </c>
      <c r="B34" s="4">
        <f t="shared" ref="B34:B43" si="19">B19</f>
        <v>0.03</v>
      </c>
      <c r="C34" s="5">
        <f t="shared" ref="C34:D43" si="20">C$1*$B34*$A34</f>
        <v>6840412.7999999998</v>
      </c>
      <c r="D34" s="5">
        <f t="shared" si="20"/>
        <v>4886014.1999999993</v>
      </c>
      <c r="E34" s="5">
        <f t="shared" si="17"/>
        <v>3420206.4</v>
      </c>
      <c r="F34" s="5">
        <f t="shared" si="17"/>
        <v>2442989.4</v>
      </c>
      <c r="G34" s="5">
        <f t="shared" si="17"/>
        <v>1954398.6</v>
      </c>
      <c r="H34" s="5">
        <f t="shared" si="17"/>
        <v>1465807.8</v>
      </c>
      <c r="I34" s="5">
        <f t="shared" si="17"/>
        <v>977217</v>
      </c>
      <c r="J34" s="5">
        <f t="shared" si="17"/>
        <v>977217</v>
      </c>
      <c r="K34" s="5">
        <f t="shared" si="17"/>
        <v>732886.20000000007</v>
      </c>
      <c r="L34" s="5">
        <f t="shared" si="17"/>
        <v>732886.20000000007</v>
      </c>
      <c r="M34" s="46"/>
      <c r="O34" s="8">
        <f t="shared" ref="O34:P43" si="21">A34</f>
        <v>1180</v>
      </c>
      <c r="P34" s="4">
        <f t="shared" si="21"/>
        <v>0.03</v>
      </c>
      <c r="Q34" s="5">
        <f t="shared" ref="Q34:Q43" si="22">Q$1*$B34*$A34</f>
        <v>6840412.7999999998</v>
      </c>
      <c r="R34" s="5">
        <f t="shared" ref="R34:R43" si="23">$D$1*$B34*$A34</f>
        <v>4886014.1999999993</v>
      </c>
      <c r="S34" s="5">
        <f t="shared" ref="S34:S43" si="24">$E$1*$B34*$A34</f>
        <v>3420206.4</v>
      </c>
      <c r="T34" s="5">
        <f t="shared" ref="T34:Z43" si="25">T$1*$B34*$A34</f>
        <v>2442989.4</v>
      </c>
      <c r="U34" s="5">
        <f t="shared" si="25"/>
        <v>1954398.6</v>
      </c>
      <c r="V34" s="5">
        <f t="shared" si="25"/>
        <v>1465807.8</v>
      </c>
      <c r="W34" s="5">
        <f t="shared" si="25"/>
        <v>977217</v>
      </c>
      <c r="X34" s="5">
        <f t="shared" si="25"/>
        <v>977217</v>
      </c>
      <c r="Y34" s="5">
        <f t="shared" si="25"/>
        <v>732886.20000000007</v>
      </c>
      <c r="Z34" s="5">
        <f t="shared" si="25"/>
        <v>732886.20000000007</v>
      </c>
      <c r="AA34" s="46"/>
    </row>
    <row r="35" spans="1:27" ht="15" thickTop="1" thickBot="1" x14ac:dyDescent="0.6">
      <c r="A35" s="8">
        <v>3339</v>
      </c>
      <c r="B35" s="4">
        <f t="shared" si="19"/>
        <v>7.0000000000000007E-2</v>
      </c>
      <c r="C35" s="5">
        <f t="shared" si="20"/>
        <v>45164115.360000007</v>
      </c>
      <c r="D35" s="5">
        <f t="shared" si="20"/>
        <v>32260115.790000003</v>
      </c>
      <c r="E35" s="5">
        <f t="shared" si="17"/>
        <v>22582057.680000003</v>
      </c>
      <c r="F35" s="5">
        <f t="shared" si="17"/>
        <v>16129941.030000001</v>
      </c>
      <c r="G35" s="5">
        <f t="shared" si="17"/>
        <v>12903999.570000002</v>
      </c>
      <c r="H35" s="5">
        <f t="shared" si="17"/>
        <v>9678058.1100000013</v>
      </c>
      <c r="I35" s="5">
        <f t="shared" si="17"/>
        <v>6452116.6500000004</v>
      </c>
      <c r="J35" s="5">
        <f t="shared" si="17"/>
        <v>6452116.6500000004</v>
      </c>
      <c r="K35" s="5">
        <f t="shared" si="17"/>
        <v>4838912.1900000004</v>
      </c>
      <c r="L35" s="5">
        <f t="shared" si="17"/>
        <v>4838912.1900000004</v>
      </c>
      <c r="M35" s="46"/>
      <c r="O35" s="8">
        <f t="shared" si="21"/>
        <v>3339</v>
      </c>
      <c r="P35" s="4">
        <f t="shared" si="21"/>
        <v>7.0000000000000007E-2</v>
      </c>
      <c r="Q35" s="5">
        <f t="shared" si="22"/>
        <v>45164115.360000007</v>
      </c>
      <c r="R35" s="5">
        <f t="shared" si="23"/>
        <v>32260115.790000003</v>
      </c>
      <c r="S35" s="5">
        <f t="shared" si="24"/>
        <v>22582057.680000003</v>
      </c>
      <c r="T35" s="5">
        <f t="shared" si="25"/>
        <v>16129941.030000001</v>
      </c>
      <c r="U35" s="5">
        <f t="shared" si="25"/>
        <v>12903999.570000002</v>
      </c>
      <c r="V35" s="5">
        <f t="shared" si="25"/>
        <v>9678058.1100000013</v>
      </c>
      <c r="W35" s="5">
        <f t="shared" si="25"/>
        <v>6452116.6500000004</v>
      </c>
      <c r="X35" s="5">
        <f t="shared" si="25"/>
        <v>6452116.6500000004</v>
      </c>
      <c r="Y35" s="5">
        <f t="shared" si="25"/>
        <v>4838912.1900000004</v>
      </c>
      <c r="Z35" s="5">
        <f t="shared" si="25"/>
        <v>4838912.1900000004</v>
      </c>
      <c r="AA35" s="46"/>
    </row>
    <row r="36" spans="1:27" ht="15" thickTop="1" thickBot="1" x14ac:dyDescent="0.6">
      <c r="A36" s="8">
        <v>5267</v>
      </c>
      <c r="B36" s="4">
        <f t="shared" si="19"/>
        <v>0.11</v>
      </c>
      <c r="C36" s="5">
        <f t="shared" si="20"/>
        <v>111952823.84</v>
      </c>
      <c r="D36" s="5">
        <f t="shared" si="20"/>
        <v>79966385.510000005</v>
      </c>
      <c r="E36" s="5">
        <f t="shared" si="17"/>
        <v>55976411.920000002</v>
      </c>
      <c r="F36" s="5">
        <f t="shared" si="17"/>
        <v>39982903.07</v>
      </c>
      <c r="G36" s="5">
        <f t="shared" si="17"/>
        <v>31986438.329999998</v>
      </c>
      <c r="H36" s="5">
        <f t="shared" si="17"/>
        <v>23989973.590000004</v>
      </c>
      <c r="I36" s="5">
        <f t="shared" si="17"/>
        <v>15993508.850000001</v>
      </c>
      <c r="J36" s="5">
        <f t="shared" si="17"/>
        <v>15993508.850000001</v>
      </c>
      <c r="K36" s="5">
        <f t="shared" si="17"/>
        <v>11994697.109999999</v>
      </c>
      <c r="L36" s="5">
        <f t="shared" si="17"/>
        <v>11994697.109999999</v>
      </c>
      <c r="M36" s="46"/>
      <c r="O36" s="8">
        <f t="shared" si="21"/>
        <v>5267</v>
      </c>
      <c r="P36" s="4">
        <f t="shared" si="21"/>
        <v>0.11</v>
      </c>
      <c r="Q36" s="5">
        <f t="shared" si="22"/>
        <v>111952823.84</v>
      </c>
      <c r="R36" s="5">
        <f t="shared" si="23"/>
        <v>79966385.510000005</v>
      </c>
      <c r="S36" s="5">
        <f t="shared" si="24"/>
        <v>55976411.920000002</v>
      </c>
      <c r="T36" s="5">
        <f t="shared" si="25"/>
        <v>39982903.07</v>
      </c>
      <c r="U36" s="5">
        <f t="shared" si="25"/>
        <v>31986438.329999998</v>
      </c>
      <c r="V36" s="5">
        <f t="shared" si="25"/>
        <v>23989973.590000004</v>
      </c>
      <c r="W36" s="5">
        <f t="shared" si="25"/>
        <v>15993508.850000001</v>
      </c>
      <c r="X36" s="5">
        <f t="shared" si="25"/>
        <v>15993508.850000001</v>
      </c>
      <c r="Y36" s="5">
        <f t="shared" si="25"/>
        <v>11994697.109999999</v>
      </c>
      <c r="Z36" s="5">
        <f t="shared" si="25"/>
        <v>11994697.109999999</v>
      </c>
      <c r="AA36" s="46"/>
    </row>
    <row r="37" spans="1:27" ht="15" thickTop="1" thickBot="1" x14ac:dyDescent="0.6">
      <c r="A37" s="8">
        <v>6183</v>
      </c>
      <c r="B37" s="4">
        <f t="shared" si="19"/>
        <v>0.11</v>
      </c>
      <c r="C37" s="5">
        <f t="shared" si="20"/>
        <v>131422880.16</v>
      </c>
      <c r="D37" s="5">
        <f t="shared" si="20"/>
        <v>93873582.99000001</v>
      </c>
      <c r="E37" s="5">
        <f t="shared" si="17"/>
        <v>65711440.079999998</v>
      </c>
      <c r="F37" s="5">
        <f t="shared" si="17"/>
        <v>46936451.43</v>
      </c>
      <c r="G37" s="5">
        <f t="shared" si="17"/>
        <v>37549297.170000002</v>
      </c>
      <c r="H37" s="5">
        <f t="shared" si="17"/>
        <v>28162142.910000004</v>
      </c>
      <c r="I37" s="5">
        <f t="shared" si="17"/>
        <v>18774988.650000002</v>
      </c>
      <c r="J37" s="5">
        <f t="shared" si="17"/>
        <v>18774988.650000002</v>
      </c>
      <c r="K37" s="5">
        <f t="shared" si="17"/>
        <v>14080731.389999999</v>
      </c>
      <c r="L37" s="5">
        <f t="shared" si="17"/>
        <v>14080731.389999999</v>
      </c>
      <c r="M37" s="46"/>
      <c r="O37" s="8">
        <f t="shared" si="21"/>
        <v>6183</v>
      </c>
      <c r="P37" s="4">
        <f t="shared" si="21"/>
        <v>0.11</v>
      </c>
      <c r="Q37" s="5">
        <f t="shared" si="22"/>
        <v>131422880.16</v>
      </c>
      <c r="R37" s="5">
        <f t="shared" si="23"/>
        <v>93873582.99000001</v>
      </c>
      <c r="S37" s="5">
        <f t="shared" si="24"/>
        <v>65711440.079999998</v>
      </c>
      <c r="T37" s="5">
        <f t="shared" si="25"/>
        <v>46936451.43</v>
      </c>
      <c r="U37" s="5">
        <f t="shared" si="25"/>
        <v>37549297.170000002</v>
      </c>
      <c r="V37" s="5">
        <f t="shared" si="25"/>
        <v>28162142.910000004</v>
      </c>
      <c r="W37" s="5">
        <f t="shared" si="25"/>
        <v>18774988.650000002</v>
      </c>
      <c r="X37" s="5">
        <f t="shared" si="25"/>
        <v>18774988.650000002</v>
      </c>
      <c r="Y37" s="5">
        <f t="shared" si="25"/>
        <v>14080731.389999999</v>
      </c>
      <c r="Z37" s="5">
        <f t="shared" si="25"/>
        <v>14080731.389999999</v>
      </c>
      <c r="AA37" s="46"/>
    </row>
    <row r="38" spans="1:27" ht="15" thickTop="1" thickBot="1" x14ac:dyDescent="0.6">
      <c r="A38" s="8">
        <v>9994</v>
      </c>
      <c r="B38" s="4">
        <f t="shared" si="19"/>
        <v>0.12</v>
      </c>
      <c r="C38" s="5">
        <f t="shared" si="20"/>
        <v>231739272.96000001</v>
      </c>
      <c r="D38" s="5">
        <f t="shared" si="20"/>
        <v>165528223.44</v>
      </c>
      <c r="E38" s="5">
        <f t="shared" si="17"/>
        <v>115869636.48</v>
      </c>
      <c r="F38" s="5">
        <f t="shared" si="17"/>
        <v>82763512.079999998</v>
      </c>
      <c r="G38" s="5">
        <f t="shared" si="17"/>
        <v>66211049.519999996</v>
      </c>
      <c r="H38" s="5">
        <f t="shared" si="17"/>
        <v>49658586.960000001</v>
      </c>
      <c r="I38" s="5">
        <f t="shared" si="17"/>
        <v>33106124.399999999</v>
      </c>
      <c r="J38" s="5">
        <f t="shared" si="17"/>
        <v>33106124.399999999</v>
      </c>
      <c r="K38" s="5">
        <f t="shared" si="17"/>
        <v>24828693.84</v>
      </c>
      <c r="L38" s="5">
        <f t="shared" si="17"/>
        <v>24828693.84</v>
      </c>
      <c r="M38" s="46"/>
      <c r="O38" s="8">
        <f t="shared" si="21"/>
        <v>9994</v>
      </c>
      <c r="P38" s="4">
        <f t="shared" si="21"/>
        <v>0.12</v>
      </c>
      <c r="Q38" s="5">
        <f t="shared" si="22"/>
        <v>231739272.96000001</v>
      </c>
      <c r="R38" s="5">
        <f t="shared" si="23"/>
        <v>165528223.44</v>
      </c>
      <c r="S38" s="5">
        <f t="shared" si="24"/>
        <v>115869636.48</v>
      </c>
      <c r="T38" s="5">
        <f t="shared" si="25"/>
        <v>82763512.079999998</v>
      </c>
      <c r="U38" s="5">
        <f t="shared" si="25"/>
        <v>66211049.519999996</v>
      </c>
      <c r="V38" s="5">
        <f t="shared" si="25"/>
        <v>49658586.960000001</v>
      </c>
      <c r="W38" s="5">
        <f t="shared" si="25"/>
        <v>33106124.399999999</v>
      </c>
      <c r="X38" s="5">
        <f t="shared" si="25"/>
        <v>33106124.399999999</v>
      </c>
      <c r="Y38" s="5">
        <f t="shared" si="25"/>
        <v>24828693.84</v>
      </c>
      <c r="Z38" s="5">
        <f t="shared" si="25"/>
        <v>24828693.84</v>
      </c>
      <c r="AA38" s="46"/>
    </row>
    <row r="39" spans="1:27" ht="15" thickTop="1" thickBot="1" x14ac:dyDescent="0.6">
      <c r="A39" s="8">
        <v>11708</v>
      </c>
      <c r="B39" s="4">
        <f t="shared" si="19"/>
        <v>0.12</v>
      </c>
      <c r="C39" s="5">
        <f t="shared" si="20"/>
        <v>271483230.72000003</v>
      </c>
      <c r="D39" s="5">
        <f>D$1*$B39*$A39</f>
        <v>193916794.07999998</v>
      </c>
      <c r="E39" s="5">
        <f t="shared" si="17"/>
        <v>135741615.36000001</v>
      </c>
      <c r="F39" s="5">
        <f t="shared" si="17"/>
        <v>96957694.560000002</v>
      </c>
      <c r="G39" s="5">
        <f t="shared" si="17"/>
        <v>77566436.640000001</v>
      </c>
      <c r="H39" s="5">
        <f t="shared" si="17"/>
        <v>58175178.719999999</v>
      </c>
      <c r="I39" s="5">
        <f t="shared" si="17"/>
        <v>38783920.799999997</v>
      </c>
      <c r="J39" s="5">
        <f t="shared" si="17"/>
        <v>38783920.799999997</v>
      </c>
      <c r="K39" s="5">
        <f t="shared" si="17"/>
        <v>29086886.880000003</v>
      </c>
      <c r="L39" s="5">
        <f t="shared" si="17"/>
        <v>29086886.880000003</v>
      </c>
      <c r="M39" s="46"/>
      <c r="O39" s="8">
        <f t="shared" si="21"/>
        <v>11708</v>
      </c>
      <c r="P39" s="4">
        <f t="shared" si="21"/>
        <v>0.12</v>
      </c>
      <c r="Q39" s="5">
        <f t="shared" si="22"/>
        <v>271483230.72000003</v>
      </c>
      <c r="R39" s="5">
        <f t="shared" si="23"/>
        <v>193916794.07999998</v>
      </c>
      <c r="S39" s="5">
        <f t="shared" si="24"/>
        <v>135741615.36000001</v>
      </c>
      <c r="T39" s="5">
        <f t="shared" si="25"/>
        <v>96957694.560000002</v>
      </c>
      <c r="U39" s="5">
        <f t="shared" si="25"/>
        <v>77566436.640000001</v>
      </c>
      <c r="V39" s="5">
        <f t="shared" si="25"/>
        <v>58175178.719999999</v>
      </c>
      <c r="W39" s="5">
        <f t="shared" si="25"/>
        <v>38783920.799999997</v>
      </c>
      <c r="X39" s="5">
        <f t="shared" si="25"/>
        <v>38783920.799999997</v>
      </c>
      <c r="Y39" s="5">
        <f t="shared" si="25"/>
        <v>29086886.880000003</v>
      </c>
      <c r="Z39" s="5">
        <f>Z$1*$B39*$A39</f>
        <v>29086886.880000003</v>
      </c>
      <c r="AA39" s="46"/>
    </row>
    <row r="40" spans="1:27" ht="15" thickTop="1" thickBot="1" x14ac:dyDescent="0.6">
      <c r="A40" s="8">
        <v>14196</v>
      </c>
      <c r="B40" s="4">
        <f t="shared" si="19"/>
        <v>0.15</v>
      </c>
      <c r="C40" s="5">
        <f t="shared" si="20"/>
        <v>411468220.80000001</v>
      </c>
      <c r="D40" s="5">
        <f t="shared" si="20"/>
        <v>293906176.19999999</v>
      </c>
      <c r="E40" s="5">
        <f t="shared" si="17"/>
        <v>205734110.40000001</v>
      </c>
      <c r="F40" s="5">
        <f t="shared" si="17"/>
        <v>146952023.40000001</v>
      </c>
      <c r="G40" s="5">
        <f t="shared" si="17"/>
        <v>117562044.60000001</v>
      </c>
      <c r="H40" s="5">
        <f t="shared" si="17"/>
        <v>88172065.799999997</v>
      </c>
      <c r="I40" s="5">
        <f t="shared" si="17"/>
        <v>58782087</v>
      </c>
      <c r="J40" s="5">
        <f t="shared" si="17"/>
        <v>58782087</v>
      </c>
      <c r="K40" s="5">
        <f t="shared" si="17"/>
        <v>44084968.199999996</v>
      </c>
      <c r="L40" s="5">
        <f t="shared" si="17"/>
        <v>44084968.199999996</v>
      </c>
      <c r="M40" s="46"/>
      <c r="O40" s="8">
        <f t="shared" si="21"/>
        <v>14196</v>
      </c>
      <c r="P40" s="4">
        <f t="shared" si="21"/>
        <v>0.15</v>
      </c>
      <c r="Q40" s="5">
        <f t="shared" si="22"/>
        <v>411468220.80000001</v>
      </c>
      <c r="R40" s="5">
        <f t="shared" si="23"/>
        <v>293906176.19999999</v>
      </c>
      <c r="S40" s="5">
        <f t="shared" si="24"/>
        <v>205734110.40000001</v>
      </c>
      <c r="T40" s="5">
        <f t="shared" si="25"/>
        <v>146952023.40000001</v>
      </c>
      <c r="U40" s="5">
        <f t="shared" si="25"/>
        <v>117562044.60000001</v>
      </c>
      <c r="V40" s="5">
        <f t="shared" si="25"/>
        <v>88172065.799999997</v>
      </c>
      <c r="W40" s="5">
        <f t="shared" si="25"/>
        <v>58782087</v>
      </c>
      <c r="X40" s="5">
        <f t="shared" si="25"/>
        <v>58782087</v>
      </c>
      <c r="Y40" s="5">
        <f t="shared" si="25"/>
        <v>44084968.199999996</v>
      </c>
      <c r="Z40" s="5">
        <f t="shared" si="25"/>
        <v>44084968.199999996</v>
      </c>
      <c r="AA40" s="46"/>
    </row>
    <row r="41" spans="1:27" ht="15" thickTop="1" thickBot="1" x14ac:dyDescent="0.6">
      <c r="A41" s="8">
        <v>17502</v>
      </c>
      <c r="B41" s="4">
        <f t="shared" si="19"/>
        <v>0.14000000000000001</v>
      </c>
      <c r="C41" s="5">
        <f t="shared" si="20"/>
        <v>473472504.96000004</v>
      </c>
      <c r="D41" s="5">
        <f t="shared" si="20"/>
        <v>338194996.44</v>
      </c>
      <c r="E41" s="5">
        <f t="shared" si="17"/>
        <v>236736252.48000002</v>
      </c>
      <c r="F41" s="5">
        <f t="shared" si="17"/>
        <v>169096273.08000001</v>
      </c>
      <c r="G41" s="5">
        <f t="shared" si="17"/>
        <v>135277508.52000001</v>
      </c>
      <c r="H41" s="5">
        <f t="shared" si="17"/>
        <v>101458743.96000001</v>
      </c>
      <c r="I41" s="5">
        <f t="shared" si="17"/>
        <v>67639979.400000006</v>
      </c>
      <c r="J41" s="5">
        <f t="shared" si="17"/>
        <v>67639979.400000006</v>
      </c>
      <c r="K41" s="5">
        <f t="shared" si="17"/>
        <v>50728146.840000004</v>
      </c>
      <c r="L41" s="5">
        <f t="shared" si="17"/>
        <v>50728146.840000004</v>
      </c>
      <c r="M41" s="46"/>
      <c r="O41" s="8">
        <f t="shared" si="21"/>
        <v>17502</v>
      </c>
      <c r="P41" s="4">
        <f t="shared" si="21"/>
        <v>0.14000000000000001</v>
      </c>
      <c r="Q41" s="5">
        <f t="shared" si="22"/>
        <v>473472504.96000004</v>
      </c>
      <c r="R41" s="5">
        <f t="shared" si="23"/>
        <v>338194996.44</v>
      </c>
      <c r="S41" s="5">
        <f t="shared" si="24"/>
        <v>236736252.48000002</v>
      </c>
      <c r="T41" s="5">
        <f t="shared" si="25"/>
        <v>169096273.08000001</v>
      </c>
      <c r="U41" s="5">
        <f t="shared" si="25"/>
        <v>135277508.52000001</v>
      </c>
      <c r="V41" s="5">
        <f t="shared" si="25"/>
        <v>101458743.96000001</v>
      </c>
      <c r="W41" s="5">
        <f t="shared" si="25"/>
        <v>67639979.400000006</v>
      </c>
      <c r="X41" s="5">
        <f t="shared" si="25"/>
        <v>67639979.400000006</v>
      </c>
      <c r="Y41" s="5">
        <f t="shared" si="25"/>
        <v>50728146.840000004</v>
      </c>
      <c r="Z41" s="5">
        <f t="shared" si="25"/>
        <v>50728146.840000004</v>
      </c>
      <c r="AA41" s="46"/>
    </row>
    <row r="42" spans="1:27" ht="15" thickTop="1" thickBot="1" x14ac:dyDescent="0.6">
      <c r="A42" s="8">
        <v>20300</v>
      </c>
      <c r="B42" s="4">
        <f t="shared" si="19"/>
        <v>0.11</v>
      </c>
      <c r="C42" s="5">
        <f t="shared" si="20"/>
        <v>431487056</v>
      </c>
      <c r="D42" s="5">
        <f t="shared" si="20"/>
        <v>308205359</v>
      </c>
      <c r="E42" s="5">
        <f t="shared" si="17"/>
        <v>215743528</v>
      </c>
      <c r="F42" s="5">
        <f t="shared" si="17"/>
        <v>154101563</v>
      </c>
      <c r="G42" s="5">
        <f t="shared" si="17"/>
        <v>123281697</v>
      </c>
      <c r="H42" s="5">
        <f t="shared" si="17"/>
        <v>92461831.000000015</v>
      </c>
      <c r="I42" s="5">
        <f t="shared" si="17"/>
        <v>61641965</v>
      </c>
      <c r="J42" s="5">
        <f t="shared" si="17"/>
        <v>61641965</v>
      </c>
      <c r="K42" s="5">
        <f t="shared" si="17"/>
        <v>46229799</v>
      </c>
      <c r="L42" s="5">
        <f t="shared" si="17"/>
        <v>46229799</v>
      </c>
      <c r="M42" s="46"/>
      <c r="O42" s="8">
        <f t="shared" si="21"/>
        <v>20300</v>
      </c>
      <c r="P42" s="4">
        <f t="shared" si="21"/>
        <v>0.11</v>
      </c>
      <c r="Q42" s="5">
        <f t="shared" si="22"/>
        <v>431487056</v>
      </c>
      <c r="R42" s="5">
        <f t="shared" si="23"/>
        <v>308205359</v>
      </c>
      <c r="S42" s="5">
        <f t="shared" si="24"/>
        <v>215743528</v>
      </c>
      <c r="T42" s="5">
        <f t="shared" si="25"/>
        <v>154101563</v>
      </c>
      <c r="U42" s="5">
        <f t="shared" si="25"/>
        <v>123281697</v>
      </c>
      <c r="V42" s="5">
        <f t="shared" si="25"/>
        <v>92461831.000000015</v>
      </c>
      <c r="W42" s="5">
        <f t="shared" si="25"/>
        <v>61641965</v>
      </c>
      <c r="X42" s="5">
        <f t="shared" si="25"/>
        <v>61641965</v>
      </c>
      <c r="Y42" s="5">
        <f t="shared" si="25"/>
        <v>46229799</v>
      </c>
      <c r="Z42" s="5">
        <f t="shared" si="25"/>
        <v>46229799</v>
      </c>
      <c r="AA42" s="46"/>
    </row>
    <row r="43" spans="1:27" ht="15" thickTop="1" thickBot="1" x14ac:dyDescent="0.6">
      <c r="A43" s="9">
        <v>39021</v>
      </c>
      <c r="B43" s="10">
        <f t="shared" si="19"/>
        <v>0.03</v>
      </c>
      <c r="C43" s="11">
        <f t="shared" si="20"/>
        <v>226203176.16</v>
      </c>
      <c r="D43" s="11">
        <f t="shared" si="20"/>
        <v>161573864.48999998</v>
      </c>
      <c r="E43" s="11">
        <f t="shared" si="17"/>
        <v>113101588.08</v>
      </c>
      <c r="F43" s="11">
        <f t="shared" si="17"/>
        <v>80786346.929999992</v>
      </c>
      <c r="G43" s="11">
        <f t="shared" si="17"/>
        <v>64629311.670000002</v>
      </c>
      <c r="H43" s="11">
        <f t="shared" si="17"/>
        <v>48472276.410000004</v>
      </c>
      <c r="I43" s="11">
        <f t="shared" si="17"/>
        <v>32315241.149999999</v>
      </c>
      <c r="J43" s="11">
        <f t="shared" si="17"/>
        <v>32315241.149999999</v>
      </c>
      <c r="K43" s="11">
        <f t="shared" si="17"/>
        <v>24235552.890000001</v>
      </c>
      <c r="L43" s="11">
        <f t="shared" si="17"/>
        <v>24235552.890000001</v>
      </c>
      <c r="M43" s="47"/>
      <c r="O43" s="9">
        <f t="shared" si="21"/>
        <v>39021</v>
      </c>
      <c r="P43" s="10">
        <f t="shared" si="21"/>
        <v>0.03</v>
      </c>
      <c r="Q43" s="11">
        <f t="shared" si="22"/>
        <v>226203176.16</v>
      </c>
      <c r="R43" s="11">
        <f t="shared" si="23"/>
        <v>161573864.48999998</v>
      </c>
      <c r="S43" s="11">
        <f t="shared" si="24"/>
        <v>113101588.08</v>
      </c>
      <c r="T43" s="11">
        <f t="shared" si="25"/>
        <v>80786346.929999992</v>
      </c>
      <c r="U43" s="11">
        <f t="shared" si="25"/>
        <v>64629311.670000002</v>
      </c>
      <c r="V43" s="11">
        <f t="shared" si="25"/>
        <v>48472276.410000004</v>
      </c>
      <c r="W43" s="11">
        <f t="shared" si="25"/>
        <v>32315241.149999999</v>
      </c>
      <c r="X43" s="11">
        <f t="shared" si="25"/>
        <v>32315241.149999999</v>
      </c>
      <c r="Y43" s="11">
        <f t="shared" si="25"/>
        <v>24235552.890000001</v>
      </c>
      <c r="Z43" s="11">
        <f t="shared" si="25"/>
        <v>24235552.890000001</v>
      </c>
      <c r="AA43" s="47"/>
    </row>
    <row r="45" spans="1:27" ht="14.7" thickBot="1" x14ac:dyDescent="0.6"/>
    <row r="46" spans="1:27" ht="19.5" thickBot="1" x14ac:dyDescent="0.75">
      <c r="A46" s="12" t="str">
        <f>A1</f>
        <v>Year 3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3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11</v>
      </c>
      <c r="B48" s="4">
        <f>B33</f>
        <v>0.02</v>
      </c>
      <c r="C48" s="5">
        <f>C$1*$B48*$A48</f>
        <v>42511.040000000001</v>
      </c>
      <c r="D48" s="5">
        <f>D$1*$B48*$A48</f>
        <v>30365.06</v>
      </c>
      <c r="E48" s="5">
        <f t="shared" ref="E48:L58" si="26">E$1*$B48*$A48</f>
        <v>21255.52</v>
      </c>
      <c r="F48" s="5">
        <f t="shared" si="26"/>
        <v>15182.42</v>
      </c>
      <c r="G48" s="5">
        <f t="shared" si="26"/>
        <v>12145.980000000001</v>
      </c>
      <c r="H48" s="5">
        <f t="shared" si="26"/>
        <v>9109.5399999999991</v>
      </c>
      <c r="I48" s="5">
        <f t="shared" si="26"/>
        <v>6073.1</v>
      </c>
      <c r="J48" s="5">
        <f t="shared" si="26"/>
        <v>6073.1</v>
      </c>
      <c r="K48" s="5">
        <f t="shared" si="26"/>
        <v>4554.66</v>
      </c>
      <c r="L48" s="5">
        <f t="shared" si="26"/>
        <v>4554.66</v>
      </c>
      <c r="M48" s="46"/>
      <c r="O48" s="8">
        <f>A48</f>
        <v>11</v>
      </c>
      <c r="P48" s="4">
        <f>B48</f>
        <v>0.02</v>
      </c>
      <c r="Q48" s="5">
        <f>Q$1*$B48*$A48</f>
        <v>42511.040000000001</v>
      </c>
      <c r="R48" s="5">
        <f>R$1*$B48*$A48</f>
        <v>30365.06</v>
      </c>
      <c r="S48" s="5">
        <f>S$1*$B48*$A48</f>
        <v>21255.52</v>
      </c>
      <c r="T48" s="5">
        <f>T$1*$B48*$A48</f>
        <v>15182.42</v>
      </c>
      <c r="U48" s="5">
        <f t="shared" ref="U48:Z48" si="27">U$1*$B48*$A48</f>
        <v>12145.980000000001</v>
      </c>
      <c r="V48" s="5">
        <f t="shared" si="27"/>
        <v>9109.5399999999991</v>
      </c>
      <c r="W48" s="5">
        <f t="shared" si="27"/>
        <v>6073.1</v>
      </c>
      <c r="X48" s="5">
        <f t="shared" si="27"/>
        <v>6073.1</v>
      </c>
      <c r="Y48" s="5">
        <f t="shared" si="27"/>
        <v>4554.66</v>
      </c>
      <c r="Z48" s="5">
        <f t="shared" si="27"/>
        <v>4554.66</v>
      </c>
      <c r="AA48" s="46"/>
    </row>
    <row r="49" spans="1:27" ht="15" thickTop="1" thickBot="1" x14ac:dyDescent="0.6">
      <c r="A49" s="8">
        <v>1154</v>
      </c>
      <c r="B49" s="4">
        <f t="shared" ref="B49:B58" si="28">B34</f>
        <v>0.03</v>
      </c>
      <c r="C49" s="5">
        <f t="shared" ref="C49:D58" si="29">C$1*$B49*$A49</f>
        <v>6689691.8399999999</v>
      </c>
      <c r="D49" s="5">
        <f t="shared" si="29"/>
        <v>4778356.26</v>
      </c>
      <c r="E49" s="5">
        <f t="shared" si="26"/>
        <v>3344845.92</v>
      </c>
      <c r="F49" s="5">
        <f t="shared" si="26"/>
        <v>2389160.8199999998</v>
      </c>
      <c r="G49" s="5">
        <f t="shared" si="26"/>
        <v>1911335.58</v>
      </c>
      <c r="H49" s="5">
        <f t="shared" si="26"/>
        <v>1433510.34</v>
      </c>
      <c r="I49" s="5">
        <f t="shared" si="26"/>
        <v>955685.1</v>
      </c>
      <c r="J49" s="5">
        <f t="shared" si="26"/>
        <v>955685.1</v>
      </c>
      <c r="K49" s="5">
        <f t="shared" si="26"/>
        <v>716737.86</v>
      </c>
      <c r="L49" s="5">
        <f t="shared" si="26"/>
        <v>716737.86</v>
      </c>
      <c r="M49" s="46"/>
      <c r="O49" s="8">
        <f t="shared" ref="O49:P58" si="30">A49</f>
        <v>1154</v>
      </c>
      <c r="P49" s="4">
        <f t="shared" si="30"/>
        <v>0.03</v>
      </c>
      <c r="Q49" s="5">
        <f t="shared" ref="Q49:Q58" si="31">Q$1*$B49*$A49</f>
        <v>6689691.8399999999</v>
      </c>
      <c r="R49" s="5">
        <f t="shared" ref="R49:R58" si="32">$D$1*$B49*$A49</f>
        <v>4778356.26</v>
      </c>
      <c r="S49" s="5">
        <f t="shared" ref="S49:S58" si="33">$E$1*$B49*$A49</f>
        <v>3344845.92</v>
      </c>
      <c r="T49" s="5">
        <f t="shared" ref="T49:Z58" si="34">T$1*$B49*$A49</f>
        <v>2389160.8199999998</v>
      </c>
      <c r="U49" s="5">
        <f t="shared" si="34"/>
        <v>1911335.58</v>
      </c>
      <c r="V49" s="5">
        <f t="shared" si="34"/>
        <v>1433510.34</v>
      </c>
      <c r="W49" s="5">
        <f t="shared" si="34"/>
        <v>955685.1</v>
      </c>
      <c r="X49" s="5">
        <f t="shared" si="34"/>
        <v>955685.1</v>
      </c>
      <c r="Y49" s="5">
        <f t="shared" si="34"/>
        <v>716737.86</v>
      </c>
      <c r="Z49" s="5">
        <f t="shared" si="34"/>
        <v>716737.86</v>
      </c>
      <c r="AA49" s="46"/>
    </row>
    <row r="50" spans="1:27" ht="15" thickTop="1" thickBot="1" x14ac:dyDescent="0.6">
      <c r="A50" s="8">
        <v>3201</v>
      </c>
      <c r="B50" s="4">
        <f t="shared" si="28"/>
        <v>7.0000000000000007E-2</v>
      </c>
      <c r="C50" s="5">
        <f t="shared" si="29"/>
        <v>43297494.240000002</v>
      </c>
      <c r="D50" s="5">
        <f t="shared" si="29"/>
        <v>30926813.610000003</v>
      </c>
      <c r="E50" s="5">
        <f t="shared" si="26"/>
        <v>21648747.120000001</v>
      </c>
      <c r="F50" s="5">
        <f t="shared" si="26"/>
        <v>15463294.770000001</v>
      </c>
      <c r="G50" s="5">
        <f t="shared" si="26"/>
        <v>12370680.630000003</v>
      </c>
      <c r="H50" s="5">
        <f t="shared" si="26"/>
        <v>9278066.4900000002</v>
      </c>
      <c r="I50" s="5">
        <f t="shared" si="26"/>
        <v>6185452.3500000006</v>
      </c>
      <c r="J50" s="5">
        <f t="shared" si="26"/>
        <v>6185452.3500000006</v>
      </c>
      <c r="K50" s="5">
        <f t="shared" si="26"/>
        <v>4638921.21</v>
      </c>
      <c r="L50" s="5">
        <f t="shared" si="26"/>
        <v>4638921.21</v>
      </c>
      <c r="M50" s="46"/>
      <c r="O50" s="8">
        <f t="shared" si="30"/>
        <v>3201</v>
      </c>
      <c r="P50" s="4">
        <f t="shared" si="30"/>
        <v>7.0000000000000007E-2</v>
      </c>
      <c r="Q50" s="5">
        <f t="shared" si="31"/>
        <v>43297494.240000002</v>
      </c>
      <c r="R50" s="5">
        <f t="shared" si="32"/>
        <v>30926813.610000003</v>
      </c>
      <c r="S50" s="5">
        <f t="shared" si="33"/>
        <v>21648747.120000001</v>
      </c>
      <c r="T50" s="5">
        <f t="shared" si="34"/>
        <v>15463294.770000001</v>
      </c>
      <c r="U50" s="5">
        <f t="shared" si="34"/>
        <v>12370680.630000003</v>
      </c>
      <c r="V50" s="5">
        <f t="shared" si="34"/>
        <v>9278066.4900000002</v>
      </c>
      <c r="W50" s="5">
        <f t="shared" si="34"/>
        <v>6185452.3500000006</v>
      </c>
      <c r="X50" s="5">
        <f t="shared" si="34"/>
        <v>6185452.3500000006</v>
      </c>
      <c r="Y50" s="5">
        <f t="shared" si="34"/>
        <v>4638921.21</v>
      </c>
      <c r="Z50" s="5">
        <f t="shared" si="34"/>
        <v>4638921.21</v>
      </c>
      <c r="AA50" s="46"/>
    </row>
    <row r="51" spans="1:27" ht="15" thickTop="1" thickBot="1" x14ac:dyDescent="0.6">
      <c r="A51" s="8">
        <v>5955</v>
      </c>
      <c r="B51" s="4">
        <f t="shared" si="28"/>
        <v>0.11</v>
      </c>
      <c r="C51" s="5">
        <f t="shared" si="29"/>
        <v>126576621.60000001</v>
      </c>
      <c r="D51" s="5">
        <f t="shared" si="29"/>
        <v>90411966.150000006</v>
      </c>
      <c r="E51" s="5">
        <f t="shared" si="26"/>
        <v>63288310.800000004</v>
      </c>
      <c r="F51" s="5">
        <f t="shared" si="26"/>
        <v>45205655.549999997</v>
      </c>
      <c r="G51" s="5">
        <f t="shared" si="26"/>
        <v>36164655.449999996</v>
      </c>
      <c r="H51" s="5">
        <f t="shared" si="26"/>
        <v>27123655.350000001</v>
      </c>
      <c r="I51" s="5">
        <f t="shared" si="26"/>
        <v>18082655.25</v>
      </c>
      <c r="J51" s="5">
        <f t="shared" si="26"/>
        <v>18082655.25</v>
      </c>
      <c r="K51" s="5">
        <f t="shared" si="26"/>
        <v>13561500.15</v>
      </c>
      <c r="L51" s="5">
        <f t="shared" si="26"/>
        <v>13561500.15</v>
      </c>
      <c r="M51" s="46"/>
      <c r="O51" s="8">
        <f t="shared" si="30"/>
        <v>5955</v>
      </c>
      <c r="P51" s="4">
        <f t="shared" si="30"/>
        <v>0.11</v>
      </c>
      <c r="Q51" s="5">
        <f t="shared" si="31"/>
        <v>126576621.60000001</v>
      </c>
      <c r="R51" s="5">
        <f t="shared" si="32"/>
        <v>90411966.150000006</v>
      </c>
      <c r="S51" s="5">
        <f t="shared" si="33"/>
        <v>63288310.800000004</v>
      </c>
      <c r="T51" s="5">
        <f t="shared" si="34"/>
        <v>45205655.549999997</v>
      </c>
      <c r="U51" s="5">
        <f t="shared" si="34"/>
        <v>36164655.449999996</v>
      </c>
      <c r="V51" s="5">
        <f t="shared" si="34"/>
        <v>27123655.350000001</v>
      </c>
      <c r="W51" s="5">
        <f t="shared" si="34"/>
        <v>18082655.25</v>
      </c>
      <c r="X51" s="5">
        <f t="shared" si="34"/>
        <v>18082655.25</v>
      </c>
      <c r="Y51" s="5">
        <f t="shared" si="34"/>
        <v>13561500.15</v>
      </c>
      <c r="Z51" s="5">
        <f t="shared" si="34"/>
        <v>13561500.15</v>
      </c>
      <c r="AA51" s="46"/>
    </row>
    <row r="52" spans="1:27" ht="15" thickTop="1" thickBot="1" x14ac:dyDescent="0.6">
      <c r="A52" s="8">
        <v>6150</v>
      </c>
      <c r="B52" s="4">
        <f t="shared" si="28"/>
        <v>0.11</v>
      </c>
      <c r="C52" s="5">
        <f t="shared" si="29"/>
        <v>130721448</v>
      </c>
      <c r="D52" s="5">
        <f t="shared" si="29"/>
        <v>93372559.5</v>
      </c>
      <c r="E52" s="5">
        <f t="shared" si="26"/>
        <v>65360724</v>
      </c>
      <c r="F52" s="5">
        <f t="shared" si="26"/>
        <v>46685941.5</v>
      </c>
      <c r="G52" s="5">
        <f t="shared" si="26"/>
        <v>37348888.5</v>
      </c>
      <c r="H52" s="5">
        <f t="shared" si="26"/>
        <v>28011835.500000004</v>
      </c>
      <c r="I52" s="5">
        <f t="shared" si="26"/>
        <v>18674782.5</v>
      </c>
      <c r="J52" s="5">
        <f t="shared" si="26"/>
        <v>18674782.5</v>
      </c>
      <c r="K52" s="5">
        <f t="shared" si="26"/>
        <v>14005579.5</v>
      </c>
      <c r="L52" s="5">
        <f t="shared" si="26"/>
        <v>14005579.5</v>
      </c>
      <c r="M52" s="46"/>
      <c r="O52" s="8">
        <f t="shared" si="30"/>
        <v>6150</v>
      </c>
      <c r="P52" s="4">
        <f t="shared" si="30"/>
        <v>0.11</v>
      </c>
      <c r="Q52" s="5">
        <f t="shared" si="31"/>
        <v>130721448</v>
      </c>
      <c r="R52" s="5">
        <f t="shared" si="32"/>
        <v>93372559.5</v>
      </c>
      <c r="S52" s="5">
        <f t="shared" si="33"/>
        <v>65360724</v>
      </c>
      <c r="T52" s="5">
        <f t="shared" si="34"/>
        <v>46685941.5</v>
      </c>
      <c r="U52" s="5">
        <f t="shared" si="34"/>
        <v>37348888.5</v>
      </c>
      <c r="V52" s="5">
        <f t="shared" si="34"/>
        <v>28011835.500000004</v>
      </c>
      <c r="W52" s="5">
        <f t="shared" si="34"/>
        <v>18674782.5</v>
      </c>
      <c r="X52" s="5">
        <f t="shared" si="34"/>
        <v>18674782.5</v>
      </c>
      <c r="Y52" s="5">
        <f t="shared" si="34"/>
        <v>14005579.5</v>
      </c>
      <c r="Z52" s="5">
        <f t="shared" si="34"/>
        <v>14005579.5</v>
      </c>
      <c r="AA52" s="46"/>
    </row>
    <row r="53" spans="1:27" ht="15" thickTop="1" thickBot="1" x14ac:dyDescent="0.6">
      <c r="A53" s="8">
        <v>8274</v>
      </c>
      <c r="B53" s="4">
        <f t="shared" si="28"/>
        <v>0.12</v>
      </c>
      <c r="C53" s="5">
        <f t="shared" si="29"/>
        <v>191856188.16</v>
      </c>
      <c r="D53" s="5">
        <f t="shared" si="29"/>
        <v>137040276.23999998</v>
      </c>
      <c r="E53" s="5">
        <f t="shared" si="26"/>
        <v>95928094.079999998</v>
      </c>
      <c r="F53" s="5">
        <f t="shared" si="26"/>
        <v>68519641.679999992</v>
      </c>
      <c r="G53" s="5">
        <f t="shared" si="26"/>
        <v>54815911.920000002</v>
      </c>
      <c r="H53" s="5">
        <f t="shared" si="26"/>
        <v>41112182.160000004</v>
      </c>
      <c r="I53" s="5">
        <f t="shared" si="26"/>
        <v>27408452.399999999</v>
      </c>
      <c r="J53" s="5">
        <f t="shared" si="26"/>
        <v>27408452.399999999</v>
      </c>
      <c r="K53" s="5">
        <f t="shared" si="26"/>
        <v>20555594.640000001</v>
      </c>
      <c r="L53" s="5">
        <f t="shared" si="26"/>
        <v>20555594.640000001</v>
      </c>
      <c r="M53" s="46"/>
      <c r="O53" s="8">
        <f t="shared" si="30"/>
        <v>8274</v>
      </c>
      <c r="P53" s="4">
        <f t="shared" si="30"/>
        <v>0.12</v>
      </c>
      <c r="Q53" s="5">
        <f t="shared" si="31"/>
        <v>191856188.16</v>
      </c>
      <c r="R53" s="5">
        <f t="shared" si="32"/>
        <v>137040276.23999998</v>
      </c>
      <c r="S53" s="5">
        <f t="shared" si="33"/>
        <v>95928094.079999998</v>
      </c>
      <c r="T53" s="5">
        <f t="shared" si="34"/>
        <v>68519641.679999992</v>
      </c>
      <c r="U53" s="5">
        <f t="shared" si="34"/>
        <v>54815911.920000002</v>
      </c>
      <c r="V53" s="5">
        <f t="shared" si="34"/>
        <v>41112182.160000004</v>
      </c>
      <c r="W53" s="5">
        <f t="shared" si="34"/>
        <v>27408452.399999999</v>
      </c>
      <c r="X53" s="5">
        <f t="shared" si="34"/>
        <v>27408452.399999999</v>
      </c>
      <c r="Y53" s="5">
        <f t="shared" si="34"/>
        <v>20555594.640000001</v>
      </c>
      <c r="Z53" s="5">
        <f t="shared" si="34"/>
        <v>20555594.640000001</v>
      </c>
      <c r="AA53" s="46"/>
    </row>
    <row r="54" spans="1:27" ht="15" thickTop="1" thickBot="1" x14ac:dyDescent="0.6">
      <c r="A54" s="8">
        <v>11896</v>
      </c>
      <c r="B54" s="4">
        <f t="shared" si="28"/>
        <v>0.12</v>
      </c>
      <c r="C54" s="5">
        <f t="shared" si="29"/>
        <v>275842544.63999999</v>
      </c>
      <c r="D54" s="5">
        <f>D$1*$B54*$A54</f>
        <v>197030592.95999998</v>
      </c>
      <c r="E54" s="5">
        <f t="shared" si="26"/>
        <v>137921272.31999999</v>
      </c>
      <c r="F54" s="5">
        <f t="shared" si="26"/>
        <v>98514582.719999999</v>
      </c>
      <c r="G54" s="5">
        <f t="shared" si="26"/>
        <v>78811951.679999992</v>
      </c>
      <c r="H54" s="5">
        <f t="shared" si="26"/>
        <v>59109320.640000001</v>
      </c>
      <c r="I54" s="5">
        <f t="shared" si="26"/>
        <v>39406689.600000001</v>
      </c>
      <c r="J54" s="5">
        <f t="shared" si="26"/>
        <v>39406689.600000001</v>
      </c>
      <c r="K54" s="5">
        <f t="shared" si="26"/>
        <v>29553946.560000002</v>
      </c>
      <c r="L54" s="5">
        <f t="shared" si="26"/>
        <v>29553946.560000002</v>
      </c>
      <c r="M54" s="46"/>
      <c r="O54" s="8">
        <f t="shared" si="30"/>
        <v>11896</v>
      </c>
      <c r="P54" s="4">
        <f t="shared" si="30"/>
        <v>0.12</v>
      </c>
      <c r="Q54" s="5">
        <f t="shared" si="31"/>
        <v>275842544.63999999</v>
      </c>
      <c r="R54" s="5">
        <f t="shared" si="32"/>
        <v>197030592.95999998</v>
      </c>
      <c r="S54" s="5">
        <f t="shared" si="33"/>
        <v>137921272.31999999</v>
      </c>
      <c r="T54" s="5">
        <f t="shared" si="34"/>
        <v>98514582.719999999</v>
      </c>
      <c r="U54" s="5">
        <f t="shared" si="34"/>
        <v>78811951.679999992</v>
      </c>
      <c r="V54" s="5">
        <f t="shared" si="34"/>
        <v>59109320.640000001</v>
      </c>
      <c r="W54" s="5">
        <f t="shared" si="34"/>
        <v>39406689.600000001</v>
      </c>
      <c r="X54" s="5">
        <f t="shared" si="34"/>
        <v>39406689.600000001</v>
      </c>
      <c r="Y54" s="5">
        <f t="shared" si="34"/>
        <v>29553946.560000002</v>
      </c>
      <c r="Z54" s="5">
        <f>Z$1*$B54*$A54</f>
        <v>29553946.560000002</v>
      </c>
      <c r="AA54" s="46"/>
    </row>
    <row r="55" spans="1:27" ht="15" thickTop="1" thickBot="1" x14ac:dyDescent="0.6">
      <c r="A55" s="8">
        <v>14082</v>
      </c>
      <c r="B55" s="4">
        <f t="shared" si="28"/>
        <v>0.15</v>
      </c>
      <c r="C55" s="5">
        <f t="shared" si="29"/>
        <v>408163953.59999996</v>
      </c>
      <c r="D55" s="5">
        <f t="shared" si="29"/>
        <v>291545982.90000004</v>
      </c>
      <c r="E55" s="5">
        <f t="shared" si="26"/>
        <v>204081976.79999998</v>
      </c>
      <c r="F55" s="5">
        <f t="shared" si="26"/>
        <v>145771935.29999998</v>
      </c>
      <c r="G55" s="5">
        <f t="shared" si="26"/>
        <v>116617970.7</v>
      </c>
      <c r="H55" s="5">
        <f t="shared" si="26"/>
        <v>87464006.100000009</v>
      </c>
      <c r="I55" s="5">
        <f t="shared" si="26"/>
        <v>58310041.5</v>
      </c>
      <c r="J55" s="5">
        <f t="shared" si="26"/>
        <v>58310041.5</v>
      </c>
      <c r="K55" s="5">
        <f t="shared" si="26"/>
        <v>43730946.899999999</v>
      </c>
      <c r="L55" s="5">
        <f t="shared" si="26"/>
        <v>43730946.899999999</v>
      </c>
      <c r="M55" s="46"/>
      <c r="O55" s="8">
        <f t="shared" si="30"/>
        <v>14082</v>
      </c>
      <c r="P55" s="4">
        <f t="shared" si="30"/>
        <v>0.15</v>
      </c>
      <c r="Q55" s="5">
        <f t="shared" si="31"/>
        <v>408163953.59999996</v>
      </c>
      <c r="R55" s="5">
        <f t="shared" si="32"/>
        <v>291545982.90000004</v>
      </c>
      <c r="S55" s="5">
        <f t="shared" si="33"/>
        <v>204081976.79999998</v>
      </c>
      <c r="T55" s="5">
        <f t="shared" si="34"/>
        <v>145771935.29999998</v>
      </c>
      <c r="U55" s="5">
        <f t="shared" si="34"/>
        <v>116617970.7</v>
      </c>
      <c r="V55" s="5">
        <f t="shared" si="34"/>
        <v>87464006.100000009</v>
      </c>
      <c r="W55" s="5">
        <f t="shared" si="34"/>
        <v>58310041.5</v>
      </c>
      <c r="X55" s="5">
        <f t="shared" si="34"/>
        <v>58310041.5</v>
      </c>
      <c r="Y55" s="5">
        <f t="shared" si="34"/>
        <v>43730946.899999999</v>
      </c>
      <c r="Z55" s="5">
        <f t="shared" si="34"/>
        <v>43730946.899999999</v>
      </c>
      <c r="AA55" s="46"/>
    </row>
    <row r="56" spans="1:27" ht="15" thickTop="1" thickBot="1" x14ac:dyDescent="0.6">
      <c r="A56" s="8">
        <v>16166</v>
      </c>
      <c r="B56" s="4">
        <f t="shared" si="28"/>
        <v>0.14000000000000001</v>
      </c>
      <c r="C56" s="5">
        <f t="shared" si="29"/>
        <v>437330391.68000007</v>
      </c>
      <c r="D56" s="5">
        <f t="shared" si="29"/>
        <v>312379174.52000004</v>
      </c>
      <c r="E56" s="5">
        <f t="shared" si="26"/>
        <v>218665195.84000003</v>
      </c>
      <c r="F56" s="5">
        <f t="shared" si="26"/>
        <v>156188455.64000002</v>
      </c>
      <c r="G56" s="5">
        <f t="shared" si="26"/>
        <v>124951217.16000001</v>
      </c>
      <c r="H56" s="5">
        <f t="shared" si="26"/>
        <v>93713978.680000007</v>
      </c>
      <c r="I56" s="5">
        <f t="shared" si="26"/>
        <v>62476740.200000003</v>
      </c>
      <c r="J56" s="5">
        <f t="shared" si="26"/>
        <v>62476740.200000003</v>
      </c>
      <c r="K56" s="5">
        <f t="shared" si="26"/>
        <v>46855857.719999999</v>
      </c>
      <c r="L56" s="5">
        <f t="shared" si="26"/>
        <v>46855857.719999999</v>
      </c>
      <c r="M56" s="46"/>
      <c r="O56" s="8">
        <f t="shared" si="30"/>
        <v>16166</v>
      </c>
      <c r="P56" s="4">
        <f t="shared" si="30"/>
        <v>0.14000000000000001</v>
      </c>
      <c r="Q56" s="5">
        <f t="shared" si="31"/>
        <v>437330391.68000007</v>
      </c>
      <c r="R56" s="5">
        <f t="shared" si="32"/>
        <v>312379174.52000004</v>
      </c>
      <c r="S56" s="5">
        <f t="shared" si="33"/>
        <v>218665195.84000003</v>
      </c>
      <c r="T56" s="5">
        <f t="shared" si="34"/>
        <v>156188455.64000002</v>
      </c>
      <c r="U56" s="5">
        <f t="shared" si="34"/>
        <v>124951217.16000001</v>
      </c>
      <c r="V56" s="5">
        <f t="shared" si="34"/>
        <v>93713978.680000007</v>
      </c>
      <c r="W56" s="5">
        <f t="shared" si="34"/>
        <v>62476740.200000003</v>
      </c>
      <c r="X56" s="5">
        <f t="shared" si="34"/>
        <v>62476740.200000003</v>
      </c>
      <c r="Y56" s="5">
        <f t="shared" si="34"/>
        <v>46855857.719999999</v>
      </c>
      <c r="Z56" s="5">
        <f t="shared" si="34"/>
        <v>46855857.719999999</v>
      </c>
      <c r="AA56" s="46"/>
    </row>
    <row r="57" spans="1:27" ht="15" thickTop="1" thickBot="1" x14ac:dyDescent="0.6">
      <c r="A57" s="8">
        <v>22396</v>
      </c>
      <c r="B57" s="4">
        <f t="shared" si="28"/>
        <v>0.11</v>
      </c>
      <c r="C57" s="5">
        <f t="shared" si="29"/>
        <v>476038625.92000002</v>
      </c>
      <c r="D57" s="5">
        <f t="shared" si="29"/>
        <v>340027941.88</v>
      </c>
      <c r="E57" s="5">
        <f t="shared" si="26"/>
        <v>238019312.96000001</v>
      </c>
      <c r="F57" s="5">
        <f t="shared" si="26"/>
        <v>170012739.16</v>
      </c>
      <c r="G57" s="5">
        <f t="shared" si="26"/>
        <v>136010684.03999999</v>
      </c>
      <c r="H57" s="5">
        <f t="shared" si="26"/>
        <v>102008628.92000002</v>
      </c>
      <c r="I57" s="5">
        <f t="shared" si="26"/>
        <v>68006573.799999997</v>
      </c>
      <c r="J57" s="5">
        <f t="shared" si="26"/>
        <v>68006573.799999997</v>
      </c>
      <c r="K57" s="5">
        <f t="shared" si="26"/>
        <v>51003082.68</v>
      </c>
      <c r="L57" s="5">
        <f t="shared" si="26"/>
        <v>51003082.68</v>
      </c>
      <c r="M57" s="46"/>
      <c r="O57" s="8">
        <f t="shared" si="30"/>
        <v>22396</v>
      </c>
      <c r="P57" s="4">
        <f t="shared" si="30"/>
        <v>0.11</v>
      </c>
      <c r="Q57" s="5">
        <f t="shared" si="31"/>
        <v>476038625.92000002</v>
      </c>
      <c r="R57" s="5">
        <f t="shared" si="32"/>
        <v>340027941.88</v>
      </c>
      <c r="S57" s="5">
        <f t="shared" si="33"/>
        <v>238019312.96000001</v>
      </c>
      <c r="T57" s="5">
        <f t="shared" si="34"/>
        <v>170012739.16</v>
      </c>
      <c r="U57" s="5">
        <f t="shared" si="34"/>
        <v>136010684.03999999</v>
      </c>
      <c r="V57" s="5">
        <f t="shared" si="34"/>
        <v>102008628.92000002</v>
      </c>
      <c r="W57" s="5">
        <f t="shared" si="34"/>
        <v>68006573.799999997</v>
      </c>
      <c r="X57" s="5">
        <f t="shared" si="34"/>
        <v>68006573.799999997</v>
      </c>
      <c r="Y57" s="5">
        <f t="shared" si="34"/>
        <v>51003082.68</v>
      </c>
      <c r="Z57" s="5">
        <f t="shared" si="34"/>
        <v>51003082.68</v>
      </c>
      <c r="AA57" s="46"/>
    </row>
    <row r="58" spans="1:27" ht="15" thickTop="1" thickBot="1" x14ac:dyDescent="0.6">
      <c r="A58" s="9">
        <v>45867</v>
      </c>
      <c r="B58" s="10">
        <f t="shared" si="28"/>
        <v>0.03</v>
      </c>
      <c r="C58" s="11">
        <f t="shared" si="29"/>
        <v>265889164.31999999</v>
      </c>
      <c r="D58" s="11">
        <f t="shared" si="29"/>
        <v>189921028.22999999</v>
      </c>
      <c r="E58" s="11">
        <f t="shared" si="26"/>
        <v>132944582.16</v>
      </c>
      <c r="F58" s="11">
        <f t="shared" si="26"/>
        <v>94959826.109999999</v>
      </c>
      <c r="G58" s="11">
        <f t="shared" si="26"/>
        <v>75968136.090000004</v>
      </c>
      <c r="H58" s="11">
        <f t="shared" si="26"/>
        <v>56976446.07</v>
      </c>
      <c r="I58" s="11">
        <f t="shared" si="26"/>
        <v>37984756.049999997</v>
      </c>
      <c r="J58" s="11">
        <f t="shared" si="26"/>
        <v>37984756.049999997</v>
      </c>
      <c r="K58" s="11">
        <f t="shared" si="26"/>
        <v>28487535.030000001</v>
      </c>
      <c r="L58" s="11">
        <f t="shared" si="26"/>
        <v>28487535.030000001</v>
      </c>
      <c r="M58" s="47"/>
      <c r="O58" s="9">
        <f t="shared" si="30"/>
        <v>45867</v>
      </c>
      <c r="P58" s="10">
        <f t="shared" si="30"/>
        <v>0.03</v>
      </c>
      <c r="Q58" s="11">
        <f t="shared" si="31"/>
        <v>265889164.31999999</v>
      </c>
      <c r="R58" s="11">
        <f t="shared" si="32"/>
        <v>189921028.22999999</v>
      </c>
      <c r="S58" s="11">
        <f t="shared" si="33"/>
        <v>132944582.16</v>
      </c>
      <c r="T58" s="11">
        <f t="shared" si="34"/>
        <v>94959826.109999999</v>
      </c>
      <c r="U58" s="11">
        <f t="shared" si="34"/>
        <v>75968136.090000004</v>
      </c>
      <c r="V58" s="11">
        <f t="shared" si="34"/>
        <v>56976446.07</v>
      </c>
      <c r="W58" s="11">
        <f t="shared" si="34"/>
        <v>37984756.049999997</v>
      </c>
      <c r="X58" s="11">
        <f t="shared" si="34"/>
        <v>37984756.049999997</v>
      </c>
      <c r="Y58" s="11">
        <f t="shared" si="34"/>
        <v>28487535.030000001</v>
      </c>
      <c r="Z58" s="11">
        <f t="shared" si="34"/>
        <v>28487535.030000001</v>
      </c>
      <c r="AA58" s="47"/>
    </row>
    <row r="60" spans="1:27" ht="14.7" thickBot="1" x14ac:dyDescent="0.6"/>
    <row r="61" spans="1:27" ht="19.5" thickBot="1" x14ac:dyDescent="0.75">
      <c r="A61" s="12" t="str">
        <f>A1</f>
        <v>Year 3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3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103</v>
      </c>
      <c r="B63" s="4">
        <f>B48</f>
        <v>0.02</v>
      </c>
      <c r="C63" s="5">
        <f>C$1*$B63*$A63</f>
        <v>398057.92</v>
      </c>
      <c r="D63" s="5">
        <f>D$1*$B63*$A63</f>
        <v>284327.38</v>
      </c>
      <c r="E63" s="5">
        <f t="shared" ref="E63:L73" si="35">E$1*$B63*$A63</f>
        <v>199028.96</v>
      </c>
      <c r="F63" s="5">
        <f t="shared" si="35"/>
        <v>142162.66</v>
      </c>
      <c r="G63" s="5">
        <f t="shared" si="35"/>
        <v>113730.54000000001</v>
      </c>
      <c r="H63" s="5">
        <f t="shared" si="35"/>
        <v>85298.42</v>
      </c>
      <c r="I63" s="5">
        <f t="shared" si="35"/>
        <v>56866.3</v>
      </c>
      <c r="J63" s="5">
        <f t="shared" si="35"/>
        <v>56866.3</v>
      </c>
      <c r="K63" s="5">
        <f t="shared" si="35"/>
        <v>42648.18</v>
      </c>
      <c r="L63" s="5">
        <f t="shared" si="35"/>
        <v>42648.18</v>
      </c>
      <c r="M63" s="46"/>
      <c r="O63" s="8">
        <f>A63</f>
        <v>103</v>
      </c>
      <c r="P63" s="4">
        <f>B63</f>
        <v>0.02</v>
      </c>
      <c r="Q63" s="5">
        <f>Q$1*$B63*$A63</f>
        <v>398057.92</v>
      </c>
      <c r="R63" s="5">
        <f>R$1*$B63*$A63</f>
        <v>284327.38</v>
      </c>
      <c r="S63" s="5">
        <f>S$1*$B63*$A63</f>
        <v>199028.96</v>
      </c>
      <c r="T63" s="5">
        <f>T$1*$B63*$A63</f>
        <v>142162.66</v>
      </c>
      <c r="U63" s="5">
        <f t="shared" ref="U63:Z63" si="36">U$1*$B63*$A63</f>
        <v>113730.54000000001</v>
      </c>
      <c r="V63" s="5">
        <f t="shared" si="36"/>
        <v>85298.42</v>
      </c>
      <c r="W63" s="5">
        <f t="shared" si="36"/>
        <v>56866.3</v>
      </c>
      <c r="X63" s="5">
        <f t="shared" si="36"/>
        <v>56866.3</v>
      </c>
      <c r="Y63" s="5">
        <f t="shared" si="36"/>
        <v>42648.18</v>
      </c>
      <c r="Z63" s="5">
        <f t="shared" si="36"/>
        <v>42648.18</v>
      </c>
      <c r="AA63" s="46"/>
    </row>
    <row r="64" spans="1:27" ht="15" thickTop="1" thickBot="1" x14ac:dyDescent="0.6">
      <c r="A64" s="8">
        <v>1568</v>
      </c>
      <c r="B64" s="4">
        <f t="shared" ref="B64:B73" si="37">B49</f>
        <v>0.03</v>
      </c>
      <c r="C64" s="5">
        <f t="shared" ref="C64:D73" si="38">C$1*$B64*$A64</f>
        <v>9089633.2799999993</v>
      </c>
      <c r="D64" s="5">
        <f t="shared" si="38"/>
        <v>6492601.919999999</v>
      </c>
      <c r="E64" s="5">
        <f t="shared" si="35"/>
        <v>4544816.6399999997</v>
      </c>
      <c r="F64" s="5">
        <f t="shared" si="35"/>
        <v>3246277.44</v>
      </c>
      <c r="G64" s="5">
        <f t="shared" si="35"/>
        <v>2597031.36</v>
      </c>
      <c r="H64" s="5">
        <f t="shared" si="35"/>
        <v>1947785.28</v>
      </c>
      <c r="I64" s="5">
        <f t="shared" si="35"/>
        <v>1298539.2</v>
      </c>
      <c r="J64" s="5">
        <f t="shared" si="35"/>
        <v>1298539.2</v>
      </c>
      <c r="K64" s="5">
        <f t="shared" si="35"/>
        <v>973869.12</v>
      </c>
      <c r="L64" s="5">
        <f t="shared" si="35"/>
        <v>973869.12</v>
      </c>
      <c r="M64" s="46"/>
      <c r="O64" s="8">
        <f t="shared" ref="O64:P73" si="39">A64</f>
        <v>1568</v>
      </c>
      <c r="P64" s="4">
        <f t="shared" si="39"/>
        <v>0.03</v>
      </c>
      <c r="Q64" s="5">
        <f t="shared" ref="Q64:Q73" si="40">Q$1*$B64*$A64</f>
        <v>9089633.2799999993</v>
      </c>
      <c r="R64" s="5">
        <f t="shared" ref="R64:R73" si="41">$D$1*$B64*$A64</f>
        <v>6492601.919999999</v>
      </c>
      <c r="S64" s="5">
        <f t="shared" ref="S64:S73" si="42">$E$1*$B64*$A64</f>
        <v>4544816.6399999997</v>
      </c>
      <c r="T64" s="5">
        <f t="shared" ref="T64:Z73" si="43">T$1*$B64*$A64</f>
        <v>3246277.44</v>
      </c>
      <c r="U64" s="5">
        <f t="shared" si="43"/>
        <v>2597031.36</v>
      </c>
      <c r="V64" s="5">
        <f t="shared" si="43"/>
        <v>1947785.28</v>
      </c>
      <c r="W64" s="5">
        <f t="shared" si="43"/>
        <v>1298539.2</v>
      </c>
      <c r="X64" s="5">
        <f t="shared" si="43"/>
        <v>1298539.2</v>
      </c>
      <c r="Y64" s="5">
        <f t="shared" si="43"/>
        <v>973869.12</v>
      </c>
      <c r="Z64" s="5">
        <f t="shared" si="43"/>
        <v>973869.12</v>
      </c>
      <c r="AA64" s="46"/>
    </row>
    <row r="65" spans="1:27" ht="15" thickTop="1" thickBot="1" x14ac:dyDescent="0.6">
      <c r="A65" s="8">
        <v>2805</v>
      </c>
      <c r="B65" s="4">
        <f t="shared" si="37"/>
        <v>7.0000000000000007E-2</v>
      </c>
      <c r="C65" s="5">
        <f t="shared" si="38"/>
        <v>37941103.200000003</v>
      </c>
      <c r="D65" s="5">
        <f t="shared" si="38"/>
        <v>27100816.050000001</v>
      </c>
      <c r="E65" s="5">
        <f t="shared" si="35"/>
        <v>18970551.600000001</v>
      </c>
      <c r="F65" s="5">
        <f t="shared" si="35"/>
        <v>13550309.850000001</v>
      </c>
      <c r="G65" s="5">
        <f t="shared" si="35"/>
        <v>10840287.150000002</v>
      </c>
      <c r="H65" s="5">
        <f t="shared" si="35"/>
        <v>8130264.4500000011</v>
      </c>
      <c r="I65" s="5">
        <f t="shared" si="35"/>
        <v>5420241.75</v>
      </c>
      <c r="J65" s="5">
        <f t="shared" si="35"/>
        <v>5420241.75</v>
      </c>
      <c r="K65" s="5">
        <f t="shared" si="35"/>
        <v>4065034.0500000003</v>
      </c>
      <c r="L65" s="5">
        <f t="shared" si="35"/>
        <v>4065034.0500000003</v>
      </c>
      <c r="M65" s="46"/>
      <c r="O65" s="8">
        <f t="shared" si="39"/>
        <v>2805</v>
      </c>
      <c r="P65" s="4">
        <f t="shared" si="39"/>
        <v>7.0000000000000007E-2</v>
      </c>
      <c r="Q65" s="5">
        <f t="shared" si="40"/>
        <v>37941103.200000003</v>
      </c>
      <c r="R65" s="5">
        <f t="shared" si="41"/>
        <v>27100816.050000001</v>
      </c>
      <c r="S65" s="5">
        <f t="shared" si="42"/>
        <v>18970551.600000001</v>
      </c>
      <c r="T65" s="5">
        <f t="shared" si="43"/>
        <v>13550309.850000001</v>
      </c>
      <c r="U65" s="5">
        <f t="shared" si="43"/>
        <v>10840287.150000002</v>
      </c>
      <c r="V65" s="5">
        <f t="shared" si="43"/>
        <v>8130264.4500000011</v>
      </c>
      <c r="W65" s="5">
        <f t="shared" si="43"/>
        <v>5420241.75</v>
      </c>
      <c r="X65" s="5">
        <f t="shared" si="43"/>
        <v>5420241.75</v>
      </c>
      <c r="Y65" s="5">
        <f t="shared" si="43"/>
        <v>4065034.0500000003</v>
      </c>
      <c r="Z65" s="5">
        <f t="shared" si="43"/>
        <v>4065034.0500000003</v>
      </c>
      <c r="AA65" s="46"/>
    </row>
    <row r="66" spans="1:27" ht="15" thickTop="1" thickBot="1" x14ac:dyDescent="0.6">
      <c r="A66" s="8">
        <v>4997</v>
      </c>
      <c r="B66" s="4">
        <f t="shared" si="37"/>
        <v>0.11</v>
      </c>
      <c r="C66" s="5">
        <f t="shared" si="38"/>
        <v>106213833.44</v>
      </c>
      <c r="D66" s="5">
        <f t="shared" si="38"/>
        <v>75867102.409999996</v>
      </c>
      <c r="E66" s="5">
        <f t="shared" si="35"/>
        <v>53106916.719999999</v>
      </c>
      <c r="F66" s="5">
        <f t="shared" si="35"/>
        <v>37933276.369999997</v>
      </c>
      <c r="G66" s="5">
        <f t="shared" si="35"/>
        <v>30346731.029999997</v>
      </c>
      <c r="H66" s="5">
        <f t="shared" si="35"/>
        <v>22760185.690000001</v>
      </c>
      <c r="I66" s="5">
        <f t="shared" si="35"/>
        <v>15173640.350000001</v>
      </c>
      <c r="J66" s="5">
        <f t="shared" si="35"/>
        <v>15173640.350000001</v>
      </c>
      <c r="K66" s="5">
        <f t="shared" si="35"/>
        <v>11379818.01</v>
      </c>
      <c r="L66" s="5">
        <f t="shared" si="35"/>
        <v>11379818.01</v>
      </c>
      <c r="M66" s="46"/>
      <c r="O66" s="8">
        <f t="shared" si="39"/>
        <v>4997</v>
      </c>
      <c r="P66" s="4">
        <f t="shared" si="39"/>
        <v>0.11</v>
      </c>
      <c r="Q66" s="5">
        <f t="shared" si="40"/>
        <v>106213833.44</v>
      </c>
      <c r="R66" s="5">
        <f t="shared" si="41"/>
        <v>75867102.409999996</v>
      </c>
      <c r="S66" s="5">
        <f t="shared" si="42"/>
        <v>53106916.719999999</v>
      </c>
      <c r="T66" s="5">
        <f t="shared" si="43"/>
        <v>37933276.369999997</v>
      </c>
      <c r="U66" s="5">
        <f t="shared" si="43"/>
        <v>30346731.029999997</v>
      </c>
      <c r="V66" s="5">
        <f t="shared" si="43"/>
        <v>22760185.690000001</v>
      </c>
      <c r="W66" s="5">
        <f t="shared" si="43"/>
        <v>15173640.350000001</v>
      </c>
      <c r="X66" s="5">
        <f t="shared" si="43"/>
        <v>15173640.350000001</v>
      </c>
      <c r="Y66" s="5">
        <f t="shared" si="43"/>
        <v>11379818.01</v>
      </c>
      <c r="Z66" s="5">
        <f t="shared" si="43"/>
        <v>11379818.01</v>
      </c>
      <c r="AA66" s="46"/>
    </row>
    <row r="67" spans="1:27" ht="15" thickTop="1" thickBot="1" x14ac:dyDescent="0.6">
      <c r="A67" s="8">
        <v>6489</v>
      </c>
      <c r="B67" s="4">
        <f t="shared" si="37"/>
        <v>0.11</v>
      </c>
      <c r="C67" s="5">
        <f t="shared" si="38"/>
        <v>137927069.28</v>
      </c>
      <c r="D67" s="5">
        <f t="shared" si="38"/>
        <v>98519437.170000002</v>
      </c>
      <c r="E67" s="5">
        <f t="shared" si="35"/>
        <v>68963534.640000001</v>
      </c>
      <c r="F67" s="5">
        <f t="shared" si="35"/>
        <v>49259361.689999998</v>
      </c>
      <c r="G67" s="5">
        <f t="shared" si="35"/>
        <v>39407632.109999999</v>
      </c>
      <c r="H67" s="5">
        <f t="shared" si="35"/>
        <v>29555902.530000001</v>
      </c>
      <c r="I67" s="5">
        <f t="shared" si="35"/>
        <v>19704172.950000003</v>
      </c>
      <c r="J67" s="5">
        <f t="shared" si="35"/>
        <v>19704172.950000003</v>
      </c>
      <c r="K67" s="5">
        <f t="shared" si="35"/>
        <v>14777594.369999999</v>
      </c>
      <c r="L67" s="5">
        <f t="shared" si="35"/>
        <v>14777594.369999999</v>
      </c>
      <c r="M67" s="46"/>
      <c r="O67" s="8">
        <f t="shared" si="39"/>
        <v>6489</v>
      </c>
      <c r="P67" s="4">
        <f t="shared" si="39"/>
        <v>0.11</v>
      </c>
      <c r="Q67" s="5">
        <f t="shared" si="40"/>
        <v>137927069.28</v>
      </c>
      <c r="R67" s="5">
        <f t="shared" si="41"/>
        <v>98519437.170000002</v>
      </c>
      <c r="S67" s="5">
        <f t="shared" si="42"/>
        <v>68963534.640000001</v>
      </c>
      <c r="T67" s="5">
        <f t="shared" si="43"/>
        <v>49259361.689999998</v>
      </c>
      <c r="U67" s="5">
        <f t="shared" si="43"/>
        <v>39407632.109999999</v>
      </c>
      <c r="V67" s="5">
        <f t="shared" si="43"/>
        <v>29555902.530000001</v>
      </c>
      <c r="W67" s="5">
        <f t="shared" si="43"/>
        <v>19704172.950000003</v>
      </c>
      <c r="X67" s="5">
        <f t="shared" si="43"/>
        <v>19704172.950000003</v>
      </c>
      <c r="Y67" s="5">
        <f t="shared" si="43"/>
        <v>14777594.369999999</v>
      </c>
      <c r="Z67" s="5">
        <f t="shared" si="43"/>
        <v>14777594.369999999</v>
      </c>
      <c r="AA67" s="46"/>
    </row>
    <row r="68" spans="1:27" ht="15" thickTop="1" thickBot="1" x14ac:dyDescent="0.6">
      <c r="A68" s="8">
        <v>9915</v>
      </c>
      <c r="B68" s="4">
        <f t="shared" si="37"/>
        <v>0.12</v>
      </c>
      <c r="C68" s="5">
        <f t="shared" si="38"/>
        <v>229907433.59999999</v>
      </c>
      <c r="D68" s="5">
        <f t="shared" si="38"/>
        <v>164219765.39999998</v>
      </c>
      <c r="E68" s="5">
        <f t="shared" si="35"/>
        <v>114953716.8</v>
      </c>
      <c r="F68" s="5">
        <f t="shared" si="35"/>
        <v>82109287.799999997</v>
      </c>
      <c r="G68" s="5">
        <f t="shared" si="35"/>
        <v>65687668.200000003</v>
      </c>
      <c r="H68" s="5">
        <f t="shared" si="35"/>
        <v>49266048.600000001</v>
      </c>
      <c r="I68" s="5">
        <f t="shared" si="35"/>
        <v>32844429</v>
      </c>
      <c r="J68" s="5">
        <f t="shared" si="35"/>
        <v>32844429</v>
      </c>
      <c r="K68" s="5">
        <f t="shared" si="35"/>
        <v>24632429.400000002</v>
      </c>
      <c r="L68" s="5">
        <f t="shared" si="35"/>
        <v>24632429.400000002</v>
      </c>
      <c r="M68" s="46"/>
      <c r="O68" s="8">
        <f t="shared" si="39"/>
        <v>9915</v>
      </c>
      <c r="P68" s="4">
        <f t="shared" si="39"/>
        <v>0.12</v>
      </c>
      <c r="Q68" s="5">
        <f t="shared" si="40"/>
        <v>229907433.59999999</v>
      </c>
      <c r="R68" s="5">
        <f t="shared" si="41"/>
        <v>164219765.39999998</v>
      </c>
      <c r="S68" s="5">
        <f t="shared" si="42"/>
        <v>114953716.8</v>
      </c>
      <c r="T68" s="5">
        <f t="shared" si="43"/>
        <v>82109287.799999997</v>
      </c>
      <c r="U68" s="5">
        <f t="shared" si="43"/>
        <v>65687668.200000003</v>
      </c>
      <c r="V68" s="5">
        <f t="shared" si="43"/>
        <v>49266048.600000001</v>
      </c>
      <c r="W68" s="5">
        <f t="shared" si="43"/>
        <v>32844429</v>
      </c>
      <c r="X68" s="5">
        <f t="shared" si="43"/>
        <v>32844429</v>
      </c>
      <c r="Y68" s="5">
        <f t="shared" si="43"/>
        <v>24632429.400000002</v>
      </c>
      <c r="Z68" s="5">
        <f t="shared" si="43"/>
        <v>24632429.400000002</v>
      </c>
      <c r="AA68" s="46"/>
    </row>
    <row r="69" spans="1:27" ht="15" thickTop="1" thickBot="1" x14ac:dyDescent="0.6">
      <c r="A69" s="8">
        <v>10119</v>
      </c>
      <c r="B69" s="4">
        <f t="shared" si="37"/>
        <v>0.12</v>
      </c>
      <c r="C69" s="5">
        <f t="shared" si="38"/>
        <v>234637752.96000001</v>
      </c>
      <c r="D69" s="5">
        <f>D$1*$B69*$A69</f>
        <v>167598568.44</v>
      </c>
      <c r="E69" s="5">
        <f t="shared" si="35"/>
        <v>117318876.48</v>
      </c>
      <c r="F69" s="5">
        <f t="shared" si="35"/>
        <v>83798677.079999998</v>
      </c>
      <c r="G69" s="5">
        <f t="shared" si="35"/>
        <v>67039184.519999996</v>
      </c>
      <c r="H69" s="5">
        <f t="shared" si="35"/>
        <v>50279691.960000001</v>
      </c>
      <c r="I69" s="5">
        <f t="shared" si="35"/>
        <v>33520199.399999999</v>
      </c>
      <c r="J69" s="5">
        <f t="shared" si="35"/>
        <v>33520199.399999999</v>
      </c>
      <c r="K69" s="5">
        <f t="shared" si="35"/>
        <v>25139238.84</v>
      </c>
      <c r="L69" s="5">
        <f t="shared" si="35"/>
        <v>25139238.84</v>
      </c>
      <c r="M69" s="46"/>
      <c r="O69" s="8">
        <f t="shared" si="39"/>
        <v>10119</v>
      </c>
      <c r="P69" s="4">
        <f t="shared" si="39"/>
        <v>0.12</v>
      </c>
      <c r="Q69" s="5">
        <f t="shared" si="40"/>
        <v>234637752.96000001</v>
      </c>
      <c r="R69" s="5">
        <f t="shared" si="41"/>
        <v>167598568.44</v>
      </c>
      <c r="S69" s="5">
        <f t="shared" si="42"/>
        <v>117318876.48</v>
      </c>
      <c r="T69" s="5">
        <f t="shared" si="43"/>
        <v>83798677.079999998</v>
      </c>
      <c r="U69" s="5">
        <f t="shared" si="43"/>
        <v>67039184.519999996</v>
      </c>
      <c r="V69" s="5">
        <f t="shared" si="43"/>
        <v>50279691.960000001</v>
      </c>
      <c r="W69" s="5">
        <f t="shared" si="43"/>
        <v>33520199.399999999</v>
      </c>
      <c r="X69" s="5">
        <f t="shared" si="43"/>
        <v>33520199.399999999</v>
      </c>
      <c r="Y69" s="5">
        <f t="shared" si="43"/>
        <v>25139238.84</v>
      </c>
      <c r="Z69" s="5">
        <f>Z$1*$B69*$A69</f>
        <v>25139238.84</v>
      </c>
      <c r="AA69" s="46"/>
    </row>
    <row r="70" spans="1:27" ht="15" thickTop="1" thickBot="1" x14ac:dyDescent="0.6">
      <c r="A70" s="8">
        <v>12991</v>
      </c>
      <c r="B70" s="4">
        <f t="shared" si="37"/>
        <v>0.15</v>
      </c>
      <c r="C70" s="5">
        <f t="shared" si="38"/>
        <v>376541536.80000001</v>
      </c>
      <c r="D70" s="5">
        <f t="shared" si="38"/>
        <v>268958518.94999999</v>
      </c>
      <c r="E70" s="5">
        <f t="shared" si="35"/>
        <v>188270768.40000001</v>
      </c>
      <c r="F70" s="5">
        <f t="shared" si="35"/>
        <v>134478285.15000001</v>
      </c>
      <c r="G70" s="5">
        <f t="shared" si="35"/>
        <v>107583017.85000001</v>
      </c>
      <c r="H70" s="5">
        <f t="shared" si="35"/>
        <v>80687750.549999997</v>
      </c>
      <c r="I70" s="5">
        <f t="shared" si="35"/>
        <v>53792483.25</v>
      </c>
      <c r="J70" s="5">
        <f t="shared" si="35"/>
        <v>53792483.25</v>
      </c>
      <c r="K70" s="5">
        <f t="shared" si="35"/>
        <v>40342900.949999996</v>
      </c>
      <c r="L70" s="5">
        <f t="shared" si="35"/>
        <v>40342900.949999996</v>
      </c>
      <c r="M70" s="46"/>
      <c r="O70" s="8">
        <f t="shared" si="39"/>
        <v>12991</v>
      </c>
      <c r="P70" s="4">
        <f t="shared" si="39"/>
        <v>0.15</v>
      </c>
      <c r="Q70" s="5">
        <f t="shared" si="40"/>
        <v>376541536.80000001</v>
      </c>
      <c r="R70" s="5">
        <f t="shared" si="41"/>
        <v>268958518.94999999</v>
      </c>
      <c r="S70" s="5">
        <f t="shared" si="42"/>
        <v>188270768.40000001</v>
      </c>
      <c r="T70" s="5">
        <f t="shared" si="43"/>
        <v>134478285.15000001</v>
      </c>
      <c r="U70" s="5">
        <f t="shared" si="43"/>
        <v>107583017.85000001</v>
      </c>
      <c r="V70" s="5">
        <f t="shared" si="43"/>
        <v>80687750.549999997</v>
      </c>
      <c r="W70" s="5">
        <f t="shared" si="43"/>
        <v>53792483.25</v>
      </c>
      <c r="X70" s="5">
        <f t="shared" si="43"/>
        <v>53792483.25</v>
      </c>
      <c r="Y70" s="5">
        <f t="shared" si="43"/>
        <v>40342900.949999996</v>
      </c>
      <c r="Z70" s="5">
        <f t="shared" si="43"/>
        <v>40342900.949999996</v>
      </c>
      <c r="AA70" s="46"/>
    </row>
    <row r="71" spans="1:27" ht="15" thickTop="1" thickBot="1" x14ac:dyDescent="0.6">
      <c r="A71" s="8">
        <v>18897</v>
      </c>
      <c r="B71" s="4">
        <f t="shared" si="37"/>
        <v>0.14000000000000001</v>
      </c>
      <c r="C71" s="5">
        <f t="shared" si="38"/>
        <v>511210714.56000006</v>
      </c>
      <c r="D71" s="5">
        <f t="shared" si="38"/>
        <v>365150888.34000003</v>
      </c>
      <c r="E71" s="5">
        <f t="shared" si="35"/>
        <v>255605357.28000003</v>
      </c>
      <c r="F71" s="5">
        <f t="shared" si="35"/>
        <v>182574121.38000003</v>
      </c>
      <c r="G71" s="5">
        <f t="shared" si="35"/>
        <v>146059826.22000003</v>
      </c>
      <c r="H71" s="5">
        <f t="shared" si="35"/>
        <v>109545531.06</v>
      </c>
      <c r="I71" s="5">
        <f t="shared" si="35"/>
        <v>73031235.900000006</v>
      </c>
      <c r="J71" s="5">
        <f t="shared" si="35"/>
        <v>73031235.900000006</v>
      </c>
      <c r="K71" s="5">
        <f t="shared" si="35"/>
        <v>54771442.740000002</v>
      </c>
      <c r="L71" s="5">
        <f t="shared" si="35"/>
        <v>54771442.740000002</v>
      </c>
      <c r="M71" s="46"/>
      <c r="O71" s="8">
        <f t="shared" si="39"/>
        <v>18897</v>
      </c>
      <c r="P71" s="4">
        <f t="shared" si="39"/>
        <v>0.14000000000000001</v>
      </c>
      <c r="Q71" s="5">
        <f t="shared" si="40"/>
        <v>511210714.56000006</v>
      </c>
      <c r="R71" s="5">
        <f t="shared" si="41"/>
        <v>365150888.34000003</v>
      </c>
      <c r="S71" s="5">
        <f t="shared" si="42"/>
        <v>255605357.28000003</v>
      </c>
      <c r="T71" s="5">
        <f t="shared" si="43"/>
        <v>182574121.38000003</v>
      </c>
      <c r="U71" s="5">
        <f t="shared" si="43"/>
        <v>146059826.22000003</v>
      </c>
      <c r="V71" s="5">
        <f t="shared" si="43"/>
        <v>109545531.06</v>
      </c>
      <c r="W71" s="5">
        <f t="shared" si="43"/>
        <v>73031235.900000006</v>
      </c>
      <c r="X71" s="5">
        <f t="shared" si="43"/>
        <v>73031235.900000006</v>
      </c>
      <c r="Y71" s="5">
        <f t="shared" si="43"/>
        <v>54771442.740000002</v>
      </c>
      <c r="Z71" s="5">
        <f t="shared" si="43"/>
        <v>54771442.740000002</v>
      </c>
      <c r="AA71" s="46"/>
    </row>
    <row r="72" spans="1:27" ht="15" thickTop="1" thickBot="1" x14ac:dyDescent="0.6">
      <c r="A72" s="8">
        <v>28540</v>
      </c>
      <c r="B72" s="4">
        <f t="shared" si="37"/>
        <v>0.11</v>
      </c>
      <c r="C72" s="5">
        <f t="shared" si="38"/>
        <v>606632540.80000007</v>
      </c>
      <c r="D72" s="5">
        <f t="shared" si="38"/>
        <v>433309406.20000005</v>
      </c>
      <c r="E72" s="5">
        <f t="shared" si="35"/>
        <v>303316270.40000004</v>
      </c>
      <c r="F72" s="5">
        <f t="shared" si="35"/>
        <v>216653133.40000001</v>
      </c>
      <c r="G72" s="5">
        <f t="shared" si="35"/>
        <v>173323134.59999999</v>
      </c>
      <c r="H72" s="5">
        <f t="shared" si="35"/>
        <v>129993135.80000001</v>
      </c>
      <c r="I72" s="5">
        <f t="shared" si="35"/>
        <v>86663137</v>
      </c>
      <c r="J72" s="5">
        <f t="shared" si="35"/>
        <v>86663137</v>
      </c>
      <c r="K72" s="5">
        <f t="shared" si="35"/>
        <v>64994998.199999996</v>
      </c>
      <c r="L72" s="5">
        <f t="shared" si="35"/>
        <v>64994998.199999996</v>
      </c>
      <c r="M72" s="46"/>
      <c r="O72" s="8">
        <f t="shared" si="39"/>
        <v>28540</v>
      </c>
      <c r="P72" s="4">
        <f t="shared" si="39"/>
        <v>0.11</v>
      </c>
      <c r="Q72" s="5">
        <f t="shared" si="40"/>
        <v>606632540.80000007</v>
      </c>
      <c r="R72" s="5">
        <f t="shared" si="41"/>
        <v>433309406.20000005</v>
      </c>
      <c r="S72" s="5">
        <f t="shared" si="42"/>
        <v>303316270.40000004</v>
      </c>
      <c r="T72" s="5">
        <f t="shared" si="43"/>
        <v>216653133.40000001</v>
      </c>
      <c r="U72" s="5">
        <f t="shared" si="43"/>
        <v>173323134.59999999</v>
      </c>
      <c r="V72" s="5">
        <f t="shared" si="43"/>
        <v>129993135.80000001</v>
      </c>
      <c r="W72" s="5">
        <f t="shared" si="43"/>
        <v>86663137</v>
      </c>
      <c r="X72" s="5">
        <f t="shared" si="43"/>
        <v>86663137</v>
      </c>
      <c r="Y72" s="5">
        <f t="shared" si="43"/>
        <v>64994998.199999996</v>
      </c>
      <c r="Z72" s="5">
        <f t="shared" si="43"/>
        <v>64994998.199999996</v>
      </c>
      <c r="AA72" s="46"/>
    </row>
    <row r="73" spans="1:27" ht="15" thickTop="1" thickBot="1" x14ac:dyDescent="0.6">
      <c r="A73" s="9">
        <v>36355</v>
      </c>
      <c r="B73" s="10">
        <f t="shared" si="37"/>
        <v>0.03</v>
      </c>
      <c r="C73" s="11">
        <f t="shared" si="38"/>
        <v>210748480.80000001</v>
      </c>
      <c r="D73" s="11">
        <f t="shared" si="38"/>
        <v>150534784.94999999</v>
      </c>
      <c r="E73" s="11">
        <f t="shared" si="35"/>
        <v>105374240.40000001</v>
      </c>
      <c r="F73" s="11">
        <f t="shared" si="35"/>
        <v>75266847.149999991</v>
      </c>
      <c r="G73" s="11">
        <f t="shared" si="35"/>
        <v>60213695.850000001</v>
      </c>
      <c r="H73" s="11">
        <f t="shared" si="35"/>
        <v>45160544.550000004</v>
      </c>
      <c r="I73" s="11">
        <f t="shared" si="35"/>
        <v>30107393.25</v>
      </c>
      <c r="J73" s="11">
        <f t="shared" si="35"/>
        <v>30107393.25</v>
      </c>
      <c r="K73" s="11">
        <f t="shared" si="35"/>
        <v>22579726.950000003</v>
      </c>
      <c r="L73" s="11">
        <f t="shared" si="35"/>
        <v>22579726.950000003</v>
      </c>
      <c r="M73" s="47"/>
      <c r="O73" s="9">
        <f t="shared" si="39"/>
        <v>36355</v>
      </c>
      <c r="P73" s="10">
        <f t="shared" si="39"/>
        <v>0.03</v>
      </c>
      <c r="Q73" s="11">
        <f t="shared" si="40"/>
        <v>210748480.80000001</v>
      </c>
      <c r="R73" s="11">
        <f t="shared" si="41"/>
        <v>150534784.94999999</v>
      </c>
      <c r="S73" s="11">
        <f t="shared" si="42"/>
        <v>105374240.40000001</v>
      </c>
      <c r="T73" s="11">
        <f t="shared" si="43"/>
        <v>75266847.149999991</v>
      </c>
      <c r="U73" s="11">
        <f t="shared" si="43"/>
        <v>60213695.850000001</v>
      </c>
      <c r="V73" s="11">
        <f t="shared" si="43"/>
        <v>45160544.550000004</v>
      </c>
      <c r="W73" s="11">
        <f t="shared" si="43"/>
        <v>30107393.25</v>
      </c>
      <c r="X73" s="11">
        <f t="shared" si="43"/>
        <v>30107393.25</v>
      </c>
      <c r="Y73" s="11">
        <f t="shared" si="43"/>
        <v>22579726.950000003</v>
      </c>
      <c r="Z73" s="11">
        <f t="shared" si="43"/>
        <v>22579726.950000003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A0FC-BBE2-4B13-92B8-48B6D269460A}">
  <dimension ref="A1:AA73"/>
  <sheetViews>
    <sheetView topLeftCell="L49" workbookViewId="0">
      <selection activeCell="O1" sqref="O1:AA73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8" width="14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2" width="14.3125" bestFit="1" customWidth="1"/>
    <col min="23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44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4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762</v>
      </c>
      <c r="B3" s="4">
        <f>Data!I28</f>
        <v>0.03</v>
      </c>
      <c r="C3" s="5">
        <f>C$1*$B3*$A3</f>
        <v>4417283.5200000005</v>
      </c>
      <c r="D3" s="5">
        <f>D$1*$B3*$A3</f>
        <v>3155205.78</v>
      </c>
      <c r="E3" s="5">
        <f t="shared" ref="E3:L13" si="0">E$1*$B3*$A3</f>
        <v>2208641.7600000002</v>
      </c>
      <c r="F3" s="5">
        <f t="shared" si="0"/>
        <v>1577591.46</v>
      </c>
      <c r="G3" s="5">
        <f t="shared" si="0"/>
        <v>1262077.74</v>
      </c>
      <c r="H3" s="5">
        <f t="shared" si="0"/>
        <v>946564.02</v>
      </c>
      <c r="I3" s="5">
        <f t="shared" si="0"/>
        <v>631050.29999999993</v>
      </c>
      <c r="J3" s="5">
        <f t="shared" si="0"/>
        <v>631050.29999999993</v>
      </c>
      <c r="K3" s="5">
        <f t="shared" si="0"/>
        <v>473270.58</v>
      </c>
      <c r="L3" s="5">
        <f t="shared" si="0"/>
        <v>473270.58</v>
      </c>
      <c r="M3" s="46"/>
      <c r="O3" s="8">
        <f>A3</f>
        <v>762</v>
      </c>
      <c r="P3" s="4">
        <f>B3</f>
        <v>0.03</v>
      </c>
      <c r="Q3" s="5">
        <f>Q$1*$B3*$A3</f>
        <v>4417283.5200000005</v>
      </c>
      <c r="R3" s="5">
        <f>R$1*$B3*$A3</f>
        <v>3155205.78</v>
      </c>
      <c r="S3" s="5">
        <f>S$1*$B3*$A3</f>
        <v>2208641.7600000002</v>
      </c>
      <c r="T3" s="5">
        <f>T$1*$B3*$A3</f>
        <v>1577591.46</v>
      </c>
      <c r="U3" s="5">
        <f t="shared" ref="U3:Z3" si="1">U$1*$B3*$A3</f>
        <v>1262077.74</v>
      </c>
      <c r="V3" s="5">
        <f t="shared" si="1"/>
        <v>946564.02</v>
      </c>
      <c r="W3" s="5">
        <f t="shared" si="1"/>
        <v>631050.29999999993</v>
      </c>
      <c r="X3" s="5">
        <f t="shared" si="1"/>
        <v>631050.29999999993</v>
      </c>
      <c r="Y3" s="5">
        <f t="shared" si="1"/>
        <v>473270.58</v>
      </c>
      <c r="Z3" s="5">
        <f t="shared" si="1"/>
        <v>473270.58</v>
      </c>
      <c r="AA3" s="46"/>
    </row>
    <row r="4" spans="1:27" ht="15" thickTop="1" thickBot="1" x14ac:dyDescent="0.6">
      <c r="A4" s="8">
        <v>1638</v>
      </c>
      <c r="B4" s="4">
        <f>Data!I29</f>
        <v>0.03</v>
      </c>
      <c r="C4" s="5">
        <f t="shared" ref="C4:D13" si="2">C$1*$B4*$A4</f>
        <v>9495420.4800000004</v>
      </c>
      <c r="D4" s="5">
        <f t="shared" si="2"/>
        <v>6782450.2199999997</v>
      </c>
      <c r="E4" s="5">
        <f t="shared" si="0"/>
        <v>4747710.24</v>
      </c>
      <c r="F4" s="5">
        <f t="shared" si="0"/>
        <v>3391200.54</v>
      </c>
      <c r="G4" s="5">
        <f t="shared" si="0"/>
        <v>2712970.26</v>
      </c>
      <c r="H4" s="5">
        <f t="shared" si="0"/>
        <v>2034739.98</v>
      </c>
      <c r="I4" s="5">
        <f t="shared" si="0"/>
        <v>1356509.7</v>
      </c>
      <c r="J4" s="5">
        <f t="shared" si="0"/>
        <v>1356509.7</v>
      </c>
      <c r="K4" s="5">
        <f t="shared" si="0"/>
        <v>1017345.42</v>
      </c>
      <c r="L4" s="5">
        <f t="shared" si="0"/>
        <v>1017345.42</v>
      </c>
      <c r="M4" s="46"/>
      <c r="O4" s="8">
        <f t="shared" ref="O4:P13" si="3">A4</f>
        <v>1638</v>
      </c>
      <c r="P4" s="4">
        <f t="shared" si="3"/>
        <v>0.03</v>
      </c>
      <c r="Q4" s="5">
        <f t="shared" ref="Q4:Q13" si="4">Q$1*$B4*$A4</f>
        <v>9495420.4800000004</v>
      </c>
      <c r="R4" s="5">
        <f t="shared" ref="R4:R13" si="5">$D$1*$B4*$A4</f>
        <v>6782450.2199999997</v>
      </c>
      <c r="S4" s="5">
        <f t="shared" ref="S4:S13" si="6">$E$1*$B4*$A4</f>
        <v>4747710.24</v>
      </c>
      <c r="T4" s="5">
        <f t="shared" ref="T4:Z13" si="7">T$1*$B4*$A4</f>
        <v>3391200.54</v>
      </c>
      <c r="U4" s="5">
        <f t="shared" si="7"/>
        <v>2712970.26</v>
      </c>
      <c r="V4" s="5">
        <f t="shared" si="7"/>
        <v>2034739.98</v>
      </c>
      <c r="W4" s="5">
        <f t="shared" si="7"/>
        <v>1356509.7</v>
      </c>
      <c r="X4" s="5">
        <f t="shared" si="7"/>
        <v>1356509.7</v>
      </c>
      <c r="Y4" s="5">
        <f t="shared" si="7"/>
        <v>1017345.42</v>
      </c>
      <c r="Z4" s="5">
        <f t="shared" si="7"/>
        <v>1017345.42</v>
      </c>
      <c r="AA4" s="46"/>
    </row>
    <row r="5" spans="1:27" ht="15" thickTop="1" thickBot="1" x14ac:dyDescent="0.6">
      <c r="A5" s="8">
        <v>3561</v>
      </c>
      <c r="B5" s="4">
        <f>Data!I30</f>
        <v>0.06</v>
      </c>
      <c r="C5" s="5">
        <f t="shared" si="2"/>
        <v>41285949.119999997</v>
      </c>
      <c r="D5" s="5">
        <f t="shared" si="2"/>
        <v>29489994.179999996</v>
      </c>
      <c r="E5" s="5">
        <f t="shared" si="0"/>
        <v>20642974.559999999</v>
      </c>
      <c r="F5" s="5">
        <f t="shared" si="0"/>
        <v>14744890.26</v>
      </c>
      <c r="G5" s="5">
        <f t="shared" si="0"/>
        <v>11795954.939999999</v>
      </c>
      <c r="H5" s="5">
        <f t="shared" si="0"/>
        <v>8847019.620000001</v>
      </c>
      <c r="I5" s="5">
        <f t="shared" si="0"/>
        <v>5898084.2999999998</v>
      </c>
      <c r="J5" s="5">
        <f t="shared" si="0"/>
        <v>5898084.2999999998</v>
      </c>
      <c r="K5" s="5">
        <f t="shared" si="0"/>
        <v>4423402.9800000004</v>
      </c>
      <c r="L5" s="5">
        <f t="shared" si="0"/>
        <v>4423402.9800000004</v>
      </c>
      <c r="M5" s="46"/>
      <c r="O5" s="8">
        <f t="shared" si="3"/>
        <v>3561</v>
      </c>
      <c r="P5" s="4">
        <f t="shared" si="3"/>
        <v>0.06</v>
      </c>
      <c r="Q5" s="5">
        <f t="shared" si="4"/>
        <v>41285949.119999997</v>
      </c>
      <c r="R5" s="5">
        <f t="shared" si="5"/>
        <v>29489994.179999996</v>
      </c>
      <c r="S5" s="5">
        <f t="shared" si="6"/>
        <v>20642974.559999999</v>
      </c>
      <c r="T5" s="5">
        <f t="shared" si="7"/>
        <v>14744890.26</v>
      </c>
      <c r="U5" s="5">
        <f t="shared" si="7"/>
        <v>11795954.939999999</v>
      </c>
      <c r="V5" s="5">
        <f t="shared" si="7"/>
        <v>8847019.620000001</v>
      </c>
      <c r="W5" s="5">
        <f t="shared" si="7"/>
        <v>5898084.2999999998</v>
      </c>
      <c r="X5" s="5">
        <f t="shared" si="7"/>
        <v>5898084.2999999998</v>
      </c>
      <c r="Y5" s="5">
        <f t="shared" si="7"/>
        <v>4423402.9800000004</v>
      </c>
      <c r="Z5" s="5">
        <f t="shared" si="7"/>
        <v>4423402.9800000004</v>
      </c>
      <c r="AA5" s="46"/>
    </row>
    <row r="6" spans="1:27" ht="15" thickTop="1" thickBot="1" x14ac:dyDescent="0.6">
      <c r="A6" s="8">
        <v>5339</v>
      </c>
      <c r="B6" s="4">
        <f>Data!I31</f>
        <v>0.08</v>
      </c>
      <c r="C6" s="5">
        <f t="shared" si="2"/>
        <v>82533251.840000004</v>
      </c>
      <c r="D6" s="5">
        <f t="shared" si="2"/>
        <v>58952383.759999998</v>
      </c>
      <c r="E6" s="5">
        <f t="shared" si="0"/>
        <v>41266625.920000002</v>
      </c>
      <c r="F6" s="5">
        <f t="shared" si="0"/>
        <v>29475978.32</v>
      </c>
      <c r="G6" s="5">
        <f t="shared" si="0"/>
        <v>23580868.080000002</v>
      </c>
      <c r="H6" s="5">
        <f t="shared" si="0"/>
        <v>17685757.84</v>
      </c>
      <c r="I6" s="5">
        <f t="shared" si="0"/>
        <v>11790647.6</v>
      </c>
      <c r="J6" s="5">
        <f t="shared" si="0"/>
        <v>11790647.6</v>
      </c>
      <c r="K6" s="5">
        <f t="shared" si="0"/>
        <v>8842665.3599999994</v>
      </c>
      <c r="L6" s="5">
        <f t="shared" si="0"/>
        <v>8842665.3599999994</v>
      </c>
      <c r="M6" s="46"/>
      <c r="O6" s="8">
        <f t="shared" si="3"/>
        <v>5339</v>
      </c>
      <c r="P6" s="4">
        <f t="shared" si="3"/>
        <v>0.08</v>
      </c>
      <c r="Q6" s="5">
        <f t="shared" si="4"/>
        <v>82533251.840000004</v>
      </c>
      <c r="R6" s="5">
        <f t="shared" si="5"/>
        <v>58952383.759999998</v>
      </c>
      <c r="S6" s="5">
        <f t="shared" si="6"/>
        <v>41266625.920000002</v>
      </c>
      <c r="T6" s="5">
        <f t="shared" si="7"/>
        <v>29475978.32</v>
      </c>
      <c r="U6" s="5">
        <f t="shared" si="7"/>
        <v>23580868.080000002</v>
      </c>
      <c r="V6" s="5">
        <f t="shared" si="7"/>
        <v>17685757.84</v>
      </c>
      <c r="W6" s="5">
        <f t="shared" si="7"/>
        <v>11790647.6</v>
      </c>
      <c r="X6" s="5">
        <f t="shared" si="7"/>
        <v>11790647.6</v>
      </c>
      <c r="Y6" s="5">
        <f t="shared" si="7"/>
        <v>8842665.3599999994</v>
      </c>
      <c r="Z6" s="5">
        <f t="shared" si="7"/>
        <v>8842665.3599999994</v>
      </c>
      <c r="AA6" s="46"/>
    </row>
    <row r="7" spans="1:27" ht="15" thickTop="1" thickBot="1" x14ac:dyDescent="0.6">
      <c r="A7" s="8">
        <v>7706</v>
      </c>
      <c r="B7" s="4">
        <f>Data!I32</f>
        <v>0.1</v>
      </c>
      <c r="C7" s="5">
        <f t="shared" si="2"/>
        <v>148904579.20000002</v>
      </c>
      <c r="D7" s="5">
        <f t="shared" si="2"/>
        <v>106360523.80000001</v>
      </c>
      <c r="E7" s="5">
        <f t="shared" si="0"/>
        <v>74452289.600000009</v>
      </c>
      <c r="F7" s="5">
        <f t="shared" si="0"/>
        <v>53179876.600000001</v>
      </c>
      <c r="G7" s="5">
        <f t="shared" si="0"/>
        <v>42544055.400000006</v>
      </c>
      <c r="H7" s="5">
        <f t="shared" si="0"/>
        <v>31908234.199999999</v>
      </c>
      <c r="I7" s="5">
        <f t="shared" si="0"/>
        <v>21272413</v>
      </c>
      <c r="J7" s="5">
        <f t="shared" si="0"/>
        <v>21272413</v>
      </c>
      <c r="K7" s="5">
        <f t="shared" si="0"/>
        <v>15953731.800000001</v>
      </c>
      <c r="L7" s="5">
        <f t="shared" si="0"/>
        <v>15953731.800000001</v>
      </c>
      <c r="M7" s="46"/>
      <c r="O7" s="8">
        <f t="shared" si="3"/>
        <v>7706</v>
      </c>
      <c r="P7" s="4">
        <f t="shared" si="3"/>
        <v>0.1</v>
      </c>
      <c r="Q7" s="5">
        <f t="shared" si="4"/>
        <v>148904579.20000002</v>
      </c>
      <c r="R7" s="5">
        <f t="shared" si="5"/>
        <v>106360523.80000001</v>
      </c>
      <c r="S7" s="5">
        <f t="shared" si="6"/>
        <v>74452289.600000009</v>
      </c>
      <c r="T7" s="5">
        <f t="shared" si="7"/>
        <v>53179876.600000001</v>
      </c>
      <c r="U7" s="5">
        <f t="shared" si="7"/>
        <v>42544055.400000006</v>
      </c>
      <c r="V7" s="5">
        <f t="shared" si="7"/>
        <v>31908234.199999999</v>
      </c>
      <c r="W7" s="5">
        <f t="shared" si="7"/>
        <v>21272413</v>
      </c>
      <c r="X7" s="5">
        <f t="shared" si="7"/>
        <v>21272413</v>
      </c>
      <c r="Y7" s="5">
        <f t="shared" si="7"/>
        <v>15953731.800000001</v>
      </c>
      <c r="Z7" s="5">
        <f t="shared" si="7"/>
        <v>15953731.800000001</v>
      </c>
      <c r="AA7" s="46"/>
    </row>
    <row r="8" spans="1:27" ht="15" thickTop="1" thickBot="1" x14ac:dyDescent="0.6">
      <c r="A8" s="8">
        <v>9104</v>
      </c>
      <c r="B8" s="4">
        <f>Data!I33</f>
        <v>0.12</v>
      </c>
      <c r="C8" s="5">
        <f t="shared" si="2"/>
        <v>211102095.36000001</v>
      </c>
      <c r="D8" s="5">
        <f t="shared" si="2"/>
        <v>150787367.03999999</v>
      </c>
      <c r="E8" s="5">
        <f t="shared" si="0"/>
        <v>105551047.68000001</v>
      </c>
      <c r="F8" s="5">
        <f t="shared" si="0"/>
        <v>75393137.280000001</v>
      </c>
      <c r="G8" s="5">
        <f t="shared" si="0"/>
        <v>60314728.32</v>
      </c>
      <c r="H8" s="5">
        <f t="shared" si="0"/>
        <v>45236319.359999999</v>
      </c>
      <c r="I8" s="5">
        <f t="shared" si="0"/>
        <v>30157910.399999999</v>
      </c>
      <c r="J8" s="5">
        <f t="shared" si="0"/>
        <v>30157910.399999999</v>
      </c>
      <c r="K8" s="5">
        <f t="shared" si="0"/>
        <v>22617613.440000001</v>
      </c>
      <c r="L8" s="5">
        <f t="shared" si="0"/>
        <v>22617613.440000001</v>
      </c>
      <c r="M8" s="46"/>
      <c r="O8" s="8">
        <f t="shared" si="3"/>
        <v>9104</v>
      </c>
      <c r="P8" s="4">
        <f t="shared" si="3"/>
        <v>0.12</v>
      </c>
      <c r="Q8" s="5">
        <f t="shared" si="4"/>
        <v>211102095.36000001</v>
      </c>
      <c r="R8" s="5">
        <f t="shared" si="5"/>
        <v>150787367.03999999</v>
      </c>
      <c r="S8" s="5">
        <f t="shared" si="6"/>
        <v>105551047.68000001</v>
      </c>
      <c r="T8" s="5">
        <f t="shared" si="7"/>
        <v>75393137.280000001</v>
      </c>
      <c r="U8" s="5">
        <f t="shared" si="7"/>
        <v>60314728.32</v>
      </c>
      <c r="V8" s="5">
        <f t="shared" si="7"/>
        <v>45236319.359999999</v>
      </c>
      <c r="W8" s="5">
        <f t="shared" si="7"/>
        <v>30157910.399999999</v>
      </c>
      <c r="X8" s="5">
        <f t="shared" si="7"/>
        <v>30157910.399999999</v>
      </c>
      <c r="Y8" s="5">
        <f t="shared" si="7"/>
        <v>22617613.440000001</v>
      </c>
      <c r="Z8" s="5">
        <f t="shared" si="7"/>
        <v>22617613.440000001</v>
      </c>
      <c r="AA8" s="46"/>
    </row>
    <row r="9" spans="1:27" ht="15" thickTop="1" thickBot="1" x14ac:dyDescent="0.6">
      <c r="A9" s="8">
        <v>11424</v>
      </c>
      <c r="B9" s="4">
        <f>Data!I34</f>
        <v>0.11</v>
      </c>
      <c r="C9" s="5">
        <f t="shared" si="2"/>
        <v>242823060.48000002</v>
      </c>
      <c r="D9" s="5">
        <f>D$1*$B9*$A9</f>
        <v>173445222.72</v>
      </c>
      <c r="E9" s="5">
        <f t="shared" si="0"/>
        <v>121411530.24000001</v>
      </c>
      <c r="F9" s="5">
        <f t="shared" si="0"/>
        <v>86721983.040000007</v>
      </c>
      <c r="G9" s="5">
        <f t="shared" si="0"/>
        <v>69377837.75999999</v>
      </c>
      <c r="H9" s="5">
        <f t="shared" si="0"/>
        <v>52033692.480000004</v>
      </c>
      <c r="I9" s="5">
        <f t="shared" si="0"/>
        <v>34689547.200000003</v>
      </c>
      <c r="J9" s="5">
        <f t="shared" si="0"/>
        <v>34689547.200000003</v>
      </c>
      <c r="K9" s="5">
        <f t="shared" si="0"/>
        <v>26016217.919999998</v>
      </c>
      <c r="L9" s="5">
        <f t="shared" si="0"/>
        <v>26016217.919999998</v>
      </c>
      <c r="M9" s="46"/>
      <c r="O9" s="8">
        <f t="shared" si="3"/>
        <v>11424</v>
      </c>
      <c r="P9" s="4">
        <f t="shared" si="3"/>
        <v>0.11</v>
      </c>
      <c r="Q9" s="5">
        <f t="shared" si="4"/>
        <v>242823060.48000002</v>
      </c>
      <c r="R9" s="5">
        <f t="shared" si="5"/>
        <v>173445222.72</v>
      </c>
      <c r="S9" s="5">
        <f t="shared" si="6"/>
        <v>121411530.24000001</v>
      </c>
      <c r="T9" s="5">
        <f t="shared" si="7"/>
        <v>86721983.040000007</v>
      </c>
      <c r="U9" s="5">
        <f t="shared" si="7"/>
        <v>69377837.75999999</v>
      </c>
      <c r="V9" s="5">
        <f t="shared" si="7"/>
        <v>52033692.480000004</v>
      </c>
      <c r="W9" s="5">
        <f t="shared" si="7"/>
        <v>34689547.200000003</v>
      </c>
      <c r="X9" s="5">
        <f t="shared" si="7"/>
        <v>34689547.200000003</v>
      </c>
      <c r="Y9" s="5">
        <f t="shared" si="7"/>
        <v>26016217.919999998</v>
      </c>
      <c r="Z9" s="5">
        <f>Z$1*$B9*$A9</f>
        <v>26016217.919999998</v>
      </c>
      <c r="AA9" s="46"/>
    </row>
    <row r="10" spans="1:27" ht="15" thickTop="1" thickBot="1" x14ac:dyDescent="0.6">
      <c r="A10" s="8">
        <v>13565</v>
      </c>
      <c r="B10" s="4">
        <f>Data!I35</f>
        <v>0.15</v>
      </c>
      <c r="C10" s="5">
        <f t="shared" si="2"/>
        <v>393178812</v>
      </c>
      <c r="D10" s="5">
        <f t="shared" si="2"/>
        <v>280842299.25</v>
      </c>
      <c r="E10" s="5">
        <f t="shared" si="0"/>
        <v>196589406</v>
      </c>
      <c r="F10" s="5">
        <f t="shared" si="0"/>
        <v>140420132.25</v>
      </c>
      <c r="G10" s="5">
        <f t="shared" si="0"/>
        <v>112336512.75</v>
      </c>
      <c r="H10" s="5">
        <f t="shared" si="0"/>
        <v>84252893.25</v>
      </c>
      <c r="I10" s="5">
        <f t="shared" si="0"/>
        <v>56169273.75</v>
      </c>
      <c r="J10" s="5">
        <f t="shared" si="0"/>
        <v>56169273.75</v>
      </c>
      <c r="K10" s="5">
        <f t="shared" si="0"/>
        <v>42125429.25</v>
      </c>
      <c r="L10" s="5">
        <f t="shared" si="0"/>
        <v>42125429.25</v>
      </c>
      <c r="M10" s="46"/>
      <c r="O10" s="8">
        <f t="shared" si="3"/>
        <v>13565</v>
      </c>
      <c r="P10" s="4">
        <f t="shared" si="3"/>
        <v>0.15</v>
      </c>
      <c r="Q10" s="5">
        <f t="shared" si="4"/>
        <v>393178812</v>
      </c>
      <c r="R10" s="5">
        <f t="shared" si="5"/>
        <v>280842299.25</v>
      </c>
      <c r="S10" s="5">
        <f t="shared" si="6"/>
        <v>196589406</v>
      </c>
      <c r="T10" s="5">
        <f t="shared" si="7"/>
        <v>140420132.25</v>
      </c>
      <c r="U10" s="5">
        <f t="shared" si="7"/>
        <v>112336512.75</v>
      </c>
      <c r="V10" s="5">
        <f t="shared" si="7"/>
        <v>84252893.25</v>
      </c>
      <c r="W10" s="5">
        <f t="shared" si="7"/>
        <v>56169273.75</v>
      </c>
      <c r="X10" s="5">
        <f t="shared" si="7"/>
        <v>56169273.75</v>
      </c>
      <c r="Y10" s="5">
        <f t="shared" si="7"/>
        <v>42125429.25</v>
      </c>
      <c r="Z10" s="5">
        <f t="shared" si="7"/>
        <v>42125429.25</v>
      </c>
      <c r="AA10" s="46"/>
    </row>
    <row r="11" spans="1:27" ht="15" thickTop="1" thickBot="1" x14ac:dyDescent="0.6">
      <c r="A11" s="8">
        <v>16818</v>
      </c>
      <c r="B11" s="4">
        <f>Data!I36</f>
        <v>0.17</v>
      </c>
      <c r="C11" s="5">
        <f t="shared" si="2"/>
        <v>552461881.92000008</v>
      </c>
      <c r="D11" s="5">
        <f t="shared" si="2"/>
        <v>394616038.38000005</v>
      </c>
      <c r="E11" s="5">
        <f t="shared" si="0"/>
        <v>276230940.96000004</v>
      </c>
      <c r="F11" s="5">
        <f t="shared" si="0"/>
        <v>197306589.66000003</v>
      </c>
      <c r="G11" s="5">
        <f t="shared" si="0"/>
        <v>157845843.54000002</v>
      </c>
      <c r="H11" s="5">
        <f t="shared" si="0"/>
        <v>118385097.42</v>
      </c>
      <c r="I11" s="5">
        <f t="shared" si="0"/>
        <v>78924351.300000012</v>
      </c>
      <c r="J11" s="5">
        <f t="shared" si="0"/>
        <v>78924351.300000012</v>
      </c>
      <c r="K11" s="5">
        <f t="shared" si="0"/>
        <v>59191119.180000007</v>
      </c>
      <c r="L11" s="5">
        <f t="shared" si="0"/>
        <v>59191119.180000007</v>
      </c>
      <c r="M11" s="46"/>
      <c r="O11" s="8">
        <f t="shared" si="3"/>
        <v>16818</v>
      </c>
      <c r="P11" s="4">
        <f t="shared" si="3"/>
        <v>0.17</v>
      </c>
      <c r="Q11" s="5">
        <f t="shared" si="4"/>
        <v>552461881.92000008</v>
      </c>
      <c r="R11" s="5">
        <f t="shared" si="5"/>
        <v>394616038.38000005</v>
      </c>
      <c r="S11" s="5">
        <f t="shared" si="6"/>
        <v>276230940.96000004</v>
      </c>
      <c r="T11" s="5">
        <f t="shared" si="7"/>
        <v>197306589.66000003</v>
      </c>
      <c r="U11" s="5">
        <f t="shared" si="7"/>
        <v>157845843.54000002</v>
      </c>
      <c r="V11" s="5">
        <f t="shared" si="7"/>
        <v>118385097.42</v>
      </c>
      <c r="W11" s="5">
        <f t="shared" si="7"/>
        <v>78924351.300000012</v>
      </c>
      <c r="X11" s="5">
        <f t="shared" si="7"/>
        <v>78924351.300000012</v>
      </c>
      <c r="Y11" s="5">
        <f t="shared" si="7"/>
        <v>59191119.180000007</v>
      </c>
      <c r="Z11" s="5">
        <f t="shared" si="7"/>
        <v>59191119.180000007</v>
      </c>
      <c r="AA11" s="46"/>
    </row>
    <row r="12" spans="1:27" ht="15" thickTop="1" thickBot="1" x14ac:dyDescent="0.6">
      <c r="A12" s="8">
        <v>21171</v>
      </c>
      <c r="B12" s="4">
        <f>Data!I37</f>
        <v>0.11</v>
      </c>
      <c r="C12" s="5">
        <f t="shared" si="2"/>
        <v>450000613.92000002</v>
      </c>
      <c r="D12" s="5">
        <f t="shared" si="2"/>
        <v>321429342.63</v>
      </c>
      <c r="E12" s="5">
        <f t="shared" si="0"/>
        <v>225000306.96000001</v>
      </c>
      <c r="F12" s="5">
        <f t="shared" si="0"/>
        <v>160713506.91</v>
      </c>
      <c r="G12" s="5">
        <f t="shared" si="0"/>
        <v>128571271.28999999</v>
      </c>
      <c r="H12" s="5">
        <f t="shared" si="0"/>
        <v>96429035.670000017</v>
      </c>
      <c r="I12" s="5">
        <f t="shared" si="0"/>
        <v>64286800.050000004</v>
      </c>
      <c r="J12" s="5">
        <f t="shared" si="0"/>
        <v>64286800.050000004</v>
      </c>
      <c r="K12" s="5">
        <f t="shared" si="0"/>
        <v>48213353.43</v>
      </c>
      <c r="L12" s="5">
        <f t="shared" si="0"/>
        <v>48213353.43</v>
      </c>
      <c r="M12" s="46"/>
      <c r="O12" s="8">
        <f t="shared" si="3"/>
        <v>21171</v>
      </c>
      <c r="P12" s="4">
        <f t="shared" si="3"/>
        <v>0.11</v>
      </c>
      <c r="Q12" s="5">
        <f t="shared" si="4"/>
        <v>450000613.92000002</v>
      </c>
      <c r="R12" s="5">
        <f t="shared" si="5"/>
        <v>321429342.63</v>
      </c>
      <c r="S12" s="5">
        <f t="shared" si="6"/>
        <v>225000306.96000001</v>
      </c>
      <c r="T12" s="5">
        <f t="shared" si="7"/>
        <v>160713506.91</v>
      </c>
      <c r="U12" s="5">
        <f t="shared" si="7"/>
        <v>128571271.28999999</v>
      </c>
      <c r="V12" s="5">
        <f t="shared" si="7"/>
        <v>96429035.670000017</v>
      </c>
      <c r="W12" s="5">
        <f t="shared" si="7"/>
        <v>64286800.050000004</v>
      </c>
      <c r="X12" s="5">
        <f t="shared" si="7"/>
        <v>64286800.050000004</v>
      </c>
      <c r="Y12" s="5">
        <f t="shared" si="7"/>
        <v>48213353.43</v>
      </c>
      <c r="Z12" s="5">
        <f t="shared" si="7"/>
        <v>48213353.43</v>
      </c>
      <c r="AA12" s="46"/>
    </row>
    <row r="13" spans="1:27" ht="15" thickTop="1" thickBot="1" x14ac:dyDescent="0.6">
      <c r="A13" s="9">
        <v>40583</v>
      </c>
      <c r="B13" s="10">
        <f>Data!I38</f>
        <v>0.04</v>
      </c>
      <c r="C13" s="11">
        <f t="shared" si="2"/>
        <v>313677370.24000001</v>
      </c>
      <c r="D13" s="11">
        <f t="shared" si="2"/>
        <v>224055496.36000001</v>
      </c>
      <c r="E13" s="11">
        <f t="shared" si="0"/>
        <v>156838685.12</v>
      </c>
      <c r="F13" s="11">
        <f t="shared" si="0"/>
        <v>112026936.52</v>
      </c>
      <c r="G13" s="11">
        <f t="shared" si="0"/>
        <v>89621873.88000001</v>
      </c>
      <c r="H13" s="11">
        <f t="shared" si="0"/>
        <v>67216811.239999995</v>
      </c>
      <c r="I13" s="11">
        <f t="shared" si="0"/>
        <v>44811748.600000001</v>
      </c>
      <c r="J13" s="11">
        <f t="shared" si="0"/>
        <v>44811748.600000001</v>
      </c>
      <c r="K13" s="11">
        <f t="shared" si="0"/>
        <v>33607593.960000001</v>
      </c>
      <c r="L13" s="11">
        <f t="shared" si="0"/>
        <v>33607593.960000001</v>
      </c>
      <c r="M13" s="47"/>
      <c r="O13" s="9">
        <f t="shared" si="3"/>
        <v>40583</v>
      </c>
      <c r="P13" s="10">
        <f t="shared" si="3"/>
        <v>0.04</v>
      </c>
      <c r="Q13" s="11">
        <f t="shared" si="4"/>
        <v>313677370.24000001</v>
      </c>
      <c r="R13" s="11">
        <f t="shared" si="5"/>
        <v>224055496.36000001</v>
      </c>
      <c r="S13" s="11">
        <f t="shared" si="6"/>
        <v>156838685.12</v>
      </c>
      <c r="T13" s="11">
        <f t="shared" si="7"/>
        <v>112026936.52</v>
      </c>
      <c r="U13" s="11">
        <f t="shared" si="7"/>
        <v>89621873.88000001</v>
      </c>
      <c r="V13" s="11">
        <f t="shared" si="7"/>
        <v>67216811.239999995</v>
      </c>
      <c r="W13" s="11">
        <f t="shared" si="7"/>
        <v>44811748.600000001</v>
      </c>
      <c r="X13" s="11">
        <f t="shared" si="7"/>
        <v>44811748.600000001</v>
      </c>
      <c r="Y13" s="11">
        <f t="shared" si="7"/>
        <v>33607593.960000001</v>
      </c>
      <c r="Z13" s="11">
        <f t="shared" si="7"/>
        <v>33607593.960000001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4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4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496</v>
      </c>
      <c r="B18" s="4">
        <f>B3</f>
        <v>0.03</v>
      </c>
      <c r="C18" s="5">
        <f>C$1*$B18*$A18</f>
        <v>2875292.16</v>
      </c>
      <c r="D18" s="5">
        <f>D$1*$B18*$A18</f>
        <v>2053782.2399999998</v>
      </c>
      <c r="E18" s="5">
        <f t="shared" ref="E18:L28" si="8">E$1*$B18*$A18</f>
        <v>1437646.08</v>
      </c>
      <c r="F18" s="5">
        <f t="shared" si="8"/>
        <v>1026883.6799999999</v>
      </c>
      <c r="G18" s="5">
        <f t="shared" si="8"/>
        <v>821509.92</v>
      </c>
      <c r="H18" s="5">
        <f t="shared" si="8"/>
        <v>616136.16</v>
      </c>
      <c r="I18" s="5">
        <f t="shared" si="8"/>
        <v>410762.39999999997</v>
      </c>
      <c r="J18" s="5">
        <f t="shared" si="8"/>
        <v>410762.39999999997</v>
      </c>
      <c r="K18" s="5">
        <f t="shared" si="8"/>
        <v>308060.64</v>
      </c>
      <c r="L18" s="5">
        <f t="shared" si="8"/>
        <v>308060.64</v>
      </c>
      <c r="M18" s="46"/>
      <c r="O18" s="8">
        <f>A18</f>
        <v>496</v>
      </c>
      <c r="P18" s="4">
        <f>B18</f>
        <v>0.03</v>
      </c>
      <c r="Q18" s="5">
        <f>Q$1*$B18*$A18</f>
        <v>2875292.16</v>
      </c>
      <c r="R18" s="5">
        <f>R$1*$B18*$A18</f>
        <v>2053782.2399999998</v>
      </c>
      <c r="S18" s="5">
        <f>S$1*$B18*$A18</f>
        <v>1437646.08</v>
      </c>
      <c r="T18" s="5">
        <f>T$1*$B18*$A18</f>
        <v>1026883.6799999999</v>
      </c>
      <c r="U18" s="5">
        <f t="shared" ref="U18:Z18" si="9">U$1*$B18*$A18</f>
        <v>821509.92</v>
      </c>
      <c r="V18" s="5">
        <f t="shared" si="9"/>
        <v>616136.16</v>
      </c>
      <c r="W18" s="5">
        <f t="shared" si="9"/>
        <v>410762.39999999997</v>
      </c>
      <c r="X18" s="5">
        <f t="shared" si="9"/>
        <v>410762.39999999997</v>
      </c>
      <c r="Y18" s="5">
        <f t="shared" si="9"/>
        <v>308060.64</v>
      </c>
      <c r="Z18" s="5">
        <f t="shared" si="9"/>
        <v>308060.64</v>
      </c>
      <c r="AA18" s="46"/>
    </row>
    <row r="19" spans="1:27" ht="15" thickTop="1" thickBot="1" x14ac:dyDescent="0.6">
      <c r="A19" s="8">
        <v>1654</v>
      </c>
      <c r="B19" s="4">
        <f t="shared" ref="B19:B28" si="10">B4</f>
        <v>0.03</v>
      </c>
      <c r="C19" s="5">
        <f t="shared" ref="C19:D28" si="11">C$1*$B19*$A19</f>
        <v>9588171.8399999999</v>
      </c>
      <c r="D19" s="5">
        <f t="shared" si="11"/>
        <v>6848701.2599999998</v>
      </c>
      <c r="E19" s="5">
        <f t="shared" si="8"/>
        <v>4794085.92</v>
      </c>
      <c r="F19" s="5">
        <f t="shared" si="8"/>
        <v>3424325.82</v>
      </c>
      <c r="G19" s="5">
        <f t="shared" si="8"/>
        <v>2739470.58</v>
      </c>
      <c r="H19" s="5">
        <f t="shared" si="8"/>
        <v>2054615.34</v>
      </c>
      <c r="I19" s="5">
        <f t="shared" si="8"/>
        <v>1369760.0999999999</v>
      </c>
      <c r="J19" s="5">
        <f t="shared" si="8"/>
        <v>1369760.0999999999</v>
      </c>
      <c r="K19" s="5">
        <f t="shared" si="8"/>
        <v>1027282.8600000001</v>
      </c>
      <c r="L19" s="5">
        <f t="shared" si="8"/>
        <v>1027282.8600000001</v>
      </c>
      <c r="M19" s="46"/>
      <c r="O19" s="8">
        <f t="shared" ref="O19:P28" si="12">A19</f>
        <v>1654</v>
      </c>
      <c r="P19" s="4">
        <f t="shared" si="12"/>
        <v>0.03</v>
      </c>
      <c r="Q19" s="5">
        <f t="shared" ref="Q19:Q28" si="13">Q$1*$B19*$A19</f>
        <v>9588171.8399999999</v>
      </c>
      <c r="R19" s="5">
        <f t="shared" ref="R19:R28" si="14">$D$1*$B19*$A19</f>
        <v>6848701.2599999998</v>
      </c>
      <c r="S19" s="5">
        <f t="shared" ref="S19:S28" si="15">$E$1*$B19*$A19</f>
        <v>4794085.92</v>
      </c>
      <c r="T19" s="5">
        <f t="shared" ref="T19:Z28" si="16">T$1*$B19*$A19</f>
        <v>3424325.82</v>
      </c>
      <c r="U19" s="5">
        <f t="shared" si="16"/>
        <v>2739470.58</v>
      </c>
      <c r="V19" s="5">
        <f t="shared" si="16"/>
        <v>2054615.34</v>
      </c>
      <c r="W19" s="5">
        <f t="shared" si="16"/>
        <v>1369760.0999999999</v>
      </c>
      <c r="X19" s="5">
        <f t="shared" si="16"/>
        <v>1369760.0999999999</v>
      </c>
      <c r="Y19" s="5">
        <f t="shared" si="16"/>
        <v>1027282.8600000001</v>
      </c>
      <c r="Z19" s="5">
        <f t="shared" si="16"/>
        <v>1027282.8600000001</v>
      </c>
      <c r="AA19" s="46"/>
    </row>
    <row r="20" spans="1:27" ht="15" thickTop="1" thickBot="1" x14ac:dyDescent="0.6">
      <c r="A20" s="8">
        <v>2208</v>
      </c>
      <c r="B20" s="4">
        <f t="shared" si="10"/>
        <v>0.06</v>
      </c>
      <c r="C20" s="5">
        <f t="shared" si="11"/>
        <v>25599375.359999999</v>
      </c>
      <c r="D20" s="5">
        <f t="shared" si="11"/>
        <v>18285287.039999999</v>
      </c>
      <c r="E20" s="5">
        <f t="shared" si="8"/>
        <v>12799687.68</v>
      </c>
      <c r="F20" s="5">
        <f t="shared" si="8"/>
        <v>9142577.2799999993</v>
      </c>
      <c r="G20" s="5">
        <f t="shared" si="8"/>
        <v>7314088.3200000003</v>
      </c>
      <c r="H20" s="5">
        <f t="shared" si="8"/>
        <v>5485599.3600000003</v>
      </c>
      <c r="I20" s="5">
        <f t="shared" si="8"/>
        <v>3657110.4</v>
      </c>
      <c r="J20" s="5">
        <f t="shared" si="8"/>
        <v>3657110.4</v>
      </c>
      <c r="K20" s="5">
        <f t="shared" si="8"/>
        <v>2742733.44</v>
      </c>
      <c r="L20" s="5">
        <f t="shared" si="8"/>
        <v>2742733.44</v>
      </c>
      <c r="M20" s="46"/>
      <c r="O20" s="8">
        <f t="shared" si="12"/>
        <v>2208</v>
      </c>
      <c r="P20" s="4">
        <f t="shared" si="12"/>
        <v>0.06</v>
      </c>
      <c r="Q20" s="5">
        <f t="shared" si="13"/>
        <v>25599375.359999999</v>
      </c>
      <c r="R20" s="5">
        <f t="shared" si="14"/>
        <v>18285287.039999999</v>
      </c>
      <c r="S20" s="5">
        <f t="shared" si="15"/>
        <v>12799687.68</v>
      </c>
      <c r="T20" s="5">
        <f t="shared" si="16"/>
        <v>9142577.2799999993</v>
      </c>
      <c r="U20" s="5">
        <f t="shared" si="16"/>
        <v>7314088.3200000003</v>
      </c>
      <c r="V20" s="5">
        <f t="shared" si="16"/>
        <v>5485599.3600000003</v>
      </c>
      <c r="W20" s="5">
        <f t="shared" si="16"/>
        <v>3657110.4</v>
      </c>
      <c r="X20" s="5">
        <f t="shared" si="16"/>
        <v>3657110.4</v>
      </c>
      <c r="Y20" s="5">
        <f t="shared" si="16"/>
        <v>2742733.44</v>
      </c>
      <c r="Z20" s="5">
        <f t="shared" si="16"/>
        <v>2742733.44</v>
      </c>
      <c r="AA20" s="46"/>
    </row>
    <row r="21" spans="1:27" ht="15" thickTop="1" thickBot="1" x14ac:dyDescent="0.6">
      <c r="A21" s="8">
        <v>4696</v>
      </c>
      <c r="B21" s="4">
        <f t="shared" si="10"/>
        <v>0.08</v>
      </c>
      <c r="C21" s="5">
        <f t="shared" si="11"/>
        <v>72593397.75999999</v>
      </c>
      <c r="D21" s="5">
        <f t="shared" si="11"/>
        <v>51852480.640000001</v>
      </c>
      <c r="E21" s="5">
        <f t="shared" si="8"/>
        <v>36296698.879999995</v>
      </c>
      <c r="F21" s="5">
        <f t="shared" si="8"/>
        <v>25926052.48</v>
      </c>
      <c r="G21" s="5">
        <f t="shared" si="8"/>
        <v>20740917.120000001</v>
      </c>
      <c r="H21" s="5">
        <f t="shared" si="8"/>
        <v>15555781.76</v>
      </c>
      <c r="I21" s="5">
        <f t="shared" si="8"/>
        <v>10370646.4</v>
      </c>
      <c r="J21" s="5">
        <f t="shared" si="8"/>
        <v>10370646.4</v>
      </c>
      <c r="K21" s="5">
        <f t="shared" si="8"/>
        <v>7777703.04</v>
      </c>
      <c r="L21" s="5">
        <f t="shared" si="8"/>
        <v>7777703.04</v>
      </c>
      <c r="M21" s="46"/>
      <c r="O21" s="8">
        <f t="shared" si="12"/>
        <v>4696</v>
      </c>
      <c r="P21" s="4">
        <f t="shared" si="12"/>
        <v>0.08</v>
      </c>
      <c r="Q21" s="5">
        <f t="shared" si="13"/>
        <v>72593397.75999999</v>
      </c>
      <c r="R21" s="5">
        <f t="shared" si="14"/>
        <v>51852480.640000001</v>
      </c>
      <c r="S21" s="5">
        <f t="shared" si="15"/>
        <v>36296698.879999995</v>
      </c>
      <c r="T21" s="5">
        <f t="shared" si="16"/>
        <v>25926052.48</v>
      </c>
      <c r="U21" s="5">
        <f t="shared" si="16"/>
        <v>20740917.120000001</v>
      </c>
      <c r="V21" s="5">
        <f t="shared" si="16"/>
        <v>15555781.76</v>
      </c>
      <c r="W21" s="5">
        <f t="shared" si="16"/>
        <v>10370646.4</v>
      </c>
      <c r="X21" s="5">
        <f t="shared" si="16"/>
        <v>10370646.4</v>
      </c>
      <c r="Y21" s="5">
        <f t="shared" si="16"/>
        <v>7777703.04</v>
      </c>
      <c r="Z21" s="5">
        <f t="shared" si="16"/>
        <v>7777703.04</v>
      </c>
      <c r="AA21" s="46"/>
    </row>
    <row r="22" spans="1:27" ht="15" thickTop="1" thickBot="1" x14ac:dyDescent="0.6">
      <c r="A22" s="8">
        <v>6179</v>
      </c>
      <c r="B22" s="4">
        <f t="shared" si="10"/>
        <v>0.1</v>
      </c>
      <c r="C22" s="5">
        <f t="shared" si="11"/>
        <v>119398052.80000001</v>
      </c>
      <c r="D22" s="5">
        <f t="shared" si="11"/>
        <v>85284411.700000003</v>
      </c>
      <c r="E22" s="5">
        <f t="shared" si="8"/>
        <v>59699026.400000006</v>
      </c>
      <c r="F22" s="5">
        <f t="shared" si="8"/>
        <v>42641896.900000006</v>
      </c>
      <c r="G22" s="5">
        <f t="shared" si="8"/>
        <v>34113641.100000001</v>
      </c>
      <c r="H22" s="5">
        <f t="shared" si="8"/>
        <v>25585385.299999997</v>
      </c>
      <c r="I22" s="5">
        <f t="shared" si="8"/>
        <v>17057129.5</v>
      </c>
      <c r="J22" s="5">
        <f t="shared" si="8"/>
        <v>17057129.5</v>
      </c>
      <c r="K22" s="5">
        <f t="shared" si="8"/>
        <v>12792383.700000001</v>
      </c>
      <c r="L22" s="5">
        <f t="shared" si="8"/>
        <v>12792383.700000001</v>
      </c>
      <c r="M22" s="46"/>
      <c r="O22" s="8">
        <f t="shared" si="12"/>
        <v>6179</v>
      </c>
      <c r="P22" s="4">
        <f t="shared" si="12"/>
        <v>0.1</v>
      </c>
      <c r="Q22" s="5">
        <f t="shared" si="13"/>
        <v>119398052.80000001</v>
      </c>
      <c r="R22" s="5">
        <f t="shared" si="14"/>
        <v>85284411.700000003</v>
      </c>
      <c r="S22" s="5">
        <f t="shared" si="15"/>
        <v>59699026.400000006</v>
      </c>
      <c r="T22" s="5">
        <f t="shared" si="16"/>
        <v>42641896.900000006</v>
      </c>
      <c r="U22" s="5">
        <f t="shared" si="16"/>
        <v>34113641.100000001</v>
      </c>
      <c r="V22" s="5">
        <f t="shared" si="16"/>
        <v>25585385.299999997</v>
      </c>
      <c r="W22" s="5">
        <f t="shared" si="16"/>
        <v>17057129.5</v>
      </c>
      <c r="X22" s="5">
        <f t="shared" si="16"/>
        <v>17057129.5</v>
      </c>
      <c r="Y22" s="5">
        <f t="shared" si="16"/>
        <v>12792383.700000001</v>
      </c>
      <c r="Z22" s="5">
        <f t="shared" si="16"/>
        <v>12792383.700000001</v>
      </c>
      <c r="AA22" s="46"/>
    </row>
    <row r="23" spans="1:27" ht="15" thickTop="1" thickBot="1" x14ac:dyDescent="0.6">
      <c r="A23" s="8">
        <v>8900</v>
      </c>
      <c r="B23" s="4">
        <f t="shared" si="10"/>
        <v>0.12</v>
      </c>
      <c r="C23" s="5">
        <f t="shared" si="11"/>
        <v>206371776</v>
      </c>
      <c r="D23" s="5">
        <f t="shared" si="11"/>
        <v>147408564</v>
      </c>
      <c r="E23" s="5">
        <f t="shared" si="8"/>
        <v>103185888</v>
      </c>
      <c r="F23" s="5">
        <f t="shared" si="8"/>
        <v>73703748</v>
      </c>
      <c r="G23" s="5">
        <f t="shared" si="8"/>
        <v>58963212</v>
      </c>
      <c r="H23" s="5">
        <f t="shared" si="8"/>
        <v>44222676</v>
      </c>
      <c r="I23" s="5">
        <f t="shared" si="8"/>
        <v>29482140</v>
      </c>
      <c r="J23" s="5">
        <f t="shared" si="8"/>
        <v>29482140</v>
      </c>
      <c r="K23" s="5">
        <f t="shared" si="8"/>
        <v>22110804</v>
      </c>
      <c r="L23" s="5">
        <f t="shared" si="8"/>
        <v>22110804</v>
      </c>
      <c r="M23" s="46"/>
      <c r="O23" s="8">
        <f t="shared" si="12"/>
        <v>8900</v>
      </c>
      <c r="P23" s="4">
        <f t="shared" si="12"/>
        <v>0.12</v>
      </c>
      <c r="Q23" s="5">
        <f t="shared" si="13"/>
        <v>206371776</v>
      </c>
      <c r="R23" s="5">
        <f t="shared" si="14"/>
        <v>147408564</v>
      </c>
      <c r="S23" s="5">
        <f t="shared" si="15"/>
        <v>103185888</v>
      </c>
      <c r="T23" s="5">
        <f t="shared" si="16"/>
        <v>73703748</v>
      </c>
      <c r="U23" s="5">
        <f t="shared" si="16"/>
        <v>58963212</v>
      </c>
      <c r="V23" s="5">
        <f t="shared" si="16"/>
        <v>44222676</v>
      </c>
      <c r="W23" s="5">
        <f t="shared" si="16"/>
        <v>29482140</v>
      </c>
      <c r="X23" s="5">
        <f t="shared" si="16"/>
        <v>29482140</v>
      </c>
      <c r="Y23" s="5">
        <f t="shared" si="16"/>
        <v>22110804</v>
      </c>
      <c r="Z23" s="5">
        <f t="shared" si="16"/>
        <v>22110804</v>
      </c>
      <c r="AA23" s="46"/>
    </row>
    <row r="24" spans="1:27" ht="15" thickTop="1" thickBot="1" x14ac:dyDescent="0.6">
      <c r="A24" s="8">
        <v>10285</v>
      </c>
      <c r="B24" s="4">
        <f t="shared" si="10"/>
        <v>0.11</v>
      </c>
      <c r="C24" s="5">
        <f t="shared" si="11"/>
        <v>218613023.20000002</v>
      </c>
      <c r="D24" s="5">
        <f>D$1*$B24*$A24</f>
        <v>156152321.05000001</v>
      </c>
      <c r="E24" s="5">
        <f t="shared" si="8"/>
        <v>109306511.60000001</v>
      </c>
      <c r="F24" s="5">
        <f t="shared" si="8"/>
        <v>78075594.849999994</v>
      </c>
      <c r="G24" s="5">
        <f t="shared" si="8"/>
        <v>62460702.149999999</v>
      </c>
      <c r="H24" s="5">
        <f t="shared" si="8"/>
        <v>46845809.450000003</v>
      </c>
      <c r="I24" s="5">
        <f t="shared" si="8"/>
        <v>31230916.750000004</v>
      </c>
      <c r="J24" s="5">
        <f t="shared" si="8"/>
        <v>31230916.750000004</v>
      </c>
      <c r="K24" s="5">
        <f t="shared" si="8"/>
        <v>23422339.050000001</v>
      </c>
      <c r="L24" s="5">
        <f t="shared" si="8"/>
        <v>23422339.050000001</v>
      </c>
      <c r="M24" s="46"/>
      <c r="O24" s="8">
        <f t="shared" si="12"/>
        <v>10285</v>
      </c>
      <c r="P24" s="4">
        <f t="shared" si="12"/>
        <v>0.11</v>
      </c>
      <c r="Q24" s="5">
        <f t="shared" si="13"/>
        <v>218613023.20000002</v>
      </c>
      <c r="R24" s="5">
        <f t="shared" si="14"/>
        <v>156152321.05000001</v>
      </c>
      <c r="S24" s="5">
        <f t="shared" si="15"/>
        <v>109306511.60000001</v>
      </c>
      <c r="T24" s="5">
        <f t="shared" si="16"/>
        <v>78075594.849999994</v>
      </c>
      <c r="U24" s="5">
        <f t="shared" si="16"/>
        <v>62460702.149999999</v>
      </c>
      <c r="V24" s="5">
        <f t="shared" si="16"/>
        <v>46845809.450000003</v>
      </c>
      <c r="W24" s="5">
        <f t="shared" si="16"/>
        <v>31230916.750000004</v>
      </c>
      <c r="X24" s="5">
        <f t="shared" si="16"/>
        <v>31230916.750000004</v>
      </c>
      <c r="Y24" s="5">
        <f t="shared" si="16"/>
        <v>23422339.050000001</v>
      </c>
      <c r="Z24" s="5">
        <f>Z$1*$B24*$A24</f>
        <v>23422339.050000001</v>
      </c>
      <c r="AA24" s="46"/>
    </row>
    <row r="25" spans="1:27" ht="15" thickTop="1" thickBot="1" x14ac:dyDescent="0.6">
      <c r="A25" s="8">
        <v>12487</v>
      </c>
      <c r="B25" s="4">
        <f t="shared" si="10"/>
        <v>0.15</v>
      </c>
      <c r="C25" s="5">
        <f t="shared" si="11"/>
        <v>361933197.59999996</v>
      </c>
      <c r="D25" s="5">
        <f t="shared" si="11"/>
        <v>258523980.15000001</v>
      </c>
      <c r="E25" s="5">
        <f t="shared" si="8"/>
        <v>180966598.79999998</v>
      </c>
      <c r="F25" s="5">
        <f t="shared" si="8"/>
        <v>129261053.55</v>
      </c>
      <c r="G25" s="5">
        <f t="shared" si="8"/>
        <v>103409217.45</v>
      </c>
      <c r="H25" s="5">
        <f t="shared" si="8"/>
        <v>77557381.350000009</v>
      </c>
      <c r="I25" s="5">
        <f t="shared" si="8"/>
        <v>51705545.25</v>
      </c>
      <c r="J25" s="5">
        <f t="shared" si="8"/>
        <v>51705545.25</v>
      </c>
      <c r="K25" s="5">
        <f t="shared" si="8"/>
        <v>38777754.149999999</v>
      </c>
      <c r="L25" s="5">
        <f t="shared" si="8"/>
        <v>38777754.149999999</v>
      </c>
      <c r="M25" s="46"/>
      <c r="O25" s="8">
        <f t="shared" si="12"/>
        <v>12487</v>
      </c>
      <c r="P25" s="4">
        <f t="shared" si="12"/>
        <v>0.15</v>
      </c>
      <c r="Q25" s="5">
        <f t="shared" si="13"/>
        <v>361933197.59999996</v>
      </c>
      <c r="R25" s="5">
        <f t="shared" si="14"/>
        <v>258523980.15000001</v>
      </c>
      <c r="S25" s="5">
        <f t="shared" si="15"/>
        <v>180966598.79999998</v>
      </c>
      <c r="T25" s="5">
        <f t="shared" si="16"/>
        <v>129261053.55</v>
      </c>
      <c r="U25" s="5">
        <f t="shared" si="16"/>
        <v>103409217.45</v>
      </c>
      <c r="V25" s="5">
        <f t="shared" si="16"/>
        <v>77557381.350000009</v>
      </c>
      <c r="W25" s="5">
        <f t="shared" si="16"/>
        <v>51705545.25</v>
      </c>
      <c r="X25" s="5">
        <f t="shared" si="16"/>
        <v>51705545.25</v>
      </c>
      <c r="Y25" s="5">
        <f t="shared" si="16"/>
        <v>38777754.149999999</v>
      </c>
      <c r="Z25" s="5">
        <f t="shared" si="16"/>
        <v>38777754.149999999</v>
      </c>
      <c r="AA25" s="46"/>
    </row>
    <row r="26" spans="1:27" ht="15" thickTop="1" thickBot="1" x14ac:dyDescent="0.6">
      <c r="A26" s="8">
        <v>16350</v>
      </c>
      <c r="B26" s="4">
        <f t="shared" si="10"/>
        <v>0.17</v>
      </c>
      <c r="C26" s="5">
        <f t="shared" si="11"/>
        <v>537088344</v>
      </c>
      <c r="D26" s="5">
        <f t="shared" si="11"/>
        <v>383634928.50000006</v>
      </c>
      <c r="E26" s="5">
        <f t="shared" si="8"/>
        <v>268544172</v>
      </c>
      <c r="F26" s="5">
        <f t="shared" si="8"/>
        <v>191816074.5</v>
      </c>
      <c r="G26" s="5">
        <f t="shared" si="8"/>
        <v>153453415.5</v>
      </c>
      <c r="H26" s="5">
        <f t="shared" si="8"/>
        <v>115090756.50000001</v>
      </c>
      <c r="I26" s="5">
        <f t="shared" si="8"/>
        <v>76728097.5</v>
      </c>
      <c r="J26" s="5">
        <f t="shared" si="8"/>
        <v>76728097.5</v>
      </c>
      <c r="K26" s="5">
        <f t="shared" si="8"/>
        <v>57543988.5</v>
      </c>
      <c r="L26" s="5">
        <f t="shared" si="8"/>
        <v>57543988.5</v>
      </c>
      <c r="M26" s="46"/>
      <c r="O26" s="8">
        <f t="shared" si="12"/>
        <v>16350</v>
      </c>
      <c r="P26" s="4">
        <f t="shared" si="12"/>
        <v>0.17</v>
      </c>
      <c r="Q26" s="5">
        <f t="shared" si="13"/>
        <v>537088344</v>
      </c>
      <c r="R26" s="5">
        <f t="shared" si="14"/>
        <v>383634928.50000006</v>
      </c>
      <c r="S26" s="5">
        <f t="shared" si="15"/>
        <v>268544172</v>
      </c>
      <c r="T26" s="5">
        <f t="shared" si="16"/>
        <v>191816074.5</v>
      </c>
      <c r="U26" s="5">
        <f t="shared" si="16"/>
        <v>153453415.5</v>
      </c>
      <c r="V26" s="5">
        <f t="shared" si="16"/>
        <v>115090756.50000001</v>
      </c>
      <c r="W26" s="5">
        <f t="shared" si="16"/>
        <v>76728097.5</v>
      </c>
      <c r="X26" s="5">
        <f t="shared" si="16"/>
        <v>76728097.5</v>
      </c>
      <c r="Y26" s="5">
        <f t="shared" si="16"/>
        <v>57543988.5</v>
      </c>
      <c r="Z26" s="5">
        <f t="shared" si="16"/>
        <v>57543988.5</v>
      </c>
      <c r="AA26" s="46"/>
    </row>
    <row r="27" spans="1:27" ht="15" thickTop="1" thickBot="1" x14ac:dyDescent="0.6">
      <c r="A27" s="8">
        <v>22972</v>
      </c>
      <c r="B27" s="4">
        <f t="shared" si="10"/>
        <v>0.11</v>
      </c>
      <c r="C27" s="5">
        <f t="shared" si="11"/>
        <v>488281805.44</v>
      </c>
      <c r="D27" s="5">
        <f t="shared" si="11"/>
        <v>348773079.16000003</v>
      </c>
      <c r="E27" s="5">
        <f t="shared" si="8"/>
        <v>244140902.72</v>
      </c>
      <c r="F27" s="5">
        <f t="shared" si="8"/>
        <v>174385276.12</v>
      </c>
      <c r="G27" s="5">
        <f t="shared" si="8"/>
        <v>139508726.28</v>
      </c>
      <c r="H27" s="5">
        <f t="shared" si="8"/>
        <v>104632176.44000001</v>
      </c>
      <c r="I27" s="5">
        <f t="shared" si="8"/>
        <v>69755626.600000009</v>
      </c>
      <c r="J27" s="5">
        <f t="shared" si="8"/>
        <v>69755626.600000009</v>
      </c>
      <c r="K27" s="5">
        <f t="shared" si="8"/>
        <v>52314824.759999998</v>
      </c>
      <c r="L27" s="5">
        <f t="shared" si="8"/>
        <v>52314824.759999998</v>
      </c>
      <c r="M27" s="46"/>
      <c r="O27" s="8">
        <f t="shared" si="12"/>
        <v>22972</v>
      </c>
      <c r="P27" s="4">
        <f t="shared" si="12"/>
        <v>0.11</v>
      </c>
      <c r="Q27" s="5">
        <f t="shared" si="13"/>
        <v>488281805.44</v>
      </c>
      <c r="R27" s="5">
        <f t="shared" si="14"/>
        <v>348773079.16000003</v>
      </c>
      <c r="S27" s="5">
        <f t="shared" si="15"/>
        <v>244140902.72</v>
      </c>
      <c r="T27" s="5">
        <f t="shared" si="16"/>
        <v>174385276.12</v>
      </c>
      <c r="U27" s="5">
        <f t="shared" si="16"/>
        <v>139508726.28</v>
      </c>
      <c r="V27" s="5">
        <f t="shared" si="16"/>
        <v>104632176.44000001</v>
      </c>
      <c r="W27" s="5">
        <f t="shared" si="16"/>
        <v>69755626.600000009</v>
      </c>
      <c r="X27" s="5">
        <f t="shared" si="16"/>
        <v>69755626.600000009</v>
      </c>
      <c r="Y27" s="5">
        <f t="shared" si="16"/>
        <v>52314824.759999998</v>
      </c>
      <c r="Z27" s="5">
        <f t="shared" si="16"/>
        <v>52314824.759999998</v>
      </c>
      <c r="AA27" s="46"/>
    </row>
    <row r="28" spans="1:27" ht="15" thickTop="1" thickBot="1" x14ac:dyDescent="0.6">
      <c r="A28" s="9">
        <v>46433</v>
      </c>
      <c r="B28" s="10">
        <f t="shared" si="10"/>
        <v>0.04</v>
      </c>
      <c r="C28" s="11">
        <f t="shared" si="11"/>
        <v>358893658.24000001</v>
      </c>
      <c r="D28" s="11">
        <f t="shared" si="11"/>
        <v>256352878.36000001</v>
      </c>
      <c r="E28" s="11">
        <f t="shared" si="8"/>
        <v>179446829.12</v>
      </c>
      <c r="F28" s="11">
        <f t="shared" si="8"/>
        <v>128175510.52</v>
      </c>
      <c r="G28" s="11">
        <f t="shared" si="8"/>
        <v>102540779.88000001</v>
      </c>
      <c r="H28" s="11">
        <f t="shared" si="8"/>
        <v>76906049.239999995</v>
      </c>
      <c r="I28" s="11">
        <f t="shared" si="8"/>
        <v>51271318.600000001</v>
      </c>
      <c r="J28" s="11">
        <f t="shared" si="8"/>
        <v>51271318.600000001</v>
      </c>
      <c r="K28" s="11">
        <f t="shared" si="8"/>
        <v>38452095.960000001</v>
      </c>
      <c r="L28" s="11">
        <f t="shared" si="8"/>
        <v>38452095.960000001</v>
      </c>
      <c r="M28" s="47"/>
      <c r="O28" s="9">
        <f t="shared" si="12"/>
        <v>46433</v>
      </c>
      <c r="P28" s="10">
        <f t="shared" si="12"/>
        <v>0.04</v>
      </c>
      <c r="Q28" s="11">
        <f t="shared" si="13"/>
        <v>358893658.24000001</v>
      </c>
      <c r="R28" s="11">
        <f t="shared" si="14"/>
        <v>256352878.36000001</v>
      </c>
      <c r="S28" s="11">
        <f t="shared" si="15"/>
        <v>179446829.12</v>
      </c>
      <c r="T28" s="11">
        <f t="shared" si="16"/>
        <v>128175510.52</v>
      </c>
      <c r="U28" s="11">
        <f t="shared" si="16"/>
        <v>102540779.88000001</v>
      </c>
      <c r="V28" s="11">
        <f t="shared" si="16"/>
        <v>76906049.239999995</v>
      </c>
      <c r="W28" s="11">
        <f t="shared" si="16"/>
        <v>51271318.600000001</v>
      </c>
      <c r="X28" s="11">
        <f t="shared" si="16"/>
        <v>51271318.600000001</v>
      </c>
      <c r="Y28" s="11">
        <f t="shared" si="16"/>
        <v>38452095.960000001</v>
      </c>
      <c r="Z28" s="11">
        <f t="shared" si="16"/>
        <v>38452095.960000001</v>
      </c>
      <c r="AA28" s="47"/>
    </row>
    <row r="30" spans="1:27" ht="14.7" thickBot="1" x14ac:dyDescent="0.6"/>
    <row r="31" spans="1:27" ht="19.5" thickBot="1" x14ac:dyDescent="0.75">
      <c r="A31" s="12" t="str">
        <f>A16</f>
        <v>Year 4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4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689</v>
      </c>
      <c r="B33" s="4">
        <f>B18</f>
        <v>0.03</v>
      </c>
      <c r="C33" s="5">
        <f>C$1*$B33*$A33</f>
        <v>3994105.44</v>
      </c>
      <c r="D33" s="5">
        <f>D$1*$B33*$A33</f>
        <v>2852935.4099999997</v>
      </c>
      <c r="E33" s="5">
        <f t="shared" ref="E33:L43" si="17">E$1*$B33*$A33</f>
        <v>1997052.72</v>
      </c>
      <c r="F33" s="5">
        <f t="shared" si="17"/>
        <v>1426457.3699999999</v>
      </c>
      <c r="G33" s="5">
        <f t="shared" si="17"/>
        <v>1141170.03</v>
      </c>
      <c r="H33" s="5">
        <f t="shared" si="17"/>
        <v>855882.69000000006</v>
      </c>
      <c r="I33" s="5">
        <f t="shared" si="17"/>
        <v>570595.35</v>
      </c>
      <c r="J33" s="5">
        <f t="shared" si="17"/>
        <v>570595.35</v>
      </c>
      <c r="K33" s="5">
        <f t="shared" si="17"/>
        <v>427931.01</v>
      </c>
      <c r="L33" s="5">
        <f t="shared" si="17"/>
        <v>427931.01</v>
      </c>
      <c r="M33" s="46"/>
      <c r="O33" s="8">
        <f>A33</f>
        <v>689</v>
      </c>
      <c r="P33" s="4">
        <f>B33</f>
        <v>0.03</v>
      </c>
      <c r="Q33" s="5">
        <f>Q$1*$B33*$A33</f>
        <v>3994105.44</v>
      </c>
      <c r="R33" s="5">
        <f>R$1*$B33*$A33</f>
        <v>2852935.4099999997</v>
      </c>
      <c r="S33" s="5">
        <f>S$1*$B33*$A33</f>
        <v>1997052.72</v>
      </c>
      <c r="T33" s="5">
        <f>T$1*$B33*$A33</f>
        <v>1426457.3699999999</v>
      </c>
      <c r="U33" s="5">
        <f t="shared" ref="U33:Z33" si="18">U$1*$B33*$A33</f>
        <v>1141170.03</v>
      </c>
      <c r="V33" s="5">
        <f t="shared" si="18"/>
        <v>855882.69000000006</v>
      </c>
      <c r="W33" s="5">
        <f t="shared" si="18"/>
        <v>570595.35</v>
      </c>
      <c r="X33" s="5">
        <f t="shared" si="18"/>
        <v>570595.35</v>
      </c>
      <c r="Y33" s="5">
        <f t="shared" si="18"/>
        <v>427931.01</v>
      </c>
      <c r="Z33" s="5">
        <f t="shared" si="18"/>
        <v>427931.01</v>
      </c>
      <c r="AA33" s="46"/>
    </row>
    <row r="34" spans="1:27" ht="15" thickTop="1" thickBot="1" x14ac:dyDescent="0.6">
      <c r="A34" s="8">
        <v>1913</v>
      </c>
      <c r="B34" s="4">
        <f t="shared" ref="B34:B43" si="19">B19</f>
        <v>0.03</v>
      </c>
      <c r="C34" s="5">
        <f t="shared" ref="C34:D43" si="20">C$1*$B34*$A34</f>
        <v>11089584.48</v>
      </c>
      <c r="D34" s="5">
        <f t="shared" si="20"/>
        <v>7921139.9699999988</v>
      </c>
      <c r="E34" s="5">
        <f t="shared" si="17"/>
        <v>5544792.2400000002</v>
      </c>
      <c r="F34" s="5">
        <f t="shared" si="17"/>
        <v>3960541.29</v>
      </c>
      <c r="G34" s="5">
        <f t="shared" si="17"/>
        <v>3168444.51</v>
      </c>
      <c r="H34" s="5">
        <f t="shared" si="17"/>
        <v>2376347.73</v>
      </c>
      <c r="I34" s="5">
        <f t="shared" si="17"/>
        <v>1584250.95</v>
      </c>
      <c r="J34" s="5">
        <f t="shared" si="17"/>
        <v>1584250.95</v>
      </c>
      <c r="K34" s="5">
        <f t="shared" si="17"/>
        <v>1188145.1700000002</v>
      </c>
      <c r="L34" s="5">
        <f t="shared" si="17"/>
        <v>1188145.1700000002</v>
      </c>
      <c r="M34" s="46"/>
      <c r="O34" s="8">
        <f t="shared" ref="O34:P43" si="21">A34</f>
        <v>1913</v>
      </c>
      <c r="P34" s="4">
        <f t="shared" si="21"/>
        <v>0.03</v>
      </c>
      <c r="Q34" s="5">
        <f t="shared" ref="Q34:Q43" si="22">Q$1*$B34*$A34</f>
        <v>11089584.48</v>
      </c>
      <c r="R34" s="5">
        <f t="shared" ref="R34:R43" si="23">$D$1*$B34*$A34</f>
        <v>7921139.9699999988</v>
      </c>
      <c r="S34" s="5">
        <f t="shared" ref="S34:S43" si="24">$E$1*$B34*$A34</f>
        <v>5544792.2400000002</v>
      </c>
      <c r="T34" s="5">
        <f t="shared" ref="T34:Z43" si="25">T$1*$B34*$A34</f>
        <v>3960541.29</v>
      </c>
      <c r="U34" s="5">
        <f t="shared" si="25"/>
        <v>3168444.51</v>
      </c>
      <c r="V34" s="5">
        <f t="shared" si="25"/>
        <v>2376347.73</v>
      </c>
      <c r="W34" s="5">
        <f t="shared" si="25"/>
        <v>1584250.95</v>
      </c>
      <c r="X34" s="5">
        <f t="shared" si="25"/>
        <v>1584250.95</v>
      </c>
      <c r="Y34" s="5">
        <f t="shared" si="25"/>
        <v>1188145.1700000002</v>
      </c>
      <c r="Z34" s="5">
        <f t="shared" si="25"/>
        <v>1188145.1700000002</v>
      </c>
      <c r="AA34" s="46"/>
    </row>
    <row r="35" spans="1:27" ht="15" thickTop="1" thickBot="1" x14ac:dyDescent="0.6">
      <c r="A35" s="8">
        <v>2493</v>
      </c>
      <c r="B35" s="4">
        <f t="shared" si="19"/>
        <v>0.06</v>
      </c>
      <c r="C35" s="5">
        <f t="shared" si="20"/>
        <v>28903642.559999999</v>
      </c>
      <c r="D35" s="5">
        <f t="shared" si="20"/>
        <v>20645480.34</v>
      </c>
      <c r="E35" s="5">
        <f t="shared" si="17"/>
        <v>14451821.279999999</v>
      </c>
      <c r="F35" s="5">
        <f t="shared" si="17"/>
        <v>10322665.379999999</v>
      </c>
      <c r="G35" s="5">
        <f t="shared" si="17"/>
        <v>8258162.2199999997</v>
      </c>
      <c r="H35" s="5">
        <f t="shared" si="17"/>
        <v>6193659.0600000005</v>
      </c>
      <c r="I35" s="5">
        <f t="shared" si="17"/>
        <v>4129155.9</v>
      </c>
      <c r="J35" s="5">
        <f t="shared" si="17"/>
        <v>4129155.9</v>
      </c>
      <c r="K35" s="5">
        <f t="shared" si="17"/>
        <v>3096754.74</v>
      </c>
      <c r="L35" s="5">
        <f t="shared" si="17"/>
        <v>3096754.74</v>
      </c>
      <c r="M35" s="46"/>
      <c r="O35" s="8">
        <f t="shared" si="21"/>
        <v>2493</v>
      </c>
      <c r="P35" s="4">
        <f t="shared" si="21"/>
        <v>0.06</v>
      </c>
      <c r="Q35" s="5">
        <f t="shared" si="22"/>
        <v>28903642.559999999</v>
      </c>
      <c r="R35" s="5">
        <f t="shared" si="23"/>
        <v>20645480.34</v>
      </c>
      <c r="S35" s="5">
        <f t="shared" si="24"/>
        <v>14451821.279999999</v>
      </c>
      <c r="T35" s="5">
        <f t="shared" si="25"/>
        <v>10322665.379999999</v>
      </c>
      <c r="U35" s="5">
        <f t="shared" si="25"/>
        <v>8258162.2199999997</v>
      </c>
      <c r="V35" s="5">
        <f t="shared" si="25"/>
        <v>6193659.0600000005</v>
      </c>
      <c r="W35" s="5">
        <f t="shared" si="25"/>
        <v>4129155.9</v>
      </c>
      <c r="X35" s="5">
        <f t="shared" si="25"/>
        <v>4129155.9</v>
      </c>
      <c r="Y35" s="5">
        <f t="shared" si="25"/>
        <v>3096754.74</v>
      </c>
      <c r="Z35" s="5">
        <f t="shared" si="25"/>
        <v>3096754.74</v>
      </c>
      <c r="AA35" s="46"/>
    </row>
    <row r="36" spans="1:27" ht="15" thickTop="1" thickBot="1" x14ac:dyDescent="0.6">
      <c r="A36" s="8">
        <v>4994</v>
      </c>
      <c r="B36" s="4">
        <f t="shared" si="19"/>
        <v>0.08</v>
      </c>
      <c r="C36" s="5">
        <f t="shared" si="20"/>
        <v>77200048.640000001</v>
      </c>
      <c r="D36" s="5">
        <f t="shared" si="20"/>
        <v>55142948.960000001</v>
      </c>
      <c r="E36" s="5">
        <f t="shared" si="17"/>
        <v>38600024.32</v>
      </c>
      <c r="F36" s="5">
        <f t="shared" si="17"/>
        <v>27571274.719999999</v>
      </c>
      <c r="G36" s="5">
        <f t="shared" si="17"/>
        <v>22057099.68</v>
      </c>
      <c r="H36" s="5">
        <f t="shared" si="17"/>
        <v>16542924.640000001</v>
      </c>
      <c r="I36" s="5">
        <f t="shared" si="17"/>
        <v>11028749.6</v>
      </c>
      <c r="J36" s="5">
        <f t="shared" si="17"/>
        <v>11028749.6</v>
      </c>
      <c r="K36" s="5">
        <f t="shared" si="17"/>
        <v>8271262.5599999996</v>
      </c>
      <c r="L36" s="5">
        <f t="shared" si="17"/>
        <v>8271262.5599999996</v>
      </c>
      <c r="M36" s="46"/>
      <c r="O36" s="8">
        <f t="shared" si="21"/>
        <v>4994</v>
      </c>
      <c r="P36" s="4">
        <f t="shared" si="21"/>
        <v>0.08</v>
      </c>
      <c r="Q36" s="5">
        <f t="shared" si="22"/>
        <v>77200048.640000001</v>
      </c>
      <c r="R36" s="5">
        <f t="shared" si="23"/>
        <v>55142948.960000001</v>
      </c>
      <c r="S36" s="5">
        <f t="shared" si="24"/>
        <v>38600024.32</v>
      </c>
      <c r="T36" s="5">
        <f t="shared" si="25"/>
        <v>27571274.719999999</v>
      </c>
      <c r="U36" s="5">
        <f t="shared" si="25"/>
        <v>22057099.68</v>
      </c>
      <c r="V36" s="5">
        <f t="shared" si="25"/>
        <v>16542924.640000001</v>
      </c>
      <c r="W36" s="5">
        <f t="shared" si="25"/>
        <v>11028749.6</v>
      </c>
      <c r="X36" s="5">
        <f t="shared" si="25"/>
        <v>11028749.6</v>
      </c>
      <c r="Y36" s="5">
        <f t="shared" si="25"/>
        <v>8271262.5599999996</v>
      </c>
      <c r="Z36" s="5">
        <f t="shared" si="25"/>
        <v>8271262.5599999996</v>
      </c>
      <c r="AA36" s="46"/>
    </row>
    <row r="37" spans="1:27" ht="15" thickTop="1" thickBot="1" x14ac:dyDescent="0.6">
      <c r="A37" s="8">
        <v>6811</v>
      </c>
      <c r="B37" s="4">
        <f t="shared" si="19"/>
        <v>0.1</v>
      </c>
      <c r="C37" s="5">
        <f t="shared" si="20"/>
        <v>131610315.2</v>
      </c>
      <c r="D37" s="5">
        <f t="shared" si="20"/>
        <v>94007465.300000012</v>
      </c>
      <c r="E37" s="5">
        <f t="shared" si="17"/>
        <v>65805157.600000001</v>
      </c>
      <c r="F37" s="5">
        <f t="shared" si="17"/>
        <v>47003392.100000001</v>
      </c>
      <c r="G37" s="5">
        <f t="shared" si="17"/>
        <v>37602849.900000006</v>
      </c>
      <c r="H37" s="5">
        <f t="shared" si="17"/>
        <v>28202307.699999999</v>
      </c>
      <c r="I37" s="5">
        <f t="shared" si="17"/>
        <v>18801765.5</v>
      </c>
      <c r="J37" s="5">
        <f t="shared" si="17"/>
        <v>18801765.5</v>
      </c>
      <c r="K37" s="5">
        <f t="shared" si="17"/>
        <v>14100813.300000001</v>
      </c>
      <c r="L37" s="5">
        <f t="shared" si="17"/>
        <v>14100813.300000001</v>
      </c>
      <c r="M37" s="46"/>
      <c r="O37" s="8">
        <f t="shared" si="21"/>
        <v>6811</v>
      </c>
      <c r="P37" s="4">
        <f t="shared" si="21"/>
        <v>0.1</v>
      </c>
      <c r="Q37" s="5">
        <f t="shared" si="22"/>
        <v>131610315.2</v>
      </c>
      <c r="R37" s="5">
        <f t="shared" si="23"/>
        <v>94007465.300000012</v>
      </c>
      <c r="S37" s="5">
        <f t="shared" si="24"/>
        <v>65805157.600000001</v>
      </c>
      <c r="T37" s="5">
        <f t="shared" si="25"/>
        <v>47003392.100000001</v>
      </c>
      <c r="U37" s="5">
        <f t="shared" si="25"/>
        <v>37602849.900000006</v>
      </c>
      <c r="V37" s="5">
        <f t="shared" si="25"/>
        <v>28202307.699999999</v>
      </c>
      <c r="W37" s="5">
        <f t="shared" si="25"/>
        <v>18801765.5</v>
      </c>
      <c r="X37" s="5">
        <f t="shared" si="25"/>
        <v>18801765.5</v>
      </c>
      <c r="Y37" s="5">
        <f t="shared" si="25"/>
        <v>14100813.300000001</v>
      </c>
      <c r="Z37" s="5">
        <f t="shared" si="25"/>
        <v>14100813.300000001</v>
      </c>
      <c r="AA37" s="46"/>
    </row>
    <row r="38" spans="1:27" ht="15" thickTop="1" thickBot="1" x14ac:dyDescent="0.6">
      <c r="A38" s="8">
        <v>8506</v>
      </c>
      <c r="B38" s="4">
        <f t="shared" si="19"/>
        <v>0.12</v>
      </c>
      <c r="C38" s="5">
        <f t="shared" si="20"/>
        <v>197235767.03999999</v>
      </c>
      <c r="D38" s="5">
        <f t="shared" si="20"/>
        <v>140882836.55999997</v>
      </c>
      <c r="E38" s="5">
        <f t="shared" si="17"/>
        <v>98617883.519999996</v>
      </c>
      <c r="F38" s="5">
        <f t="shared" si="17"/>
        <v>70440907.920000002</v>
      </c>
      <c r="G38" s="5">
        <f t="shared" si="17"/>
        <v>56352930.479999997</v>
      </c>
      <c r="H38" s="5">
        <f t="shared" si="17"/>
        <v>42264953.039999999</v>
      </c>
      <c r="I38" s="5">
        <f t="shared" si="17"/>
        <v>28176975.599999998</v>
      </c>
      <c r="J38" s="5">
        <f t="shared" si="17"/>
        <v>28176975.599999998</v>
      </c>
      <c r="K38" s="5">
        <f t="shared" si="17"/>
        <v>21131966.16</v>
      </c>
      <c r="L38" s="5">
        <f t="shared" si="17"/>
        <v>21131966.16</v>
      </c>
      <c r="M38" s="46"/>
      <c r="O38" s="8">
        <f t="shared" si="21"/>
        <v>8506</v>
      </c>
      <c r="P38" s="4">
        <f t="shared" si="21"/>
        <v>0.12</v>
      </c>
      <c r="Q38" s="5">
        <f t="shared" si="22"/>
        <v>197235767.03999999</v>
      </c>
      <c r="R38" s="5">
        <f t="shared" si="23"/>
        <v>140882836.55999997</v>
      </c>
      <c r="S38" s="5">
        <f t="shared" si="24"/>
        <v>98617883.519999996</v>
      </c>
      <c r="T38" s="5">
        <f t="shared" si="25"/>
        <v>70440907.920000002</v>
      </c>
      <c r="U38" s="5">
        <f t="shared" si="25"/>
        <v>56352930.479999997</v>
      </c>
      <c r="V38" s="5">
        <f t="shared" si="25"/>
        <v>42264953.039999999</v>
      </c>
      <c r="W38" s="5">
        <f t="shared" si="25"/>
        <v>28176975.599999998</v>
      </c>
      <c r="X38" s="5">
        <f t="shared" si="25"/>
        <v>28176975.599999998</v>
      </c>
      <c r="Y38" s="5">
        <f t="shared" si="25"/>
        <v>21131966.16</v>
      </c>
      <c r="Z38" s="5">
        <f t="shared" si="25"/>
        <v>21131966.16</v>
      </c>
      <c r="AA38" s="46"/>
    </row>
    <row r="39" spans="1:27" ht="15" thickTop="1" thickBot="1" x14ac:dyDescent="0.6">
      <c r="A39" s="8">
        <v>11379</v>
      </c>
      <c r="B39" s="4">
        <f t="shared" si="19"/>
        <v>0.11</v>
      </c>
      <c r="C39" s="5">
        <f t="shared" si="20"/>
        <v>241866562.08000001</v>
      </c>
      <c r="D39" s="5">
        <f>D$1*$B39*$A39</f>
        <v>172762008.87</v>
      </c>
      <c r="E39" s="5">
        <f t="shared" si="17"/>
        <v>120933281.04000001</v>
      </c>
      <c r="F39" s="5">
        <f t="shared" si="17"/>
        <v>86380378.590000004</v>
      </c>
      <c r="G39" s="5">
        <f t="shared" si="17"/>
        <v>69104553.209999993</v>
      </c>
      <c r="H39" s="5">
        <f t="shared" si="17"/>
        <v>51828727.830000006</v>
      </c>
      <c r="I39" s="5">
        <f t="shared" si="17"/>
        <v>34552902.450000003</v>
      </c>
      <c r="J39" s="5">
        <f t="shared" si="17"/>
        <v>34552902.450000003</v>
      </c>
      <c r="K39" s="5">
        <f t="shared" si="17"/>
        <v>25913738.07</v>
      </c>
      <c r="L39" s="5">
        <f t="shared" si="17"/>
        <v>25913738.07</v>
      </c>
      <c r="M39" s="46"/>
      <c r="O39" s="8">
        <f t="shared" si="21"/>
        <v>11379</v>
      </c>
      <c r="P39" s="4">
        <f t="shared" si="21"/>
        <v>0.11</v>
      </c>
      <c r="Q39" s="5">
        <f t="shared" si="22"/>
        <v>241866562.08000001</v>
      </c>
      <c r="R39" s="5">
        <f t="shared" si="23"/>
        <v>172762008.87</v>
      </c>
      <c r="S39" s="5">
        <f t="shared" si="24"/>
        <v>120933281.04000001</v>
      </c>
      <c r="T39" s="5">
        <f t="shared" si="25"/>
        <v>86380378.590000004</v>
      </c>
      <c r="U39" s="5">
        <f t="shared" si="25"/>
        <v>69104553.209999993</v>
      </c>
      <c r="V39" s="5">
        <f t="shared" si="25"/>
        <v>51828727.830000006</v>
      </c>
      <c r="W39" s="5">
        <f t="shared" si="25"/>
        <v>34552902.450000003</v>
      </c>
      <c r="X39" s="5">
        <f t="shared" si="25"/>
        <v>34552902.450000003</v>
      </c>
      <c r="Y39" s="5">
        <f t="shared" si="25"/>
        <v>25913738.07</v>
      </c>
      <c r="Z39" s="5">
        <f>Z$1*$B39*$A39</f>
        <v>25913738.07</v>
      </c>
      <c r="AA39" s="46"/>
    </row>
    <row r="40" spans="1:27" ht="15" thickTop="1" thickBot="1" x14ac:dyDescent="0.6">
      <c r="A40" s="8">
        <v>12275</v>
      </c>
      <c r="B40" s="4">
        <f t="shared" si="19"/>
        <v>0.15</v>
      </c>
      <c r="C40" s="5">
        <f t="shared" si="20"/>
        <v>355788420</v>
      </c>
      <c r="D40" s="5">
        <f t="shared" si="20"/>
        <v>254134848.75</v>
      </c>
      <c r="E40" s="5">
        <f t="shared" si="17"/>
        <v>177894210</v>
      </c>
      <c r="F40" s="5">
        <f t="shared" si="17"/>
        <v>127066503.75</v>
      </c>
      <c r="G40" s="5">
        <f t="shared" si="17"/>
        <v>101653571.25</v>
      </c>
      <c r="H40" s="5">
        <f t="shared" si="17"/>
        <v>76240638.75</v>
      </c>
      <c r="I40" s="5">
        <f t="shared" si="17"/>
        <v>50827706.25</v>
      </c>
      <c r="J40" s="5">
        <f t="shared" si="17"/>
        <v>50827706.25</v>
      </c>
      <c r="K40" s="5">
        <f t="shared" si="17"/>
        <v>38119398.75</v>
      </c>
      <c r="L40" s="5">
        <f t="shared" si="17"/>
        <v>38119398.75</v>
      </c>
      <c r="M40" s="46"/>
      <c r="O40" s="8">
        <f t="shared" si="21"/>
        <v>12275</v>
      </c>
      <c r="P40" s="4">
        <f t="shared" si="21"/>
        <v>0.15</v>
      </c>
      <c r="Q40" s="5">
        <f t="shared" si="22"/>
        <v>355788420</v>
      </c>
      <c r="R40" s="5">
        <f t="shared" si="23"/>
        <v>254134848.75</v>
      </c>
      <c r="S40" s="5">
        <f t="shared" si="24"/>
        <v>177894210</v>
      </c>
      <c r="T40" s="5">
        <f t="shared" si="25"/>
        <v>127066503.75</v>
      </c>
      <c r="U40" s="5">
        <f t="shared" si="25"/>
        <v>101653571.25</v>
      </c>
      <c r="V40" s="5">
        <f t="shared" si="25"/>
        <v>76240638.75</v>
      </c>
      <c r="W40" s="5">
        <f t="shared" si="25"/>
        <v>50827706.25</v>
      </c>
      <c r="X40" s="5">
        <f t="shared" si="25"/>
        <v>50827706.25</v>
      </c>
      <c r="Y40" s="5">
        <f t="shared" si="25"/>
        <v>38119398.75</v>
      </c>
      <c r="Z40" s="5">
        <f t="shared" si="25"/>
        <v>38119398.75</v>
      </c>
      <c r="AA40" s="46"/>
    </row>
    <row r="41" spans="1:27" ht="15" thickTop="1" thickBot="1" x14ac:dyDescent="0.6">
      <c r="A41" s="8">
        <v>17863</v>
      </c>
      <c r="B41" s="4">
        <f t="shared" si="19"/>
        <v>0.17</v>
      </c>
      <c r="C41" s="5">
        <f t="shared" si="20"/>
        <v>586789546.72000003</v>
      </c>
      <c r="D41" s="5">
        <f t="shared" si="20"/>
        <v>419135824.33000004</v>
      </c>
      <c r="E41" s="5">
        <f t="shared" si="17"/>
        <v>293394773.36000001</v>
      </c>
      <c r="F41" s="5">
        <f t="shared" si="17"/>
        <v>209566393.81</v>
      </c>
      <c r="G41" s="5">
        <f t="shared" si="17"/>
        <v>167653722.39000002</v>
      </c>
      <c r="H41" s="5">
        <f t="shared" si="17"/>
        <v>125741050.97000001</v>
      </c>
      <c r="I41" s="5">
        <f t="shared" si="17"/>
        <v>83828379.550000012</v>
      </c>
      <c r="J41" s="5">
        <f t="shared" si="17"/>
        <v>83828379.550000012</v>
      </c>
      <c r="K41" s="5">
        <f t="shared" si="17"/>
        <v>62869007.130000003</v>
      </c>
      <c r="L41" s="5">
        <f t="shared" si="17"/>
        <v>62869007.130000003</v>
      </c>
      <c r="M41" s="46"/>
      <c r="O41" s="8">
        <f t="shared" si="21"/>
        <v>17863</v>
      </c>
      <c r="P41" s="4">
        <f t="shared" si="21"/>
        <v>0.17</v>
      </c>
      <c r="Q41" s="5">
        <f t="shared" si="22"/>
        <v>586789546.72000003</v>
      </c>
      <c r="R41" s="5">
        <f t="shared" si="23"/>
        <v>419135824.33000004</v>
      </c>
      <c r="S41" s="5">
        <f t="shared" si="24"/>
        <v>293394773.36000001</v>
      </c>
      <c r="T41" s="5">
        <f t="shared" si="25"/>
        <v>209566393.81</v>
      </c>
      <c r="U41" s="5">
        <f t="shared" si="25"/>
        <v>167653722.39000002</v>
      </c>
      <c r="V41" s="5">
        <f t="shared" si="25"/>
        <v>125741050.97000001</v>
      </c>
      <c r="W41" s="5">
        <f t="shared" si="25"/>
        <v>83828379.550000012</v>
      </c>
      <c r="X41" s="5">
        <f t="shared" si="25"/>
        <v>83828379.550000012</v>
      </c>
      <c r="Y41" s="5">
        <f t="shared" si="25"/>
        <v>62869007.130000003</v>
      </c>
      <c r="Z41" s="5">
        <f t="shared" si="25"/>
        <v>62869007.130000003</v>
      </c>
      <c r="AA41" s="46"/>
    </row>
    <row r="42" spans="1:27" ht="15" thickTop="1" thickBot="1" x14ac:dyDescent="0.6">
      <c r="A42" s="8">
        <v>29121</v>
      </c>
      <c r="B42" s="4">
        <f t="shared" si="19"/>
        <v>0.11</v>
      </c>
      <c r="C42" s="5">
        <f t="shared" si="20"/>
        <v>618981997.91999996</v>
      </c>
      <c r="D42" s="5">
        <f t="shared" si="20"/>
        <v>442130456.13</v>
      </c>
      <c r="E42" s="5">
        <f t="shared" si="17"/>
        <v>309490998.95999998</v>
      </c>
      <c r="F42" s="5">
        <f t="shared" si="17"/>
        <v>221063626.41</v>
      </c>
      <c r="G42" s="5">
        <f t="shared" si="17"/>
        <v>176851541.78999999</v>
      </c>
      <c r="H42" s="5">
        <f t="shared" si="17"/>
        <v>132639457.17000002</v>
      </c>
      <c r="I42" s="5">
        <f t="shared" si="17"/>
        <v>88427372.550000012</v>
      </c>
      <c r="J42" s="5">
        <f t="shared" si="17"/>
        <v>88427372.550000012</v>
      </c>
      <c r="K42" s="5">
        <f t="shared" si="17"/>
        <v>66318126.93</v>
      </c>
      <c r="L42" s="5">
        <f t="shared" si="17"/>
        <v>66318126.93</v>
      </c>
      <c r="M42" s="46"/>
      <c r="O42" s="8">
        <f t="shared" si="21"/>
        <v>29121</v>
      </c>
      <c r="P42" s="4">
        <f t="shared" si="21"/>
        <v>0.11</v>
      </c>
      <c r="Q42" s="5">
        <f t="shared" si="22"/>
        <v>618981997.91999996</v>
      </c>
      <c r="R42" s="5">
        <f t="shared" si="23"/>
        <v>442130456.13</v>
      </c>
      <c r="S42" s="5">
        <f t="shared" si="24"/>
        <v>309490998.95999998</v>
      </c>
      <c r="T42" s="5">
        <f t="shared" si="25"/>
        <v>221063626.41</v>
      </c>
      <c r="U42" s="5">
        <f t="shared" si="25"/>
        <v>176851541.78999999</v>
      </c>
      <c r="V42" s="5">
        <f t="shared" si="25"/>
        <v>132639457.17000002</v>
      </c>
      <c r="W42" s="5">
        <f t="shared" si="25"/>
        <v>88427372.550000012</v>
      </c>
      <c r="X42" s="5">
        <f t="shared" si="25"/>
        <v>88427372.550000012</v>
      </c>
      <c r="Y42" s="5">
        <f t="shared" si="25"/>
        <v>66318126.93</v>
      </c>
      <c r="Z42" s="5">
        <f t="shared" si="25"/>
        <v>66318126.93</v>
      </c>
      <c r="AA42" s="46"/>
    </row>
    <row r="43" spans="1:27" ht="15" thickTop="1" thickBot="1" x14ac:dyDescent="0.6">
      <c r="A43" s="9">
        <v>35277</v>
      </c>
      <c r="B43" s="10">
        <f t="shared" si="19"/>
        <v>0.04</v>
      </c>
      <c r="C43" s="11">
        <f t="shared" si="20"/>
        <v>272665810.56</v>
      </c>
      <c r="D43" s="11">
        <f t="shared" si="20"/>
        <v>194761494.84</v>
      </c>
      <c r="E43" s="11">
        <f t="shared" si="17"/>
        <v>136332905.28</v>
      </c>
      <c r="F43" s="11">
        <f t="shared" si="17"/>
        <v>97380041.879999995</v>
      </c>
      <c r="G43" s="11">
        <f t="shared" si="17"/>
        <v>77904315.719999999</v>
      </c>
      <c r="H43" s="11">
        <f t="shared" si="17"/>
        <v>58428589.560000002</v>
      </c>
      <c r="I43" s="11">
        <f t="shared" si="17"/>
        <v>38952863.399999999</v>
      </c>
      <c r="J43" s="11">
        <f t="shared" si="17"/>
        <v>38952863.399999999</v>
      </c>
      <c r="K43" s="11">
        <f t="shared" si="17"/>
        <v>29213589.239999998</v>
      </c>
      <c r="L43" s="11">
        <f t="shared" si="17"/>
        <v>29213589.239999998</v>
      </c>
      <c r="M43" s="47"/>
      <c r="O43" s="9">
        <f t="shared" si="21"/>
        <v>35277</v>
      </c>
      <c r="P43" s="10">
        <f t="shared" si="21"/>
        <v>0.04</v>
      </c>
      <c r="Q43" s="11">
        <f t="shared" si="22"/>
        <v>272665810.56</v>
      </c>
      <c r="R43" s="11">
        <f t="shared" si="23"/>
        <v>194761494.84</v>
      </c>
      <c r="S43" s="11">
        <f t="shared" si="24"/>
        <v>136332905.28</v>
      </c>
      <c r="T43" s="11">
        <f t="shared" si="25"/>
        <v>97380041.879999995</v>
      </c>
      <c r="U43" s="11">
        <f t="shared" si="25"/>
        <v>77904315.719999999</v>
      </c>
      <c r="V43" s="11">
        <f t="shared" si="25"/>
        <v>58428589.560000002</v>
      </c>
      <c r="W43" s="11">
        <f t="shared" si="25"/>
        <v>38952863.399999999</v>
      </c>
      <c r="X43" s="11">
        <f t="shared" si="25"/>
        <v>38952863.399999999</v>
      </c>
      <c r="Y43" s="11">
        <f t="shared" si="25"/>
        <v>29213589.239999998</v>
      </c>
      <c r="Z43" s="11">
        <f t="shared" si="25"/>
        <v>29213589.239999998</v>
      </c>
      <c r="AA43" s="47"/>
    </row>
    <row r="45" spans="1:27" ht="14.7" thickBot="1" x14ac:dyDescent="0.6"/>
    <row r="46" spans="1:27" ht="19.5" thickBot="1" x14ac:dyDescent="0.75">
      <c r="A46" s="12" t="str">
        <f>A1</f>
        <v>Year 4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4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801</v>
      </c>
      <c r="B48" s="4">
        <f>B33</f>
        <v>0.03</v>
      </c>
      <c r="C48" s="5">
        <f>C$1*$B48*$A48</f>
        <v>4643364.96</v>
      </c>
      <c r="D48" s="5">
        <f>D$1*$B48*$A48</f>
        <v>3316692.6899999995</v>
      </c>
      <c r="E48" s="5">
        <f t="shared" ref="E48:L58" si="26">E$1*$B48*$A48</f>
        <v>2321682.48</v>
      </c>
      <c r="F48" s="5">
        <f t="shared" si="26"/>
        <v>1658334.3299999998</v>
      </c>
      <c r="G48" s="5">
        <f t="shared" si="26"/>
        <v>1326672.27</v>
      </c>
      <c r="H48" s="5">
        <f t="shared" si="26"/>
        <v>995010.21000000008</v>
      </c>
      <c r="I48" s="5">
        <f t="shared" si="26"/>
        <v>663348.15</v>
      </c>
      <c r="J48" s="5">
        <f t="shared" si="26"/>
        <v>663348.15</v>
      </c>
      <c r="K48" s="5">
        <f t="shared" si="26"/>
        <v>497493.09</v>
      </c>
      <c r="L48" s="5">
        <f t="shared" si="26"/>
        <v>497493.09</v>
      </c>
      <c r="M48" s="46"/>
      <c r="O48" s="8">
        <f>A48</f>
        <v>801</v>
      </c>
      <c r="P48" s="4">
        <f>B48</f>
        <v>0.03</v>
      </c>
      <c r="Q48" s="5">
        <f>Q$1*$B48*$A48</f>
        <v>4643364.96</v>
      </c>
      <c r="R48" s="5">
        <f>R$1*$B48*$A48</f>
        <v>3316692.6899999995</v>
      </c>
      <c r="S48" s="5">
        <f>S$1*$B48*$A48</f>
        <v>2321682.48</v>
      </c>
      <c r="T48" s="5">
        <f>T$1*$B48*$A48</f>
        <v>1658334.3299999998</v>
      </c>
      <c r="U48" s="5">
        <f t="shared" ref="U48:Z48" si="27">U$1*$B48*$A48</f>
        <v>1326672.27</v>
      </c>
      <c r="V48" s="5">
        <f t="shared" si="27"/>
        <v>995010.21000000008</v>
      </c>
      <c r="W48" s="5">
        <f t="shared" si="27"/>
        <v>663348.15</v>
      </c>
      <c r="X48" s="5">
        <f t="shared" si="27"/>
        <v>663348.15</v>
      </c>
      <c r="Y48" s="5">
        <f t="shared" si="27"/>
        <v>497493.09</v>
      </c>
      <c r="Z48" s="5">
        <f t="shared" si="27"/>
        <v>497493.09</v>
      </c>
      <c r="AA48" s="46"/>
    </row>
    <row r="49" spans="1:27" ht="15" thickTop="1" thickBot="1" x14ac:dyDescent="0.6">
      <c r="A49" s="8">
        <v>1937</v>
      </c>
      <c r="B49" s="4">
        <f t="shared" ref="B49:B58" si="28">B34</f>
        <v>0.03</v>
      </c>
      <c r="C49" s="5">
        <f t="shared" ref="C49:D58" si="29">C$1*$B49*$A49</f>
        <v>11228711.52</v>
      </c>
      <c r="D49" s="5">
        <f t="shared" si="29"/>
        <v>8020516.5299999993</v>
      </c>
      <c r="E49" s="5">
        <f t="shared" si="26"/>
        <v>5614355.7599999998</v>
      </c>
      <c r="F49" s="5">
        <f t="shared" si="26"/>
        <v>4010229.21</v>
      </c>
      <c r="G49" s="5">
        <f t="shared" si="26"/>
        <v>3208194.9899999998</v>
      </c>
      <c r="H49" s="5">
        <f t="shared" si="26"/>
        <v>2406160.77</v>
      </c>
      <c r="I49" s="5">
        <f t="shared" si="26"/>
        <v>1604126.55</v>
      </c>
      <c r="J49" s="5">
        <f t="shared" si="26"/>
        <v>1604126.55</v>
      </c>
      <c r="K49" s="5">
        <f t="shared" si="26"/>
        <v>1203051.33</v>
      </c>
      <c r="L49" s="5">
        <f t="shared" si="26"/>
        <v>1203051.33</v>
      </c>
      <c r="M49" s="46"/>
      <c r="O49" s="8">
        <f t="shared" ref="O49:P58" si="30">A49</f>
        <v>1937</v>
      </c>
      <c r="P49" s="4">
        <f t="shared" si="30"/>
        <v>0.03</v>
      </c>
      <c r="Q49" s="5">
        <f t="shared" ref="Q49:Q58" si="31">Q$1*$B49*$A49</f>
        <v>11228711.52</v>
      </c>
      <c r="R49" s="5">
        <f t="shared" ref="R49:R58" si="32">$D$1*$B49*$A49</f>
        <v>8020516.5299999993</v>
      </c>
      <c r="S49" s="5">
        <f t="shared" ref="S49:S58" si="33">$E$1*$B49*$A49</f>
        <v>5614355.7599999998</v>
      </c>
      <c r="T49" s="5">
        <f t="shared" ref="T49:Z58" si="34">T$1*$B49*$A49</f>
        <v>4010229.21</v>
      </c>
      <c r="U49" s="5">
        <f t="shared" si="34"/>
        <v>3208194.9899999998</v>
      </c>
      <c r="V49" s="5">
        <f t="shared" si="34"/>
        <v>2406160.77</v>
      </c>
      <c r="W49" s="5">
        <f t="shared" si="34"/>
        <v>1604126.55</v>
      </c>
      <c r="X49" s="5">
        <f t="shared" si="34"/>
        <v>1604126.55</v>
      </c>
      <c r="Y49" s="5">
        <f t="shared" si="34"/>
        <v>1203051.33</v>
      </c>
      <c r="Z49" s="5">
        <f t="shared" si="34"/>
        <v>1203051.33</v>
      </c>
      <c r="AA49" s="46"/>
    </row>
    <row r="50" spans="1:27" ht="15" thickTop="1" thickBot="1" x14ac:dyDescent="0.6">
      <c r="A50" s="8">
        <v>2574</v>
      </c>
      <c r="B50" s="4">
        <f t="shared" si="28"/>
        <v>0.06</v>
      </c>
      <c r="C50" s="5">
        <f t="shared" si="29"/>
        <v>29842750.080000002</v>
      </c>
      <c r="D50" s="5">
        <f t="shared" si="29"/>
        <v>21316272.119999997</v>
      </c>
      <c r="E50" s="5">
        <f t="shared" si="26"/>
        <v>14921375.040000001</v>
      </c>
      <c r="F50" s="5">
        <f t="shared" si="26"/>
        <v>10658058.84</v>
      </c>
      <c r="G50" s="5">
        <f t="shared" si="26"/>
        <v>8526477.959999999</v>
      </c>
      <c r="H50" s="5">
        <f t="shared" si="26"/>
        <v>6394897.0800000001</v>
      </c>
      <c r="I50" s="5">
        <f t="shared" si="26"/>
        <v>4263316.2</v>
      </c>
      <c r="J50" s="5">
        <f t="shared" si="26"/>
        <v>4263316.2</v>
      </c>
      <c r="K50" s="5">
        <f t="shared" si="26"/>
        <v>3197371.3200000003</v>
      </c>
      <c r="L50" s="5">
        <f t="shared" si="26"/>
        <v>3197371.3200000003</v>
      </c>
      <c r="M50" s="46"/>
      <c r="O50" s="8">
        <f t="shared" si="30"/>
        <v>2574</v>
      </c>
      <c r="P50" s="4">
        <f t="shared" si="30"/>
        <v>0.06</v>
      </c>
      <c r="Q50" s="5">
        <f t="shared" si="31"/>
        <v>29842750.080000002</v>
      </c>
      <c r="R50" s="5">
        <f t="shared" si="32"/>
        <v>21316272.119999997</v>
      </c>
      <c r="S50" s="5">
        <f t="shared" si="33"/>
        <v>14921375.040000001</v>
      </c>
      <c r="T50" s="5">
        <f t="shared" si="34"/>
        <v>10658058.84</v>
      </c>
      <c r="U50" s="5">
        <f t="shared" si="34"/>
        <v>8526477.959999999</v>
      </c>
      <c r="V50" s="5">
        <f t="shared" si="34"/>
        <v>6394897.0800000001</v>
      </c>
      <c r="W50" s="5">
        <f t="shared" si="34"/>
        <v>4263316.2</v>
      </c>
      <c r="X50" s="5">
        <f t="shared" si="34"/>
        <v>4263316.2</v>
      </c>
      <c r="Y50" s="5">
        <f t="shared" si="34"/>
        <v>3197371.3200000003</v>
      </c>
      <c r="Z50" s="5">
        <f t="shared" si="34"/>
        <v>3197371.3200000003</v>
      </c>
      <c r="AA50" s="46"/>
    </row>
    <row r="51" spans="1:27" ht="15" thickTop="1" thickBot="1" x14ac:dyDescent="0.6">
      <c r="A51" s="8">
        <v>4006</v>
      </c>
      <c r="B51" s="4">
        <f t="shared" si="28"/>
        <v>0.08</v>
      </c>
      <c r="C51" s="5">
        <f t="shared" si="29"/>
        <v>61926991.359999999</v>
      </c>
      <c r="D51" s="5">
        <f t="shared" si="29"/>
        <v>44233611.039999999</v>
      </c>
      <c r="E51" s="5">
        <f t="shared" si="26"/>
        <v>30963495.68</v>
      </c>
      <c r="F51" s="5">
        <f t="shared" si="26"/>
        <v>22116645.280000001</v>
      </c>
      <c r="G51" s="5">
        <f t="shared" si="26"/>
        <v>17693380.32</v>
      </c>
      <c r="H51" s="5">
        <f t="shared" si="26"/>
        <v>13270115.359999999</v>
      </c>
      <c r="I51" s="5">
        <f t="shared" si="26"/>
        <v>8846850.4000000004</v>
      </c>
      <c r="J51" s="5">
        <f t="shared" si="26"/>
        <v>8846850.4000000004</v>
      </c>
      <c r="K51" s="5">
        <f t="shared" si="26"/>
        <v>6634897.4400000004</v>
      </c>
      <c r="L51" s="5">
        <f t="shared" si="26"/>
        <v>6634897.4400000004</v>
      </c>
      <c r="M51" s="46"/>
      <c r="O51" s="8">
        <f t="shared" si="30"/>
        <v>4006</v>
      </c>
      <c r="P51" s="4">
        <f t="shared" si="30"/>
        <v>0.08</v>
      </c>
      <c r="Q51" s="5">
        <f t="shared" si="31"/>
        <v>61926991.359999999</v>
      </c>
      <c r="R51" s="5">
        <f t="shared" si="32"/>
        <v>44233611.039999999</v>
      </c>
      <c r="S51" s="5">
        <f t="shared" si="33"/>
        <v>30963495.68</v>
      </c>
      <c r="T51" s="5">
        <f t="shared" si="34"/>
        <v>22116645.280000001</v>
      </c>
      <c r="U51" s="5">
        <f t="shared" si="34"/>
        <v>17693380.32</v>
      </c>
      <c r="V51" s="5">
        <f t="shared" si="34"/>
        <v>13270115.359999999</v>
      </c>
      <c r="W51" s="5">
        <f t="shared" si="34"/>
        <v>8846850.4000000004</v>
      </c>
      <c r="X51" s="5">
        <f t="shared" si="34"/>
        <v>8846850.4000000004</v>
      </c>
      <c r="Y51" s="5">
        <f t="shared" si="34"/>
        <v>6634897.4400000004</v>
      </c>
      <c r="Z51" s="5">
        <f t="shared" si="34"/>
        <v>6634897.4400000004</v>
      </c>
      <c r="AA51" s="46"/>
    </row>
    <row r="52" spans="1:27" ht="15" thickTop="1" thickBot="1" x14ac:dyDescent="0.6">
      <c r="A52" s="8">
        <v>7818</v>
      </c>
      <c r="B52" s="4">
        <f t="shared" si="28"/>
        <v>0.1</v>
      </c>
      <c r="C52" s="5">
        <f t="shared" si="29"/>
        <v>151068777.59999999</v>
      </c>
      <c r="D52" s="5">
        <f t="shared" si="29"/>
        <v>107906381.40000001</v>
      </c>
      <c r="E52" s="5">
        <f t="shared" si="26"/>
        <v>75534388.799999997</v>
      </c>
      <c r="F52" s="5">
        <f t="shared" si="26"/>
        <v>53952799.800000004</v>
      </c>
      <c r="G52" s="5">
        <f t="shared" si="26"/>
        <v>43162396.200000003</v>
      </c>
      <c r="H52" s="5">
        <f t="shared" si="26"/>
        <v>32371992.599999998</v>
      </c>
      <c r="I52" s="5">
        <f t="shared" si="26"/>
        <v>21581589</v>
      </c>
      <c r="J52" s="5">
        <f t="shared" si="26"/>
        <v>21581589</v>
      </c>
      <c r="K52" s="5">
        <f t="shared" si="26"/>
        <v>16185605.400000002</v>
      </c>
      <c r="L52" s="5">
        <f t="shared" si="26"/>
        <v>16185605.400000002</v>
      </c>
      <c r="M52" s="46"/>
      <c r="O52" s="8">
        <f t="shared" si="30"/>
        <v>7818</v>
      </c>
      <c r="P52" s="4">
        <f t="shared" si="30"/>
        <v>0.1</v>
      </c>
      <c r="Q52" s="5">
        <f t="shared" si="31"/>
        <v>151068777.59999999</v>
      </c>
      <c r="R52" s="5">
        <f t="shared" si="32"/>
        <v>107906381.40000001</v>
      </c>
      <c r="S52" s="5">
        <f t="shared" si="33"/>
        <v>75534388.799999997</v>
      </c>
      <c r="T52" s="5">
        <f t="shared" si="34"/>
        <v>53952799.800000004</v>
      </c>
      <c r="U52" s="5">
        <f t="shared" si="34"/>
        <v>43162396.200000003</v>
      </c>
      <c r="V52" s="5">
        <f t="shared" si="34"/>
        <v>32371992.599999998</v>
      </c>
      <c r="W52" s="5">
        <f t="shared" si="34"/>
        <v>21581589</v>
      </c>
      <c r="X52" s="5">
        <f t="shared" si="34"/>
        <v>21581589</v>
      </c>
      <c r="Y52" s="5">
        <f t="shared" si="34"/>
        <v>16185605.400000002</v>
      </c>
      <c r="Z52" s="5">
        <f t="shared" si="34"/>
        <v>16185605.400000002</v>
      </c>
      <c r="AA52" s="46"/>
    </row>
    <row r="53" spans="1:27" ht="15" thickTop="1" thickBot="1" x14ac:dyDescent="0.6">
      <c r="A53" s="8">
        <v>8052</v>
      </c>
      <c r="B53" s="4">
        <f t="shared" si="28"/>
        <v>0.12</v>
      </c>
      <c r="C53" s="5">
        <f t="shared" si="29"/>
        <v>186708487.68000001</v>
      </c>
      <c r="D53" s="5">
        <f t="shared" si="29"/>
        <v>133363343.51999998</v>
      </c>
      <c r="E53" s="5">
        <f t="shared" si="26"/>
        <v>93354243.840000004</v>
      </c>
      <c r="F53" s="5">
        <f t="shared" si="26"/>
        <v>66681188.640000001</v>
      </c>
      <c r="G53" s="5">
        <f t="shared" si="26"/>
        <v>53345144.159999996</v>
      </c>
      <c r="H53" s="5">
        <f t="shared" si="26"/>
        <v>40009099.68</v>
      </c>
      <c r="I53" s="5">
        <f t="shared" si="26"/>
        <v>26673055.199999999</v>
      </c>
      <c r="J53" s="5">
        <f t="shared" si="26"/>
        <v>26673055.199999999</v>
      </c>
      <c r="K53" s="5">
        <f t="shared" si="26"/>
        <v>20004066.720000003</v>
      </c>
      <c r="L53" s="5">
        <f t="shared" si="26"/>
        <v>20004066.720000003</v>
      </c>
      <c r="M53" s="46"/>
      <c r="O53" s="8">
        <f t="shared" si="30"/>
        <v>8052</v>
      </c>
      <c r="P53" s="4">
        <f t="shared" si="30"/>
        <v>0.12</v>
      </c>
      <c r="Q53" s="5">
        <f t="shared" si="31"/>
        <v>186708487.68000001</v>
      </c>
      <c r="R53" s="5">
        <f t="shared" si="32"/>
        <v>133363343.51999998</v>
      </c>
      <c r="S53" s="5">
        <f t="shared" si="33"/>
        <v>93354243.840000004</v>
      </c>
      <c r="T53" s="5">
        <f t="shared" si="34"/>
        <v>66681188.640000001</v>
      </c>
      <c r="U53" s="5">
        <f t="shared" si="34"/>
        <v>53345144.159999996</v>
      </c>
      <c r="V53" s="5">
        <f t="shared" si="34"/>
        <v>40009099.68</v>
      </c>
      <c r="W53" s="5">
        <f t="shared" si="34"/>
        <v>26673055.199999999</v>
      </c>
      <c r="X53" s="5">
        <f t="shared" si="34"/>
        <v>26673055.199999999</v>
      </c>
      <c r="Y53" s="5">
        <f t="shared" si="34"/>
        <v>20004066.720000003</v>
      </c>
      <c r="Z53" s="5">
        <f t="shared" si="34"/>
        <v>20004066.720000003</v>
      </c>
      <c r="AA53" s="46"/>
    </row>
    <row r="54" spans="1:27" ht="15" thickTop="1" thickBot="1" x14ac:dyDescent="0.6">
      <c r="A54" s="8">
        <v>10589</v>
      </c>
      <c r="B54" s="4">
        <f t="shared" si="28"/>
        <v>0.11</v>
      </c>
      <c r="C54" s="5">
        <f t="shared" si="29"/>
        <v>225074701.28</v>
      </c>
      <c r="D54" s="5">
        <f>D$1*$B54*$A54</f>
        <v>160767810.17000002</v>
      </c>
      <c r="E54" s="5">
        <f t="shared" si="26"/>
        <v>112537350.64</v>
      </c>
      <c r="F54" s="5">
        <f t="shared" si="26"/>
        <v>80383322.689999998</v>
      </c>
      <c r="G54" s="5">
        <f t="shared" si="26"/>
        <v>64306891.109999999</v>
      </c>
      <c r="H54" s="5">
        <f t="shared" si="26"/>
        <v>48230459.530000001</v>
      </c>
      <c r="I54" s="5">
        <f t="shared" si="26"/>
        <v>32154027.950000003</v>
      </c>
      <c r="J54" s="5">
        <f t="shared" si="26"/>
        <v>32154027.950000003</v>
      </c>
      <c r="K54" s="5">
        <f t="shared" si="26"/>
        <v>24114647.370000001</v>
      </c>
      <c r="L54" s="5">
        <f t="shared" si="26"/>
        <v>24114647.370000001</v>
      </c>
      <c r="M54" s="46"/>
      <c r="O54" s="8">
        <f t="shared" si="30"/>
        <v>10589</v>
      </c>
      <c r="P54" s="4">
        <f t="shared" si="30"/>
        <v>0.11</v>
      </c>
      <c r="Q54" s="5">
        <f t="shared" si="31"/>
        <v>225074701.28</v>
      </c>
      <c r="R54" s="5">
        <f t="shared" si="32"/>
        <v>160767810.17000002</v>
      </c>
      <c r="S54" s="5">
        <f t="shared" si="33"/>
        <v>112537350.64</v>
      </c>
      <c r="T54" s="5">
        <f t="shared" si="34"/>
        <v>80383322.689999998</v>
      </c>
      <c r="U54" s="5">
        <f t="shared" si="34"/>
        <v>64306891.109999999</v>
      </c>
      <c r="V54" s="5">
        <f t="shared" si="34"/>
        <v>48230459.530000001</v>
      </c>
      <c r="W54" s="5">
        <f t="shared" si="34"/>
        <v>32154027.950000003</v>
      </c>
      <c r="X54" s="5">
        <f t="shared" si="34"/>
        <v>32154027.950000003</v>
      </c>
      <c r="Y54" s="5">
        <f t="shared" si="34"/>
        <v>24114647.370000001</v>
      </c>
      <c r="Z54" s="5">
        <f>Z$1*$B54*$A54</f>
        <v>24114647.370000001</v>
      </c>
      <c r="AA54" s="46"/>
    </row>
    <row r="55" spans="1:27" ht="15" thickTop="1" thickBot="1" x14ac:dyDescent="0.6">
      <c r="A55" s="8">
        <v>14931</v>
      </c>
      <c r="B55" s="4">
        <f t="shared" si="28"/>
        <v>0.15</v>
      </c>
      <c r="C55" s="5">
        <f t="shared" si="29"/>
        <v>432772048.80000001</v>
      </c>
      <c r="D55" s="5">
        <f t="shared" si="29"/>
        <v>309123211.94999999</v>
      </c>
      <c r="E55" s="5">
        <f t="shared" si="26"/>
        <v>216386024.40000001</v>
      </c>
      <c r="F55" s="5">
        <f t="shared" si="26"/>
        <v>154560486.15000001</v>
      </c>
      <c r="G55" s="5">
        <f t="shared" si="26"/>
        <v>123648836.85000001</v>
      </c>
      <c r="H55" s="5">
        <f t="shared" si="26"/>
        <v>92737187.549999997</v>
      </c>
      <c r="I55" s="5">
        <f t="shared" si="26"/>
        <v>61825538.25</v>
      </c>
      <c r="J55" s="5">
        <f t="shared" si="26"/>
        <v>61825538.25</v>
      </c>
      <c r="K55" s="5">
        <f t="shared" si="26"/>
        <v>46367473.949999996</v>
      </c>
      <c r="L55" s="5">
        <f t="shared" si="26"/>
        <v>46367473.949999996</v>
      </c>
      <c r="M55" s="46"/>
      <c r="O55" s="8">
        <f t="shared" si="30"/>
        <v>14931</v>
      </c>
      <c r="P55" s="4">
        <f t="shared" si="30"/>
        <v>0.15</v>
      </c>
      <c r="Q55" s="5">
        <f t="shared" si="31"/>
        <v>432772048.80000001</v>
      </c>
      <c r="R55" s="5">
        <f t="shared" si="32"/>
        <v>309123211.94999999</v>
      </c>
      <c r="S55" s="5">
        <f t="shared" si="33"/>
        <v>216386024.40000001</v>
      </c>
      <c r="T55" s="5">
        <f t="shared" si="34"/>
        <v>154560486.15000001</v>
      </c>
      <c r="U55" s="5">
        <f t="shared" si="34"/>
        <v>123648836.85000001</v>
      </c>
      <c r="V55" s="5">
        <f t="shared" si="34"/>
        <v>92737187.549999997</v>
      </c>
      <c r="W55" s="5">
        <f t="shared" si="34"/>
        <v>61825538.25</v>
      </c>
      <c r="X55" s="5">
        <f t="shared" si="34"/>
        <v>61825538.25</v>
      </c>
      <c r="Y55" s="5">
        <f t="shared" si="34"/>
        <v>46367473.949999996</v>
      </c>
      <c r="Z55" s="5">
        <f t="shared" si="34"/>
        <v>46367473.949999996</v>
      </c>
      <c r="AA55" s="46"/>
    </row>
    <row r="56" spans="1:27" ht="15" thickTop="1" thickBot="1" x14ac:dyDescent="0.6">
      <c r="A56" s="8">
        <v>17188</v>
      </c>
      <c r="B56" s="4">
        <f t="shared" si="28"/>
        <v>0.17</v>
      </c>
      <c r="C56" s="5">
        <f t="shared" si="29"/>
        <v>564616174.72000003</v>
      </c>
      <c r="D56" s="5">
        <f t="shared" si="29"/>
        <v>403297685.08000004</v>
      </c>
      <c r="E56" s="5">
        <f t="shared" si="26"/>
        <v>282308087.36000001</v>
      </c>
      <c r="F56" s="5">
        <f t="shared" si="26"/>
        <v>201647381.56</v>
      </c>
      <c r="G56" s="5">
        <f t="shared" si="26"/>
        <v>161318489.64000002</v>
      </c>
      <c r="H56" s="5">
        <f t="shared" si="26"/>
        <v>120989597.72000001</v>
      </c>
      <c r="I56" s="5">
        <f t="shared" si="26"/>
        <v>80660705.800000012</v>
      </c>
      <c r="J56" s="5">
        <f t="shared" si="26"/>
        <v>80660705.800000012</v>
      </c>
      <c r="K56" s="5">
        <f t="shared" si="26"/>
        <v>60493337.880000003</v>
      </c>
      <c r="L56" s="5">
        <f t="shared" si="26"/>
        <v>60493337.880000003</v>
      </c>
      <c r="M56" s="46"/>
      <c r="O56" s="8">
        <f t="shared" si="30"/>
        <v>17188</v>
      </c>
      <c r="P56" s="4">
        <f t="shared" si="30"/>
        <v>0.17</v>
      </c>
      <c r="Q56" s="5">
        <f t="shared" si="31"/>
        <v>564616174.72000003</v>
      </c>
      <c r="R56" s="5">
        <f t="shared" si="32"/>
        <v>403297685.08000004</v>
      </c>
      <c r="S56" s="5">
        <f t="shared" si="33"/>
        <v>282308087.36000001</v>
      </c>
      <c r="T56" s="5">
        <f t="shared" si="34"/>
        <v>201647381.56</v>
      </c>
      <c r="U56" s="5">
        <f t="shared" si="34"/>
        <v>161318489.64000002</v>
      </c>
      <c r="V56" s="5">
        <f t="shared" si="34"/>
        <v>120989597.72000001</v>
      </c>
      <c r="W56" s="5">
        <f t="shared" si="34"/>
        <v>80660705.800000012</v>
      </c>
      <c r="X56" s="5">
        <f t="shared" si="34"/>
        <v>80660705.800000012</v>
      </c>
      <c r="Y56" s="5">
        <f t="shared" si="34"/>
        <v>60493337.880000003</v>
      </c>
      <c r="Z56" s="5">
        <f t="shared" si="34"/>
        <v>60493337.880000003</v>
      </c>
      <c r="AA56" s="46"/>
    </row>
    <row r="57" spans="1:27" ht="15" thickTop="1" thickBot="1" x14ac:dyDescent="0.6">
      <c r="A57" s="8">
        <v>20182</v>
      </c>
      <c r="B57" s="4">
        <f t="shared" si="28"/>
        <v>0.11</v>
      </c>
      <c r="C57" s="5">
        <f t="shared" si="29"/>
        <v>428978904.63999999</v>
      </c>
      <c r="D57" s="5">
        <f t="shared" si="29"/>
        <v>306413820.46000004</v>
      </c>
      <c r="E57" s="5">
        <f t="shared" si="26"/>
        <v>214489452.31999999</v>
      </c>
      <c r="F57" s="5">
        <f t="shared" si="26"/>
        <v>153205800.22</v>
      </c>
      <c r="G57" s="5">
        <f t="shared" si="26"/>
        <v>122565084.17999999</v>
      </c>
      <c r="H57" s="5">
        <f t="shared" si="26"/>
        <v>91924368.140000015</v>
      </c>
      <c r="I57" s="5">
        <f t="shared" si="26"/>
        <v>61283652.100000001</v>
      </c>
      <c r="J57" s="5">
        <f t="shared" si="26"/>
        <v>61283652.100000001</v>
      </c>
      <c r="K57" s="5">
        <f t="shared" si="26"/>
        <v>45961074.059999995</v>
      </c>
      <c r="L57" s="5">
        <f t="shared" si="26"/>
        <v>45961074.059999995</v>
      </c>
      <c r="M57" s="46"/>
      <c r="O57" s="8">
        <f t="shared" si="30"/>
        <v>20182</v>
      </c>
      <c r="P57" s="4">
        <f t="shared" si="30"/>
        <v>0.11</v>
      </c>
      <c r="Q57" s="5">
        <f t="shared" si="31"/>
        <v>428978904.63999999</v>
      </c>
      <c r="R57" s="5">
        <f t="shared" si="32"/>
        <v>306413820.46000004</v>
      </c>
      <c r="S57" s="5">
        <f t="shared" si="33"/>
        <v>214489452.31999999</v>
      </c>
      <c r="T57" s="5">
        <f t="shared" si="34"/>
        <v>153205800.22</v>
      </c>
      <c r="U57" s="5">
        <f t="shared" si="34"/>
        <v>122565084.17999999</v>
      </c>
      <c r="V57" s="5">
        <f t="shared" si="34"/>
        <v>91924368.140000015</v>
      </c>
      <c r="W57" s="5">
        <f t="shared" si="34"/>
        <v>61283652.100000001</v>
      </c>
      <c r="X57" s="5">
        <f t="shared" si="34"/>
        <v>61283652.100000001</v>
      </c>
      <c r="Y57" s="5">
        <f t="shared" si="34"/>
        <v>45961074.059999995</v>
      </c>
      <c r="Z57" s="5">
        <f t="shared" si="34"/>
        <v>45961074.059999995</v>
      </c>
      <c r="AA57" s="46"/>
    </row>
    <row r="58" spans="1:27" ht="15" thickTop="1" thickBot="1" x14ac:dyDescent="0.6">
      <c r="A58" s="9">
        <v>33912</v>
      </c>
      <c r="B58" s="10">
        <f t="shared" si="28"/>
        <v>0.04</v>
      </c>
      <c r="C58" s="11">
        <f t="shared" si="29"/>
        <v>262115343.35999998</v>
      </c>
      <c r="D58" s="11">
        <f t="shared" si="29"/>
        <v>187225439.03999999</v>
      </c>
      <c r="E58" s="11">
        <f t="shared" si="26"/>
        <v>131057671.67999999</v>
      </c>
      <c r="F58" s="11">
        <f t="shared" si="26"/>
        <v>93612041.280000001</v>
      </c>
      <c r="G58" s="11">
        <f t="shared" si="26"/>
        <v>74889904.320000008</v>
      </c>
      <c r="H58" s="11">
        <f t="shared" si="26"/>
        <v>56167767.359999999</v>
      </c>
      <c r="I58" s="11">
        <f t="shared" si="26"/>
        <v>37445630.399999999</v>
      </c>
      <c r="J58" s="11">
        <f t="shared" si="26"/>
        <v>37445630.399999999</v>
      </c>
      <c r="K58" s="11">
        <f t="shared" si="26"/>
        <v>28083205.440000001</v>
      </c>
      <c r="L58" s="11">
        <f t="shared" si="26"/>
        <v>28083205.440000001</v>
      </c>
      <c r="M58" s="47"/>
      <c r="O58" s="9">
        <f t="shared" si="30"/>
        <v>33912</v>
      </c>
      <c r="P58" s="10">
        <f t="shared" si="30"/>
        <v>0.04</v>
      </c>
      <c r="Q58" s="11">
        <f t="shared" si="31"/>
        <v>262115343.35999998</v>
      </c>
      <c r="R58" s="11">
        <f t="shared" si="32"/>
        <v>187225439.03999999</v>
      </c>
      <c r="S58" s="11">
        <f t="shared" si="33"/>
        <v>131057671.67999999</v>
      </c>
      <c r="T58" s="11">
        <f t="shared" si="34"/>
        <v>93612041.280000001</v>
      </c>
      <c r="U58" s="11">
        <f t="shared" si="34"/>
        <v>74889904.320000008</v>
      </c>
      <c r="V58" s="11">
        <f t="shared" si="34"/>
        <v>56167767.359999999</v>
      </c>
      <c r="W58" s="11">
        <f t="shared" si="34"/>
        <v>37445630.399999999</v>
      </c>
      <c r="X58" s="11">
        <f t="shared" si="34"/>
        <v>37445630.399999999</v>
      </c>
      <c r="Y58" s="11">
        <f t="shared" si="34"/>
        <v>28083205.440000001</v>
      </c>
      <c r="Z58" s="11">
        <f t="shared" si="34"/>
        <v>28083205.440000001</v>
      </c>
      <c r="AA58" s="47"/>
    </row>
    <row r="60" spans="1:27" ht="14.7" thickBot="1" x14ac:dyDescent="0.6"/>
    <row r="61" spans="1:27" ht="19.5" thickBot="1" x14ac:dyDescent="0.75">
      <c r="A61" s="12" t="str">
        <f>A1</f>
        <v>Year 4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4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887</v>
      </c>
      <c r="B63" s="4">
        <f>B48</f>
        <v>0.03</v>
      </c>
      <c r="C63" s="5">
        <f>C$1*$B63*$A63</f>
        <v>5141903.5200000005</v>
      </c>
      <c r="D63" s="5">
        <f>D$1*$B63*$A63</f>
        <v>3672792.03</v>
      </c>
      <c r="E63" s="5">
        <f t="shared" ref="E63:L73" si="35">E$1*$B63*$A63</f>
        <v>2570951.7600000002</v>
      </c>
      <c r="F63" s="5">
        <f t="shared" si="35"/>
        <v>1836382.71</v>
      </c>
      <c r="G63" s="5">
        <f t="shared" si="35"/>
        <v>1469111.49</v>
      </c>
      <c r="H63" s="5">
        <f t="shared" si="35"/>
        <v>1101840.27</v>
      </c>
      <c r="I63" s="5">
        <f t="shared" si="35"/>
        <v>734569.04999999993</v>
      </c>
      <c r="J63" s="5">
        <f t="shared" si="35"/>
        <v>734569.04999999993</v>
      </c>
      <c r="K63" s="5">
        <f t="shared" si="35"/>
        <v>550906.83000000007</v>
      </c>
      <c r="L63" s="5">
        <f t="shared" si="35"/>
        <v>550906.83000000007</v>
      </c>
      <c r="M63" s="46"/>
      <c r="O63" s="8">
        <f>A63</f>
        <v>887</v>
      </c>
      <c r="P63" s="4">
        <f>B63</f>
        <v>0.03</v>
      </c>
      <c r="Q63" s="5">
        <f>Q$1*$B63*$A63</f>
        <v>5141903.5200000005</v>
      </c>
      <c r="R63" s="5">
        <f>R$1*$B63*$A63</f>
        <v>3672792.03</v>
      </c>
      <c r="S63" s="5">
        <f>S$1*$B63*$A63</f>
        <v>2570951.7600000002</v>
      </c>
      <c r="T63" s="5">
        <f>T$1*$B63*$A63</f>
        <v>1836382.71</v>
      </c>
      <c r="U63" s="5">
        <f t="shared" ref="U63:Z63" si="36">U$1*$B63*$A63</f>
        <v>1469111.49</v>
      </c>
      <c r="V63" s="5">
        <f t="shared" si="36"/>
        <v>1101840.27</v>
      </c>
      <c r="W63" s="5">
        <f t="shared" si="36"/>
        <v>734569.04999999993</v>
      </c>
      <c r="X63" s="5">
        <f t="shared" si="36"/>
        <v>734569.04999999993</v>
      </c>
      <c r="Y63" s="5">
        <f t="shared" si="36"/>
        <v>550906.83000000007</v>
      </c>
      <c r="Z63" s="5">
        <f t="shared" si="36"/>
        <v>550906.83000000007</v>
      </c>
      <c r="AA63" s="46"/>
    </row>
    <row r="64" spans="1:27" ht="15" thickTop="1" thickBot="1" x14ac:dyDescent="0.6">
      <c r="A64" s="8">
        <v>1134</v>
      </c>
      <c r="B64" s="4">
        <f t="shared" ref="B64:B73" si="37">B49</f>
        <v>0.03</v>
      </c>
      <c r="C64" s="5">
        <f t="shared" ref="C64:D73" si="38">C$1*$B64*$A64</f>
        <v>6573752.6399999997</v>
      </c>
      <c r="D64" s="5">
        <f t="shared" si="38"/>
        <v>4695542.46</v>
      </c>
      <c r="E64" s="5">
        <f t="shared" si="35"/>
        <v>3286876.32</v>
      </c>
      <c r="F64" s="5">
        <f t="shared" si="35"/>
        <v>2347754.2199999997</v>
      </c>
      <c r="G64" s="5">
        <f t="shared" si="35"/>
        <v>1878210.18</v>
      </c>
      <c r="H64" s="5">
        <f t="shared" si="35"/>
        <v>1408666.1400000001</v>
      </c>
      <c r="I64" s="5">
        <f t="shared" si="35"/>
        <v>939122.1</v>
      </c>
      <c r="J64" s="5">
        <f t="shared" si="35"/>
        <v>939122.1</v>
      </c>
      <c r="K64" s="5">
        <f t="shared" si="35"/>
        <v>704316.06</v>
      </c>
      <c r="L64" s="5">
        <f t="shared" si="35"/>
        <v>704316.06</v>
      </c>
      <c r="M64" s="46"/>
      <c r="O64" s="8">
        <f t="shared" ref="O64:P73" si="39">A64</f>
        <v>1134</v>
      </c>
      <c r="P64" s="4">
        <f t="shared" si="39"/>
        <v>0.03</v>
      </c>
      <c r="Q64" s="5">
        <f t="shared" ref="Q64:Q73" si="40">Q$1*$B64*$A64</f>
        <v>6573752.6399999997</v>
      </c>
      <c r="R64" s="5">
        <f t="shared" ref="R64:R73" si="41">$D$1*$B64*$A64</f>
        <v>4695542.46</v>
      </c>
      <c r="S64" s="5">
        <f t="shared" ref="S64:S73" si="42">$E$1*$B64*$A64</f>
        <v>3286876.32</v>
      </c>
      <c r="T64" s="5">
        <f t="shared" ref="T64:Z73" si="43">T$1*$B64*$A64</f>
        <v>2347754.2199999997</v>
      </c>
      <c r="U64" s="5">
        <f t="shared" si="43"/>
        <v>1878210.18</v>
      </c>
      <c r="V64" s="5">
        <f t="shared" si="43"/>
        <v>1408666.1400000001</v>
      </c>
      <c r="W64" s="5">
        <f t="shared" si="43"/>
        <v>939122.1</v>
      </c>
      <c r="X64" s="5">
        <f t="shared" si="43"/>
        <v>939122.1</v>
      </c>
      <c r="Y64" s="5">
        <f t="shared" si="43"/>
        <v>704316.06</v>
      </c>
      <c r="Z64" s="5">
        <f t="shared" si="43"/>
        <v>704316.06</v>
      </c>
      <c r="AA64" s="46"/>
    </row>
    <row r="65" spans="1:27" ht="15" thickTop="1" thickBot="1" x14ac:dyDescent="0.6">
      <c r="A65" s="8">
        <v>2113</v>
      </c>
      <c r="B65" s="4">
        <f t="shared" si="37"/>
        <v>0.06</v>
      </c>
      <c r="C65" s="5">
        <f t="shared" si="38"/>
        <v>24497952.960000001</v>
      </c>
      <c r="D65" s="5">
        <f t="shared" si="38"/>
        <v>17498555.939999998</v>
      </c>
      <c r="E65" s="5">
        <f t="shared" si="35"/>
        <v>12248976.48</v>
      </c>
      <c r="F65" s="5">
        <f t="shared" si="35"/>
        <v>8749214.5800000001</v>
      </c>
      <c r="G65" s="5">
        <f t="shared" si="35"/>
        <v>6999397.0199999996</v>
      </c>
      <c r="H65" s="5">
        <f t="shared" si="35"/>
        <v>5249579.46</v>
      </c>
      <c r="I65" s="5">
        <f t="shared" si="35"/>
        <v>3499761.9</v>
      </c>
      <c r="J65" s="5">
        <f t="shared" si="35"/>
        <v>3499761.9</v>
      </c>
      <c r="K65" s="5">
        <f t="shared" si="35"/>
        <v>2624726.3400000003</v>
      </c>
      <c r="L65" s="5">
        <f t="shared" si="35"/>
        <v>2624726.3400000003</v>
      </c>
      <c r="M65" s="46"/>
      <c r="O65" s="8">
        <f t="shared" si="39"/>
        <v>2113</v>
      </c>
      <c r="P65" s="4">
        <f t="shared" si="39"/>
        <v>0.06</v>
      </c>
      <c r="Q65" s="5">
        <f t="shared" si="40"/>
        <v>24497952.960000001</v>
      </c>
      <c r="R65" s="5">
        <f t="shared" si="41"/>
        <v>17498555.939999998</v>
      </c>
      <c r="S65" s="5">
        <f t="shared" si="42"/>
        <v>12248976.48</v>
      </c>
      <c r="T65" s="5">
        <f t="shared" si="43"/>
        <v>8749214.5800000001</v>
      </c>
      <c r="U65" s="5">
        <f t="shared" si="43"/>
        <v>6999397.0199999996</v>
      </c>
      <c r="V65" s="5">
        <f t="shared" si="43"/>
        <v>5249579.46</v>
      </c>
      <c r="W65" s="5">
        <f t="shared" si="43"/>
        <v>3499761.9</v>
      </c>
      <c r="X65" s="5">
        <f t="shared" si="43"/>
        <v>3499761.9</v>
      </c>
      <c r="Y65" s="5">
        <f t="shared" si="43"/>
        <v>2624726.3400000003</v>
      </c>
      <c r="Z65" s="5">
        <f t="shared" si="43"/>
        <v>2624726.3400000003</v>
      </c>
      <c r="AA65" s="46"/>
    </row>
    <row r="66" spans="1:27" ht="15" thickTop="1" thickBot="1" x14ac:dyDescent="0.6">
      <c r="A66" s="8">
        <v>5126</v>
      </c>
      <c r="B66" s="4">
        <f t="shared" si="37"/>
        <v>0.08</v>
      </c>
      <c r="C66" s="5">
        <f t="shared" si="38"/>
        <v>79240578.560000002</v>
      </c>
      <c r="D66" s="5">
        <f t="shared" si="38"/>
        <v>56600471.840000004</v>
      </c>
      <c r="E66" s="5">
        <f t="shared" si="35"/>
        <v>39620289.280000001</v>
      </c>
      <c r="F66" s="5">
        <f t="shared" si="35"/>
        <v>28300030.879999999</v>
      </c>
      <c r="G66" s="5">
        <f t="shared" si="35"/>
        <v>22640106.720000003</v>
      </c>
      <c r="H66" s="5">
        <f t="shared" si="35"/>
        <v>16980182.559999999</v>
      </c>
      <c r="I66" s="5">
        <f t="shared" si="35"/>
        <v>11320258.4</v>
      </c>
      <c r="J66" s="5">
        <f t="shared" si="35"/>
        <v>11320258.4</v>
      </c>
      <c r="K66" s="5">
        <f t="shared" si="35"/>
        <v>8489886.2400000002</v>
      </c>
      <c r="L66" s="5">
        <f t="shared" si="35"/>
        <v>8489886.2400000002</v>
      </c>
      <c r="M66" s="46"/>
      <c r="O66" s="8">
        <f t="shared" si="39"/>
        <v>5126</v>
      </c>
      <c r="P66" s="4">
        <f t="shared" si="39"/>
        <v>0.08</v>
      </c>
      <c r="Q66" s="5">
        <f t="shared" si="40"/>
        <v>79240578.560000002</v>
      </c>
      <c r="R66" s="5">
        <f t="shared" si="41"/>
        <v>56600471.840000004</v>
      </c>
      <c r="S66" s="5">
        <f t="shared" si="42"/>
        <v>39620289.280000001</v>
      </c>
      <c r="T66" s="5">
        <f t="shared" si="43"/>
        <v>28300030.879999999</v>
      </c>
      <c r="U66" s="5">
        <f t="shared" si="43"/>
        <v>22640106.720000003</v>
      </c>
      <c r="V66" s="5">
        <f t="shared" si="43"/>
        <v>16980182.559999999</v>
      </c>
      <c r="W66" s="5">
        <f t="shared" si="43"/>
        <v>11320258.4</v>
      </c>
      <c r="X66" s="5">
        <f t="shared" si="43"/>
        <v>11320258.4</v>
      </c>
      <c r="Y66" s="5">
        <f t="shared" si="43"/>
        <v>8489886.2400000002</v>
      </c>
      <c r="Z66" s="5">
        <f t="shared" si="43"/>
        <v>8489886.2400000002</v>
      </c>
      <c r="AA66" s="46"/>
    </row>
    <row r="67" spans="1:27" ht="15" thickTop="1" thickBot="1" x14ac:dyDescent="0.6">
      <c r="A67" s="8">
        <v>6733</v>
      </c>
      <c r="B67" s="4">
        <f t="shared" si="37"/>
        <v>0.1</v>
      </c>
      <c r="C67" s="5">
        <f t="shared" si="38"/>
        <v>130103105.60000001</v>
      </c>
      <c r="D67" s="5">
        <f t="shared" si="38"/>
        <v>92930885.900000006</v>
      </c>
      <c r="E67" s="5">
        <f t="shared" si="35"/>
        <v>65051552.800000004</v>
      </c>
      <c r="F67" s="5">
        <f t="shared" si="35"/>
        <v>46465106.300000004</v>
      </c>
      <c r="G67" s="5">
        <f t="shared" si="35"/>
        <v>37172219.700000003</v>
      </c>
      <c r="H67" s="5">
        <f t="shared" si="35"/>
        <v>27879333.099999998</v>
      </c>
      <c r="I67" s="5">
        <f t="shared" si="35"/>
        <v>18586446.5</v>
      </c>
      <c r="J67" s="5">
        <f t="shared" si="35"/>
        <v>18586446.5</v>
      </c>
      <c r="K67" s="5">
        <f t="shared" si="35"/>
        <v>13939329.9</v>
      </c>
      <c r="L67" s="5">
        <f t="shared" si="35"/>
        <v>13939329.9</v>
      </c>
      <c r="M67" s="46"/>
      <c r="O67" s="8">
        <f t="shared" si="39"/>
        <v>6733</v>
      </c>
      <c r="P67" s="4">
        <f t="shared" si="39"/>
        <v>0.1</v>
      </c>
      <c r="Q67" s="5">
        <f t="shared" si="40"/>
        <v>130103105.60000001</v>
      </c>
      <c r="R67" s="5">
        <f t="shared" si="41"/>
        <v>92930885.900000006</v>
      </c>
      <c r="S67" s="5">
        <f t="shared" si="42"/>
        <v>65051552.800000004</v>
      </c>
      <c r="T67" s="5">
        <f t="shared" si="43"/>
        <v>46465106.300000004</v>
      </c>
      <c r="U67" s="5">
        <f t="shared" si="43"/>
        <v>37172219.700000003</v>
      </c>
      <c r="V67" s="5">
        <f t="shared" si="43"/>
        <v>27879333.099999998</v>
      </c>
      <c r="W67" s="5">
        <f t="shared" si="43"/>
        <v>18586446.5</v>
      </c>
      <c r="X67" s="5">
        <f t="shared" si="43"/>
        <v>18586446.5</v>
      </c>
      <c r="Y67" s="5">
        <f t="shared" si="43"/>
        <v>13939329.9</v>
      </c>
      <c r="Z67" s="5">
        <f t="shared" si="43"/>
        <v>13939329.9</v>
      </c>
      <c r="AA67" s="46"/>
    </row>
    <row r="68" spans="1:27" ht="15" thickTop="1" thickBot="1" x14ac:dyDescent="0.6">
      <c r="A68" s="8">
        <v>9328</v>
      </c>
      <c r="B68" s="4">
        <f t="shared" si="37"/>
        <v>0.12</v>
      </c>
      <c r="C68" s="5">
        <f t="shared" si="38"/>
        <v>216296171.52000001</v>
      </c>
      <c r="D68" s="5">
        <f t="shared" si="38"/>
        <v>154497425.27999997</v>
      </c>
      <c r="E68" s="5">
        <f t="shared" si="35"/>
        <v>108148085.76000001</v>
      </c>
      <c r="F68" s="5">
        <f t="shared" si="35"/>
        <v>77248152.959999993</v>
      </c>
      <c r="G68" s="5">
        <f t="shared" si="35"/>
        <v>61798746.240000002</v>
      </c>
      <c r="H68" s="5">
        <f t="shared" si="35"/>
        <v>46349339.520000003</v>
      </c>
      <c r="I68" s="5">
        <f t="shared" si="35"/>
        <v>30899932.800000001</v>
      </c>
      <c r="J68" s="5">
        <f t="shared" si="35"/>
        <v>30899932.800000001</v>
      </c>
      <c r="K68" s="5">
        <f t="shared" si="35"/>
        <v>23174110.080000002</v>
      </c>
      <c r="L68" s="5">
        <f t="shared" si="35"/>
        <v>23174110.080000002</v>
      </c>
      <c r="M68" s="46"/>
      <c r="O68" s="8">
        <f t="shared" si="39"/>
        <v>9328</v>
      </c>
      <c r="P68" s="4">
        <f t="shared" si="39"/>
        <v>0.12</v>
      </c>
      <c r="Q68" s="5">
        <f t="shared" si="40"/>
        <v>216296171.52000001</v>
      </c>
      <c r="R68" s="5">
        <f t="shared" si="41"/>
        <v>154497425.27999997</v>
      </c>
      <c r="S68" s="5">
        <f t="shared" si="42"/>
        <v>108148085.76000001</v>
      </c>
      <c r="T68" s="5">
        <f t="shared" si="43"/>
        <v>77248152.959999993</v>
      </c>
      <c r="U68" s="5">
        <f t="shared" si="43"/>
        <v>61798746.240000002</v>
      </c>
      <c r="V68" s="5">
        <f t="shared" si="43"/>
        <v>46349339.520000003</v>
      </c>
      <c r="W68" s="5">
        <f t="shared" si="43"/>
        <v>30899932.800000001</v>
      </c>
      <c r="X68" s="5">
        <f t="shared" si="43"/>
        <v>30899932.800000001</v>
      </c>
      <c r="Y68" s="5">
        <f t="shared" si="43"/>
        <v>23174110.080000002</v>
      </c>
      <c r="Z68" s="5">
        <f t="shared" si="43"/>
        <v>23174110.080000002</v>
      </c>
      <c r="AA68" s="46"/>
    </row>
    <row r="69" spans="1:27" ht="15" thickTop="1" thickBot="1" x14ac:dyDescent="0.6">
      <c r="A69" s="8">
        <v>11016</v>
      </c>
      <c r="B69" s="4">
        <f t="shared" si="37"/>
        <v>0.11</v>
      </c>
      <c r="C69" s="5">
        <f t="shared" si="38"/>
        <v>234150808.31999999</v>
      </c>
      <c r="D69" s="5">
        <f>D$1*$B69*$A69</f>
        <v>167250750.48000002</v>
      </c>
      <c r="E69" s="5">
        <f t="shared" si="35"/>
        <v>117075404.16</v>
      </c>
      <c r="F69" s="5">
        <f t="shared" si="35"/>
        <v>83624769.359999999</v>
      </c>
      <c r="G69" s="5">
        <f t="shared" si="35"/>
        <v>66900057.839999996</v>
      </c>
      <c r="H69" s="5">
        <f t="shared" si="35"/>
        <v>50175346.320000008</v>
      </c>
      <c r="I69" s="5">
        <f t="shared" si="35"/>
        <v>33450634.800000001</v>
      </c>
      <c r="J69" s="5">
        <f t="shared" si="35"/>
        <v>33450634.800000001</v>
      </c>
      <c r="K69" s="5">
        <f t="shared" si="35"/>
        <v>25087067.279999997</v>
      </c>
      <c r="L69" s="5">
        <f t="shared" si="35"/>
        <v>25087067.279999997</v>
      </c>
      <c r="M69" s="46"/>
      <c r="O69" s="8">
        <f t="shared" si="39"/>
        <v>11016</v>
      </c>
      <c r="P69" s="4">
        <f t="shared" si="39"/>
        <v>0.11</v>
      </c>
      <c r="Q69" s="5">
        <f t="shared" si="40"/>
        <v>234150808.31999999</v>
      </c>
      <c r="R69" s="5">
        <f t="shared" si="41"/>
        <v>167250750.48000002</v>
      </c>
      <c r="S69" s="5">
        <f t="shared" si="42"/>
        <v>117075404.16</v>
      </c>
      <c r="T69" s="5">
        <f t="shared" si="43"/>
        <v>83624769.359999999</v>
      </c>
      <c r="U69" s="5">
        <f t="shared" si="43"/>
        <v>66900057.839999996</v>
      </c>
      <c r="V69" s="5">
        <f t="shared" si="43"/>
        <v>50175346.320000008</v>
      </c>
      <c r="W69" s="5">
        <f t="shared" si="43"/>
        <v>33450634.800000001</v>
      </c>
      <c r="X69" s="5">
        <f t="shared" si="43"/>
        <v>33450634.800000001</v>
      </c>
      <c r="Y69" s="5">
        <f t="shared" si="43"/>
        <v>25087067.279999997</v>
      </c>
      <c r="Z69" s="5">
        <f>Z$1*$B69*$A69</f>
        <v>25087067.279999997</v>
      </c>
      <c r="AA69" s="46"/>
    </row>
    <row r="70" spans="1:27" ht="15" thickTop="1" thickBot="1" x14ac:dyDescent="0.6">
      <c r="A70" s="8">
        <v>14753</v>
      </c>
      <c r="B70" s="4">
        <f t="shared" si="37"/>
        <v>0.15</v>
      </c>
      <c r="C70" s="5">
        <f t="shared" si="38"/>
        <v>427612754.39999998</v>
      </c>
      <c r="D70" s="5">
        <f t="shared" si="38"/>
        <v>305437997.85000002</v>
      </c>
      <c r="E70" s="5">
        <f t="shared" si="35"/>
        <v>213806377.19999999</v>
      </c>
      <c r="F70" s="5">
        <f t="shared" si="35"/>
        <v>152717892.44999999</v>
      </c>
      <c r="G70" s="5">
        <f t="shared" si="35"/>
        <v>122174756.55000001</v>
      </c>
      <c r="H70" s="5">
        <f t="shared" si="35"/>
        <v>91631620.650000006</v>
      </c>
      <c r="I70" s="5">
        <f t="shared" si="35"/>
        <v>61088484.75</v>
      </c>
      <c r="J70" s="5">
        <f t="shared" si="35"/>
        <v>61088484.75</v>
      </c>
      <c r="K70" s="5">
        <f t="shared" si="35"/>
        <v>45814703.849999994</v>
      </c>
      <c r="L70" s="5">
        <f t="shared" si="35"/>
        <v>45814703.849999994</v>
      </c>
      <c r="M70" s="46"/>
      <c r="O70" s="8">
        <f t="shared" si="39"/>
        <v>14753</v>
      </c>
      <c r="P70" s="4">
        <f t="shared" si="39"/>
        <v>0.15</v>
      </c>
      <c r="Q70" s="5">
        <f t="shared" si="40"/>
        <v>427612754.39999998</v>
      </c>
      <c r="R70" s="5">
        <f t="shared" si="41"/>
        <v>305437997.85000002</v>
      </c>
      <c r="S70" s="5">
        <f t="shared" si="42"/>
        <v>213806377.19999999</v>
      </c>
      <c r="T70" s="5">
        <f t="shared" si="43"/>
        <v>152717892.44999999</v>
      </c>
      <c r="U70" s="5">
        <f t="shared" si="43"/>
        <v>122174756.55000001</v>
      </c>
      <c r="V70" s="5">
        <f t="shared" si="43"/>
        <v>91631620.650000006</v>
      </c>
      <c r="W70" s="5">
        <f t="shared" si="43"/>
        <v>61088484.75</v>
      </c>
      <c r="X70" s="5">
        <f t="shared" si="43"/>
        <v>61088484.75</v>
      </c>
      <c r="Y70" s="5">
        <f t="shared" si="43"/>
        <v>45814703.849999994</v>
      </c>
      <c r="Z70" s="5">
        <f t="shared" si="43"/>
        <v>45814703.849999994</v>
      </c>
      <c r="AA70" s="46"/>
    </row>
    <row r="71" spans="1:27" ht="15" thickTop="1" thickBot="1" x14ac:dyDescent="0.6">
      <c r="A71" s="8">
        <v>17074</v>
      </c>
      <c r="B71" s="4">
        <f t="shared" si="37"/>
        <v>0.17</v>
      </c>
      <c r="C71" s="5">
        <f t="shared" si="38"/>
        <v>560871338.56000006</v>
      </c>
      <c r="D71" s="5">
        <f t="shared" si="38"/>
        <v>400622799.34000003</v>
      </c>
      <c r="E71" s="5">
        <f t="shared" si="35"/>
        <v>280435669.28000003</v>
      </c>
      <c r="F71" s="5">
        <f t="shared" si="35"/>
        <v>200309948.38000003</v>
      </c>
      <c r="G71" s="5">
        <f t="shared" si="35"/>
        <v>160248539.22</v>
      </c>
      <c r="H71" s="5">
        <f t="shared" si="35"/>
        <v>120187130.06</v>
      </c>
      <c r="I71" s="5">
        <f t="shared" si="35"/>
        <v>80125720.900000006</v>
      </c>
      <c r="J71" s="5">
        <f t="shared" si="35"/>
        <v>80125720.900000006</v>
      </c>
      <c r="K71" s="5">
        <f t="shared" si="35"/>
        <v>60092113.740000002</v>
      </c>
      <c r="L71" s="5">
        <f t="shared" si="35"/>
        <v>60092113.740000002</v>
      </c>
      <c r="M71" s="46"/>
      <c r="O71" s="8">
        <f t="shared" si="39"/>
        <v>17074</v>
      </c>
      <c r="P71" s="4">
        <f t="shared" si="39"/>
        <v>0.17</v>
      </c>
      <c r="Q71" s="5">
        <f t="shared" si="40"/>
        <v>560871338.56000006</v>
      </c>
      <c r="R71" s="5">
        <f t="shared" si="41"/>
        <v>400622799.34000003</v>
      </c>
      <c r="S71" s="5">
        <f t="shared" si="42"/>
        <v>280435669.28000003</v>
      </c>
      <c r="T71" s="5">
        <f t="shared" si="43"/>
        <v>200309948.38000003</v>
      </c>
      <c r="U71" s="5">
        <f t="shared" si="43"/>
        <v>160248539.22</v>
      </c>
      <c r="V71" s="5">
        <f t="shared" si="43"/>
        <v>120187130.06</v>
      </c>
      <c r="W71" s="5">
        <f t="shared" si="43"/>
        <v>80125720.900000006</v>
      </c>
      <c r="X71" s="5">
        <f t="shared" si="43"/>
        <v>80125720.900000006</v>
      </c>
      <c r="Y71" s="5">
        <f t="shared" si="43"/>
        <v>60092113.740000002</v>
      </c>
      <c r="Z71" s="5">
        <f t="shared" si="43"/>
        <v>60092113.740000002</v>
      </c>
      <c r="AA71" s="46"/>
    </row>
    <row r="72" spans="1:27" ht="15" thickTop="1" thickBot="1" x14ac:dyDescent="0.6">
      <c r="A72" s="8">
        <v>25564</v>
      </c>
      <c r="B72" s="4">
        <f t="shared" si="37"/>
        <v>0.11</v>
      </c>
      <c r="C72" s="5">
        <f t="shared" si="38"/>
        <v>543376113.27999997</v>
      </c>
      <c r="D72" s="5">
        <f t="shared" si="38"/>
        <v>388126196.92000002</v>
      </c>
      <c r="E72" s="5">
        <f t="shared" si="35"/>
        <v>271688056.63999999</v>
      </c>
      <c r="F72" s="5">
        <f t="shared" si="35"/>
        <v>194061692.44</v>
      </c>
      <c r="G72" s="5">
        <f t="shared" si="35"/>
        <v>155249916.35999998</v>
      </c>
      <c r="H72" s="5">
        <f t="shared" si="35"/>
        <v>116438140.28000002</v>
      </c>
      <c r="I72" s="5">
        <f t="shared" si="35"/>
        <v>77626364.200000003</v>
      </c>
      <c r="J72" s="5">
        <f t="shared" si="35"/>
        <v>77626364.200000003</v>
      </c>
      <c r="K72" s="5">
        <f t="shared" si="35"/>
        <v>58217664.119999997</v>
      </c>
      <c r="L72" s="5">
        <f t="shared" si="35"/>
        <v>58217664.119999997</v>
      </c>
      <c r="M72" s="46"/>
      <c r="O72" s="8">
        <f t="shared" si="39"/>
        <v>25564</v>
      </c>
      <c r="P72" s="4">
        <f t="shared" si="39"/>
        <v>0.11</v>
      </c>
      <c r="Q72" s="5">
        <f t="shared" si="40"/>
        <v>543376113.27999997</v>
      </c>
      <c r="R72" s="5">
        <f t="shared" si="41"/>
        <v>388126196.92000002</v>
      </c>
      <c r="S72" s="5">
        <f t="shared" si="42"/>
        <v>271688056.63999999</v>
      </c>
      <c r="T72" s="5">
        <f t="shared" si="43"/>
        <v>194061692.44</v>
      </c>
      <c r="U72" s="5">
        <f t="shared" si="43"/>
        <v>155249916.35999998</v>
      </c>
      <c r="V72" s="5">
        <f t="shared" si="43"/>
        <v>116438140.28000002</v>
      </c>
      <c r="W72" s="5">
        <f t="shared" si="43"/>
        <v>77626364.200000003</v>
      </c>
      <c r="X72" s="5">
        <f t="shared" si="43"/>
        <v>77626364.200000003</v>
      </c>
      <c r="Y72" s="5">
        <f t="shared" si="43"/>
        <v>58217664.119999997</v>
      </c>
      <c r="Z72" s="5">
        <f t="shared" si="43"/>
        <v>58217664.119999997</v>
      </c>
      <c r="AA72" s="46"/>
    </row>
    <row r="73" spans="1:27" ht="15" thickTop="1" thickBot="1" x14ac:dyDescent="0.6">
      <c r="A73" s="9">
        <v>41519</v>
      </c>
      <c r="B73" s="10">
        <f t="shared" si="37"/>
        <v>0.04</v>
      </c>
      <c r="C73" s="11">
        <f t="shared" si="38"/>
        <v>320911976.31999999</v>
      </c>
      <c r="D73" s="11">
        <f t="shared" si="38"/>
        <v>229223077.47999999</v>
      </c>
      <c r="E73" s="11">
        <f t="shared" si="35"/>
        <v>160455988.16</v>
      </c>
      <c r="F73" s="11">
        <f t="shared" si="35"/>
        <v>114610708.36</v>
      </c>
      <c r="G73" s="11">
        <f t="shared" si="35"/>
        <v>91688898.840000004</v>
      </c>
      <c r="H73" s="11">
        <f t="shared" si="35"/>
        <v>68767089.319999993</v>
      </c>
      <c r="I73" s="11">
        <f t="shared" si="35"/>
        <v>45845279.800000004</v>
      </c>
      <c r="J73" s="11">
        <f t="shared" si="35"/>
        <v>45845279.800000004</v>
      </c>
      <c r="K73" s="11">
        <f t="shared" si="35"/>
        <v>34382714.280000001</v>
      </c>
      <c r="L73" s="11">
        <f t="shared" si="35"/>
        <v>34382714.280000001</v>
      </c>
      <c r="M73" s="47"/>
      <c r="O73" s="9">
        <f t="shared" si="39"/>
        <v>41519</v>
      </c>
      <c r="P73" s="10">
        <f t="shared" si="39"/>
        <v>0.04</v>
      </c>
      <c r="Q73" s="11">
        <f t="shared" si="40"/>
        <v>320911976.31999999</v>
      </c>
      <c r="R73" s="11">
        <f t="shared" si="41"/>
        <v>229223077.47999999</v>
      </c>
      <c r="S73" s="11">
        <f t="shared" si="42"/>
        <v>160455988.16</v>
      </c>
      <c r="T73" s="11">
        <f t="shared" si="43"/>
        <v>114610708.36</v>
      </c>
      <c r="U73" s="11">
        <f t="shared" si="43"/>
        <v>91688898.840000004</v>
      </c>
      <c r="V73" s="11">
        <f t="shared" si="43"/>
        <v>68767089.319999993</v>
      </c>
      <c r="W73" s="11">
        <f t="shared" si="43"/>
        <v>45845279.800000004</v>
      </c>
      <c r="X73" s="11">
        <f t="shared" si="43"/>
        <v>45845279.800000004</v>
      </c>
      <c r="Y73" s="11">
        <f t="shared" si="43"/>
        <v>34382714.280000001</v>
      </c>
      <c r="Z73" s="11">
        <f t="shared" si="43"/>
        <v>34382714.280000001</v>
      </c>
      <c r="AA73" s="47"/>
    </row>
  </sheetData>
  <mergeCells count="10">
    <mergeCell ref="AA61:AA73"/>
    <mergeCell ref="AA46:AA58"/>
    <mergeCell ref="AA31:AA43"/>
    <mergeCell ref="AA16:AA28"/>
    <mergeCell ref="AA1:AA1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05BB-529A-4F08-A5B4-BB6D61A2648A}">
  <dimension ref="A1:AA73"/>
  <sheetViews>
    <sheetView workbookViewId="0">
      <selection activeCell="O1" sqref="A1:XFD1048576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8" width="14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2" width="14.3125" bestFit="1" customWidth="1"/>
    <col min="23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45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5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5</v>
      </c>
      <c r="B3" s="4">
        <f>Data!J28</f>
        <v>0.03</v>
      </c>
      <c r="C3" s="5">
        <f>C$1*$B3*$A3</f>
        <v>28984.799999999999</v>
      </c>
      <c r="D3" s="5">
        <f>D$1*$B3*$A3</f>
        <v>20703.449999999997</v>
      </c>
      <c r="E3" s="5">
        <f t="shared" ref="E3:L13" si="0">E$1*$B3*$A3</f>
        <v>14492.4</v>
      </c>
      <c r="F3" s="5">
        <f t="shared" si="0"/>
        <v>10351.65</v>
      </c>
      <c r="G3" s="5">
        <f t="shared" si="0"/>
        <v>8281.35</v>
      </c>
      <c r="H3" s="5">
        <f t="shared" si="0"/>
        <v>6211.05</v>
      </c>
      <c r="I3" s="5">
        <f t="shared" si="0"/>
        <v>4140.75</v>
      </c>
      <c r="J3" s="5">
        <f t="shared" si="0"/>
        <v>4140.75</v>
      </c>
      <c r="K3" s="5">
        <f t="shared" si="0"/>
        <v>3105.4500000000003</v>
      </c>
      <c r="L3" s="5">
        <f t="shared" si="0"/>
        <v>3105.4500000000003</v>
      </c>
      <c r="M3" s="46"/>
      <c r="O3" s="8">
        <f>A3</f>
        <v>5</v>
      </c>
      <c r="P3" s="4">
        <f>B3</f>
        <v>0.03</v>
      </c>
      <c r="Q3" s="5">
        <f>Q$1*$B3*$A3</f>
        <v>28984.799999999999</v>
      </c>
      <c r="R3" s="5">
        <f>R$1*$B3*$A3</f>
        <v>20703.449999999997</v>
      </c>
      <c r="S3" s="5">
        <f>S$1*$B3*$A3</f>
        <v>14492.4</v>
      </c>
      <c r="T3" s="5">
        <f>T$1*$B3*$A3</f>
        <v>10351.65</v>
      </c>
      <c r="U3" s="5">
        <f t="shared" ref="U3:Z3" si="1">U$1*$B3*$A3</f>
        <v>8281.35</v>
      </c>
      <c r="V3" s="5">
        <f t="shared" si="1"/>
        <v>6211.05</v>
      </c>
      <c r="W3" s="5">
        <f t="shared" si="1"/>
        <v>4140.75</v>
      </c>
      <c r="X3" s="5">
        <f t="shared" si="1"/>
        <v>4140.75</v>
      </c>
      <c r="Y3" s="5">
        <f t="shared" si="1"/>
        <v>3105.4500000000003</v>
      </c>
      <c r="Z3" s="5">
        <f t="shared" si="1"/>
        <v>3105.4500000000003</v>
      </c>
      <c r="AA3" s="46"/>
    </row>
    <row r="4" spans="1:27" ht="15" thickTop="1" thickBot="1" x14ac:dyDescent="0.6">
      <c r="A4" s="8">
        <v>1647</v>
      </c>
      <c r="B4" s="4">
        <f>Data!J29</f>
        <v>0.02</v>
      </c>
      <c r="C4" s="5">
        <f t="shared" ref="C4:D13" si="2">C$1*$B4*$A4</f>
        <v>6365062.0800000001</v>
      </c>
      <c r="D4" s="5">
        <f t="shared" si="2"/>
        <v>4546477.62</v>
      </c>
      <c r="E4" s="5">
        <f t="shared" si="0"/>
        <v>3182531.04</v>
      </c>
      <c r="F4" s="5">
        <f t="shared" si="0"/>
        <v>2273222.34</v>
      </c>
      <c r="G4" s="5">
        <f t="shared" si="0"/>
        <v>1818584.4600000002</v>
      </c>
      <c r="H4" s="5">
        <f t="shared" si="0"/>
        <v>1363946.58</v>
      </c>
      <c r="I4" s="5">
        <f t="shared" si="0"/>
        <v>909308.70000000007</v>
      </c>
      <c r="J4" s="5">
        <f t="shared" si="0"/>
        <v>909308.70000000007</v>
      </c>
      <c r="K4" s="5">
        <f t="shared" si="0"/>
        <v>681956.82</v>
      </c>
      <c r="L4" s="5">
        <f t="shared" si="0"/>
        <v>681956.82</v>
      </c>
      <c r="M4" s="46"/>
      <c r="O4" s="8">
        <f t="shared" ref="O4:P13" si="3">A4</f>
        <v>1647</v>
      </c>
      <c r="P4" s="4">
        <f t="shared" si="3"/>
        <v>0.02</v>
      </c>
      <c r="Q4" s="5">
        <f t="shared" ref="Q4:Q13" si="4">Q$1*$B4*$A4</f>
        <v>6365062.0800000001</v>
      </c>
      <c r="R4" s="5">
        <f t="shared" ref="R4:R13" si="5">$D$1*$B4*$A4</f>
        <v>4546477.62</v>
      </c>
      <c r="S4" s="5">
        <f t="shared" ref="S4:S13" si="6">$E$1*$B4*$A4</f>
        <v>3182531.04</v>
      </c>
      <c r="T4" s="5">
        <f t="shared" ref="T4:Z13" si="7">T$1*$B4*$A4</f>
        <v>2273222.34</v>
      </c>
      <c r="U4" s="5">
        <f t="shared" si="7"/>
        <v>1818584.4600000002</v>
      </c>
      <c r="V4" s="5">
        <f t="shared" si="7"/>
        <v>1363946.58</v>
      </c>
      <c r="W4" s="5">
        <f t="shared" si="7"/>
        <v>909308.70000000007</v>
      </c>
      <c r="X4" s="5">
        <f t="shared" si="7"/>
        <v>909308.70000000007</v>
      </c>
      <c r="Y4" s="5">
        <f t="shared" si="7"/>
        <v>681956.82</v>
      </c>
      <c r="Z4" s="5">
        <f t="shared" si="7"/>
        <v>681956.82</v>
      </c>
      <c r="AA4" s="46"/>
    </row>
    <row r="5" spans="1:27" ht="15" thickTop="1" thickBot="1" x14ac:dyDescent="0.6">
      <c r="A5" s="8">
        <v>3307</v>
      </c>
      <c r="B5" s="4">
        <f>Data!J30</f>
        <v>7.0000000000000007E-2</v>
      </c>
      <c r="C5" s="5">
        <f t="shared" si="2"/>
        <v>44731275.680000007</v>
      </c>
      <c r="D5" s="5">
        <f t="shared" si="2"/>
        <v>31950944.270000003</v>
      </c>
      <c r="E5" s="5">
        <f t="shared" si="0"/>
        <v>22365637.840000004</v>
      </c>
      <c r="F5" s="5">
        <f t="shared" si="0"/>
        <v>15975356.390000001</v>
      </c>
      <c r="G5" s="5">
        <f t="shared" si="0"/>
        <v>12780331.410000002</v>
      </c>
      <c r="H5" s="5">
        <f t="shared" si="0"/>
        <v>9585306.4300000016</v>
      </c>
      <c r="I5" s="5">
        <f t="shared" si="0"/>
        <v>6390281.4500000002</v>
      </c>
      <c r="J5" s="5">
        <f t="shared" si="0"/>
        <v>6390281.4500000002</v>
      </c>
      <c r="K5" s="5">
        <f t="shared" si="0"/>
        <v>4792537.47</v>
      </c>
      <c r="L5" s="5">
        <f t="shared" si="0"/>
        <v>4792537.47</v>
      </c>
      <c r="M5" s="46"/>
      <c r="O5" s="8">
        <f t="shared" si="3"/>
        <v>3307</v>
      </c>
      <c r="P5" s="4">
        <f t="shared" si="3"/>
        <v>7.0000000000000007E-2</v>
      </c>
      <c r="Q5" s="5">
        <f t="shared" si="4"/>
        <v>44731275.680000007</v>
      </c>
      <c r="R5" s="5">
        <f t="shared" si="5"/>
        <v>31950944.270000003</v>
      </c>
      <c r="S5" s="5">
        <f t="shared" si="6"/>
        <v>22365637.840000004</v>
      </c>
      <c r="T5" s="5">
        <f t="shared" si="7"/>
        <v>15975356.390000001</v>
      </c>
      <c r="U5" s="5">
        <f t="shared" si="7"/>
        <v>12780331.410000002</v>
      </c>
      <c r="V5" s="5">
        <f t="shared" si="7"/>
        <v>9585306.4300000016</v>
      </c>
      <c r="W5" s="5">
        <f t="shared" si="7"/>
        <v>6390281.4500000002</v>
      </c>
      <c r="X5" s="5">
        <f t="shared" si="7"/>
        <v>6390281.4500000002</v>
      </c>
      <c r="Y5" s="5">
        <f t="shared" si="7"/>
        <v>4792537.47</v>
      </c>
      <c r="Z5" s="5">
        <f t="shared" si="7"/>
        <v>4792537.47</v>
      </c>
      <c r="AA5" s="46"/>
    </row>
    <row r="6" spans="1:27" ht="15" thickTop="1" thickBot="1" x14ac:dyDescent="0.6">
      <c r="A6" s="8">
        <v>4026</v>
      </c>
      <c r="B6" s="4">
        <f>Data!J31</f>
        <v>0.08</v>
      </c>
      <c r="C6" s="5">
        <f t="shared" si="2"/>
        <v>62236162.559999995</v>
      </c>
      <c r="D6" s="5">
        <f t="shared" si="2"/>
        <v>44454447.840000004</v>
      </c>
      <c r="E6" s="5">
        <f t="shared" si="0"/>
        <v>31118081.279999997</v>
      </c>
      <c r="F6" s="5">
        <f t="shared" si="0"/>
        <v>22227062.879999999</v>
      </c>
      <c r="G6" s="5">
        <f t="shared" si="0"/>
        <v>17781714.720000003</v>
      </c>
      <c r="H6" s="5">
        <f t="shared" si="0"/>
        <v>13336366.560000001</v>
      </c>
      <c r="I6" s="5">
        <f t="shared" si="0"/>
        <v>8891018.4000000004</v>
      </c>
      <c r="J6" s="5">
        <f t="shared" si="0"/>
        <v>8891018.4000000004</v>
      </c>
      <c r="K6" s="5">
        <f t="shared" si="0"/>
        <v>6668022.2400000002</v>
      </c>
      <c r="L6" s="5">
        <f t="shared" si="0"/>
        <v>6668022.2400000002</v>
      </c>
      <c r="M6" s="46"/>
      <c r="O6" s="8">
        <f t="shared" si="3"/>
        <v>4026</v>
      </c>
      <c r="P6" s="4">
        <f t="shared" si="3"/>
        <v>0.08</v>
      </c>
      <c r="Q6" s="5">
        <f t="shared" si="4"/>
        <v>62236162.559999995</v>
      </c>
      <c r="R6" s="5">
        <f t="shared" si="5"/>
        <v>44454447.840000004</v>
      </c>
      <c r="S6" s="5">
        <f t="shared" si="6"/>
        <v>31118081.279999997</v>
      </c>
      <c r="T6" s="5">
        <f t="shared" si="7"/>
        <v>22227062.879999999</v>
      </c>
      <c r="U6" s="5">
        <f t="shared" si="7"/>
        <v>17781714.720000003</v>
      </c>
      <c r="V6" s="5">
        <f t="shared" si="7"/>
        <v>13336366.560000001</v>
      </c>
      <c r="W6" s="5">
        <f t="shared" si="7"/>
        <v>8891018.4000000004</v>
      </c>
      <c r="X6" s="5">
        <f t="shared" si="7"/>
        <v>8891018.4000000004</v>
      </c>
      <c r="Y6" s="5">
        <f t="shared" si="7"/>
        <v>6668022.2400000002</v>
      </c>
      <c r="Z6" s="5">
        <f t="shared" si="7"/>
        <v>6668022.2400000002</v>
      </c>
      <c r="AA6" s="46"/>
    </row>
    <row r="7" spans="1:27" ht="15" thickTop="1" thickBot="1" x14ac:dyDescent="0.6">
      <c r="A7" s="8">
        <v>6509</v>
      </c>
      <c r="B7" s="4">
        <f>Data!J32</f>
        <v>0.11</v>
      </c>
      <c r="C7" s="5">
        <f t="shared" si="2"/>
        <v>138352179.68000001</v>
      </c>
      <c r="D7" s="5">
        <f t="shared" si="2"/>
        <v>98823087.770000011</v>
      </c>
      <c r="E7" s="5">
        <f t="shared" si="0"/>
        <v>69176089.840000004</v>
      </c>
      <c r="F7" s="5">
        <f t="shared" si="0"/>
        <v>49411185.890000001</v>
      </c>
      <c r="G7" s="5">
        <f t="shared" si="0"/>
        <v>39529091.909999996</v>
      </c>
      <c r="H7" s="5">
        <f t="shared" si="0"/>
        <v>29646997.930000003</v>
      </c>
      <c r="I7" s="5">
        <f t="shared" si="0"/>
        <v>19764903.950000003</v>
      </c>
      <c r="J7" s="5">
        <f t="shared" si="0"/>
        <v>19764903.950000003</v>
      </c>
      <c r="K7" s="5">
        <f t="shared" si="0"/>
        <v>14823140.969999999</v>
      </c>
      <c r="L7" s="5">
        <f t="shared" si="0"/>
        <v>14823140.969999999</v>
      </c>
      <c r="M7" s="46"/>
      <c r="O7" s="8">
        <f t="shared" si="3"/>
        <v>6509</v>
      </c>
      <c r="P7" s="4">
        <f t="shared" si="3"/>
        <v>0.11</v>
      </c>
      <c r="Q7" s="5">
        <f t="shared" si="4"/>
        <v>138352179.68000001</v>
      </c>
      <c r="R7" s="5">
        <f t="shared" si="5"/>
        <v>98823087.770000011</v>
      </c>
      <c r="S7" s="5">
        <f t="shared" si="6"/>
        <v>69176089.840000004</v>
      </c>
      <c r="T7" s="5">
        <f t="shared" si="7"/>
        <v>49411185.890000001</v>
      </c>
      <c r="U7" s="5">
        <f t="shared" si="7"/>
        <v>39529091.909999996</v>
      </c>
      <c r="V7" s="5">
        <f t="shared" si="7"/>
        <v>29646997.930000003</v>
      </c>
      <c r="W7" s="5">
        <f t="shared" si="7"/>
        <v>19764903.950000003</v>
      </c>
      <c r="X7" s="5">
        <f t="shared" si="7"/>
        <v>19764903.950000003</v>
      </c>
      <c r="Y7" s="5">
        <f t="shared" si="7"/>
        <v>14823140.969999999</v>
      </c>
      <c r="Z7" s="5">
        <f t="shared" si="7"/>
        <v>14823140.969999999</v>
      </c>
      <c r="AA7" s="46"/>
    </row>
    <row r="8" spans="1:27" ht="15" thickTop="1" thickBot="1" x14ac:dyDescent="0.6">
      <c r="A8" s="8">
        <v>9352</v>
      </c>
      <c r="B8" s="4">
        <f>Data!J33</f>
        <v>0.13</v>
      </c>
      <c r="C8" s="5">
        <f t="shared" si="2"/>
        <v>234923736.31999999</v>
      </c>
      <c r="D8" s="5">
        <f t="shared" si="2"/>
        <v>167802842.48000002</v>
      </c>
      <c r="E8" s="5">
        <f t="shared" si="0"/>
        <v>117461868.16</v>
      </c>
      <c r="F8" s="5">
        <f t="shared" si="0"/>
        <v>83900813.359999999</v>
      </c>
      <c r="G8" s="5">
        <f t="shared" si="0"/>
        <v>67120893.840000004</v>
      </c>
      <c r="H8" s="5">
        <f t="shared" si="0"/>
        <v>50340974.32</v>
      </c>
      <c r="I8" s="5">
        <f t="shared" si="0"/>
        <v>33561054.800000004</v>
      </c>
      <c r="J8" s="5">
        <f t="shared" si="0"/>
        <v>33561054.800000004</v>
      </c>
      <c r="K8" s="5">
        <f t="shared" si="0"/>
        <v>25169879.279999997</v>
      </c>
      <c r="L8" s="5">
        <f t="shared" si="0"/>
        <v>25169879.279999997</v>
      </c>
      <c r="M8" s="46"/>
      <c r="O8" s="8">
        <f t="shared" si="3"/>
        <v>9352</v>
      </c>
      <c r="P8" s="4">
        <f t="shared" si="3"/>
        <v>0.13</v>
      </c>
      <c r="Q8" s="5">
        <f t="shared" si="4"/>
        <v>234923736.31999999</v>
      </c>
      <c r="R8" s="5">
        <f t="shared" si="5"/>
        <v>167802842.48000002</v>
      </c>
      <c r="S8" s="5">
        <f t="shared" si="6"/>
        <v>117461868.16</v>
      </c>
      <c r="T8" s="5">
        <f t="shared" si="7"/>
        <v>83900813.359999999</v>
      </c>
      <c r="U8" s="5">
        <f t="shared" si="7"/>
        <v>67120893.840000004</v>
      </c>
      <c r="V8" s="5">
        <f t="shared" si="7"/>
        <v>50340974.32</v>
      </c>
      <c r="W8" s="5">
        <f t="shared" si="7"/>
        <v>33561054.800000004</v>
      </c>
      <c r="X8" s="5">
        <f t="shared" si="7"/>
        <v>33561054.800000004</v>
      </c>
      <c r="Y8" s="5">
        <f t="shared" si="7"/>
        <v>25169879.279999997</v>
      </c>
      <c r="Z8" s="5">
        <f t="shared" si="7"/>
        <v>25169879.279999997</v>
      </c>
      <c r="AA8" s="46"/>
    </row>
    <row r="9" spans="1:27" ht="15" thickTop="1" thickBot="1" x14ac:dyDescent="0.6">
      <c r="A9" s="8">
        <v>11609</v>
      </c>
      <c r="B9" s="4">
        <f>Data!J34</f>
        <v>0.12</v>
      </c>
      <c r="C9" s="5">
        <f t="shared" si="2"/>
        <v>269187634.56</v>
      </c>
      <c r="D9" s="5">
        <f>D$1*$B9*$A9</f>
        <v>192277080.83999997</v>
      </c>
      <c r="E9" s="5">
        <f t="shared" si="0"/>
        <v>134593817.28</v>
      </c>
      <c r="F9" s="5">
        <f t="shared" si="0"/>
        <v>96137843.879999995</v>
      </c>
      <c r="G9" s="5">
        <f t="shared" si="0"/>
        <v>76910553.719999999</v>
      </c>
      <c r="H9" s="5">
        <f t="shared" si="0"/>
        <v>57683263.560000002</v>
      </c>
      <c r="I9" s="5">
        <f t="shared" si="0"/>
        <v>38455973.399999999</v>
      </c>
      <c r="J9" s="5">
        <f t="shared" si="0"/>
        <v>38455973.399999999</v>
      </c>
      <c r="K9" s="5">
        <f t="shared" si="0"/>
        <v>28840935.240000002</v>
      </c>
      <c r="L9" s="5">
        <f t="shared" si="0"/>
        <v>28840935.240000002</v>
      </c>
      <c r="M9" s="46"/>
      <c r="O9" s="8">
        <f t="shared" si="3"/>
        <v>11609</v>
      </c>
      <c r="P9" s="4">
        <f t="shared" si="3"/>
        <v>0.12</v>
      </c>
      <c r="Q9" s="5">
        <f t="shared" si="4"/>
        <v>269187634.56</v>
      </c>
      <c r="R9" s="5">
        <f t="shared" si="5"/>
        <v>192277080.83999997</v>
      </c>
      <c r="S9" s="5">
        <f t="shared" si="6"/>
        <v>134593817.28</v>
      </c>
      <c r="T9" s="5">
        <f t="shared" si="7"/>
        <v>96137843.879999995</v>
      </c>
      <c r="U9" s="5">
        <f t="shared" si="7"/>
        <v>76910553.719999999</v>
      </c>
      <c r="V9" s="5">
        <f t="shared" si="7"/>
        <v>57683263.560000002</v>
      </c>
      <c r="W9" s="5">
        <f t="shared" si="7"/>
        <v>38455973.399999999</v>
      </c>
      <c r="X9" s="5">
        <f t="shared" si="7"/>
        <v>38455973.399999999</v>
      </c>
      <c r="Y9" s="5">
        <f t="shared" si="7"/>
        <v>28840935.240000002</v>
      </c>
      <c r="Z9" s="5">
        <f>Z$1*$B9*$A9</f>
        <v>28840935.240000002</v>
      </c>
      <c r="AA9" s="46"/>
    </row>
    <row r="10" spans="1:27" ht="15" thickTop="1" thickBot="1" x14ac:dyDescent="0.6">
      <c r="A10" s="8">
        <v>13472</v>
      </c>
      <c r="B10" s="4">
        <f>Data!J35</f>
        <v>0.13</v>
      </c>
      <c r="C10" s="5">
        <f t="shared" si="2"/>
        <v>338418795.51999998</v>
      </c>
      <c r="D10" s="5">
        <f t="shared" si="2"/>
        <v>241727961.28000003</v>
      </c>
      <c r="E10" s="5">
        <f t="shared" si="0"/>
        <v>169209397.75999999</v>
      </c>
      <c r="F10" s="5">
        <f t="shared" si="0"/>
        <v>120863104.96000001</v>
      </c>
      <c r="G10" s="5">
        <f t="shared" si="0"/>
        <v>96690834.239999995</v>
      </c>
      <c r="H10" s="5">
        <f t="shared" si="0"/>
        <v>72518563.519999996</v>
      </c>
      <c r="I10" s="5">
        <f t="shared" si="0"/>
        <v>48346292.800000004</v>
      </c>
      <c r="J10" s="5">
        <f t="shared" si="0"/>
        <v>48346292.800000004</v>
      </c>
      <c r="K10" s="5">
        <f t="shared" si="0"/>
        <v>36258406.079999998</v>
      </c>
      <c r="L10" s="5">
        <f t="shared" si="0"/>
        <v>36258406.079999998</v>
      </c>
      <c r="M10" s="46"/>
      <c r="O10" s="8">
        <f t="shared" si="3"/>
        <v>13472</v>
      </c>
      <c r="P10" s="4">
        <f t="shared" si="3"/>
        <v>0.13</v>
      </c>
      <c r="Q10" s="5">
        <f t="shared" si="4"/>
        <v>338418795.51999998</v>
      </c>
      <c r="R10" s="5">
        <f t="shared" si="5"/>
        <v>241727961.28000003</v>
      </c>
      <c r="S10" s="5">
        <f t="shared" si="6"/>
        <v>169209397.75999999</v>
      </c>
      <c r="T10" s="5">
        <f t="shared" si="7"/>
        <v>120863104.96000001</v>
      </c>
      <c r="U10" s="5">
        <f t="shared" si="7"/>
        <v>96690834.239999995</v>
      </c>
      <c r="V10" s="5">
        <f t="shared" si="7"/>
        <v>72518563.519999996</v>
      </c>
      <c r="W10" s="5">
        <f t="shared" si="7"/>
        <v>48346292.800000004</v>
      </c>
      <c r="X10" s="5">
        <f t="shared" si="7"/>
        <v>48346292.800000004</v>
      </c>
      <c r="Y10" s="5">
        <f t="shared" si="7"/>
        <v>36258406.079999998</v>
      </c>
      <c r="Z10" s="5">
        <f t="shared" si="7"/>
        <v>36258406.079999998</v>
      </c>
      <c r="AA10" s="46"/>
    </row>
    <row r="11" spans="1:27" ht="15" thickTop="1" thickBot="1" x14ac:dyDescent="0.6">
      <c r="A11" s="8">
        <v>19738</v>
      </c>
      <c r="B11" s="4">
        <f>Data!J36</f>
        <v>0.16</v>
      </c>
      <c r="C11" s="5">
        <f t="shared" si="2"/>
        <v>610242114.55999994</v>
      </c>
      <c r="D11" s="5">
        <f t="shared" si="2"/>
        <v>435887675.84000003</v>
      </c>
      <c r="E11" s="5">
        <f t="shared" si="0"/>
        <v>305121057.27999997</v>
      </c>
      <c r="F11" s="5">
        <f t="shared" si="0"/>
        <v>217942258.88</v>
      </c>
      <c r="G11" s="5">
        <f t="shared" si="0"/>
        <v>174354438.72</v>
      </c>
      <c r="H11" s="5">
        <f t="shared" si="0"/>
        <v>130766618.56</v>
      </c>
      <c r="I11" s="5">
        <f t="shared" si="0"/>
        <v>87178798.400000006</v>
      </c>
      <c r="J11" s="5">
        <f t="shared" si="0"/>
        <v>87178798.400000006</v>
      </c>
      <c r="K11" s="5">
        <f t="shared" si="0"/>
        <v>65381730.240000002</v>
      </c>
      <c r="L11" s="5">
        <f t="shared" si="0"/>
        <v>65381730.240000002</v>
      </c>
      <c r="M11" s="46"/>
      <c r="O11" s="8">
        <f t="shared" si="3"/>
        <v>19738</v>
      </c>
      <c r="P11" s="4">
        <f t="shared" si="3"/>
        <v>0.16</v>
      </c>
      <c r="Q11" s="5">
        <f t="shared" si="4"/>
        <v>610242114.55999994</v>
      </c>
      <c r="R11" s="5">
        <f t="shared" si="5"/>
        <v>435887675.84000003</v>
      </c>
      <c r="S11" s="5">
        <f t="shared" si="6"/>
        <v>305121057.27999997</v>
      </c>
      <c r="T11" s="5">
        <f t="shared" si="7"/>
        <v>217942258.88</v>
      </c>
      <c r="U11" s="5">
        <f t="shared" si="7"/>
        <v>174354438.72</v>
      </c>
      <c r="V11" s="5">
        <f t="shared" si="7"/>
        <v>130766618.56</v>
      </c>
      <c r="W11" s="5">
        <f t="shared" si="7"/>
        <v>87178798.400000006</v>
      </c>
      <c r="X11" s="5">
        <f t="shared" si="7"/>
        <v>87178798.400000006</v>
      </c>
      <c r="Y11" s="5">
        <f t="shared" si="7"/>
        <v>65381730.240000002</v>
      </c>
      <c r="Z11" s="5">
        <f t="shared" si="7"/>
        <v>65381730.240000002</v>
      </c>
      <c r="AA11" s="46"/>
    </row>
    <row r="12" spans="1:27" ht="15" thickTop="1" thickBot="1" x14ac:dyDescent="0.6">
      <c r="A12" s="8">
        <v>21303</v>
      </c>
      <c r="B12" s="4">
        <f>Data!J37</f>
        <v>0.12</v>
      </c>
      <c r="C12" s="5">
        <f t="shared" si="2"/>
        <v>493970555.51999998</v>
      </c>
      <c r="D12" s="5">
        <f t="shared" si="2"/>
        <v>352836476.27999997</v>
      </c>
      <c r="E12" s="5">
        <f t="shared" si="0"/>
        <v>246985277.75999999</v>
      </c>
      <c r="F12" s="5">
        <f t="shared" si="0"/>
        <v>176416959.96000001</v>
      </c>
      <c r="G12" s="5">
        <f t="shared" si="0"/>
        <v>141134079.24000001</v>
      </c>
      <c r="H12" s="5">
        <f t="shared" si="0"/>
        <v>105851198.52</v>
      </c>
      <c r="I12" s="5">
        <f t="shared" si="0"/>
        <v>70568317.799999997</v>
      </c>
      <c r="J12" s="5">
        <f t="shared" si="0"/>
        <v>70568317.799999997</v>
      </c>
      <c r="K12" s="5">
        <f t="shared" si="0"/>
        <v>52924321.080000006</v>
      </c>
      <c r="L12" s="5">
        <f t="shared" si="0"/>
        <v>52924321.080000006</v>
      </c>
      <c r="M12" s="46"/>
      <c r="O12" s="8">
        <f t="shared" si="3"/>
        <v>21303</v>
      </c>
      <c r="P12" s="4">
        <f t="shared" si="3"/>
        <v>0.12</v>
      </c>
      <c r="Q12" s="5">
        <f t="shared" si="4"/>
        <v>493970555.51999998</v>
      </c>
      <c r="R12" s="5">
        <f t="shared" si="5"/>
        <v>352836476.27999997</v>
      </c>
      <c r="S12" s="5">
        <f t="shared" si="6"/>
        <v>246985277.75999999</v>
      </c>
      <c r="T12" s="5">
        <f t="shared" si="7"/>
        <v>176416959.96000001</v>
      </c>
      <c r="U12" s="5">
        <f t="shared" si="7"/>
        <v>141134079.24000001</v>
      </c>
      <c r="V12" s="5">
        <f t="shared" si="7"/>
        <v>105851198.52</v>
      </c>
      <c r="W12" s="5">
        <f t="shared" si="7"/>
        <v>70568317.799999997</v>
      </c>
      <c r="X12" s="5">
        <f t="shared" si="7"/>
        <v>70568317.799999997</v>
      </c>
      <c r="Y12" s="5">
        <f t="shared" si="7"/>
        <v>52924321.080000006</v>
      </c>
      <c r="Z12" s="5">
        <f t="shared" si="7"/>
        <v>52924321.080000006</v>
      </c>
      <c r="AA12" s="46"/>
    </row>
    <row r="13" spans="1:27" ht="15" thickTop="1" thickBot="1" x14ac:dyDescent="0.6">
      <c r="A13" s="9">
        <v>37326</v>
      </c>
      <c r="B13" s="10">
        <f>Data!J38</f>
        <v>0.04</v>
      </c>
      <c r="C13" s="11">
        <f t="shared" si="2"/>
        <v>288503105.27999997</v>
      </c>
      <c r="D13" s="11">
        <f t="shared" si="2"/>
        <v>206073859.92000002</v>
      </c>
      <c r="E13" s="11">
        <f t="shared" si="0"/>
        <v>144251552.63999999</v>
      </c>
      <c r="F13" s="11">
        <f t="shared" si="0"/>
        <v>103036183.44</v>
      </c>
      <c r="G13" s="11">
        <f t="shared" si="0"/>
        <v>82429245.359999999</v>
      </c>
      <c r="H13" s="11">
        <f t="shared" si="0"/>
        <v>61822307.280000001</v>
      </c>
      <c r="I13" s="11">
        <f t="shared" si="0"/>
        <v>41215369.200000003</v>
      </c>
      <c r="J13" s="11">
        <f t="shared" si="0"/>
        <v>41215369.200000003</v>
      </c>
      <c r="K13" s="11">
        <f t="shared" si="0"/>
        <v>30910407.120000001</v>
      </c>
      <c r="L13" s="11">
        <f t="shared" si="0"/>
        <v>30910407.120000001</v>
      </c>
      <c r="M13" s="47"/>
      <c r="O13" s="9">
        <f t="shared" si="3"/>
        <v>37326</v>
      </c>
      <c r="P13" s="10">
        <f t="shared" si="3"/>
        <v>0.04</v>
      </c>
      <c r="Q13" s="11">
        <f t="shared" si="4"/>
        <v>288503105.27999997</v>
      </c>
      <c r="R13" s="11">
        <f t="shared" si="5"/>
        <v>206073859.92000002</v>
      </c>
      <c r="S13" s="11">
        <f t="shared" si="6"/>
        <v>144251552.63999999</v>
      </c>
      <c r="T13" s="11">
        <f t="shared" si="7"/>
        <v>103036183.44</v>
      </c>
      <c r="U13" s="11">
        <f t="shared" si="7"/>
        <v>82429245.359999999</v>
      </c>
      <c r="V13" s="11">
        <f t="shared" si="7"/>
        <v>61822307.280000001</v>
      </c>
      <c r="W13" s="11">
        <f t="shared" si="7"/>
        <v>41215369.200000003</v>
      </c>
      <c r="X13" s="11">
        <f t="shared" si="7"/>
        <v>41215369.200000003</v>
      </c>
      <c r="Y13" s="11">
        <f t="shared" si="7"/>
        <v>30910407.120000001</v>
      </c>
      <c r="Z13" s="11">
        <f t="shared" si="7"/>
        <v>30910407.120000001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5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5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241</v>
      </c>
      <c r="B18" s="4">
        <f>B3</f>
        <v>0.03</v>
      </c>
      <c r="C18" s="5">
        <f>C$1*$B18*$A18</f>
        <v>1397067.36</v>
      </c>
      <c r="D18" s="5">
        <f>D$1*$B18*$A18</f>
        <v>997906.28999999992</v>
      </c>
      <c r="E18" s="5">
        <f t="shared" ref="E18:L28" si="8">E$1*$B18*$A18</f>
        <v>698533.68</v>
      </c>
      <c r="F18" s="5">
        <f t="shared" si="8"/>
        <v>498949.52999999997</v>
      </c>
      <c r="G18" s="5">
        <f t="shared" si="8"/>
        <v>399161.07</v>
      </c>
      <c r="H18" s="5">
        <f t="shared" si="8"/>
        <v>299372.61</v>
      </c>
      <c r="I18" s="5">
        <f t="shared" si="8"/>
        <v>199584.15</v>
      </c>
      <c r="J18" s="5">
        <f t="shared" si="8"/>
        <v>199584.15</v>
      </c>
      <c r="K18" s="5">
        <f t="shared" si="8"/>
        <v>149682.69</v>
      </c>
      <c r="L18" s="5">
        <f t="shared" si="8"/>
        <v>149682.69</v>
      </c>
      <c r="M18" s="46"/>
      <c r="O18" s="8">
        <f>A18</f>
        <v>241</v>
      </c>
      <c r="P18" s="4">
        <f>B18</f>
        <v>0.03</v>
      </c>
      <c r="Q18" s="5">
        <f>Q$1*$B18*$A18</f>
        <v>1397067.36</v>
      </c>
      <c r="R18" s="5">
        <f>R$1*$B18*$A18</f>
        <v>997906.28999999992</v>
      </c>
      <c r="S18" s="5">
        <f>S$1*$B18*$A18</f>
        <v>698533.68</v>
      </c>
      <c r="T18" s="5">
        <f>T$1*$B18*$A18</f>
        <v>498949.52999999997</v>
      </c>
      <c r="U18" s="5">
        <f t="shared" ref="U18:Z18" si="9">U$1*$B18*$A18</f>
        <v>399161.07</v>
      </c>
      <c r="V18" s="5">
        <f t="shared" si="9"/>
        <v>299372.61</v>
      </c>
      <c r="W18" s="5">
        <f t="shared" si="9"/>
        <v>199584.15</v>
      </c>
      <c r="X18" s="5">
        <f t="shared" si="9"/>
        <v>199584.15</v>
      </c>
      <c r="Y18" s="5">
        <f t="shared" si="9"/>
        <v>149682.69</v>
      </c>
      <c r="Z18" s="5">
        <f t="shared" si="9"/>
        <v>149682.69</v>
      </c>
      <c r="AA18" s="46"/>
    </row>
    <row r="19" spans="1:27" ht="15" thickTop="1" thickBot="1" x14ac:dyDescent="0.6">
      <c r="A19" s="8">
        <v>1781</v>
      </c>
      <c r="B19" s="4">
        <f t="shared" ref="B19:B28" si="10">B4</f>
        <v>0.02</v>
      </c>
      <c r="C19" s="5">
        <f t="shared" ref="C19:D28" si="11">C$1*$B19*$A19</f>
        <v>6882923.8399999999</v>
      </c>
      <c r="D19" s="5">
        <f t="shared" si="11"/>
        <v>4916379.26</v>
      </c>
      <c r="E19" s="5">
        <f t="shared" si="8"/>
        <v>3441461.92</v>
      </c>
      <c r="F19" s="5">
        <f t="shared" si="8"/>
        <v>2458171.8199999998</v>
      </c>
      <c r="G19" s="5">
        <f t="shared" si="8"/>
        <v>1966544.58</v>
      </c>
      <c r="H19" s="5">
        <f t="shared" si="8"/>
        <v>1474917.34</v>
      </c>
      <c r="I19" s="5">
        <f t="shared" si="8"/>
        <v>983290.10000000009</v>
      </c>
      <c r="J19" s="5">
        <f t="shared" si="8"/>
        <v>983290.10000000009</v>
      </c>
      <c r="K19" s="5">
        <f t="shared" si="8"/>
        <v>737440.86</v>
      </c>
      <c r="L19" s="5">
        <f t="shared" si="8"/>
        <v>737440.86</v>
      </c>
      <c r="M19" s="46"/>
      <c r="O19" s="8">
        <f t="shared" ref="O19:P28" si="12">A19</f>
        <v>1781</v>
      </c>
      <c r="P19" s="4">
        <f t="shared" si="12"/>
        <v>0.02</v>
      </c>
      <c r="Q19" s="5">
        <f t="shared" ref="Q19:Q28" si="13">Q$1*$B19*$A19</f>
        <v>6882923.8399999999</v>
      </c>
      <c r="R19" s="5">
        <f t="shared" ref="R19:R28" si="14">$D$1*$B19*$A19</f>
        <v>4916379.26</v>
      </c>
      <c r="S19" s="5">
        <f t="shared" ref="S19:S28" si="15">$E$1*$B19*$A19</f>
        <v>3441461.92</v>
      </c>
      <c r="T19" s="5">
        <f t="shared" ref="T19:Z28" si="16">T$1*$B19*$A19</f>
        <v>2458171.8199999998</v>
      </c>
      <c r="U19" s="5">
        <f t="shared" si="16"/>
        <v>1966544.58</v>
      </c>
      <c r="V19" s="5">
        <f t="shared" si="16"/>
        <v>1474917.34</v>
      </c>
      <c r="W19" s="5">
        <f t="shared" si="16"/>
        <v>983290.10000000009</v>
      </c>
      <c r="X19" s="5">
        <f t="shared" si="16"/>
        <v>983290.10000000009</v>
      </c>
      <c r="Y19" s="5">
        <f t="shared" si="16"/>
        <v>737440.86</v>
      </c>
      <c r="Z19" s="5">
        <f t="shared" si="16"/>
        <v>737440.86</v>
      </c>
      <c r="AA19" s="46"/>
    </row>
    <row r="20" spans="1:27" ht="15" thickTop="1" thickBot="1" x14ac:dyDescent="0.6">
      <c r="A20" s="8">
        <v>2666</v>
      </c>
      <c r="B20" s="4">
        <f t="shared" si="10"/>
        <v>7.0000000000000007E-2</v>
      </c>
      <c r="C20" s="5">
        <f t="shared" si="11"/>
        <v>36060955.840000004</v>
      </c>
      <c r="D20" s="5">
        <f t="shared" si="11"/>
        <v>25757852.260000002</v>
      </c>
      <c r="E20" s="5">
        <f t="shared" si="8"/>
        <v>18030477.920000002</v>
      </c>
      <c r="F20" s="5">
        <f t="shared" si="8"/>
        <v>12878832.82</v>
      </c>
      <c r="G20" s="5">
        <f t="shared" si="8"/>
        <v>10303103.580000002</v>
      </c>
      <c r="H20" s="5">
        <f t="shared" si="8"/>
        <v>7727374.3400000008</v>
      </c>
      <c r="I20" s="5">
        <f t="shared" si="8"/>
        <v>5151645.1000000006</v>
      </c>
      <c r="J20" s="5">
        <f t="shared" si="8"/>
        <v>5151645.1000000006</v>
      </c>
      <c r="K20" s="5">
        <f t="shared" si="8"/>
        <v>3863593.86</v>
      </c>
      <c r="L20" s="5">
        <f t="shared" si="8"/>
        <v>3863593.86</v>
      </c>
      <c r="M20" s="46"/>
      <c r="O20" s="8">
        <f t="shared" si="12"/>
        <v>2666</v>
      </c>
      <c r="P20" s="4">
        <f t="shared" si="12"/>
        <v>7.0000000000000007E-2</v>
      </c>
      <c r="Q20" s="5">
        <f t="shared" si="13"/>
        <v>36060955.840000004</v>
      </c>
      <c r="R20" s="5">
        <f t="shared" si="14"/>
        <v>25757852.260000002</v>
      </c>
      <c r="S20" s="5">
        <f t="shared" si="15"/>
        <v>18030477.920000002</v>
      </c>
      <c r="T20" s="5">
        <f t="shared" si="16"/>
        <v>12878832.82</v>
      </c>
      <c r="U20" s="5">
        <f t="shared" si="16"/>
        <v>10303103.580000002</v>
      </c>
      <c r="V20" s="5">
        <f t="shared" si="16"/>
        <v>7727374.3400000008</v>
      </c>
      <c r="W20" s="5">
        <f t="shared" si="16"/>
        <v>5151645.1000000006</v>
      </c>
      <c r="X20" s="5">
        <f t="shared" si="16"/>
        <v>5151645.1000000006</v>
      </c>
      <c r="Y20" s="5">
        <f t="shared" si="16"/>
        <v>3863593.86</v>
      </c>
      <c r="Z20" s="5">
        <f t="shared" si="16"/>
        <v>3863593.86</v>
      </c>
      <c r="AA20" s="46"/>
    </row>
    <row r="21" spans="1:27" ht="15" thickTop="1" thickBot="1" x14ac:dyDescent="0.6">
      <c r="A21" s="8">
        <v>5372</v>
      </c>
      <c r="B21" s="4">
        <f t="shared" si="10"/>
        <v>0.08</v>
      </c>
      <c r="C21" s="5">
        <f t="shared" si="11"/>
        <v>83043384.319999993</v>
      </c>
      <c r="D21" s="5">
        <f t="shared" si="11"/>
        <v>59316764.480000004</v>
      </c>
      <c r="E21" s="5">
        <f t="shared" si="8"/>
        <v>41521692.159999996</v>
      </c>
      <c r="F21" s="5">
        <f t="shared" si="8"/>
        <v>29658167.359999999</v>
      </c>
      <c r="G21" s="5">
        <f t="shared" si="8"/>
        <v>23726619.84</v>
      </c>
      <c r="H21" s="5">
        <f t="shared" si="8"/>
        <v>17795072.32</v>
      </c>
      <c r="I21" s="5">
        <f t="shared" si="8"/>
        <v>11863524.800000001</v>
      </c>
      <c r="J21" s="5">
        <f t="shared" si="8"/>
        <v>11863524.800000001</v>
      </c>
      <c r="K21" s="5">
        <f t="shared" si="8"/>
        <v>8897321.2799999993</v>
      </c>
      <c r="L21" s="5">
        <f t="shared" si="8"/>
        <v>8897321.2799999993</v>
      </c>
      <c r="M21" s="46"/>
      <c r="O21" s="8">
        <f t="shared" si="12"/>
        <v>5372</v>
      </c>
      <c r="P21" s="4">
        <f t="shared" si="12"/>
        <v>0.08</v>
      </c>
      <c r="Q21" s="5">
        <f t="shared" si="13"/>
        <v>83043384.319999993</v>
      </c>
      <c r="R21" s="5">
        <f t="shared" si="14"/>
        <v>59316764.480000004</v>
      </c>
      <c r="S21" s="5">
        <f t="shared" si="15"/>
        <v>41521692.159999996</v>
      </c>
      <c r="T21" s="5">
        <f t="shared" si="16"/>
        <v>29658167.359999999</v>
      </c>
      <c r="U21" s="5">
        <f t="shared" si="16"/>
        <v>23726619.84</v>
      </c>
      <c r="V21" s="5">
        <f t="shared" si="16"/>
        <v>17795072.32</v>
      </c>
      <c r="W21" s="5">
        <f t="shared" si="16"/>
        <v>11863524.800000001</v>
      </c>
      <c r="X21" s="5">
        <f t="shared" si="16"/>
        <v>11863524.800000001</v>
      </c>
      <c r="Y21" s="5">
        <f t="shared" si="16"/>
        <v>8897321.2799999993</v>
      </c>
      <c r="Z21" s="5">
        <f t="shared" si="16"/>
        <v>8897321.2799999993</v>
      </c>
      <c r="AA21" s="46"/>
    </row>
    <row r="22" spans="1:27" ht="15" thickTop="1" thickBot="1" x14ac:dyDescent="0.6">
      <c r="A22" s="8">
        <v>7107</v>
      </c>
      <c r="B22" s="4">
        <f t="shared" si="10"/>
        <v>0.11</v>
      </c>
      <c r="C22" s="5">
        <f t="shared" si="11"/>
        <v>151062980.64000002</v>
      </c>
      <c r="D22" s="5">
        <f t="shared" si="11"/>
        <v>107902240.71000001</v>
      </c>
      <c r="E22" s="5">
        <f t="shared" si="8"/>
        <v>75531490.320000008</v>
      </c>
      <c r="F22" s="5">
        <f t="shared" si="8"/>
        <v>53950729.469999999</v>
      </c>
      <c r="G22" s="5">
        <f t="shared" si="8"/>
        <v>43160739.93</v>
      </c>
      <c r="H22" s="5">
        <f t="shared" si="8"/>
        <v>32370750.390000004</v>
      </c>
      <c r="I22" s="5">
        <f t="shared" si="8"/>
        <v>21580760.850000001</v>
      </c>
      <c r="J22" s="5">
        <f t="shared" si="8"/>
        <v>21580760.850000001</v>
      </c>
      <c r="K22" s="5">
        <f t="shared" si="8"/>
        <v>16184984.309999999</v>
      </c>
      <c r="L22" s="5">
        <f t="shared" si="8"/>
        <v>16184984.309999999</v>
      </c>
      <c r="M22" s="46"/>
      <c r="O22" s="8">
        <f t="shared" si="12"/>
        <v>7107</v>
      </c>
      <c r="P22" s="4">
        <f t="shared" si="12"/>
        <v>0.11</v>
      </c>
      <c r="Q22" s="5">
        <f t="shared" si="13"/>
        <v>151062980.64000002</v>
      </c>
      <c r="R22" s="5">
        <f t="shared" si="14"/>
        <v>107902240.71000001</v>
      </c>
      <c r="S22" s="5">
        <f t="shared" si="15"/>
        <v>75531490.320000008</v>
      </c>
      <c r="T22" s="5">
        <f t="shared" si="16"/>
        <v>53950729.469999999</v>
      </c>
      <c r="U22" s="5">
        <f t="shared" si="16"/>
        <v>43160739.93</v>
      </c>
      <c r="V22" s="5">
        <f t="shared" si="16"/>
        <v>32370750.390000004</v>
      </c>
      <c r="W22" s="5">
        <f t="shared" si="16"/>
        <v>21580760.850000001</v>
      </c>
      <c r="X22" s="5">
        <f t="shared" si="16"/>
        <v>21580760.850000001</v>
      </c>
      <c r="Y22" s="5">
        <f t="shared" si="16"/>
        <v>16184984.309999999</v>
      </c>
      <c r="Z22" s="5">
        <f t="shared" si="16"/>
        <v>16184984.309999999</v>
      </c>
      <c r="AA22" s="46"/>
    </row>
    <row r="23" spans="1:27" ht="15" thickTop="1" thickBot="1" x14ac:dyDescent="0.6">
      <c r="A23" s="8">
        <v>9907</v>
      </c>
      <c r="B23" s="4">
        <f t="shared" si="10"/>
        <v>0.13</v>
      </c>
      <c r="C23" s="5">
        <f t="shared" si="11"/>
        <v>248865425.12</v>
      </c>
      <c r="D23" s="5">
        <f t="shared" si="11"/>
        <v>177761201.93000001</v>
      </c>
      <c r="E23" s="5">
        <f t="shared" si="8"/>
        <v>124432712.56</v>
      </c>
      <c r="F23" s="5">
        <f t="shared" si="8"/>
        <v>88879957.010000005</v>
      </c>
      <c r="G23" s="5">
        <f t="shared" si="8"/>
        <v>71104223.189999998</v>
      </c>
      <c r="H23" s="5">
        <f t="shared" si="8"/>
        <v>53328489.369999997</v>
      </c>
      <c r="I23" s="5">
        <f t="shared" si="8"/>
        <v>35552755.550000004</v>
      </c>
      <c r="J23" s="5">
        <f t="shared" si="8"/>
        <v>35552755.550000004</v>
      </c>
      <c r="K23" s="5">
        <f t="shared" si="8"/>
        <v>26663600.73</v>
      </c>
      <c r="L23" s="5">
        <f t="shared" si="8"/>
        <v>26663600.73</v>
      </c>
      <c r="M23" s="46"/>
      <c r="O23" s="8">
        <f t="shared" si="12"/>
        <v>9907</v>
      </c>
      <c r="P23" s="4">
        <f t="shared" si="12"/>
        <v>0.13</v>
      </c>
      <c r="Q23" s="5">
        <f t="shared" si="13"/>
        <v>248865425.12</v>
      </c>
      <c r="R23" s="5">
        <f t="shared" si="14"/>
        <v>177761201.93000001</v>
      </c>
      <c r="S23" s="5">
        <f t="shared" si="15"/>
        <v>124432712.56</v>
      </c>
      <c r="T23" s="5">
        <f t="shared" si="16"/>
        <v>88879957.010000005</v>
      </c>
      <c r="U23" s="5">
        <f t="shared" si="16"/>
        <v>71104223.189999998</v>
      </c>
      <c r="V23" s="5">
        <f t="shared" si="16"/>
        <v>53328489.369999997</v>
      </c>
      <c r="W23" s="5">
        <f t="shared" si="16"/>
        <v>35552755.550000004</v>
      </c>
      <c r="X23" s="5">
        <f t="shared" si="16"/>
        <v>35552755.550000004</v>
      </c>
      <c r="Y23" s="5">
        <f t="shared" si="16"/>
        <v>26663600.73</v>
      </c>
      <c r="Z23" s="5">
        <f t="shared" si="16"/>
        <v>26663600.73</v>
      </c>
      <c r="AA23" s="46"/>
    </row>
    <row r="24" spans="1:27" ht="15" thickTop="1" thickBot="1" x14ac:dyDescent="0.6">
      <c r="A24" s="8">
        <v>10887</v>
      </c>
      <c r="B24" s="4">
        <f t="shared" si="10"/>
        <v>0.12</v>
      </c>
      <c r="C24" s="5">
        <f t="shared" si="11"/>
        <v>252446014.08000001</v>
      </c>
      <c r="D24" s="5">
        <f>D$1*$B24*$A24</f>
        <v>180318768.11999997</v>
      </c>
      <c r="E24" s="5">
        <f t="shared" si="8"/>
        <v>126223007.04000001</v>
      </c>
      <c r="F24" s="5">
        <f t="shared" si="8"/>
        <v>90158730.840000004</v>
      </c>
      <c r="G24" s="5">
        <f t="shared" si="8"/>
        <v>72127245.959999993</v>
      </c>
      <c r="H24" s="5">
        <f t="shared" si="8"/>
        <v>54095761.079999998</v>
      </c>
      <c r="I24" s="5">
        <f t="shared" si="8"/>
        <v>36064276.199999996</v>
      </c>
      <c r="J24" s="5">
        <f t="shared" si="8"/>
        <v>36064276.199999996</v>
      </c>
      <c r="K24" s="5">
        <f t="shared" si="8"/>
        <v>27047227.32</v>
      </c>
      <c r="L24" s="5">
        <f t="shared" si="8"/>
        <v>27047227.32</v>
      </c>
      <c r="M24" s="46"/>
      <c r="O24" s="8">
        <f t="shared" si="12"/>
        <v>10887</v>
      </c>
      <c r="P24" s="4">
        <f t="shared" si="12"/>
        <v>0.12</v>
      </c>
      <c r="Q24" s="5">
        <f t="shared" si="13"/>
        <v>252446014.08000001</v>
      </c>
      <c r="R24" s="5">
        <f t="shared" si="14"/>
        <v>180318768.11999997</v>
      </c>
      <c r="S24" s="5">
        <f t="shared" si="15"/>
        <v>126223007.04000001</v>
      </c>
      <c r="T24" s="5">
        <f t="shared" si="16"/>
        <v>90158730.840000004</v>
      </c>
      <c r="U24" s="5">
        <f t="shared" si="16"/>
        <v>72127245.959999993</v>
      </c>
      <c r="V24" s="5">
        <f t="shared" si="16"/>
        <v>54095761.079999998</v>
      </c>
      <c r="W24" s="5">
        <f t="shared" si="16"/>
        <v>36064276.199999996</v>
      </c>
      <c r="X24" s="5">
        <f t="shared" si="16"/>
        <v>36064276.199999996</v>
      </c>
      <c r="Y24" s="5">
        <f t="shared" si="16"/>
        <v>27047227.32</v>
      </c>
      <c r="Z24" s="5">
        <f>Z$1*$B24*$A24</f>
        <v>27047227.32</v>
      </c>
      <c r="AA24" s="46"/>
    </row>
    <row r="25" spans="1:27" ht="15" thickTop="1" thickBot="1" x14ac:dyDescent="0.6">
      <c r="A25" s="8">
        <v>13820</v>
      </c>
      <c r="B25" s="4">
        <f t="shared" si="10"/>
        <v>0.13</v>
      </c>
      <c r="C25" s="5">
        <f t="shared" si="11"/>
        <v>347160611.19999999</v>
      </c>
      <c r="D25" s="5">
        <f t="shared" si="11"/>
        <v>247972121.80000001</v>
      </c>
      <c r="E25" s="5">
        <f t="shared" si="8"/>
        <v>173580305.59999999</v>
      </c>
      <c r="F25" s="5">
        <f t="shared" si="8"/>
        <v>123985162.60000001</v>
      </c>
      <c r="G25" s="5">
        <f t="shared" si="8"/>
        <v>99188489.400000006</v>
      </c>
      <c r="H25" s="5">
        <f t="shared" si="8"/>
        <v>74391816.200000003</v>
      </c>
      <c r="I25" s="5">
        <f t="shared" si="8"/>
        <v>49595143</v>
      </c>
      <c r="J25" s="5">
        <f t="shared" si="8"/>
        <v>49595143</v>
      </c>
      <c r="K25" s="5">
        <f t="shared" si="8"/>
        <v>37195009.799999997</v>
      </c>
      <c r="L25" s="5">
        <f t="shared" si="8"/>
        <v>37195009.799999997</v>
      </c>
      <c r="M25" s="46"/>
      <c r="O25" s="8">
        <f t="shared" si="12"/>
        <v>13820</v>
      </c>
      <c r="P25" s="4">
        <f t="shared" si="12"/>
        <v>0.13</v>
      </c>
      <c r="Q25" s="5">
        <f t="shared" si="13"/>
        <v>347160611.19999999</v>
      </c>
      <c r="R25" s="5">
        <f t="shared" si="14"/>
        <v>247972121.80000001</v>
      </c>
      <c r="S25" s="5">
        <f t="shared" si="15"/>
        <v>173580305.59999999</v>
      </c>
      <c r="T25" s="5">
        <f t="shared" si="16"/>
        <v>123985162.60000001</v>
      </c>
      <c r="U25" s="5">
        <f t="shared" si="16"/>
        <v>99188489.400000006</v>
      </c>
      <c r="V25" s="5">
        <f t="shared" si="16"/>
        <v>74391816.200000003</v>
      </c>
      <c r="W25" s="5">
        <f t="shared" si="16"/>
        <v>49595143</v>
      </c>
      <c r="X25" s="5">
        <f t="shared" si="16"/>
        <v>49595143</v>
      </c>
      <c r="Y25" s="5">
        <f t="shared" si="16"/>
        <v>37195009.799999997</v>
      </c>
      <c r="Z25" s="5">
        <f t="shared" si="16"/>
        <v>37195009.799999997</v>
      </c>
      <c r="AA25" s="46"/>
    </row>
    <row r="26" spans="1:27" ht="15" thickTop="1" thickBot="1" x14ac:dyDescent="0.6">
      <c r="A26" s="8">
        <v>17061</v>
      </c>
      <c r="B26" s="4">
        <f t="shared" si="10"/>
        <v>0.16</v>
      </c>
      <c r="C26" s="5">
        <f t="shared" si="11"/>
        <v>527476984.31999999</v>
      </c>
      <c r="D26" s="5">
        <f t="shared" si="11"/>
        <v>376769664.48000002</v>
      </c>
      <c r="E26" s="5">
        <f t="shared" si="8"/>
        <v>263738492.16</v>
      </c>
      <c r="F26" s="5">
        <f t="shared" si="8"/>
        <v>188383467.36000001</v>
      </c>
      <c r="G26" s="5">
        <f t="shared" si="8"/>
        <v>150707319.84</v>
      </c>
      <c r="H26" s="5">
        <f t="shared" si="8"/>
        <v>113031172.31999999</v>
      </c>
      <c r="I26" s="5">
        <f t="shared" si="8"/>
        <v>75355024.799999997</v>
      </c>
      <c r="J26" s="5">
        <f t="shared" si="8"/>
        <v>75355024.799999997</v>
      </c>
      <c r="K26" s="5">
        <f t="shared" si="8"/>
        <v>56514221.280000001</v>
      </c>
      <c r="L26" s="5">
        <f t="shared" si="8"/>
        <v>56514221.280000001</v>
      </c>
      <c r="M26" s="46"/>
      <c r="O26" s="8">
        <f t="shared" si="12"/>
        <v>17061</v>
      </c>
      <c r="P26" s="4">
        <f t="shared" si="12"/>
        <v>0.16</v>
      </c>
      <c r="Q26" s="5">
        <f t="shared" si="13"/>
        <v>527476984.31999999</v>
      </c>
      <c r="R26" s="5">
        <f t="shared" si="14"/>
        <v>376769664.48000002</v>
      </c>
      <c r="S26" s="5">
        <f t="shared" si="15"/>
        <v>263738492.16</v>
      </c>
      <c r="T26" s="5">
        <f t="shared" si="16"/>
        <v>188383467.36000001</v>
      </c>
      <c r="U26" s="5">
        <f t="shared" si="16"/>
        <v>150707319.84</v>
      </c>
      <c r="V26" s="5">
        <f t="shared" si="16"/>
        <v>113031172.31999999</v>
      </c>
      <c r="W26" s="5">
        <f t="shared" si="16"/>
        <v>75355024.799999997</v>
      </c>
      <c r="X26" s="5">
        <f t="shared" si="16"/>
        <v>75355024.799999997</v>
      </c>
      <c r="Y26" s="5">
        <f t="shared" si="16"/>
        <v>56514221.280000001</v>
      </c>
      <c r="Z26" s="5">
        <f t="shared" si="16"/>
        <v>56514221.280000001</v>
      </c>
      <c r="AA26" s="46"/>
    </row>
    <row r="27" spans="1:27" ht="15" thickTop="1" thickBot="1" x14ac:dyDescent="0.6">
      <c r="A27" s="8">
        <v>28647</v>
      </c>
      <c r="B27" s="4">
        <f t="shared" si="10"/>
        <v>0.12</v>
      </c>
      <c r="C27" s="5">
        <f t="shared" si="11"/>
        <v>664262052.48000002</v>
      </c>
      <c r="D27" s="5">
        <f t="shared" si="11"/>
        <v>474473385.71999997</v>
      </c>
      <c r="E27" s="5">
        <f t="shared" si="8"/>
        <v>332131026.24000001</v>
      </c>
      <c r="F27" s="5">
        <f t="shared" si="8"/>
        <v>237234974.03999999</v>
      </c>
      <c r="G27" s="5">
        <f t="shared" si="8"/>
        <v>189788666.75999999</v>
      </c>
      <c r="H27" s="5">
        <f t="shared" si="8"/>
        <v>142342359.48000002</v>
      </c>
      <c r="I27" s="5">
        <f t="shared" si="8"/>
        <v>94896052.200000003</v>
      </c>
      <c r="J27" s="5">
        <f t="shared" si="8"/>
        <v>94896052.200000003</v>
      </c>
      <c r="K27" s="5">
        <f t="shared" si="8"/>
        <v>71169460.920000002</v>
      </c>
      <c r="L27" s="5">
        <f t="shared" si="8"/>
        <v>71169460.920000002</v>
      </c>
      <c r="M27" s="46"/>
      <c r="O27" s="8">
        <f t="shared" si="12"/>
        <v>28647</v>
      </c>
      <c r="P27" s="4">
        <f t="shared" si="12"/>
        <v>0.12</v>
      </c>
      <c r="Q27" s="5">
        <f t="shared" si="13"/>
        <v>664262052.48000002</v>
      </c>
      <c r="R27" s="5">
        <f t="shared" si="14"/>
        <v>474473385.71999997</v>
      </c>
      <c r="S27" s="5">
        <f t="shared" si="15"/>
        <v>332131026.24000001</v>
      </c>
      <c r="T27" s="5">
        <f t="shared" si="16"/>
        <v>237234974.03999999</v>
      </c>
      <c r="U27" s="5">
        <f t="shared" si="16"/>
        <v>189788666.75999999</v>
      </c>
      <c r="V27" s="5">
        <f t="shared" si="16"/>
        <v>142342359.48000002</v>
      </c>
      <c r="W27" s="5">
        <f t="shared" si="16"/>
        <v>94896052.200000003</v>
      </c>
      <c r="X27" s="5">
        <f t="shared" si="16"/>
        <v>94896052.200000003</v>
      </c>
      <c r="Y27" s="5">
        <f t="shared" si="16"/>
        <v>71169460.920000002</v>
      </c>
      <c r="Z27" s="5">
        <f t="shared" si="16"/>
        <v>71169460.920000002</v>
      </c>
      <c r="AA27" s="46"/>
    </row>
    <row r="28" spans="1:27" ht="15" thickTop="1" thickBot="1" x14ac:dyDescent="0.6">
      <c r="A28" s="9">
        <v>37623</v>
      </c>
      <c r="B28" s="10">
        <f t="shared" si="10"/>
        <v>0.04</v>
      </c>
      <c r="C28" s="11">
        <f t="shared" si="11"/>
        <v>290798701.44</v>
      </c>
      <c r="D28" s="11">
        <f t="shared" si="11"/>
        <v>207713573.16</v>
      </c>
      <c r="E28" s="11">
        <f t="shared" si="8"/>
        <v>145399350.72</v>
      </c>
      <c r="F28" s="11">
        <f t="shared" si="8"/>
        <v>103856034.12</v>
      </c>
      <c r="G28" s="11">
        <f t="shared" si="8"/>
        <v>83085128.280000001</v>
      </c>
      <c r="H28" s="11">
        <f t="shared" si="8"/>
        <v>62314222.439999998</v>
      </c>
      <c r="I28" s="11">
        <f t="shared" si="8"/>
        <v>41543316.600000001</v>
      </c>
      <c r="J28" s="11">
        <f t="shared" si="8"/>
        <v>41543316.600000001</v>
      </c>
      <c r="K28" s="11">
        <f t="shared" si="8"/>
        <v>31156358.760000002</v>
      </c>
      <c r="L28" s="11">
        <f t="shared" si="8"/>
        <v>31156358.760000002</v>
      </c>
      <c r="M28" s="47"/>
      <c r="O28" s="9">
        <f t="shared" si="12"/>
        <v>37623</v>
      </c>
      <c r="P28" s="10">
        <f t="shared" si="12"/>
        <v>0.04</v>
      </c>
      <c r="Q28" s="11">
        <f t="shared" si="13"/>
        <v>290798701.44</v>
      </c>
      <c r="R28" s="11">
        <f t="shared" si="14"/>
        <v>207713573.16</v>
      </c>
      <c r="S28" s="11">
        <f t="shared" si="15"/>
        <v>145399350.72</v>
      </c>
      <c r="T28" s="11">
        <f t="shared" si="16"/>
        <v>103856034.12</v>
      </c>
      <c r="U28" s="11">
        <f t="shared" si="16"/>
        <v>83085128.280000001</v>
      </c>
      <c r="V28" s="11">
        <f t="shared" si="16"/>
        <v>62314222.439999998</v>
      </c>
      <c r="W28" s="11">
        <f t="shared" si="16"/>
        <v>41543316.600000001</v>
      </c>
      <c r="X28" s="11">
        <f t="shared" si="16"/>
        <v>41543316.600000001</v>
      </c>
      <c r="Y28" s="11">
        <f t="shared" si="16"/>
        <v>31156358.760000002</v>
      </c>
      <c r="Z28" s="11">
        <f t="shared" si="16"/>
        <v>31156358.760000002</v>
      </c>
      <c r="AA28" s="47"/>
    </row>
    <row r="30" spans="1:27" ht="14.7" thickBot="1" x14ac:dyDescent="0.6"/>
    <row r="31" spans="1:27" ht="19.5" thickBot="1" x14ac:dyDescent="0.75">
      <c r="A31" s="12" t="str">
        <f>A16</f>
        <v>Year 5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5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812</v>
      </c>
      <c r="B33" s="4">
        <f>B18</f>
        <v>0.03</v>
      </c>
      <c r="C33" s="5">
        <f>C$1*$B33*$A33</f>
        <v>4707131.5200000005</v>
      </c>
      <c r="D33" s="5">
        <f>D$1*$B33*$A33</f>
        <v>3362240.28</v>
      </c>
      <c r="E33" s="5">
        <f t="shared" ref="E33:L43" si="17">E$1*$B33*$A33</f>
        <v>2353565.7600000002</v>
      </c>
      <c r="F33" s="5">
        <f t="shared" si="17"/>
        <v>1681107.96</v>
      </c>
      <c r="G33" s="5">
        <f t="shared" si="17"/>
        <v>1344891.24</v>
      </c>
      <c r="H33" s="5">
        <f t="shared" si="17"/>
        <v>1008674.52</v>
      </c>
      <c r="I33" s="5">
        <f t="shared" si="17"/>
        <v>672457.79999999993</v>
      </c>
      <c r="J33" s="5">
        <f t="shared" si="17"/>
        <v>672457.79999999993</v>
      </c>
      <c r="K33" s="5">
        <f t="shared" si="17"/>
        <v>504325.08</v>
      </c>
      <c r="L33" s="5">
        <f t="shared" si="17"/>
        <v>504325.08</v>
      </c>
      <c r="M33" s="46"/>
      <c r="O33" s="8">
        <f>A33</f>
        <v>812</v>
      </c>
      <c r="P33" s="4">
        <f>B33</f>
        <v>0.03</v>
      </c>
      <c r="Q33" s="5">
        <f>Q$1*$B33*$A33</f>
        <v>4707131.5200000005</v>
      </c>
      <c r="R33" s="5">
        <f>R$1*$B33*$A33</f>
        <v>3362240.28</v>
      </c>
      <c r="S33" s="5">
        <f>S$1*$B33*$A33</f>
        <v>2353565.7600000002</v>
      </c>
      <c r="T33" s="5">
        <f>T$1*$B33*$A33</f>
        <v>1681107.96</v>
      </c>
      <c r="U33" s="5">
        <f t="shared" ref="U33:Z33" si="18">U$1*$B33*$A33</f>
        <v>1344891.24</v>
      </c>
      <c r="V33" s="5">
        <f t="shared" si="18"/>
        <v>1008674.52</v>
      </c>
      <c r="W33" s="5">
        <f t="shared" si="18"/>
        <v>672457.79999999993</v>
      </c>
      <c r="X33" s="5">
        <f t="shared" si="18"/>
        <v>672457.79999999993</v>
      </c>
      <c r="Y33" s="5">
        <f t="shared" si="18"/>
        <v>504325.08</v>
      </c>
      <c r="Z33" s="5">
        <f t="shared" si="18"/>
        <v>504325.08</v>
      </c>
      <c r="AA33" s="46"/>
    </row>
    <row r="34" spans="1:27" ht="15" thickTop="1" thickBot="1" x14ac:dyDescent="0.6">
      <c r="A34" s="8">
        <v>1888</v>
      </c>
      <c r="B34" s="4">
        <f t="shared" ref="B34:B43" si="19">B19</f>
        <v>0.02</v>
      </c>
      <c r="C34" s="5">
        <f t="shared" ref="C34:D43" si="20">C$1*$B34*$A34</f>
        <v>7296440.3199999994</v>
      </c>
      <c r="D34" s="5">
        <f t="shared" si="20"/>
        <v>5211748.4800000004</v>
      </c>
      <c r="E34" s="5">
        <f t="shared" si="17"/>
        <v>3648220.1599999997</v>
      </c>
      <c r="F34" s="5">
        <f t="shared" si="17"/>
        <v>2605855.36</v>
      </c>
      <c r="G34" s="5">
        <f t="shared" si="17"/>
        <v>2084691.84</v>
      </c>
      <c r="H34" s="5">
        <f t="shared" si="17"/>
        <v>1563528.32</v>
      </c>
      <c r="I34" s="5">
        <f t="shared" si="17"/>
        <v>1042364.8</v>
      </c>
      <c r="J34" s="5">
        <f t="shared" si="17"/>
        <v>1042364.8</v>
      </c>
      <c r="K34" s="5">
        <f t="shared" si="17"/>
        <v>781745.28</v>
      </c>
      <c r="L34" s="5">
        <f t="shared" si="17"/>
        <v>781745.28</v>
      </c>
      <c r="M34" s="46"/>
      <c r="O34" s="8">
        <f t="shared" ref="O34:P43" si="21">A34</f>
        <v>1888</v>
      </c>
      <c r="P34" s="4">
        <f t="shared" si="21"/>
        <v>0.02</v>
      </c>
      <c r="Q34" s="5">
        <f t="shared" ref="Q34:Q43" si="22">Q$1*$B34*$A34</f>
        <v>7296440.3199999994</v>
      </c>
      <c r="R34" s="5">
        <f t="shared" ref="R34:R43" si="23">$D$1*$B34*$A34</f>
        <v>5211748.4800000004</v>
      </c>
      <c r="S34" s="5">
        <f t="shared" ref="S34:S43" si="24">$E$1*$B34*$A34</f>
        <v>3648220.1599999997</v>
      </c>
      <c r="T34" s="5">
        <f t="shared" ref="T34:Z43" si="25">T$1*$B34*$A34</f>
        <v>2605855.36</v>
      </c>
      <c r="U34" s="5">
        <f t="shared" si="25"/>
        <v>2084691.84</v>
      </c>
      <c r="V34" s="5">
        <f t="shared" si="25"/>
        <v>1563528.32</v>
      </c>
      <c r="W34" s="5">
        <f t="shared" si="25"/>
        <v>1042364.8</v>
      </c>
      <c r="X34" s="5">
        <f t="shared" si="25"/>
        <v>1042364.8</v>
      </c>
      <c r="Y34" s="5">
        <f t="shared" si="25"/>
        <v>781745.28</v>
      </c>
      <c r="Z34" s="5">
        <f t="shared" si="25"/>
        <v>781745.28</v>
      </c>
      <c r="AA34" s="46"/>
    </row>
    <row r="35" spans="1:27" ht="15" thickTop="1" thickBot="1" x14ac:dyDescent="0.6">
      <c r="A35" s="8">
        <v>2538</v>
      </c>
      <c r="B35" s="4">
        <f t="shared" si="19"/>
        <v>7.0000000000000007E-2</v>
      </c>
      <c r="C35" s="5">
        <f t="shared" si="20"/>
        <v>34329597.120000005</v>
      </c>
      <c r="D35" s="5">
        <f t="shared" si="20"/>
        <v>24521166.18</v>
      </c>
      <c r="E35" s="5">
        <f t="shared" si="17"/>
        <v>17164798.560000002</v>
      </c>
      <c r="F35" s="5">
        <f t="shared" si="17"/>
        <v>12260494.260000002</v>
      </c>
      <c r="G35" s="5">
        <f t="shared" si="17"/>
        <v>9808430.9400000013</v>
      </c>
      <c r="H35" s="5">
        <f t="shared" si="17"/>
        <v>7356367.620000001</v>
      </c>
      <c r="I35" s="5">
        <f t="shared" si="17"/>
        <v>4904304.3000000007</v>
      </c>
      <c r="J35" s="5">
        <f t="shared" si="17"/>
        <v>4904304.3000000007</v>
      </c>
      <c r="K35" s="5">
        <f t="shared" si="17"/>
        <v>3678094.98</v>
      </c>
      <c r="L35" s="5">
        <f t="shared" si="17"/>
        <v>3678094.98</v>
      </c>
      <c r="M35" s="46"/>
      <c r="O35" s="8">
        <f t="shared" si="21"/>
        <v>2538</v>
      </c>
      <c r="P35" s="4">
        <f t="shared" si="21"/>
        <v>7.0000000000000007E-2</v>
      </c>
      <c r="Q35" s="5">
        <f t="shared" si="22"/>
        <v>34329597.120000005</v>
      </c>
      <c r="R35" s="5">
        <f t="shared" si="23"/>
        <v>24521166.18</v>
      </c>
      <c r="S35" s="5">
        <f t="shared" si="24"/>
        <v>17164798.560000002</v>
      </c>
      <c r="T35" s="5">
        <f t="shared" si="25"/>
        <v>12260494.260000002</v>
      </c>
      <c r="U35" s="5">
        <f t="shared" si="25"/>
        <v>9808430.9400000013</v>
      </c>
      <c r="V35" s="5">
        <f t="shared" si="25"/>
        <v>7356367.620000001</v>
      </c>
      <c r="W35" s="5">
        <f t="shared" si="25"/>
        <v>4904304.3000000007</v>
      </c>
      <c r="X35" s="5">
        <f t="shared" si="25"/>
        <v>4904304.3000000007</v>
      </c>
      <c r="Y35" s="5">
        <f t="shared" si="25"/>
        <v>3678094.98</v>
      </c>
      <c r="Z35" s="5">
        <f t="shared" si="25"/>
        <v>3678094.98</v>
      </c>
      <c r="AA35" s="46"/>
    </row>
    <row r="36" spans="1:27" ht="15" thickTop="1" thickBot="1" x14ac:dyDescent="0.6">
      <c r="A36" s="8">
        <v>4869</v>
      </c>
      <c r="B36" s="4">
        <f t="shared" si="19"/>
        <v>0.08</v>
      </c>
      <c r="C36" s="5">
        <f t="shared" si="20"/>
        <v>75267728.640000001</v>
      </c>
      <c r="D36" s="5">
        <f t="shared" si="20"/>
        <v>53762718.960000001</v>
      </c>
      <c r="E36" s="5">
        <f t="shared" si="17"/>
        <v>37633864.32</v>
      </c>
      <c r="F36" s="5">
        <f t="shared" si="17"/>
        <v>26881164.719999999</v>
      </c>
      <c r="G36" s="5">
        <f t="shared" si="17"/>
        <v>21505009.68</v>
      </c>
      <c r="H36" s="5">
        <f t="shared" si="17"/>
        <v>16128854.640000001</v>
      </c>
      <c r="I36" s="5">
        <f t="shared" si="17"/>
        <v>10752699.6</v>
      </c>
      <c r="J36" s="5">
        <f t="shared" si="17"/>
        <v>10752699.6</v>
      </c>
      <c r="K36" s="5">
        <f t="shared" si="17"/>
        <v>8064232.5599999996</v>
      </c>
      <c r="L36" s="5">
        <f t="shared" si="17"/>
        <v>8064232.5599999996</v>
      </c>
      <c r="M36" s="46"/>
      <c r="O36" s="8">
        <f t="shared" si="21"/>
        <v>4869</v>
      </c>
      <c r="P36" s="4">
        <f t="shared" si="21"/>
        <v>0.08</v>
      </c>
      <c r="Q36" s="5">
        <f t="shared" si="22"/>
        <v>75267728.640000001</v>
      </c>
      <c r="R36" s="5">
        <f t="shared" si="23"/>
        <v>53762718.960000001</v>
      </c>
      <c r="S36" s="5">
        <f t="shared" si="24"/>
        <v>37633864.32</v>
      </c>
      <c r="T36" s="5">
        <f t="shared" si="25"/>
        <v>26881164.719999999</v>
      </c>
      <c r="U36" s="5">
        <f t="shared" si="25"/>
        <v>21505009.68</v>
      </c>
      <c r="V36" s="5">
        <f t="shared" si="25"/>
        <v>16128854.640000001</v>
      </c>
      <c r="W36" s="5">
        <f t="shared" si="25"/>
        <v>10752699.6</v>
      </c>
      <c r="X36" s="5">
        <f t="shared" si="25"/>
        <v>10752699.6</v>
      </c>
      <c r="Y36" s="5">
        <f t="shared" si="25"/>
        <v>8064232.5599999996</v>
      </c>
      <c r="Z36" s="5">
        <f t="shared" si="25"/>
        <v>8064232.5599999996</v>
      </c>
      <c r="AA36" s="46"/>
    </row>
    <row r="37" spans="1:27" ht="15" thickTop="1" thickBot="1" x14ac:dyDescent="0.6">
      <c r="A37" s="8">
        <v>6360</v>
      </c>
      <c r="B37" s="4">
        <f t="shared" si="19"/>
        <v>0.11</v>
      </c>
      <c r="C37" s="5">
        <f t="shared" si="20"/>
        <v>135185107.19999999</v>
      </c>
      <c r="D37" s="5">
        <f t="shared" si="20"/>
        <v>96560890.799999997</v>
      </c>
      <c r="E37" s="5">
        <f t="shared" si="17"/>
        <v>67592553.599999994</v>
      </c>
      <c r="F37" s="5">
        <f t="shared" si="17"/>
        <v>48280095.600000001</v>
      </c>
      <c r="G37" s="5">
        <f t="shared" si="17"/>
        <v>38624216.399999999</v>
      </c>
      <c r="H37" s="5">
        <f t="shared" si="17"/>
        <v>28968337.200000003</v>
      </c>
      <c r="I37" s="5">
        <f t="shared" si="17"/>
        <v>19312458</v>
      </c>
      <c r="J37" s="5">
        <f t="shared" si="17"/>
        <v>19312458</v>
      </c>
      <c r="K37" s="5">
        <f t="shared" si="17"/>
        <v>14483818.799999999</v>
      </c>
      <c r="L37" s="5">
        <f t="shared" si="17"/>
        <v>14483818.799999999</v>
      </c>
      <c r="M37" s="46"/>
      <c r="O37" s="8">
        <f t="shared" si="21"/>
        <v>6360</v>
      </c>
      <c r="P37" s="4">
        <f t="shared" si="21"/>
        <v>0.11</v>
      </c>
      <c r="Q37" s="5">
        <f t="shared" si="22"/>
        <v>135185107.19999999</v>
      </c>
      <c r="R37" s="5">
        <f t="shared" si="23"/>
        <v>96560890.799999997</v>
      </c>
      <c r="S37" s="5">
        <f t="shared" si="24"/>
        <v>67592553.599999994</v>
      </c>
      <c r="T37" s="5">
        <f t="shared" si="25"/>
        <v>48280095.600000001</v>
      </c>
      <c r="U37" s="5">
        <f t="shared" si="25"/>
        <v>38624216.399999999</v>
      </c>
      <c r="V37" s="5">
        <f t="shared" si="25"/>
        <v>28968337.200000003</v>
      </c>
      <c r="W37" s="5">
        <f t="shared" si="25"/>
        <v>19312458</v>
      </c>
      <c r="X37" s="5">
        <f t="shared" si="25"/>
        <v>19312458</v>
      </c>
      <c r="Y37" s="5">
        <f t="shared" si="25"/>
        <v>14483818.799999999</v>
      </c>
      <c r="Z37" s="5">
        <f t="shared" si="25"/>
        <v>14483818.799999999</v>
      </c>
      <c r="AA37" s="46"/>
    </row>
    <row r="38" spans="1:27" ht="15" thickTop="1" thickBot="1" x14ac:dyDescent="0.6">
      <c r="A38" s="8">
        <v>9875</v>
      </c>
      <c r="B38" s="4">
        <f t="shared" si="19"/>
        <v>0.13</v>
      </c>
      <c r="C38" s="5">
        <f t="shared" si="20"/>
        <v>248061580</v>
      </c>
      <c r="D38" s="5">
        <f t="shared" si="20"/>
        <v>177187026.25000003</v>
      </c>
      <c r="E38" s="5">
        <f t="shared" si="17"/>
        <v>124030790</v>
      </c>
      <c r="F38" s="5">
        <f t="shared" si="17"/>
        <v>88592871.25</v>
      </c>
      <c r="G38" s="5">
        <f t="shared" si="17"/>
        <v>70874553.75</v>
      </c>
      <c r="H38" s="5">
        <f t="shared" si="17"/>
        <v>53156236.25</v>
      </c>
      <c r="I38" s="5">
        <f t="shared" si="17"/>
        <v>35437918.75</v>
      </c>
      <c r="J38" s="5">
        <f t="shared" si="17"/>
        <v>35437918.75</v>
      </c>
      <c r="K38" s="5">
        <f t="shared" si="17"/>
        <v>26577476.25</v>
      </c>
      <c r="L38" s="5">
        <f t="shared" si="17"/>
        <v>26577476.25</v>
      </c>
      <c r="M38" s="46"/>
      <c r="O38" s="8">
        <f t="shared" si="21"/>
        <v>9875</v>
      </c>
      <c r="P38" s="4">
        <f t="shared" si="21"/>
        <v>0.13</v>
      </c>
      <c r="Q38" s="5">
        <f t="shared" si="22"/>
        <v>248061580</v>
      </c>
      <c r="R38" s="5">
        <f t="shared" si="23"/>
        <v>177187026.25000003</v>
      </c>
      <c r="S38" s="5">
        <f t="shared" si="24"/>
        <v>124030790</v>
      </c>
      <c r="T38" s="5">
        <f t="shared" si="25"/>
        <v>88592871.25</v>
      </c>
      <c r="U38" s="5">
        <f t="shared" si="25"/>
        <v>70874553.75</v>
      </c>
      <c r="V38" s="5">
        <f t="shared" si="25"/>
        <v>53156236.25</v>
      </c>
      <c r="W38" s="5">
        <f t="shared" si="25"/>
        <v>35437918.75</v>
      </c>
      <c r="X38" s="5">
        <f t="shared" si="25"/>
        <v>35437918.75</v>
      </c>
      <c r="Y38" s="5">
        <f t="shared" si="25"/>
        <v>26577476.25</v>
      </c>
      <c r="Z38" s="5">
        <f t="shared" si="25"/>
        <v>26577476.25</v>
      </c>
      <c r="AA38" s="46"/>
    </row>
    <row r="39" spans="1:27" ht="15" thickTop="1" thickBot="1" x14ac:dyDescent="0.6">
      <c r="A39" s="8">
        <v>11388</v>
      </c>
      <c r="B39" s="4">
        <f t="shared" si="19"/>
        <v>0.12</v>
      </c>
      <c r="C39" s="5">
        <f t="shared" si="20"/>
        <v>264063121.91999999</v>
      </c>
      <c r="D39" s="5">
        <f>D$1*$B39*$A39</f>
        <v>188616710.88</v>
      </c>
      <c r="E39" s="5">
        <f t="shared" si="17"/>
        <v>132031560.95999999</v>
      </c>
      <c r="F39" s="5">
        <f t="shared" si="17"/>
        <v>94307672.159999996</v>
      </c>
      <c r="G39" s="5">
        <f t="shared" si="17"/>
        <v>75446411.040000007</v>
      </c>
      <c r="H39" s="5">
        <f t="shared" si="17"/>
        <v>56585149.920000002</v>
      </c>
      <c r="I39" s="5">
        <f t="shared" si="17"/>
        <v>37723888.799999997</v>
      </c>
      <c r="J39" s="5">
        <f t="shared" si="17"/>
        <v>37723888.799999997</v>
      </c>
      <c r="K39" s="5">
        <f t="shared" si="17"/>
        <v>28291891.68</v>
      </c>
      <c r="L39" s="5">
        <f t="shared" si="17"/>
        <v>28291891.68</v>
      </c>
      <c r="M39" s="46"/>
      <c r="O39" s="8">
        <f t="shared" si="21"/>
        <v>11388</v>
      </c>
      <c r="P39" s="4">
        <f t="shared" si="21"/>
        <v>0.12</v>
      </c>
      <c r="Q39" s="5">
        <f t="shared" si="22"/>
        <v>264063121.91999999</v>
      </c>
      <c r="R39" s="5">
        <f t="shared" si="23"/>
        <v>188616710.88</v>
      </c>
      <c r="S39" s="5">
        <f t="shared" si="24"/>
        <v>132031560.95999999</v>
      </c>
      <c r="T39" s="5">
        <f t="shared" si="25"/>
        <v>94307672.159999996</v>
      </c>
      <c r="U39" s="5">
        <f t="shared" si="25"/>
        <v>75446411.040000007</v>
      </c>
      <c r="V39" s="5">
        <f t="shared" si="25"/>
        <v>56585149.920000002</v>
      </c>
      <c r="W39" s="5">
        <f t="shared" si="25"/>
        <v>37723888.799999997</v>
      </c>
      <c r="X39" s="5">
        <f t="shared" si="25"/>
        <v>37723888.799999997</v>
      </c>
      <c r="Y39" s="5">
        <f t="shared" si="25"/>
        <v>28291891.68</v>
      </c>
      <c r="Z39" s="5">
        <f>Z$1*$B39*$A39</f>
        <v>28291891.68</v>
      </c>
      <c r="AA39" s="46"/>
    </row>
    <row r="40" spans="1:27" ht="15" thickTop="1" thickBot="1" x14ac:dyDescent="0.6">
      <c r="A40" s="8">
        <v>13915</v>
      </c>
      <c r="B40" s="4">
        <f t="shared" si="19"/>
        <v>0.13</v>
      </c>
      <c r="C40" s="5">
        <f t="shared" si="20"/>
        <v>349547026.39999998</v>
      </c>
      <c r="D40" s="5">
        <f t="shared" si="20"/>
        <v>249676705.85000002</v>
      </c>
      <c r="E40" s="5">
        <f t="shared" si="17"/>
        <v>174773513.19999999</v>
      </c>
      <c r="F40" s="5">
        <f t="shared" si="17"/>
        <v>124837448.45</v>
      </c>
      <c r="G40" s="5">
        <f t="shared" si="17"/>
        <v>99870320.549999997</v>
      </c>
      <c r="H40" s="5">
        <f t="shared" si="17"/>
        <v>74903192.649999991</v>
      </c>
      <c r="I40" s="5">
        <f t="shared" si="17"/>
        <v>49936064.75</v>
      </c>
      <c r="J40" s="5">
        <f t="shared" si="17"/>
        <v>49936064.75</v>
      </c>
      <c r="K40" s="5">
        <f t="shared" si="17"/>
        <v>37450691.850000001</v>
      </c>
      <c r="L40" s="5">
        <f t="shared" si="17"/>
        <v>37450691.850000001</v>
      </c>
      <c r="M40" s="46"/>
      <c r="O40" s="8">
        <f t="shared" si="21"/>
        <v>13915</v>
      </c>
      <c r="P40" s="4">
        <f t="shared" si="21"/>
        <v>0.13</v>
      </c>
      <c r="Q40" s="5">
        <f t="shared" si="22"/>
        <v>349547026.39999998</v>
      </c>
      <c r="R40" s="5">
        <f t="shared" si="23"/>
        <v>249676705.85000002</v>
      </c>
      <c r="S40" s="5">
        <f t="shared" si="24"/>
        <v>174773513.19999999</v>
      </c>
      <c r="T40" s="5">
        <f t="shared" si="25"/>
        <v>124837448.45</v>
      </c>
      <c r="U40" s="5">
        <f t="shared" si="25"/>
        <v>99870320.549999997</v>
      </c>
      <c r="V40" s="5">
        <f t="shared" si="25"/>
        <v>74903192.649999991</v>
      </c>
      <c r="W40" s="5">
        <f t="shared" si="25"/>
        <v>49936064.75</v>
      </c>
      <c r="X40" s="5">
        <f t="shared" si="25"/>
        <v>49936064.75</v>
      </c>
      <c r="Y40" s="5">
        <f t="shared" si="25"/>
        <v>37450691.850000001</v>
      </c>
      <c r="Z40" s="5">
        <f t="shared" si="25"/>
        <v>37450691.850000001</v>
      </c>
      <c r="AA40" s="46"/>
    </row>
    <row r="41" spans="1:27" ht="15" thickTop="1" thickBot="1" x14ac:dyDescent="0.6">
      <c r="A41" s="8">
        <v>19642</v>
      </c>
      <c r="B41" s="4">
        <f t="shared" si="19"/>
        <v>0.16</v>
      </c>
      <c r="C41" s="5">
        <f t="shared" si="20"/>
        <v>607274071.03999996</v>
      </c>
      <c r="D41" s="5">
        <f t="shared" si="20"/>
        <v>433767642.56</v>
      </c>
      <c r="E41" s="5">
        <f t="shared" si="17"/>
        <v>303637035.51999998</v>
      </c>
      <c r="F41" s="5">
        <f t="shared" si="17"/>
        <v>216882249.92000002</v>
      </c>
      <c r="G41" s="5">
        <f t="shared" si="17"/>
        <v>173506428.48000002</v>
      </c>
      <c r="H41" s="5">
        <f t="shared" si="17"/>
        <v>130130607.03999999</v>
      </c>
      <c r="I41" s="5">
        <f t="shared" si="17"/>
        <v>86754785.600000009</v>
      </c>
      <c r="J41" s="5">
        <f t="shared" si="17"/>
        <v>86754785.600000009</v>
      </c>
      <c r="K41" s="5">
        <f t="shared" si="17"/>
        <v>65063732.160000004</v>
      </c>
      <c r="L41" s="5">
        <f t="shared" si="17"/>
        <v>65063732.160000004</v>
      </c>
      <c r="M41" s="46"/>
      <c r="O41" s="8">
        <f t="shared" si="21"/>
        <v>19642</v>
      </c>
      <c r="P41" s="4">
        <f t="shared" si="21"/>
        <v>0.16</v>
      </c>
      <c r="Q41" s="5">
        <f t="shared" si="22"/>
        <v>607274071.03999996</v>
      </c>
      <c r="R41" s="5">
        <f t="shared" si="23"/>
        <v>433767642.56</v>
      </c>
      <c r="S41" s="5">
        <f t="shared" si="24"/>
        <v>303637035.51999998</v>
      </c>
      <c r="T41" s="5">
        <f t="shared" si="25"/>
        <v>216882249.92000002</v>
      </c>
      <c r="U41" s="5">
        <f t="shared" si="25"/>
        <v>173506428.48000002</v>
      </c>
      <c r="V41" s="5">
        <f t="shared" si="25"/>
        <v>130130607.03999999</v>
      </c>
      <c r="W41" s="5">
        <f t="shared" si="25"/>
        <v>86754785.600000009</v>
      </c>
      <c r="X41" s="5">
        <f t="shared" si="25"/>
        <v>86754785.600000009</v>
      </c>
      <c r="Y41" s="5">
        <f t="shared" si="25"/>
        <v>65063732.160000004</v>
      </c>
      <c r="Z41" s="5">
        <f t="shared" si="25"/>
        <v>65063732.160000004</v>
      </c>
      <c r="AA41" s="46"/>
    </row>
    <row r="42" spans="1:27" ht="15" thickTop="1" thickBot="1" x14ac:dyDescent="0.6">
      <c r="A42" s="8">
        <v>28610</v>
      </c>
      <c r="B42" s="4">
        <f t="shared" si="19"/>
        <v>0.12</v>
      </c>
      <c r="C42" s="5">
        <f t="shared" si="20"/>
        <v>663404102.39999998</v>
      </c>
      <c r="D42" s="5">
        <f t="shared" si="20"/>
        <v>473860563.59999996</v>
      </c>
      <c r="E42" s="5">
        <f t="shared" si="17"/>
        <v>331702051.19999999</v>
      </c>
      <c r="F42" s="5">
        <f t="shared" si="17"/>
        <v>236928565.19999999</v>
      </c>
      <c r="G42" s="5">
        <f t="shared" si="17"/>
        <v>189543538.80000001</v>
      </c>
      <c r="H42" s="5">
        <f t="shared" si="17"/>
        <v>142158512.40000001</v>
      </c>
      <c r="I42" s="5">
        <f t="shared" si="17"/>
        <v>94773486</v>
      </c>
      <c r="J42" s="5">
        <f t="shared" si="17"/>
        <v>94773486</v>
      </c>
      <c r="K42" s="5">
        <f t="shared" si="17"/>
        <v>71077539.600000009</v>
      </c>
      <c r="L42" s="5">
        <f t="shared" si="17"/>
        <v>71077539.600000009</v>
      </c>
      <c r="M42" s="46"/>
      <c r="O42" s="8">
        <f t="shared" si="21"/>
        <v>28610</v>
      </c>
      <c r="P42" s="4">
        <f t="shared" si="21"/>
        <v>0.12</v>
      </c>
      <c r="Q42" s="5">
        <f t="shared" si="22"/>
        <v>663404102.39999998</v>
      </c>
      <c r="R42" s="5">
        <f t="shared" si="23"/>
        <v>473860563.59999996</v>
      </c>
      <c r="S42" s="5">
        <f t="shared" si="24"/>
        <v>331702051.19999999</v>
      </c>
      <c r="T42" s="5">
        <f t="shared" si="25"/>
        <v>236928565.19999999</v>
      </c>
      <c r="U42" s="5">
        <f t="shared" si="25"/>
        <v>189543538.80000001</v>
      </c>
      <c r="V42" s="5">
        <f t="shared" si="25"/>
        <v>142158512.40000001</v>
      </c>
      <c r="W42" s="5">
        <f t="shared" si="25"/>
        <v>94773486</v>
      </c>
      <c r="X42" s="5">
        <f t="shared" si="25"/>
        <v>94773486</v>
      </c>
      <c r="Y42" s="5">
        <f t="shared" si="25"/>
        <v>71077539.600000009</v>
      </c>
      <c r="Z42" s="5">
        <f t="shared" si="25"/>
        <v>71077539.600000009</v>
      </c>
      <c r="AA42" s="46"/>
    </row>
    <row r="43" spans="1:27" ht="15" thickTop="1" thickBot="1" x14ac:dyDescent="0.6">
      <c r="A43" s="9">
        <v>36480</v>
      </c>
      <c r="B43" s="10">
        <f t="shared" si="19"/>
        <v>0.04</v>
      </c>
      <c r="C43" s="11">
        <f t="shared" si="20"/>
        <v>281964134.39999998</v>
      </c>
      <c r="D43" s="11">
        <f t="shared" si="20"/>
        <v>201403161.59999999</v>
      </c>
      <c r="E43" s="11">
        <f t="shared" si="17"/>
        <v>140982067.19999999</v>
      </c>
      <c r="F43" s="11">
        <f t="shared" si="17"/>
        <v>100700851.2</v>
      </c>
      <c r="G43" s="11">
        <f t="shared" si="17"/>
        <v>80560972.800000012</v>
      </c>
      <c r="H43" s="11">
        <f t="shared" si="17"/>
        <v>60421094.399999999</v>
      </c>
      <c r="I43" s="11">
        <f t="shared" si="17"/>
        <v>40281216</v>
      </c>
      <c r="J43" s="11">
        <f t="shared" si="17"/>
        <v>40281216</v>
      </c>
      <c r="K43" s="11">
        <f t="shared" si="17"/>
        <v>30209817.600000001</v>
      </c>
      <c r="L43" s="11">
        <f t="shared" si="17"/>
        <v>30209817.600000001</v>
      </c>
      <c r="M43" s="47"/>
      <c r="O43" s="9">
        <f t="shared" si="21"/>
        <v>36480</v>
      </c>
      <c r="P43" s="10">
        <f t="shared" si="21"/>
        <v>0.04</v>
      </c>
      <c r="Q43" s="11">
        <f t="shared" si="22"/>
        <v>281964134.39999998</v>
      </c>
      <c r="R43" s="11">
        <f t="shared" si="23"/>
        <v>201403161.59999999</v>
      </c>
      <c r="S43" s="11">
        <f t="shared" si="24"/>
        <v>140982067.19999999</v>
      </c>
      <c r="T43" s="11">
        <f t="shared" si="25"/>
        <v>100700851.2</v>
      </c>
      <c r="U43" s="11">
        <f t="shared" si="25"/>
        <v>80560972.800000012</v>
      </c>
      <c r="V43" s="11">
        <f t="shared" si="25"/>
        <v>60421094.399999999</v>
      </c>
      <c r="W43" s="11">
        <f t="shared" si="25"/>
        <v>40281216</v>
      </c>
      <c r="X43" s="11">
        <f t="shared" si="25"/>
        <v>40281216</v>
      </c>
      <c r="Y43" s="11">
        <f t="shared" si="25"/>
        <v>30209817.600000001</v>
      </c>
      <c r="Z43" s="11">
        <f t="shared" si="25"/>
        <v>30209817.600000001</v>
      </c>
      <c r="AA43" s="47"/>
    </row>
    <row r="45" spans="1:27" ht="14.7" thickBot="1" x14ac:dyDescent="0.6"/>
    <row r="46" spans="1:27" ht="19.5" thickBot="1" x14ac:dyDescent="0.75">
      <c r="A46" s="12" t="str">
        <f>A1</f>
        <v>Year 5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5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882</v>
      </c>
      <c r="B48" s="4">
        <f>B33</f>
        <v>0.03</v>
      </c>
      <c r="C48" s="5">
        <f>C$1*$B48*$A48</f>
        <v>5112918.72</v>
      </c>
      <c r="D48" s="5">
        <f>D$1*$B48*$A48</f>
        <v>3652088.5799999996</v>
      </c>
      <c r="E48" s="5">
        <f t="shared" ref="E48:L58" si="26">E$1*$B48*$A48</f>
        <v>2556459.36</v>
      </c>
      <c r="F48" s="5">
        <f t="shared" si="26"/>
        <v>1826031.0599999998</v>
      </c>
      <c r="G48" s="5">
        <f t="shared" si="26"/>
        <v>1460830.14</v>
      </c>
      <c r="H48" s="5">
        <f t="shared" si="26"/>
        <v>1095629.22</v>
      </c>
      <c r="I48" s="5">
        <f t="shared" si="26"/>
        <v>730428.29999999993</v>
      </c>
      <c r="J48" s="5">
        <f t="shared" si="26"/>
        <v>730428.29999999993</v>
      </c>
      <c r="K48" s="5">
        <f t="shared" si="26"/>
        <v>547801.38</v>
      </c>
      <c r="L48" s="5">
        <f t="shared" si="26"/>
        <v>547801.38</v>
      </c>
      <c r="M48" s="46"/>
      <c r="O48" s="8">
        <f>A48</f>
        <v>882</v>
      </c>
      <c r="P48" s="4">
        <f>B48</f>
        <v>0.03</v>
      </c>
      <c r="Q48" s="5">
        <f>Q$1*$B48*$A48</f>
        <v>5112918.72</v>
      </c>
      <c r="R48" s="5">
        <f>R$1*$B48*$A48</f>
        <v>3652088.5799999996</v>
      </c>
      <c r="S48" s="5">
        <f>S$1*$B48*$A48</f>
        <v>2556459.36</v>
      </c>
      <c r="T48" s="5">
        <f>T$1*$B48*$A48</f>
        <v>1826031.0599999998</v>
      </c>
      <c r="U48" s="5">
        <f t="shared" ref="U48:Z48" si="27">U$1*$B48*$A48</f>
        <v>1460830.14</v>
      </c>
      <c r="V48" s="5">
        <f t="shared" si="27"/>
        <v>1095629.22</v>
      </c>
      <c r="W48" s="5">
        <f t="shared" si="27"/>
        <v>730428.29999999993</v>
      </c>
      <c r="X48" s="5">
        <f t="shared" si="27"/>
        <v>730428.29999999993</v>
      </c>
      <c r="Y48" s="5">
        <f t="shared" si="27"/>
        <v>547801.38</v>
      </c>
      <c r="Z48" s="5">
        <f t="shared" si="27"/>
        <v>547801.38</v>
      </c>
      <c r="AA48" s="46"/>
    </row>
    <row r="49" spans="1:27" ht="15" thickTop="1" thickBot="1" x14ac:dyDescent="0.6">
      <c r="A49" s="8">
        <v>1221</v>
      </c>
      <c r="B49" s="4">
        <f t="shared" ref="B49:B58" si="28">B34</f>
        <v>0.02</v>
      </c>
      <c r="C49" s="5">
        <f t="shared" ref="C49:D58" si="29">C$1*$B49*$A49</f>
        <v>4718725.4399999995</v>
      </c>
      <c r="D49" s="5">
        <f t="shared" si="29"/>
        <v>3370521.66</v>
      </c>
      <c r="E49" s="5">
        <f t="shared" si="26"/>
        <v>2359362.7199999997</v>
      </c>
      <c r="F49" s="5">
        <f t="shared" si="26"/>
        <v>1685248.62</v>
      </c>
      <c r="G49" s="5">
        <f t="shared" si="26"/>
        <v>1348203.78</v>
      </c>
      <c r="H49" s="5">
        <f t="shared" si="26"/>
        <v>1011158.94</v>
      </c>
      <c r="I49" s="5">
        <f t="shared" si="26"/>
        <v>674114.1</v>
      </c>
      <c r="J49" s="5">
        <f t="shared" si="26"/>
        <v>674114.1</v>
      </c>
      <c r="K49" s="5">
        <f t="shared" si="26"/>
        <v>505567.26</v>
      </c>
      <c r="L49" s="5">
        <f t="shared" si="26"/>
        <v>505567.26</v>
      </c>
      <c r="M49" s="46"/>
      <c r="O49" s="8">
        <f t="shared" ref="O49:P58" si="30">A49</f>
        <v>1221</v>
      </c>
      <c r="P49" s="4">
        <f t="shared" si="30"/>
        <v>0.02</v>
      </c>
      <c r="Q49" s="5">
        <f t="shared" ref="Q49:Q58" si="31">Q$1*$B49*$A49</f>
        <v>4718725.4399999995</v>
      </c>
      <c r="R49" s="5">
        <f t="shared" ref="R49:R58" si="32">$D$1*$B49*$A49</f>
        <v>3370521.66</v>
      </c>
      <c r="S49" s="5">
        <f t="shared" ref="S49:S58" si="33">$E$1*$B49*$A49</f>
        <v>2359362.7199999997</v>
      </c>
      <c r="T49" s="5">
        <f t="shared" ref="T49:Z58" si="34">T$1*$B49*$A49</f>
        <v>1685248.62</v>
      </c>
      <c r="U49" s="5">
        <f t="shared" si="34"/>
        <v>1348203.78</v>
      </c>
      <c r="V49" s="5">
        <f t="shared" si="34"/>
        <v>1011158.94</v>
      </c>
      <c r="W49" s="5">
        <f t="shared" si="34"/>
        <v>674114.1</v>
      </c>
      <c r="X49" s="5">
        <f t="shared" si="34"/>
        <v>674114.1</v>
      </c>
      <c r="Y49" s="5">
        <f t="shared" si="34"/>
        <v>505567.26</v>
      </c>
      <c r="Z49" s="5">
        <f t="shared" si="34"/>
        <v>505567.26</v>
      </c>
      <c r="AA49" s="46"/>
    </row>
    <row r="50" spans="1:27" ht="15" thickTop="1" thickBot="1" x14ac:dyDescent="0.6">
      <c r="A50" s="8">
        <v>3907</v>
      </c>
      <c r="B50" s="4">
        <f t="shared" si="28"/>
        <v>7.0000000000000007E-2</v>
      </c>
      <c r="C50" s="5">
        <f t="shared" si="29"/>
        <v>52847019.680000007</v>
      </c>
      <c r="D50" s="5">
        <f t="shared" si="29"/>
        <v>37747910.270000003</v>
      </c>
      <c r="E50" s="5">
        <f t="shared" si="26"/>
        <v>26423509.840000004</v>
      </c>
      <c r="F50" s="5">
        <f t="shared" si="26"/>
        <v>18873818.390000001</v>
      </c>
      <c r="G50" s="5">
        <f t="shared" si="26"/>
        <v>15099109.410000002</v>
      </c>
      <c r="H50" s="5">
        <f t="shared" si="26"/>
        <v>11324400.430000002</v>
      </c>
      <c r="I50" s="5">
        <f t="shared" si="26"/>
        <v>7549691.4500000002</v>
      </c>
      <c r="J50" s="5">
        <f t="shared" si="26"/>
        <v>7549691.4500000002</v>
      </c>
      <c r="K50" s="5">
        <f t="shared" si="26"/>
        <v>5662063.4699999997</v>
      </c>
      <c r="L50" s="5">
        <f t="shared" si="26"/>
        <v>5662063.4699999997</v>
      </c>
      <c r="M50" s="46"/>
      <c r="O50" s="8">
        <f t="shared" si="30"/>
        <v>3907</v>
      </c>
      <c r="P50" s="4">
        <f t="shared" si="30"/>
        <v>7.0000000000000007E-2</v>
      </c>
      <c r="Q50" s="5">
        <f t="shared" si="31"/>
        <v>52847019.680000007</v>
      </c>
      <c r="R50" s="5">
        <f t="shared" si="32"/>
        <v>37747910.270000003</v>
      </c>
      <c r="S50" s="5">
        <f t="shared" si="33"/>
        <v>26423509.840000004</v>
      </c>
      <c r="T50" s="5">
        <f t="shared" si="34"/>
        <v>18873818.390000001</v>
      </c>
      <c r="U50" s="5">
        <f t="shared" si="34"/>
        <v>15099109.410000002</v>
      </c>
      <c r="V50" s="5">
        <f t="shared" si="34"/>
        <v>11324400.430000002</v>
      </c>
      <c r="W50" s="5">
        <f t="shared" si="34"/>
        <v>7549691.4500000002</v>
      </c>
      <c r="X50" s="5">
        <f t="shared" si="34"/>
        <v>7549691.4500000002</v>
      </c>
      <c r="Y50" s="5">
        <f t="shared" si="34"/>
        <v>5662063.4699999997</v>
      </c>
      <c r="Z50" s="5">
        <f t="shared" si="34"/>
        <v>5662063.4699999997</v>
      </c>
      <c r="AA50" s="46"/>
    </row>
    <row r="51" spans="1:27" ht="15" thickTop="1" thickBot="1" x14ac:dyDescent="0.6">
      <c r="A51" s="8">
        <v>4566</v>
      </c>
      <c r="B51" s="4">
        <f t="shared" si="28"/>
        <v>0.08</v>
      </c>
      <c r="C51" s="5">
        <f t="shared" si="29"/>
        <v>70583784.959999993</v>
      </c>
      <c r="D51" s="5">
        <f t="shared" si="29"/>
        <v>50417041.439999998</v>
      </c>
      <c r="E51" s="5">
        <f t="shared" si="26"/>
        <v>35291892.479999997</v>
      </c>
      <c r="F51" s="5">
        <f t="shared" si="26"/>
        <v>25208338.080000002</v>
      </c>
      <c r="G51" s="5">
        <f t="shared" si="26"/>
        <v>20166743.52</v>
      </c>
      <c r="H51" s="5">
        <f t="shared" si="26"/>
        <v>15125148.959999999</v>
      </c>
      <c r="I51" s="5">
        <f t="shared" si="26"/>
        <v>10083554.4</v>
      </c>
      <c r="J51" s="5">
        <f t="shared" si="26"/>
        <v>10083554.4</v>
      </c>
      <c r="K51" s="5">
        <f t="shared" si="26"/>
        <v>7562391.8399999999</v>
      </c>
      <c r="L51" s="5">
        <f t="shared" si="26"/>
        <v>7562391.8399999999</v>
      </c>
      <c r="M51" s="46"/>
      <c r="O51" s="8">
        <f t="shared" si="30"/>
        <v>4566</v>
      </c>
      <c r="P51" s="4">
        <f t="shared" si="30"/>
        <v>0.08</v>
      </c>
      <c r="Q51" s="5">
        <f t="shared" si="31"/>
        <v>70583784.959999993</v>
      </c>
      <c r="R51" s="5">
        <f t="shared" si="32"/>
        <v>50417041.439999998</v>
      </c>
      <c r="S51" s="5">
        <f t="shared" si="33"/>
        <v>35291892.479999997</v>
      </c>
      <c r="T51" s="5">
        <f t="shared" si="34"/>
        <v>25208338.080000002</v>
      </c>
      <c r="U51" s="5">
        <f t="shared" si="34"/>
        <v>20166743.52</v>
      </c>
      <c r="V51" s="5">
        <f t="shared" si="34"/>
        <v>15125148.959999999</v>
      </c>
      <c r="W51" s="5">
        <f t="shared" si="34"/>
        <v>10083554.4</v>
      </c>
      <c r="X51" s="5">
        <f t="shared" si="34"/>
        <v>10083554.4</v>
      </c>
      <c r="Y51" s="5">
        <f t="shared" si="34"/>
        <v>7562391.8399999999</v>
      </c>
      <c r="Z51" s="5">
        <f t="shared" si="34"/>
        <v>7562391.8399999999</v>
      </c>
      <c r="AA51" s="46"/>
    </row>
    <row r="52" spans="1:27" ht="15" thickTop="1" thickBot="1" x14ac:dyDescent="0.6">
      <c r="A52" s="8">
        <v>6647</v>
      </c>
      <c r="B52" s="4">
        <f t="shared" si="28"/>
        <v>0.11</v>
      </c>
      <c r="C52" s="5">
        <f t="shared" si="29"/>
        <v>141285441.44</v>
      </c>
      <c r="D52" s="5">
        <f t="shared" si="29"/>
        <v>100918276.91000001</v>
      </c>
      <c r="E52" s="5">
        <f t="shared" si="26"/>
        <v>70642720.719999999</v>
      </c>
      <c r="F52" s="5">
        <f t="shared" si="26"/>
        <v>50458772.869999997</v>
      </c>
      <c r="G52" s="5">
        <f t="shared" si="26"/>
        <v>40367164.530000001</v>
      </c>
      <c r="H52" s="5">
        <f t="shared" si="26"/>
        <v>30275556.190000001</v>
      </c>
      <c r="I52" s="5">
        <f t="shared" si="26"/>
        <v>20183947.850000001</v>
      </c>
      <c r="J52" s="5">
        <f t="shared" si="26"/>
        <v>20183947.850000001</v>
      </c>
      <c r="K52" s="5">
        <f t="shared" si="26"/>
        <v>15137412.51</v>
      </c>
      <c r="L52" s="5">
        <f t="shared" si="26"/>
        <v>15137412.51</v>
      </c>
      <c r="M52" s="46"/>
      <c r="O52" s="8">
        <f t="shared" si="30"/>
        <v>6647</v>
      </c>
      <c r="P52" s="4">
        <f t="shared" si="30"/>
        <v>0.11</v>
      </c>
      <c r="Q52" s="5">
        <f t="shared" si="31"/>
        <v>141285441.44</v>
      </c>
      <c r="R52" s="5">
        <f t="shared" si="32"/>
        <v>100918276.91000001</v>
      </c>
      <c r="S52" s="5">
        <f t="shared" si="33"/>
        <v>70642720.719999999</v>
      </c>
      <c r="T52" s="5">
        <f t="shared" si="34"/>
        <v>50458772.869999997</v>
      </c>
      <c r="U52" s="5">
        <f t="shared" si="34"/>
        <v>40367164.530000001</v>
      </c>
      <c r="V52" s="5">
        <f t="shared" si="34"/>
        <v>30275556.190000001</v>
      </c>
      <c r="W52" s="5">
        <f t="shared" si="34"/>
        <v>20183947.850000001</v>
      </c>
      <c r="X52" s="5">
        <f t="shared" si="34"/>
        <v>20183947.850000001</v>
      </c>
      <c r="Y52" s="5">
        <f t="shared" si="34"/>
        <v>15137412.51</v>
      </c>
      <c r="Z52" s="5">
        <f t="shared" si="34"/>
        <v>15137412.51</v>
      </c>
      <c r="AA52" s="46"/>
    </row>
    <row r="53" spans="1:27" ht="15" thickTop="1" thickBot="1" x14ac:dyDescent="0.6">
      <c r="A53" s="8">
        <v>8779</v>
      </c>
      <c r="B53" s="4">
        <f t="shared" si="28"/>
        <v>0.13</v>
      </c>
      <c r="C53" s="5">
        <f t="shared" si="29"/>
        <v>220529884.63999999</v>
      </c>
      <c r="D53" s="5">
        <f t="shared" si="29"/>
        <v>157521509.21000001</v>
      </c>
      <c r="E53" s="5">
        <f t="shared" si="26"/>
        <v>110264942.31999999</v>
      </c>
      <c r="F53" s="5">
        <f t="shared" si="26"/>
        <v>78760183.969999999</v>
      </c>
      <c r="G53" s="5">
        <f t="shared" si="26"/>
        <v>63008375.43</v>
      </c>
      <c r="H53" s="5">
        <f t="shared" si="26"/>
        <v>47256566.890000001</v>
      </c>
      <c r="I53" s="5">
        <f t="shared" si="26"/>
        <v>31504758.350000001</v>
      </c>
      <c r="J53" s="5">
        <f t="shared" si="26"/>
        <v>31504758.350000001</v>
      </c>
      <c r="K53" s="5">
        <f t="shared" si="26"/>
        <v>23627712.809999999</v>
      </c>
      <c r="L53" s="5">
        <f t="shared" si="26"/>
        <v>23627712.809999999</v>
      </c>
      <c r="M53" s="46"/>
      <c r="O53" s="8">
        <f t="shared" si="30"/>
        <v>8779</v>
      </c>
      <c r="P53" s="4">
        <f t="shared" si="30"/>
        <v>0.13</v>
      </c>
      <c r="Q53" s="5">
        <f t="shared" si="31"/>
        <v>220529884.63999999</v>
      </c>
      <c r="R53" s="5">
        <f t="shared" si="32"/>
        <v>157521509.21000001</v>
      </c>
      <c r="S53" s="5">
        <f t="shared" si="33"/>
        <v>110264942.31999999</v>
      </c>
      <c r="T53" s="5">
        <f t="shared" si="34"/>
        <v>78760183.969999999</v>
      </c>
      <c r="U53" s="5">
        <f t="shared" si="34"/>
        <v>63008375.43</v>
      </c>
      <c r="V53" s="5">
        <f t="shared" si="34"/>
        <v>47256566.890000001</v>
      </c>
      <c r="W53" s="5">
        <f t="shared" si="34"/>
        <v>31504758.350000001</v>
      </c>
      <c r="X53" s="5">
        <f t="shared" si="34"/>
        <v>31504758.350000001</v>
      </c>
      <c r="Y53" s="5">
        <f t="shared" si="34"/>
        <v>23627712.809999999</v>
      </c>
      <c r="Z53" s="5">
        <f t="shared" si="34"/>
        <v>23627712.809999999</v>
      </c>
      <c r="AA53" s="46"/>
    </row>
    <row r="54" spans="1:27" ht="15" thickTop="1" thickBot="1" x14ac:dyDescent="0.6">
      <c r="A54" s="8">
        <v>11760</v>
      </c>
      <c r="B54" s="4">
        <f t="shared" si="28"/>
        <v>0.12</v>
      </c>
      <c r="C54" s="5">
        <f t="shared" si="29"/>
        <v>272688998.39999998</v>
      </c>
      <c r="D54" s="5">
        <f>D$1*$B54*$A54</f>
        <v>194778057.59999999</v>
      </c>
      <c r="E54" s="5">
        <f t="shared" si="26"/>
        <v>136344499.19999999</v>
      </c>
      <c r="F54" s="5">
        <f t="shared" si="26"/>
        <v>97388323.200000003</v>
      </c>
      <c r="G54" s="5">
        <f t="shared" si="26"/>
        <v>77910940.799999997</v>
      </c>
      <c r="H54" s="5">
        <f t="shared" si="26"/>
        <v>58433558.399999999</v>
      </c>
      <c r="I54" s="5">
        <f t="shared" si="26"/>
        <v>38956176</v>
      </c>
      <c r="J54" s="5">
        <f t="shared" si="26"/>
        <v>38956176</v>
      </c>
      <c r="K54" s="5">
        <f t="shared" si="26"/>
        <v>29216073.600000001</v>
      </c>
      <c r="L54" s="5">
        <f t="shared" si="26"/>
        <v>29216073.600000001</v>
      </c>
      <c r="M54" s="46"/>
      <c r="O54" s="8">
        <f t="shared" si="30"/>
        <v>11760</v>
      </c>
      <c r="P54" s="4">
        <f t="shared" si="30"/>
        <v>0.12</v>
      </c>
      <c r="Q54" s="5">
        <f t="shared" si="31"/>
        <v>272688998.39999998</v>
      </c>
      <c r="R54" s="5">
        <f t="shared" si="32"/>
        <v>194778057.59999999</v>
      </c>
      <c r="S54" s="5">
        <f t="shared" si="33"/>
        <v>136344499.19999999</v>
      </c>
      <c r="T54" s="5">
        <f t="shared" si="34"/>
        <v>97388323.200000003</v>
      </c>
      <c r="U54" s="5">
        <f t="shared" si="34"/>
        <v>77910940.799999997</v>
      </c>
      <c r="V54" s="5">
        <f t="shared" si="34"/>
        <v>58433558.399999999</v>
      </c>
      <c r="W54" s="5">
        <f t="shared" si="34"/>
        <v>38956176</v>
      </c>
      <c r="X54" s="5">
        <f t="shared" si="34"/>
        <v>38956176</v>
      </c>
      <c r="Y54" s="5">
        <f t="shared" si="34"/>
        <v>29216073.600000001</v>
      </c>
      <c r="Z54" s="5">
        <f>Z$1*$B54*$A54</f>
        <v>29216073.600000001</v>
      </c>
      <c r="AA54" s="46"/>
    </row>
    <row r="55" spans="1:27" ht="15" thickTop="1" thickBot="1" x14ac:dyDescent="0.6">
      <c r="A55" s="8">
        <v>13216</v>
      </c>
      <c r="B55" s="4">
        <f t="shared" si="28"/>
        <v>0.13</v>
      </c>
      <c r="C55" s="5">
        <f t="shared" si="29"/>
        <v>331988034.56</v>
      </c>
      <c r="D55" s="5">
        <f t="shared" si="29"/>
        <v>237134555.84000003</v>
      </c>
      <c r="E55" s="5">
        <f t="shared" si="26"/>
        <v>165994017.28</v>
      </c>
      <c r="F55" s="5">
        <f t="shared" si="26"/>
        <v>118566418.88000001</v>
      </c>
      <c r="G55" s="5">
        <f t="shared" si="26"/>
        <v>94853478.719999999</v>
      </c>
      <c r="H55" s="5">
        <f t="shared" si="26"/>
        <v>71140538.560000002</v>
      </c>
      <c r="I55" s="5">
        <f t="shared" si="26"/>
        <v>47427598.399999999</v>
      </c>
      <c r="J55" s="5">
        <f t="shared" si="26"/>
        <v>47427598.399999999</v>
      </c>
      <c r="K55" s="5">
        <f t="shared" si="26"/>
        <v>35569410.239999995</v>
      </c>
      <c r="L55" s="5">
        <f t="shared" si="26"/>
        <v>35569410.239999995</v>
      </c>
      <c r="M55" s="46"/>
      <c r="O55" s="8">
        <f t="shared" si="30"/>
        <v>13216</v>
      </c>
      <c r="P55" s="4">
        <f t="shared" si="30"/>
        <v>0.13</v>
      </c>
      <c r="Q55" s="5">
        <f t="shared" si="31"/>
        <v>331988034.56</v>
      </c>
      <c r="R55" s="5">
        <f t="shared" si="32"/>
        <v>237134555.84000003</v>
      </c>
      <c r="S55" s="5">
        <f t="shared" si="33"/>
        <v>165994017.28</v>
      </c>
      <c r="T55" s="5">
        <f t="shared" si="34"/>
        <v>118566418.88000001</v>
      </c>
      <c r="U55" s="5">
        <f t="shared" si="34"/>
        <v>94853478.719999999</v>
      </c>
      <c r="V55" s="5">
        <f t="shared" si="34"/>
        <v>71140538.560000002</v>
      </c>
      <c r="W55" s="5">
        <f t="shared" si="34"/>
        <v>47427598.399999999</v>
      </c>
      <c r="X55" s="5">
        <f t="shared" si="34"/>
        <v>47427598.399999999</v>
      </c>
      <c r="Y55" s="5">
        <f t="shared" si="34"/>
        <v>35569410.239999995</v>
      </c>
      <c r="Z55" s="5">
        <f t="shared" si="34"/>
        <v>35569410.239999995</v>
      </c>
      <c r="AA55" s="46"/>
    </row>
    <row r="56" spans="1:27" ht="15" thickTop="1" thickBot="1" x14ac:dyDescent="0.6">
      <c r="A56" s="8">
        <v>18498</v>
      </c>
      <c r="B56" s="4">
        <f t="shared" si="28"/>
        <v>0.16</v>
      </c>
      <c r="C56" s="5">
        <f t="shared" si="29"/>
        <v>571904885.75999999</v>
      </c>
      <c r="D56" s="5">
        <f t="shared" si="29"/>
        <v>408503912.63999999</v>
      </c>
      <c r="E56" s="5">
        <f t="shared" si="26"/>
        <v>285952442.88</v>
      </c>
      <c r="F56" s="5">
        <f t="shared" si="26"/>
        <v>204250476.47999999</v>
      </c>
      <c r="G56" s="5">
        <f t="shared" si="26"/>
        <v>163400973.12</v>
      </c>
      <c r="H56" s="5">
        <f t="shared" si="26"/>
        <v>122551469.76000001</v>
      </c>
      <c r="I56" s="5">
        <f t="shared" si="26"/>
        <v>81701966.400000006</v>
      </c>
      <c r="J56" s="5">
        <f t="shared" si="26"/>
        <v>81701966.400000006</v>
      </c>
      <c r="K56" s="5">
        <f t="shared" si="26"/>
        <v>61274255.039999999</v>
      </c>
      <c r="L56" s="5">
        <f t="shared" si="26"/>
        <v>61274255.039999999</v>
      </c>
      <c r="M56" s="46"/>
      <c r="O56" s="8">
        <f t="shared" si="30"/>
        <v>18498</v>
      </c>
      <c r="P56" s="4">
        <f t="shared" si="30"/>
        <v>0.16</v>
      </c>
      <c r="Q56" s="5">
        <f t="shared" si="31"/>
        <v>571904885.75999999</v>
      </c>
      <c r="R56" s="5">
        <f t="shared" si="32"/>
        <v>408503912.63999999</v>
      </c>
      <c r="S56" s="5">
        <f t="shared" si="33"/>
        <v>285952442.88</v>
      </c>
      <c r="T56" s="5">
        <f t="shared" si="34"/>
        <v>204250476.47999999</v>
      </c>
      <c r="U56" s="5">
        <f t="shared" si="34"/>
        <v>163400973.12</v>
      </c>
      <c r="V56" s="5">
        <f t="shared" si="34"/>
        <v>122551469.76000001</v>
      </c>
      <c r="W56" s="5">
        <f t="shared" si="34"/>
        <v>81701966.400000006</v>
      </c>
      <c r="X56" s="5">
        <f t="shared" si="34"/>
        <v>81701966.400000006</v>
      </c>
      <c r="Y56" s="5">
        <f t="shared" si="34"/>
        <v>61274255.039999999</v>
      </c>
      <c r="Z56" s="5">
        <f t="shared" si="34"/>
        <v>61274255.039999999</v>
      </c>
      <c r="AA56" s="46"/>
    </row>
    <row r="57" spans="1:27" ht="15" thickTop="1" thickBot="1" x14ac:dyDescent="0.6">
      <c r="A57" s="8">
        <v>26638</v>
      </c>
      <c r="B57" s="4">
        <f t="shared" si="28"/>
        <v>0.12</v>
      </c>
      <c r="C57" s="5">
        <f t="shared" si="29"/>
        <v>617677681.91999996</v>
      </c>
      <c r="D57" s="5">
        <f t="shared" si="29"/>
        <v>441198800.87999994</v>
      </c>
      <c r="E57" s="5">
        <f t="shared" si="26"/>
        <v>308838840.95999998</v>
      </c>
      <c r="F57" s="5">
        <f t="shared" si="26"/>
        <v>220597802.16</v>
      </c>
      <c r="G57" s="5">
        <f t="shared" si="26"/>
        <v>176478881.03999999</v>
      </c>
      <c r="H57" s="5">
        <f t="shared" si="26"/>
        <v>132359959.92</v>
      </c>
      <c r="I57" s="5">
        <f t="shared" si="26"/>
        <v>88241038.799999997</v>
      </c>
      <c r="J57" s="5">
        <f t="shared" si="26"/>
        <v>88241038.799999997</v>
      </c>
      <c r="K57" s="5">
        <f t="shared" si="26"/>
        <v>66178381.68</v>
      </c>
      <c r="L57" s="5">
        <f t="shared" si="26"/>
        <v>66178381.68</v>
      </c>
      <c r="M57" s="46"/>
      <c r="O57" s="8">
        <f t="shared" si="30"/>
        <v>26638</v>
      </c>
      <c r="P57" s="4">
        <f t="shared" si="30"/>
        <v>0.12</v>
      </c>
      <c r="Q57" s="5">
        <f t="shared" si="31"/>
        <v>617677681.91999996</v>
      </c>
      <c r="R57" s="5">
        <f t="shared" si="32"/>
        <v>441198800.87999994</v>
      </c>
      <c r="S57" s="5">
        <f t="shared" si="33"/>
        <v>308838840.95999998</v>
      </c>
      <c r="T57" s="5">
        <f t="shared" si="34"/>
        <v>220597802.16</v>
      </c>
      <c r="U57" s="5">
        <f t="shared" si="34"/>
        <v>176478881.03999999</v>
      </c>
      <c r="V57" s="5">
        <f t="shared" si="34"/>
        <v>132359959.92</v>
      </c>
      <c r="W57" s="5">
        <f t="shared" si="34"/>
        <v>88241038.799999997</v>
      </c>
      <c r="X57" s="5">
        <f t="shared" si="34"/>
        <v>88241038.799999997</v>
      </c>
      <c r="Y57" s="5">
        <f t="shared" si="34"/>
        <v>66178381.68</v>
      </c>
      <c r="Z57" s="5">
        <f t="shared" si="34"/>
        <v>66178381.68</v>
      </c>
      <c r="AA57" s="46"/>
    </row>
    <row r="58" spans="1:27" ht="15" thickTop="1" thickBot="1" x14ac:dyDescent="0.6">
      <c r="A58" s="9">
        <v>49275</v>
      </c>
      <c r="B58" s="10">
        <f t="shared" si="28"/>
        <v>0.04</v>
      </c>
      <c r="C58" s="11">
        <f t="shared" si="29"/>
        <v>380860272</v>
      </c>
      <c r="D58" s="11">
        <f t="shared" si="29"/>
        <v>272043333</v>
      </c>
      <c r="E58" s="11">
        <f t="shared" si="26"/>
        <v>190430136</v>
      </c>
      <c r="F58" s="11">
        <f t="shared" si="26"/>
        <v>136020681</v>
      </c>
      <c r="G58" s="11">
        <f t="shared" si="26"/>
        <v>108816939</v>
      </c>
      <c r="H58" s="11">
        <f t="shared" si="26"/>
        <v>81613197</v>
      </c>
      <c r="I58" s="11">
        <f t="shared" si="26"/>
        <v>54409455</v>
      </c>
      <c r="J58" s="11">
        <f t="shared" si="26"/>
        <v>54409455</v>
      </c>
      <c r="K58" s="11">
        <f t="shared" si="26"/>
        <v>40805613</v>
      </c>
      <c r="L58" s="11">
        <f t="shared" si="26"/>
        <v>40805613</v>
      </c>
      <c r="M58" s="47"/>
      <c r="O58" s="9">
        <f t="shared" si="30"/>
        <v>49275</v>
      </c>
      <c r="P58" s="10">
        <f t="shared" si="30"/>
        <v>0.04</v>
      </c>
      <c r="Q58" s="11">
        <f t="shared" si="31"/>
        <v>380860272</v>
      </c>
      <c r="R58" s="11">
        <f t="shared" si="32"/>
        <v>272043333</v>
      </c>
      <c r="S58" s="11">
        <f t="shared" si="33"/>
        <v>190430136</v>
      </c>
      <c r="T58" s="11">
        <f t="shared" si="34"/>
        <v>136020681</v>
      </c>
      <c r="U58" s="11">
        <f t="shared" si="34"/>
        <v>108816939</v>
      </c>
      <c r="V58" s="11">
        <f t="shared" si="34"/>
        <v>81613197</v>
      </c>
      <c r="W58" s="11">
        <f t="shared" si="34"/>
        <v>54409455</v>
      </c>
      <c r="X58" s="11">
        <f t="shared" si="34"/>
        <v>54409455</v>
      </c>
      <c r="Y58" s="11">
        <f t="shared" si="34"/>
        <v>40805613</v>
      </c>
      <c r="Z58" s="11">
        <f t="shared" si="34"/>
        <v>40805613</v>
      </c>
      <c r="AA58" s="47"/>
    </row>
    <row r="60" spans="1:27" ht="14.7" thickBot="1" x14ac:dyDescent="0.6"/>
    <row r="61" spans="1:27" ht="19.5" thickBot="1" x14ac:dyDescent="0.75">
      <c r="A61" s="12" t="str">
        <f>A1</f>
        <v>Year 5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5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910</v>
      </c>
      <c r="B63" s="4">
        <f>B48</f>
        <v>0.03</v>
      </c>
      <c r="C63" s="5">
        <f>C$1*$B63*$A63</f>
        <v>5275233.5999999996</v>
      </c>
      <c r="D63" s="5">
        <f>D$1*$B63*$A63</f>
        <v>3768027.8999999994</v>
      </c>
      <c r="E63" s="5">
        <f t="shared" ref="E63:L73" si="35">E$1*$B63*$A63</f>
        <v>2637616.7999999998</v>
      </c>
      <c r="F63" s="5">
        <f t="shared" si="35"/>
        <v>1884000.3</v>
      </c>
      <c r="G63" s="5">
        <f t="shared" si="35"/>
        <v>1507205.7</v>
      </c>
      <c r="H63" s="5">
        <f t="shared" si="35"/>
        <v>1130411.1000000001</v>
      </c>
      <c r="I63" s="5">
        <f t="shared" si="35"/>
        <v>753616.5</v>
      </c>
      <c r="J63" s="5">
        <f t="shared" si="35"/>
        <v>753616.5</v>
      </c>
      <c r="K63" s="5">
        <f t="shared" si="35"/>
        <v>565191.9</v>
      </c>
      <c r="L63" s="5">
        <f t="shared" si="35"/>
        <v>565191.9</v>
      </c>
      <c r="M63" s="46"/>
      <c r="O63" s="8">
        <f>A63</f>
        <v>910</v>
      </c>
      <c r="P63" s="4">
        <f>B63</f>
        <v>0.03</v>
      </c>
      <c r="Q63" s="5">
        <f>Q$1*$B63*$A63</f>
        <v>5275233.5999999996</v>
      </c>
      <c r="R63" s="5">
        <f>R$1*$B63*$A63</f>
        <v>3768027.8999999994</v>
      </c>
      <c r="S63" s="5">
        <f>S$1*$B63*$A63</f>
        <v>2637616.7999999998</v>
      </c>
      <c r="T63" s="5">
        <f>T$1*$B63*$A63</f>
        <v>1884000.3</v>
      </c>
      <c r="U63" s="5">
        <f t="shared" ref="U63:Z63" si="36">U$1*$B63*$A63</f>
        <v>1507205.7</v>
      </c>
      <c r="V63" s="5">
        <f t="shared" si="36"/>
        <v>1130411.1000000001</v>
      </c>
      <c r="W63" s="5">
        <f t="shared" si="36"/>
        <v>753616.5</v>
      </c>
      <c r="X63" s="5">
        <f t="shared" si="36"/>
        <v>753616.5</v>
      </c>
      <c r="Y63" s="5">
        <f t="shared" si="36"/>
        <v>565191.9</v>
      </c>
      <c r="Z63" s="5">
        <f t="shared" si="36"/>
        <v>565191.9</v>
      </c>
      <c r="AA63" s="46"/>
    </row>
    <row r="64" spans="1:27" ht="15" thickTop="1" thickBot="1" x14ac:dyDescent="0.6">
      <c r="A64" s="8">
        <v>1008</v>
      </c>
      <c r="B64" s="4">
        <f t="shared" ref="B64:B73" si="37">B49</f>
        <v>0.02</v>
      </c>
      <c r="C64" s="5">
        <f t="shared" ref="C64:D73" si="38">C$1*$B64*$A64</f>
        <v>3895557.1199999996</v>
      </c>
      <c r="D64" s="5">
        <f t="shared" si="38"/>
        <v>2782543.68</v>
      </c>
      <c r="E64" s="5">
        <f t="shared" si="35"/>
        <v>1947778.5599999998</v>
      </c>
      <c r="F64" s="5">
        <f t="shared" si="35"/>
        <v>1391261.76</v>
      </c>
      <c r="G64" s="5">
        <f t="shared" si="35"/>
        <v>1113013.4400000002</v>
      </c>
      <c r="H64" s="5">
        <f t="shared" si="35"/>
        <v>834765.12</v>
      </c>
      <c r="I64" s="5">
        <f t="shared" si="35"/>
        <v>556516.80000000005</v>
      </c>
      <c r="J64" s="5">
        <f t="shared" si="35"/>
        <v>556516.80000000005</v>
      </c>
      <c r="K64" s="5">
        <f t="shared" si="35"/>
        <v>417372.48</v>
      </c>
      <c r="L64" s="5">
        <f t="shared" si="35"/>
        <v>417372.48</v>
      </c>
      <c r="M64" s="46"/>
      <c r="O64" s="8">
        <f t="shared" ref="O64:P73" si="39">A64</f>
        <v>1008</v>
      </c>
      <c r="P64" s="4">
        <f t="shared" si="39"/>
        <v>0.02</v>
      </c>
      <c r="Q64" s="5">
        <f t="shared" ref="Q64:Q73" si="40">Q$1*$B64*$A64</f>
        <v>3895557.1199999996</v>
      </c>
      <c r="R64" s="5">
        <f t="shared" ref="R64:R73" si="41">$D$1*$B64*$A64</f>
        <v>2782543.68</v>
      </c>
      <c r="S64" s="5">
        <f t="shared" ref="S64:S73" si="42">$E$1*$B64*$A64</f>
        <v>1947778.5599999998</v>
      </c>
      <c r="T64" s="5">
        <f t="shared" ref="T64:Z73" si="43">T$1*$B64*$A64</f>
        <v>1391261.76</v>
      </c>
      <c r="U64" s="5">
        <f t="shared" si="43"/>
        <v>1113013.4400000002</v>
      </c>
      <c r="V64" s="5">
        <f t="shared" si="43"/>
        <v>834765.12</v>
      </c>
      <c r="W64" s="5">
        <f t="shared" si="43"/>
        <v>556516.80000000005</v>
      </c>
      <c r="X64" s="5">
        <f t="shared" si="43"/>
        <v>556516.80000000005</v>
      </c>
      <c r="Y64" s="5">
        <f t="shared" si="43"/>
        <v>417372.48</v>
      </c>
      <c r="Z64" s="5">
        <f t="shared" si="43"/>
        <v>417372.48</v>
      </c>
      <c r="AA64" s="46"/>
    </row>
    <row r="65" spans="1:27" ht="15" thickTop="1" thickBot="1" x14ac:dyDescent="0.6">
      <c r="A65" s="8">
        <v>2374</v>
      </c>
      <c r="B65" s="4">
        <f t="shared" si="37"/>
        <v>7.0000000000000007E-2</v>
      </c>
      <c r="C65" s="5">
        <f t="shared" si="38"/>
        <v>32111293.760000005</v>
      </c>
      <c r="D65" s="5">
        <f t="shared" si="38"/>
        <v>22936662.140000001</v>
      </c>
      <c r="E65" s="5">
        <f t="shared" si="35"/>
        <v>16055646.880000003</v>
      </c>
      <c r="F65" s="5">
        <f t="shared" si="35"/>
        <v>11468247.98</v>
      </c>
      <c r="G65" s="5">
        <f t="shared" si="35"/>
        <v>9174631.620000001</v>
      </c>
      <c r="H65" s="5">
        <f t="shared" si="35"/>
        <v>6881015.2600000007</v>
      </c>
      <c r="I65" s="5">
        <f t="shared" si="35"/>
        <v>4587398.9000000004</v>
      </c>
      <c r="J65" s="5">
        <f t="shared" si="35"/>
        <v>4587398.9000000004</v>
      </c>
      <c r="K65" s="5">
        <f t="shared" si="35"/>
        <v>3440424.54</v>
      </c>
      <c r="L65" s="5">
        <f t="shared" si="35"/>
        <v>3440424.54</v>
      </c>
      <c r="M65" s="46"/>
      <c r="O65" s="8">
        <f t="shared" si="39"/>
        <v>2374</v>
      </c>
      <c r="P65" s="4">
        <f t="shared" si="39"/>
        <v>7.0000000000000007E-2</v>
      </c>
      <c r="Q65" s="5">
        <f t="shared" si="40"/>
        <v>32111293.760000005</v>
      </c>
      <c r="R65" s="5">
        <f t="shared" si="41"/>
        <v>22936662.140000001</v>
      </c>
      <c r="S65" s="5">
        <f t="shared" si="42"/>
        <v>16055646.880000003</v>
      </c>
      <c r="T65" s="5">
        <f t="shared" si="43"/>
        <v>11468247.98</v>
      </c>
      <c r="U65" s="5">
        <f t="shared" si="43"/>
        <v>9174631.620000001</v>
      </c>
      <c r="V65" s="5">
        <f t="shared" si="43"/>
        <v>6881015.2600000007</v>
      </c>
      <c r="W65" s="5">
        <f t="shared" si="43"/>
        <v>4587398.9000000004</v>
      </c>
      <c r="X65" s="5">
        <f t="shared" si="43"/>
        <v>4587398.9000000004</v>
      </c>
      <c r="Y65" s="5">
        <f t="shared" si="43"/>
        <v>3440424.54</v>
      </c>
      <c r="Z65" s="5">
        <f t="shared" si="43"/>
        <v>3440424.54</v>
      </c>
      <c r="AA65" s="46"/>
    </row>
    <row r="66" spans="1:27" ht="15" thickTop="1" thickBot="1" x14ac:dyDescent="0.6">
      <c r="A66" s="8">
        <v>5818</v>
      </c>
      <c r="B66" s="4">
        <f t="shared" si="37"/>
        <v>0.08</v>
      </c>
      <c r="C66" s="5">
        <f t="shared" si="38"/>
        <v>89937902.079999998</v>
      </c>
      <c r="D66" s="5">
        <f t="shared" si="38"/>
        <v>64241425.119999997</v>
      </c>
      <c r="E66" s="5">
        <f t="shared" si="35"/>
        <v>44968951.039999999</v>
      </c>
      <c r="F66" s="5">
        <f t="shared" si="35"/>
        <v>32120479.84</v>
      </c>
      <c r="G66" s="5">
        <f t="shared" si="35"/>
        <v>25696476.960000001</v>
      </c>
      <c r="H66" s="5">
        <f t="shared" si="35"/>
        <v>19272474.079999998</v>
      </c>
      <c r="I66" s="5">
        <f t="shared" si="35"/>
        <v>12848471.200000001</v>
      </c>
      <c r="J66" s="5">
        <f t="shared" si="35"/>
        <v>12848471.200000001</v>
      </c>
      <c r="K66" s="5">
        <f t="shared" si="35"/>
        <v>9636004.3200000003</v>
      </c>
      <c r="L66" s="5">
        <f t="shared" si="35"/>
        <v>9636004.3200000003</v>
      </c>
      <c r="M66" s="46"/>
      <c r="O66" s="8">
        <f t="shared" si="39"/>
        <v>5818</v>
      </c>
      <c r="P66" s="4">
        <f t="shared" si="39"/>
        <v>0.08</v>
      </c>
      <c r="Q66" s="5">
        <f t="shared" si="40"/>
        <v>89937902.079999998</v>
      </c>
      <c r="R66" s="5">
        <f t="shared" si="41"/>
        <v>64241425.119999997</v>
      </c>
      <c r="S66" s="5">
        <f t="shared" si="42"/>
        <v>44968951.039999999</v>
      </c>
      <c r="T66" s="5">
        <f t="shared" si="43"/>
        <v>32120479.84</v>
      </c>
      <c r="U66" s="5">
        <f t="shared" si="43"/>
        <v>25696476.960000001</v>
      </c>
      <c r="V66" s="5">
        <f t="shared" si="43"/>
        <v>19272474.079999998</v>
      </c>
      <c r="W66" s="5">
        <f t="shared" si="43"/>
        <v>12848471.200000001</v>
      </c>
      <c r="X66" s="5">
        <f t="shared" si="43"/>
        <v>12848471.200000001</v>
      </c>
      <c r="Y66" s="5">
        <f t="shared" si="43"/>
        <v>9636004.3200000003</v>
      </c>
      <c r="Z66" s="5">
        <f t="shared" si="43"/>
        <v>9636004.3200000003</v>
      </c>
      <c r="AA66" s="46"/>
    </row>
    <row r="67" spans="1:27" ht="15" thickTop="1" thickBot="1" x14ac:dyDescent="0.6">
      <c r="A67" s="8">
        <v>6750</v>
      </c>
      <c r="B67" s="4">
        <f t="shared" si="37"/>
        <v>0.11</v>
      </c>
      <c r="C67" s="5">
        <f t="shared" si="38"/>
        <v>143474760</v>
      </c>
      <c r="D67" s="5">
        <f t="shared" si="38"/>
        <v>102482077.5</v>
      </c>
      <c r="E67" s="5">
        <f t="shared" si="35"/>
        <v>71737380</v>
      </c>
      <c r="F67" s="5">
        <f t="shared" si="35"/>
        <v>51240667.5</v>
      </c>
      <c r="G67" s="5">
        <f t="shared" si="35"/>
        <v>40992682.5</v>
      </c>
      <c r="H67" s="5">
        <f t="shared" si="35"/>
        <v>30744697.500000004</v>
      </c>
      <c r="I67" s="5">
        <f t="shared" si="35"/>
        <v>20496712.5</v>
      </c>
      <c r="J67" s="5">
        <f t="shared" si="35"/>
        <v>20496712.5</v>
      </c>
      <c r="K67" s="5">
        <f t="shared" si="35"/>
        <v>15371977.5</v>
      </c>
      <c r="L67" s="5">
        <f t="shared" si="35"/>
        <v>15371977.5</v>
      </c>
      <c r="M67" s="46"/>
      <c r="O67" s="8">
        <f t="shared" si="39"/>
        <v>6750</v>
      </c>
      <c r="P67" s="4">
        <f t="shared" si="39"/>
        <v>0.11</v>
      </c>
      <c r="Q67" s="5">
        <f t="shared" si="40"/>
        <v>143474760</v>
      </c>
      <c r="R67" s="5">
        <f t="shared" si="41"/>
        <v>102482077.5</v>
      </c>
      <c r="S67" s="5">
        <f t="shared" si="42"/>
        <v>71737380</v>
      </c>
      <c r="T67" s="5">
        <f t="shared" si="43"/>
        <v>51240667.5</v>
      </c>
      <c r="U67" s="5">
        <f t="shared" si="43"/>
        <v>40992682.5</v>
      </c>
      <c r="V67" s="5">
        <f t="shared" si="43"/>
        <v>30744697.500000004</v>
      </c>
      <c r="W67" s="5">
        <f t="shared" si="43"/>
        <v>20496712.5</v>
      </c>
      <c r="X67" s="5">
        <f t="shared" si="43"/>
        <v>20496712.5</v>
      </c>
      <c r="Y67" s="5">
        <f t="shared" si="43"/>
        <v>15371977.5</v>
      </c>
      <c r="Z67" s="5">
        <f t="shared" si="43"/>
        <v>15371977.5</v>
      </c>
      <c r="AA67" s="46"/>
    </row>
    <row r="68" spans="1:27" ht="15" thickTop="1" thickBot="1" x14ac:dyDescent="0.6">
      <c r="A68" s="8">
        <v>8199</v>
      </c>
      <c r="B68" s="4">
        <f t="shared" si="37"/>
        <v>0.13</v>
      </c>
      <c r="C68" s="5">
        <f t="shared" si="38"/>
        <v>205960191.84</v>
      </c>
      <c r="D68" s="5">
        <f t="shared" si="38"/>
        <v>147114575.01000002</v>
      </c>
      <c r="E68" s="5">
        <f t="shared" si="35"/>
        <v>102980095.92</v>
      </c>
      <c r="F68" s="5">
        <f t="shared" si="35"/>
        <v>73556754.570000008</v>
      </c>
      <c r="G68" s="5">
        <f t="shared" si="35"/>
        <v>58845616.829999998</v>
      </c>
      <c r="H68" s="5">
        <f t="shared" si="35"/>
        <v>44134479.089999996</v>
      </c>
      <c r="I68" s="5">
        <f t="shared" si="35"/>
        <v>29423341.350000001</v>
      </c>
      <c r="J68" s="5">
        <f t="shared" si="35"/>
        <v>29423341.350000001</v>
      </c>
      <c r="K68" s="5">
        <f t="shared" si="35"/>
        <v>22066706.609999999</v>
      </c>
      <c r="L68" s="5">
        <f t="shared" si="35"/>
        <v>22066706.609999999</v>
      </c>
      <c r="M68" s="46"/>
      <c r="O68" s="8">
        <f t="shared" si="39"/>
        <v>8199</v>
      </c>
      <c r="P68" s="4">
        <f t="shared" si="39"/>
        <v>0.13</v>
      </c>
      <c r="Q68" s="5">
        <f t="shared" si="40"/>
        <v>205960191.84</v>
      </c>
      <c r="R68" s="5">
        <f t="shared" si="41"/>
        <v>147114575.01000002</v>
      </c>
      <c r="S68" s="5">
        <f t="shared" si="42"/>
        <v>102980095.92</v>
      </c>
      <c r="T68" s="5">
        <f t="shared" si="43"/>
        <v>73556754.570000008</v>
      </c>
      <c r="U68" s="5">
        <f t="shared" si="43"/>
        <v>58845616.829999998</v>
      </c>
      <c r="V68" s="5">
        <f t="shared" si="43"/>
        <v>44134479.089999996</v>
      </c>
      <c r="W68" s="5">
        <f t="shared" si="43"/>
        <v>29423341.350000001</v>
      </c>
      <c r="X68" s="5">
        <f t="shared" si="43"/>
        <v>29423341.350000001</v>
      </c>
      <c r="Y68" s="5">
        <f t="shared" si="43"/>
        <v>22066706.609999999</v>
      </c>
      <c r="Z68" s="5">
        <f t="shared" si="43"/>
        <v>22066706.609999999</v>
      </c>
      <c r="AA68" s="46"/>
    </row>
    <row r="69" spans="1:27" ht="15" thickTop="1" thickBot="1" x14ac:dyDescent="0.6">
      <c r="A69" s="8">
        <v>10222</v>
      </c>
      <c r="B69" s="4">
        <f t="shared" si="37"/>
        <v>0.12</v>
      </c>
      <c r="C69" s="5">
        <f t="shared" si="38"/>
        <v>237026100.47999999</v>
      </c>
      <c r="D69" s="5">
        <f>D$1*$B69*$A69</f>
        <v>169304532.71999997</v>
      </c>
      <c r="E69" s="5">
        <f t="shared" si="35"/>
        <v>118513050.23999999</v>
      </c>
      <c r="F69" s="5">
        <f t="shared" si="35"/>
        <v>84651653.039999992</v>
      </c>
      <c r="G69" s="5">
        <f t="shared" si="35"/>
        <v>67721567.760000005</v>
      </c>
      <c r="H69" s="5">
        <f t="shared" si="35"/>
        <v>50791482.480000004</v>
      </c>
      <c r="I69" s="5">
        <f t="shared" si="35"/>
        <v>33861397.199999996</v>
      </c>
      <c r="J69" s="5">
        <f t="shared" si="35"/>
        <v>33861397.199999996</v>
      </c>
      <c r="K69" s="5">
        <f t="shared" si="35"/>
        <v>25395127.920000002</v>
      </c>
      <c r="L69" s="5">
        <f t="shared" si="35"/>
        <v>25395127.920000002</v>
      </c>
      <c r="M69" s="46"/>
      <c r="O69" s="8">
        <f t="shared" si="39"/>
        <v>10222</v>
      </c>
      <c r="P69" s="4">
        <f t="shared" si="39"/>
        <v>0.12</v>
      </c>
      <c r="Q69" s="5">
        <f t="shared" si="40"/>
        <v>237026100.47999999</v>
      </c>
      <c r="R69" s="5">
        <f t="shared" si="41"/>
        <v>169304532.71999997</v>
      </c>
      <c r="S69" s="5">
        <f t="shared" si="42"/>
        <v>118513050.23999999</v>
      </c>
      <c r="T69" s="5">
        <f t="shared" si="43"/>
        <v>84651653.039999992</v>
      </c>
      <c r="U69" s="5">
        <f t="shared" si="43"/>
        <v>67721567.760000005</v>
      </c>
      <c r="V69" s="5">
        <f t="shared" si="43"/>
        <v>50791482.480000004</v>
      </c>
      <c r="W69" s="5">
        <f t="shared" si="43"/>
        <v>33861397.199999996</v>
      </c>
      <c r="X69" s="5">
        <f t="shared" si="43"/>
        <v>33861397.199999996</v>
      </c>
      <c r="Y69" s="5">
        <f t="shared" si="43"/>
        <v>25395127.920000002</v>
      </c>
      <c r="Z69" s="5">
        <f>Z$1*$B69*$A69</f>
        <v>25395127.920000002</v>
      </c>
      <c r="AA69" s="46"/>
    </row>
    <row r="70" spans="1:27" ht="15" thickTop="1" thickBot="1" x14ac:dyDescent="0.6">
      <c r="A70" s="8">
        <v>13347</v>
      </c>
      <c r="B70" s="4">
        <f t="shared" si="37"/>
        <v>0.13</v>
      </c>
      <c r="C70" s="5">
        <f t="shared" si="38"/>
        <v>335278775.51999998</v>
      </c>
      <c r="D70" s="5">
        <f t="shared" si="38"/>
        <v>239485087.53000003</v>
      </c>
      <c r="E70" s="5">
        <f t="shared" si="35"/>
        <v>167639387.75999999</v>
      </c>
      <c r="F70" s="5">
        <f t="shared" si="35"/>
        <v>119741676.21000001</v>
      </c>
      <c r="G70" s="5">
        <f t="shared" si="35"/>
        <v>95793687.989999995</v>
      </c>
      <c r="H70" s="5">
        <f t="shared" si="35"/>
        <v>71845699.769999996</v>
      </c>
      <c r="I70" s="5">
        <f t="shared" si="35"/>
        <v>47897711.550000004</v>
      </c>
      <c r="J70" s="5">
        <f t="shared" si="35"/>
        <v>47897711.550000004</v>
      </c>
      <c r="K70" s="5">
        <f t="shared" si="35"/>
        <v>35921982.329999998</v>
      </c>
      <c r="L70" s="5">
        <f t="shared" si="35"/>
        <v>35921982.329999998</v>
      </c>
      <c r="M70" s="46"/>
      <c r="O70" s="8">
        <f t="shared" si="39"/>
        <v>13347</v>
      </c>
      <c r="P70" s="4">
        <f t="shared" si="39"/>
        <v>0.13</v>
      </c>
      <c r="Q70" s="5">
        <f t="shared" si="40"/>
        <v>335278775.51999998</v>
      </c>
      <c r="R70" s="5">
        <f t="shared" si="41"/>
        <v>239485087.53000003</v>
      </c>
      <c r="S70" s="5">
        <f t="shared" si="42"/>
        <v>167639387.75999999</v>
      </c>
      <c r="T70" s="5">
        <f t="shared" si="43"/>
        <v>119741676.21000001</v>
      </c>
      <c r="U70" s="5">
        <f t="shared" si="43"/>
        <v>95793687.989999995</v>
      </c>
      <c r="V70" s="5">
        <f t="shared" si="43"/>
        <v>71845699.769999996</v>
      </c>
      <c r="W70" s="5">
        <f t="shared" si="43"/>
        <v>47897711.550000004</v>
      </c>
      <c r="X70" s="5">
        <f t="shared" si="43"/>
        <v>47897711.550000004</v>
      </c>
      <c r="Y70" s="5">
        <f t="shared" si="43"/>
        <v>35921982.329999998</v>
      </c>
      <c r="Z70" s="5">
        <f t="shared" si="43"/>
        <v>35921982.329999998</v>
      </c>
      <c r="AA70" s="46"/>
    </row>
    <row r="71" spans="1:27" ht="15" thickTop="1" thickBot="1" x14ac:dyDescent="0.6">
      <c r="A71" s="8">
        <v>18438</v>
      </c>
      <c r="B71" s="4">
        <f t="shared" si="37"/>
        <v>0.16</v>
      </c>
      <c r="C71" s="5">
        <f t="shared" si="38"/>
        <v>570049858.55999994</v>
      </c>
      <c r="D71" s="5">
        <f t="shared" si="38"/>
        <v>407178891.84000003</v>
      </c>
      <c r="E71" s="5">
        <f t="shared" si="35"/>
        <v>285024929.27999997</v>
      </c>
      <c r="F71" s="5">
        <f t="shared" si="35"/>
        <v>203587970.88</v>
      </c>
      <c r="G71" s="5">
        <f t="shared" si="35"/>
        <v>162870966.72</v>
      </c>
      <c r="H71" s="5">
        <f t="shared" si="35"/>
        <v>122153962.56</v>
      </c>
      <c r="I71" s="5">
        <f t="shared" si="35"/>
        <v>81436958.400000006</v>
      </c>
      <c r="J71" s="5">
        <f t="shared" si="35"/>
        <v>81436958.400000006</v>
      </c>
      <c r="K71" s="5">
        <f t="shared" si="35"/>
        <v>61075506.240000002</v>
      </c>
      <c r="L71" s="5">
        <f t="shared" si="35"/>
        <v>61075506.240000002</v>
      </c>
      <c r="M71" s="46"/>
      <c r="O71" s="8">
        <f t="shared" si="39"/>
        <v>18438</v>
      </c>
      <c r="P71" s="4">
        <f t="shared" si="39"/>
        <v>0.16</v>
      </c>
      <c r="Q71" s="5">
        <f t="shared" si="40"/>
        <v>570049858.55999994</v>
      </c>
      <c r="R71" s="5">
        <f t="shared" si="41"/>
        <v>407178891.84000003</v>
      </c>
      <c r="S71" s="5">
        <f t="shared" si="42"/>
        <v>285024929.27999997</v>
      </c>
      <c r="T71" s="5">
        <f t="shared" si="43"/>
        <v>203587970.88</v>
      </c>
      <c r="U71" s="5">
        <f t="shared" si="43"/>
        <v>162870966.72</v>
      </c>
      <c r="V71" s="5">
        <f t="shared" si="43"/>
        <v>122153962.56</v>
      </c>
      <c r="W71" s="5">
        <f t="shared" si="43"/>
        <v>81436958.400000006</v>
      </c>
      <c r="X71" s="5">
        <f t="shared" si="43"/>
        <v>81436958.400000006</v>
      </c>
      <c r="Y71" s="5">
        <f t="shared" si="43"/>
        <v>61075506.240000002</v>
      </c>
      <c r="Z71" s="5">
        <f t="shared" si="43"/>
        <v>61075506.240000002</v>
      </c>
      <c r="AA71" s="46"/>
    </row>
    <row r="72" spans="1:27" ht="15" thickTop="1" thickBot="1" x14ac:dyDescent="0.6">
      <c r="A72" s="8">
        <v>26850</v>
      </c>
      <c r="B72" s="4">
        <f t="shared" si="37"/>
        <v>0.12</v>
      </c>
      <c r="C72" s="5">
        <f t="shared" si="38"/>
        <v>622593504</v>
      </c>
      <c r="D72" s="5">
        <f t="shared" si="38"/>
        <v>444710105.99999994</v>
      </c>
      <c r="E72" s="5">
        <f t="shared" si="35"/>
        <v>311296752</v>
      </c>
      <c r="F72" s="5">
        <f t="shared" si="35"/>
        <v>222353442</v>
      </c>
      <c r="G72" s="5">
        <f t="shared" si="35"/>
        <v>177883398</v>
      </c>
      <c r="H72" s="5">
        <f t="shared" si="35"/>
        <v>133413354</v>
      </c>
      <c r="I72" s="5">
        <f t="shared" si="35"/>
        <v>88943310</v>
      </c>
      <c r="J72" s="5">
        <f t="shared" si="35"/>
        <v>88943310</v>
      </c>
      <c r="K72" s="5">
        <f t="shared" si="35"/>
        <v>66705066</v>
      </c>
      <c r="L72" s="5">
        <f t="shared" si="35"/>
        <v>66705066</v>
      </c>
      <c r="M72" s="46"/>
      <c r="O72" s="8">
        <f t="shared" si="39"/>
        <v>26850</v>
      </c>
      <c r="P72" s="4">
        <f t="shared" si="39"/>
        <v>0.12</v>
      </c>
      <c r="Q72" s="5">
        <f t="shared" si="40"/>
        <v>622593504</v>
      </c>
      <c r="R72" s="5">
        <f t="shared" si="41"/>
        <v>444710105.99999994</v>
      </c>
      <c r="S72" s="5">
        <f t="shared" si="42"/>
        <v>311296752</v>
      </c>
      <c r="T72" s="5">
        <f t="shared" si="43"/>
        <v>222353442</v>
      </c>
      <c r="U72" s="5">
        <f t="shared" si="43"/>
        <v>177883398</v>
      </c>
      <c r="V72" s="5">
        <f t="shared" si="43"/>
        <v>133413354</v>
      </c>
      <c r="W72" s="5">
        <f t="shared" si="43"/>
        <v>88943310</v>
      </c>
      <c r="X72" s="5">
        <f t="shared" si="43"/>
        <v>88943310</v>
      </c>
      <c r="Y72" s="5">
        <f t="shared" si="43"/>
        <v>66705066</v>
      </c>
      <c r="Z72" s="5">
        <f t="shared" si="43"/>
        <v>66705066</v>
      </c>
      <c r="AA72" s="46"/>
    </row>
    <row r="73" spans="1:27" ht="15" thickTop="1" thickBot="1" x14ac:dyDescent="0.6">
      <c r="A73" s="9">
        <v>43449</v>
      </c>
      <c r="B73" s="10">
        <f t="shared" si="37"/>
        <v>0.04</v>
      </c>
      <c r="C73" s="11">
        <f t="shared" si="38"/>
        <v>335829486.71999997</v>
      </c>
      <c r="D73" s="11">
        <f t="shared" si="38"/>
        <v>239878453.08000001</v>
      </c>
      <c r="E73" s="11">
        <f t="shared" si="35"/>
        <v>167914743.35999998</v>
      </c>
      <c r="F73" s="11">
        <f t="shared" si="35"/>
        <v>119938357.56</v>
      </c>
      <c r="G73" s="11">
        <f t="shared" si="35"/>
        <v>95951033.640000001</v>
      </c>
      <c r="H73" s="11">
        <f t="shared" si="35"/>
        <v>71963709.719999999</v>
      </c>
      <c r="I73" s="11">
        <f t="shared" si="35"/>
        <v>47976385.800000004</v>
      </c>
      <c r="J73" s="11">
        <f t="shared" si="35"/>
        <v>47976385.800000004</v>
      </c>
      <c r="K73" s="11">
        <f t="shared" si="35"/>
        <v>35980985.880000003</v>
      </c>
      <c r="L73" s="11">
        <f t="shared" si="35"/>
        <v>35980985.880000003</v>
      </c>
      <c r="M73" s="47"/>
      <c r="O73" s="9">
        <f t="shared" si="39"/>
        <v>43449</v>
      </c>
      <c r="P73" s="10">
        <f t="shared" si="39"/>
        <v>0.04</v>
      </c>
      <c r="Q73" s="11">
        <f t="shared" si="40"/>
        <v>335829486.71999997</v>
      </c>
      <c r="R73" s="11">
        <f t="shared" si="41"/>
        <v>239878453.08000001</v>
      </c>
      <c r="S73" s="11">
        <f t="shared" si="42"/>
        <v>167914743.35999998</v>
      </c>
      <c r="T73" s="11">
        <f t="shared" si="43"/>
        <v>119938357.56</v>
      </c>
      <c r="U73" s="11">
        <f t="shared" si="43"/>
        <v>95951033.640000001</v>
      </c>
      <c r="V73" s="11">
        <f t="shared" si="43"/>
        <v>71963709.719999999</v>
      </c>
      <c r="W73" s="11">
        <f t="shared" si="43"/>
        <v>47976385.800000004</v>
      </c>
      <c r="X73" s="11">
        <f t="shared" si="43"/>
        <v>47976385.800000004</v>
      </c>
      <c r="Y73" s="11">
        <f t="shared" si="43"/>
        <v>35980985.880000003</v>
      </c>
      <c r="Z73" s="11">
        <f t="shared" si="43"/>
        <v>35980985.880000003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8128-82F1-4478-94EE-CC9A3909B816}">
  <dimension ref="A1:AA73"/>
  <sheetViews>
    <sheetView workbookViewId="0">
      <selection activeCell="O1" sqref="A1:XFD1048576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8" width="14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2" width="14.3125" bestFit="1" customWidth="1"/>
    <col min="23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46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6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16</v>
      </c>
      <c r="B3" s="4">
        <f>Data!K28</f>
        <v>0.03</v>
      </c>
      <c r="C3" s="5">
        <f>C$1*$B3*$A3</f>
        <v>92751.360000000001</v>
      </c>
      <c r="D3" s="5">
        <f>D$1*$B3*$A3</f>
        <v>66251.039999999994</v>
      </c>
      <c r="E3" s="5">
        <f t="shared" ref="E3:L13" si="0">E$1*$B3*$A3</f>
        <v>46375.68</v>
      </c>
      <c r="F3" s="5">
        <f t="shared" si="0"/>
        <v>33125.279999999999</v>
      </c>
      <c r="G3" s="5">
        <f t="shared" si="0"/>
        <v>26500.32</v>
      </c>
      <c r="H3" s="5">
        <f t="shared" si="0"/>
        <v>19875.36</v>
      </c>
      <c r="I3" s="5">
        <f t="shared" si="0"/>
        <v>13250.4</v>
      </c>
      <c r="J3" s="5">
        <f t="shared" si="0"/>
        <v>13250.4</v>
      </c>
      <c r="K3" s="5">
        <f t="shared" si="0"/>
        <v>9937.44</v>
      </c>
      <c r="L3" s="5">
        <f t="shared" si="0"/>
        <v>9937.44</v>
      </c>
      <c r="M3" s="46"/>
      <c r="O3" s="8">
        <f>A3</f>
        <v>16</v>
      </c>
      <c r="P3" s="4">
        <f>B3</f>
        <v>0.03</v>
      </c>
      <c r="Q3" s="5">
        <f>Q$1*$B3*$A3</f>
        <v>92751.360000000001</v>
      </c>
      <c r="R3" s="5">
        <f>R$1*$B3*$A3</f>
        <v>66251.039999999994</v>
      </c>
      <c r="S3" s="5">
        <f>S$1*$B3*$A3</f>
        <v>46375.68</v>
      </c>
      <c r="T3" s="5">
        <f>T$1*$B3*$A3</f>
        <v>33125.279999999999</v>
      </c>
      <c r="U3" s="5">
        <f t="shared" ref="U3:Z3" si="1">U$1*$B3*$A3</f>
        <v>26500.32</v>
      </c>
      <c r="V3" s="5">
        <f t="shared" si="1"/>
        <v>19875.36</v>
      </c>
      <c r="W3" s="5">
        <f t="shared" si="1"/>
        <v>13250.4</v>
      </c>
      <c r="X3" s="5">
        <f t="shared" si="1"/>
        <v>13250.4</v>
      </c>
      <c r="Y3" s="5">
        <f t="shared" si="1"/>
        <v>9937.44</v>
      </c>
      <c r="Z3" s="5">
        <f t="shared" si="1"/>
        <v>9937.44</v>
      </c>
      <c r="AA3" s="46"/>
    </row>
    <row r="4" spans="1:27" ht="15" thickTop="1" thickBot="1" x14ac:dyDescent="0.6">
      <c r="A4" s="8">
        <v>1751</v>
      </c>
      <c r="B4" s="4">
        <f>Data!K29</f>
        <v>0.03</v>
      </c>
      <c r="C4" s="5">
        <f t="shared" ref="C4:D13" si="2">C$1*$B4*$A4</f>
        <v>10150476.960000001</v>
      </c>
      <c r="D4" s="5">
        <f t="shared" si="2"/>
        <v>7250348.1899999995</v>
      </c>
      <c r="E4" s="5">
        <f t="shared" si="0"/>
        <v>5075238.4800000004</v>
      </c>
      <c r="F4" s="5">
        <f t="shared" si="0"/>
        <v>3625147.83</v>
      </c>
      <c r="G4" s="5">
        <f t="shared" si="0"/>
        <v>2900128.77</v>
      </c>
      <c r="H4" s="5">
        <f t="shared" si="0"/>
        <v>2175109.71</v>
      </c>
      <c r="I4" s="5">
        <f t="shared" si="0"/>
        <v>1450090.65</v>
      </c>
      <c r="J4" s="5">
        <f t="shared" si="0"/>
        <v>1450090.65</v>
      </c>
      <c r="K4" s="5">
        <f t="shared" si="0"/>
        <v>1087528.5900000001</v>
      </c>
      <c r="L4" s="5">
        <f t="shared" si="0"/>
        <v>1087528.5900000001</v>
      </c>
      <c r="M4" s="46"/>
      <c r="O4" s="8">
        <f t="shared" ref="O4:P13" si="3">A4</f>
        <v>1751</v>
      </c>
      <c r="P4" s="4">
        <f t="shared" si="3"/>
        <v>0.03</v>
      </c>
      <c r="Q4" s="5">
        <f t="shared" ref="Q4:Q13" si="4">Q$1*$B4*$A4</f>
        <v>10150476.960000001</v>
      </c>
      <c r="R4" s="5">
        <f t="shared" ref="R4:R13" si="5">$D$1*$B4*$A4</f>
        <v>7250348.1899999995</v>
      </c>
      <c r="S4" s="5">
        <f t="shared" ref="S4:S13" si="6">$E$1*$B4*$A4</f>
        <v>5075238.4800000004</v>
      </c>
      <c r="T4" s="5">
        <f t="shared" ref="T4:Z13" si="7">T$1*$B4*$A4</f>
        <v>3625147.83</v>
      </c>
      <c r="U4" s="5">
        <f t="shared" si="7"/>
        <v>2900128.77</v>
      </c>
      <c r="V4" s="5">
        <f t="shared" si="7"/>
        <v>2175109.71</v>
      </c>
      <c r="W4" s="5">
        <f t="shared" si="7"/>
        <v>1450090.65</v>
      </c>
      <c r="X4" s="5">
        <f t="shared" si="7"/>
        <v>1450090.65</v>
      </c>
      <c r="Y4" s="5">
        <f t="shared" si="7"/>
        <v>1087528.5900000001</v>
      </c>
      <c r="Z4" s="5">
        <f t="shared" si="7"/>
        <v>1087528.5900000001</v>
      </c>
      <c r="AA4" s="46"/>
    </row>
    <row r="5" spans="1:27" ht="15" thickTop="1" thickBot="1" x14ac:dyDescent="0.6">
      <c r="A5" s="8">
        <v>2331</v>
      </c>
      <c r="B5" s="4">
        <f>Data!K30</f>
        <v>7.0000000000000007E-2</v>
      </c>
      <c r="C5" s="5">
        <f t="shared" si="2"/>
        <v>31529665.440000005</v>
      </c>
      <c r="D5" s="5">
        <f t="shared" si="2"/>
        <v>22521212.91</v>
      </c>
      <c r="E5" s="5">
        <f t="shared" si="0"/>
        <v>15764832.720000003</v>
      </c>
      <c r="F5" s="5">
        <f t="shared" si="0"/>
        <v>11260524.870000001</v>
      </c>
      <c r="G5" s="5">
        <f t="shared" si="0"/>
        <v>9008452.5300000012</v>
      </c>
      <c r="H5" s="5">
        <f t="shared" si="0"/>
        <v>6756380.1900000004</v>
      </c>
      <c r="I5" s="5">
        <f t="shared" si="0"/>
        <v>4504307.8500000006</v>
      </c>
      <c r="J5" s="5">
        <f t="shared" si="0"/>
        <v>4504307.8500000006</v>
      </c>
      <c r="K5" s="5">
        <f t="shared" si="0"/>
        <v>3378108.5100000002</v>
      </c>
      <c r="L5" s="5">
        <f t="shared" si="0"/>
        <v>3378108.5100000002</v>
      </c>
      <c r="M5" s="46"/>
      <c r="O5" s="8">
        <f t="shared" si="3"/>
        <v>2331</v>
      </c>
      <c r="P5" s="4">
        <f t="shared" si="3"/>
        <v>7.0000000000000007E-2</v>
      </c>
      <c r="Q5" s="5">
        <f t="shared" si="4"/>
        <v>31529665.440000005</v>
      </c>
      <c r="R5" s="5">
        <f t="shared" si="5"/>
        <v>22521212.91</v>
      </c>
      <c r="S5" s="5">
        <f t="shared" si="6"/>
        <v>15764832.720000003</v>
      </c>
      <c r="T5" s="5">
        <f t="shared" si="7"/>
        <v>11260524.870000001</v>
      </c>
      <c r="U5" s="5">
        <f t="shared" si="7"/>
        <v>9008452.5300000012</v>
      </c>
      <c r="V5" s="5">
        <f t="shared" si="7"/>
        <v>6756380.1900000004</v>
      </c>
      <c r="W5" s="5">
        <f t="shared" si="7"/>
        <v>4504307.8500000006</v>
      </c>
      <c r="X5" s="5">
        <f t="shared" si="7"/>
        <v>4504307.8500000006</v>
      </c>
      <c r="Y5" s="5">
        <f t="shared" si="7"/>
        <v>3378108.5100000002</v>
      </c>
      <c r="Z5" s="5">
        <f t="shared" si="7"/>
        <v>3378108.5100000002</v>
      </c>
      <c r="AA5" s="46"/>
    </row>
    <row r="6" spans="1:27" ht="15" thickTop="1" thickBot="1" x14ac:dyDescent="0.6">
      <c r="A6" s="8">
        <v>4811</v>
      </c>
      <c r="B6" s="4">
        <f>Data!K31</f>
        <v>0.09</v>
      </c>
      <c r="C6" s="5">
        <f t="shared" si="2"/>
        <v>83667523.680000007</v>
      </c>
      <c r="D6" s="5">
        <f t="shared" si="2"/>
        <v>59762578.769999996</v>
      </c>
      <c r="E6" s="5">
        <f t="shared" si="0"/>
        <v>41833761.840000004</v>
      </c>
      <c r="F6" s="5">
        <f t="shared" si="0"/>
        <v>29881072.890000001</v>
      </c>
      <c r="G6" s="5">
        <f t="shared" si="0"/>
        <v>23904944.909999996</v>
      </c>
      <c r="H6" s="5">
        <f t="shared" si="0"/>
        <v>17928816.93</v>
      </c>
      <c r="I6" s="5">
        <f t="shared" si="0"/>
        <v>11952688.949999999</v>
      </c>
      <c r="J6" s="5">
        <f t="shared" si="0"/>
        <v>11952688.949999999</v>
      </c>
      <c r="K6" s="5">
        <f t="shared" si="0"/>
        <v>8964191.9700000007</v>
      </c>
      <c r="L6" s="5">
        <f t="shared" si="0"/>
        <v>8964191.9700000007</v>
      </c>
      <c r="M6" s="46"/>
      <c r="O6" s="8">
        <f t="shared" si="3"/>
        <v>4811</v>
      </c>
      <c r="P6" s="4">
        <f t="shared" si="3"/>
        <v>0.09</v>
      </c>
      <c r="Q6" s="5">
        <f t="shared" si="4"/>
        <v>83667523.680000007</v>
      </c>
      <c r="R6" s="5">
        <f t="shared" si="5"/>
        <v>59762578.769999996</v>
      </c>
      <c r="S6" s="5">
        <f t="shared" si="6"/>
        <v>41833761.840000004</v>
      </c>
      <c r="T6" s="5">
        <f t="shared" si="7"/>
        <v>29881072.890000001</v>
      </c>
      <c r="U6" s="5">
        <f t="shared" si="7"/>
        <v>23904944.909999996</v>
      </c>
      <c r="V6" s="5">
        <f t="shared" si="7"/>
        <v>17928816.93</v>
      </c>
      <c r="W6" s="5">
        <f t="shared" si="7"/>
        <v>11952688.949999999</v>
      </c>
      <c r="X6" s="5">
        <f t="shared" si="7"/>
        <v>11952688.949999999</v>
      </c>
      <c r="Y6" s="5">
        <f t="shared" si="7"/>
        <v>8964191.9700000007</v>
      </c>
      <c r="Z6" s="5">
        <f t="shared" si="7"/>
        <v>8964191.9700000007</v>
      </c>
      <c r="AA6" s="46"/>
    </row>
    <row r="7" spans="1:27" ht="15" thickTop="1" thickBot="1" x14ac:dyDescent="0.6">
      <c r="A7" s="8">
        <v>7563</v>
      </c>
      <c r="B7" s="4">
        <f>Data!K32</f>
        <v>0.11</v>
      </c>
      <c r="C7" s="5">
        <f t="shared" si="2"/>
        <v>160755497.75999999</v>
      </c>
      <c r="D7" s="5">
        <f t="shared" si="2"/>
        <v>114825474.39</v>
      </c>
      <c r="E7" s="5">
        <f t="shared" si="0"/>
        <v>80377748.879999995</v>
      </c>
      <c r="F7" s="5">
        <f t="shared" si="0"/>
        <v>57412321.229999997</v>
      </c>
      <c r="G7" s="5">
        <f t="shared" si="0"/>
        <v>45930023.369999997</v>
      </c>
      <c r="H7" s="5">
        <f t="shared" si="0"/>
        <v>34447725.510000005</v>
      </c>
      <c r="I7" s="5">
        <f t="shared" si="0"/>
        <v>22965427.650000002</v>
      </c>
      <c r="J7" s="5">
        <f t="shared" si="0"/>
        <v>22965427.650000002</v>
      </c>
      <c r="K7" s="5">
        <f t="shared" si="0"/>
        <v>17223446.789999999</v>
      </c>
      <c r="L7" s="5">
        <f t="shared" si="0"/>
        <v>17223446.789999999</v>
      </c>
      <c r="M7" s="46"/>
      <c r="O7" s="8">
        <f t="shared" si="3"/>
        <v>7563</v>
      </c>
      <c r="P7" s="4">
        <f t="shared" si="3"/>
        <v>0.11</v>
      </c>
      <c r="Q7" s="5">
        <f t="shared" si="4"/>
        <v>160755497.75999999</v>
      </c>
      <c r="R7" s="5">
        <f t="shared" si="5"/>
        <v>114825474.39</v>
      </c>
      <c r="S7" s="5">
        <f t="shared" si="6"/>
        <v>80377748.879999995</v>
      </c>
      <c r="T7" s="5">
        <f t="shared" si="7"/>
        <v>57412321.229999997</v>
      </c>
      <c r="U7" s="5">
        <f t="shared" si="7"/>
        <v>45930023.369999997</v>
      </c>
      <c r="V7" s="5">
        <f t="shared" si="7"/>
        <v>34447725.510000005</v>
      </c>
      <c r="W7" s="5">
        <f t="shared" si="7"/>
        <v>22965427.650000002</v>
      </c>
      <c r="X7" s="5">
        <f t="shared" si="7"/>
        <v>22965427.650000002</v>
      </c>
      <c r="Y7" s="5">
        <f t="shared" si="7"/>
        <v>17223446.789999999</v>
      </c>
      <c r="Z7" s="5">
        <f t="shared" si="7"/>
        <v>17223446.789999999</v>
      </c>
      <c r="AA7" s="46"/>
    </row>
    <row r="8" spans="1:27" ht="15" thickTop="1" thickBot="1" x14ac:dyDescent="0.6">
      <c r="A8" s="8">
        <v>9292</v>
      </c>
      <c r="B8" s="4">
        <f>Data!K33</f>
        <v>0.12</v>
      </c>
      <c r="C8" s="5">
        <f t="shared" si="2"/>
        <v>215461409.28</v>
      </c>
      <c r="D8" s="5">
        <f t="shared" si="2"/>
        <v>153901165.91999999</v>
      </c>
      <c r="E8" s="5">
        <f t="shared" si="0"/>
        <v>107730704.64</v>
      </c>
      <c r="F8" s="5">
        <f t="shared" si="0"/>
        <v>76950025.439999998</v>
      </c>
      <c r="G8" s="5">
        <f t="shared" si="0"/>
        <v>61560243.359999999</v>
      </c>
      <c r="H8" s="5">
        <f t="shared" si="0"/>
        <v>46170461.280000001</v>
      </c>
      <c r="I8" s="5">
        <f t="shared" si="0"/>
        <v>30780679.199999999</v>
      </c>
      <c r="J8" s="5">
        <f t="shared" si="0"/>
        <v>30780679.199999999</v>
      </c>
      <c r="K8" s="5">
        <f t="shared" si="0"/>
        <v>23084673.120000001</v>
      </c>
      <c r="L8" s="5">
        <f t="shared" si="0"/>
        <v>23084673.120000001</v>
      </c>
      <c r="M8" s="46"/>
      <c r="O8" s="8">
        <f t="shared" si="3"/>
        <v>9292</v>
      </c>
      <c r="P8" s="4">
        <f t="shared" si="3"/>
        <v>0.12</v>
      </c>
      <c r="Q8" s="5">
        <f t="shared" si="4"/>
        <v>215461409.28</v>
      </c>
      <c r="R8" s="5">
        <f t="shared" si="5"/>
        <v>153901165.91999999</v>
      </c>
      <c r="S8" s="5">
        <f t="shared" si="6"/>
        <v>107730704.64</v>
      </c>
      <c r="T8" s="5">
        <f t="shared" si="7"/>
        <v>76950025.439999998</v>
      </c>
      <c r="U8" s="5">
        <f t="shared" si="7"/>
        <v>61560243.359999999</v>
      </c>
      <c r="V8" s="5">
        <f t="shared" si="7"/>
        <v>46170461.280000001</v>
      </c>
      <c r="W8" s="5">
        <f t="shared" si="7"/>
        <v>30780679.199999999</v>
      </c>
      <c r="X8" s="5">
        <f t="shared" si="7"/>
        <v>30780679.199999999</v>
      </c>
      <c r="Y8" s="5">
        <f t="shared" si="7"/>
        <v>23084673.120000001</v>
      </c>
      <c r="Z8" s="5">
        <f t="shared" si="7"/>
        <v>23084673.120000001</v>
      </c>
      <c r="AA8" s="46"/>
    </row>
    <row r="9" spans="1:27" ht="15" thickTop="1" thickBot="1" x14ac:dyDescent="0.6">
      <c r="A9" s="8">
        <v>10346</v>
      </c>
      <c r="B9" s="4">
        <f>Data!K34</f>
        <v>0.12</v>
      </c>
      <c r="C9" s="5">
        <f t="shared" si="2"/>
        <v>239901392.64000002</v>
      </c>
      <c r="D9" s="5">
        <f>D$1*$B9*$A9</f>
        <v>171358314.95999998</v>
      </c>
      <c r="E9" s="5">
        <f t="shared" si="0"/>
        <v>119950696.32000001</v>
      </c>
      <c r="F9" s="5">
        <f t="shared" si="0"/>
        <v>85678536.719999999</v>
      </c>
      <c r="G9" s="5">
        <f t="shared" si="0"/>
        <v>68543077.679999992</v>
      </c>
      <c r="H9" s="5">
        <f t="shared" si="0"/>
        <v>51407618.640000001</v>
      </c>
      <c r="I9" s="5">
        <f t="shared" si="0"/>
        <v>34272159.600000001</v>
      </c>
      <c r="J9" s="5">
        <f t="shared" si="0"/>
        <v>34272159.600000001</v>
      </c>
      <c r="K9" s="5">
        <f t="shared" si="0"/>
        <v>25703188.560000002</v>
      </c>
      <c r="L9" s="5">
        <f t="shared" si="0"/>
        <v>25703188.560000002</v>
      </c>
      <c r="M9" s="46"/>
      <c r="O9" s="8">
        <f t="shared" si="3"/>
        <v>10346</v>
      </c>
      <c r="P9" s="4">
        <f t="shared" si="3"/>
        <v>0.12</v>
      </c>
      <c r="Q9" s="5">
        <f t="shared" si="4"/>
        <v>239901392.64000002</v>
      </c>
      <c r="R9" s="5">
        <f t="shared" si="5"/>
        <v>171358314.95999998</v>
      </c>
      <c r="S9" s="5">
        <f t="shared" si="6"/>
        <v>119950696.32000001</v>
      </c>
      <c r="T9" s="5">
        <f t="shared" si="7"/>
        <v>85678536.719999999</v>
      </c>
      <c r="U9" s="5">
        <f t="shared" si="7"/>
        <v>68543077.679999992</v>
      </c>
      <c r="V9" s="5">
        <f t="shared" si="7"/>
        <v>51407618.640000001</v>
      </c>
      <c r="W9" s="5">
        <f t="shared" si="7"/>
        <v>34272159.600000001</v>
      </c>
      <c r="X9" s="5">
        <f t="shared" si="7"/>
        <v>34272159.600000001</v>
      </c>
      <c r="Y9" s="5">
        <f t="shared" si="7"/>
        <v>25703188.560000002</v>
      </c>
      <c r="Z9" s="5">
        <f>Z$1*$B9*$A9</f>
        <v>25703188.560000002</v>
      </c>
      <c r="AA9" s="46"/>
    </row>
    <row r="10" spans="1:27" ht="15" thickTop="1" thickBot="1" x14ac:dyDescent="0.6">
      <c r="A10" s="8">
        <v>14204</v>
      </c>
      <c r="B10" s="4">
        <f>Data!K35</f>
        <v>0.15</v>
      </c>
      <c r="C10" s="5">
        <f t="shared" si="2"/>
        <v>411700099.19999999</v>
      </c>
      <c r="D10" s="5">
        <f t="shared" si="2"/>
        <v>294071803.80000001</v>
      </c>
      <c r="E10" s="5">
        <f t="shared" si="0"/>
        <v>205850049.59999999</v>
      </c>
      <c r="F10" s="5">
        <f t="shared" si="0"/>
        <v>147034836.59999999</v>
      </c>
      <c r="G10" s="5">
        <f t="shared" si="0"/>
        <v>117628295.40000001</v>
      </c>
      <c r="H10" s="5">
        <f t="shared" si="0"/>
        <v>88221754.200000003</v>
      </c>
      <c r="I10" s="5">
        <f t="shared" si="0"/>
        <v>58815213</v>
      </c>
      <c r="J10" s="5">
        <f t="shared" si="0"/>
        <v>58815213</v>
      </c>
      <c r="K10" s="5">
        <f t="shared" si="0"/>
        <v>44109811.799999997</v>
      </c>
      <c r="L10" s="5">
        <f t="shared" si="0"/>
        <v>44109811.799999997</v>
      </c>
      <c r="M10" s="46"/>
      <c r="O10" s="8">
        <f t="shared" si="3"/>
        <v>14204</v>
      </c>
      <c r="P10" s="4">
        <f t="shared" si="3"/>
        <v>0.15</v>
      </c>
      <c r="Q10" s="5">
        <f t="shared" si="4"/>
        <v>411700099.19999999</v>
      </c>
      <c r="R10" s="5">
        <f t="shared" si="5"/>
        <v>294071803.80000001</v>
      </c>
      <c r="S10" s="5">
        <f t="shared" si="6"/>
        <v>205850049.59999999</v>
      </c>
      <c r="T10" s="5">
        <f t="shared" si="7"/>
        <v>147034836.59999999</v>
      </c>
      <c r="U10" s="5">
        <f t="shared" si="7"/>
        <v>117628295.40000001</v>
      </c>
      <c r="V10" s="5">
        <f t="shared" si="7"/>
        <v>88221754.200000003</v>
      </c>
      <c r="W10" s="5">
        <f t="shared" si="7"/>
        <v>58815213</v>
      </c>
      <c r="X10" s="5">
        <f t="shared" si="7"/>
        <v>58815213</v>
      </c>
      <c r="Y10" s="5">
        <f t="shared" si="7"/>
        <v>44109811.799999997</v>
      </c>
      <c r="Z10" s="5">
        <f t="shared" si="7"/>
        <v>44109811.799999997</v>
      </c>
      <c r="AA10" s="46"/>
    </row>
    <row r="11" spans="1:27" ht="15" thickTop="1" thickBot="1" x14ac:dyDescent="0.6">
      <c r="A11" s="8">
        <v>17389</v>
      </c>
      <c r="B11" s="4">
        <f>Data!K36</f>
        <v>0.13</v>
      </c>
      <c r="C11" s="5">
        <f t="shared" si="2"/>
        <v>436814462.24000001</v>
      </c>
      <c r="D11" s="5">
        <f t="shared" si="2"/>
        <v>312010653.11000001</v>
      </c>
      <c r="E11" s="5">
        <f t="shared" si="0"/>
        <v>218407231.12</v>
      </c>
      <c r="F11" s="5">
        <f t="shared" si="0"/>
        <v>156004196.27000001</v>
      </c>
      <c r="G11" s="5">
        <f t="shared" si="0"/>
        <v>124803809.13</v>
      </c>
      <c r="H11" s="5">
        <f t="shared" si="0"/>
        <v>93603421.989999995</v>
      </c>
      <c r="I11" s="5">
        <f t="shared" si="0"/>
        <v>62403034.850000001</v>
      </c>
      <c r="J11" s="5">
        <f t="shared" si="0"/>
        <v>62403034.850000001</v>
      </c>
      <c r="K11" s="5">
        <f t="shared" si="0"/>
        <v>46800580.710000001</v>
      </c>
      <c r="L11" s="5">
        <f t="shared" si="0"/>
        <v>46800580.710000001</v>
      </c>
      <c r="M11" s="46"/>
      <c r="O11" s="8">
        <f t="shared" si="3"/>
        <v>17389</v>
      </c>
      <c r="P11" s="4">
        <f t="shared" si="3"/>
        <v>0.13</v>
      </c>
      <c r="Q11" s="5">
        <f t="shared" si="4"/>
        <v>436814462.24000001</v>
      </c>
      <c r="R11" s="5">
        <f t="shared" si="5"/>
        <v>312010653.11000001</v>
      </c>
      <c r="S11" s="5">
        <f t="shared" si="6"/>
        <v>218407231.12</v>
      </c>
      <c r="T11" s="5">
        <f t="shared" si="7"/>
        <v>156004196.27000001</v>
      </c>
      <c r="U11" s="5">
        <f t="shared" si="7"/>
        <v>124803809.13</v>
      </c>
      <c r="V11" s="5">
        <f t="shared" si="7"/>
        <v>93603421.989999995</v>
      </c>
      <c r="W11" s="5">
        <f t="shared" si="7"/>
        <v>62403034.850000001</v>
      </c>
      <c r="X11" s="5">
        <f t="shared" si="7"/>
        <v>62403034.850000001</v>
      </c>
      <c r="Y11" s="5">
        <f t="shared" si="7"/>
        <v>46800580.710000001</v>
      </c>
      <c r="Z11" s="5">
        <f t="shared" si="7"/>
        <v>46800580.710000001</v>
      </c>
      <c r="AA11" s="46"/>
    </row>
    <row r="12" spans="1:27" ht="15" thickTop="1" thickBot="1" x14ac:dyDescent="0.6">
      <c r="A12" s="8">
        <v>23236</v>
      </c>
      <c r="B12" s="4">
        <f>Data!K37</f>
        <v>0.11</v>
      </c>
      <c r="C12" s="5">
        <f t="shared" si="2"/>
        <v>493893262.72000003</v>
      </c>
      <c r="D12" s="5">
        <f t="shared" si="2"/>
        <v>352781267.08000004</v>
      </c>
      <c r="E12" s="5">
        <f t="shared" si="0"/>
        <v>246946631.36000001</v>
      </c>
      <c r="F12" s="5">
        <f t="shared" si="0"/>
        <v>176389355.56</v>
      </c>
      <c r="G12" s="5">
        <f t="shared" si="0"/>
        <v>141111995.63999999</v>
      </c>
      <c r="H12" s="5">
        <f t="shared" si="0"/>
        <v>105834635.72000001</v>
      </c>
      <c r="I12" s="5">
        <f t="shared" si="0"/>
        <v>70557275.799999997</v>
      </c>
      <c r="J12" s="5">
        <f t="shared" si="0"/>
        <v>70557275.799999997</v>
      </c>
      <c r="K12" s="5">
        <f t="shared" si="0"/>
        <v>52916039.879999995</v>
      </c>
      <c r="L12" s="5">
        <f t="shared" si="0"/>
        <v>52916039.879999995</v>
      </c>
      <c r="M12" s="46"/>
      <c r="O12" s="8">
        <f t="shared" si="3"/>
        <v>23236</v>
      </c>
      <c r="P12" s="4">
        <f t="shared" si="3"/>
        <v>0.11</v>
      </c>
      <c r="Q12" s="5">
        <f t="shared" si="4"/>
        <v>493893262.72000003</v>
      </c>
      <c r="R12" s="5">
        <f t="shared" si="5"/>
        <v>352781267.08000004</v>
      </c>
      <c r="S12" s="5">
        <f t="shared" si="6"/>
        <v>246946631.36000001</v>
      </c>
      <c r="T12" s="5">
        <f t="shared" si="7"/>
        <v>176389355.56</v>
      </c>
      <c r="U12" s="5">
        <f t="shared" si="7"/>
        <v>141111995.63999999</v>
      </c>
      <c r="V12" s="5">
        <f t="shared" si="7"/>
        <v>105834635.72000001</v>
      </c>
      <c r="W12" s="5">
        <f t="shared" si="7"/>
        <v>70557275.799999997</v>
      </c>
      <c r="X12" s="5">
        <f t="shared" si="7"/>
        <v>70557275.799999997</v>
      </c>
      <c r="Y12" s="5">
        <f t="shared" si="7"/>
        <v>52916039.879999995</v>
      </c>
      <c r="Z12" s="5">
        <f t="shared" si="7"/>
        <v>52916039.879999995</v>
      </c>
      <c r="AA12" s="46"/>
    </row>
    <row r="13" spans="1:27" ht="15" thickTop="1" thickBot="1" x14ac:dyDescent="0.6">
      <c r="A13" s="9">
        <v>42973</v>
      </c>
      <c r="B13" s="10">
        <f>Data!K38</f>
        <v>0.04</v>
      </c>
      <c r="C13" s="11">
        <f t="shared" si="2"/>
        <v>332150349.44</v>
      </c>
      <c r="D13" s="11">
        <f t="shared" si="2"/>
        <v>237250495.16</v>
      </c>
      <c r="E13" s="11">
        <f t="shared" si="0"/>
        <v>166075174.72</v>
      </c>
      <c r="F13" s="11">
        <f t="shared" si="0"/>
        <v>118624388.12</v>
      </c>
      <c r="G13" s="11">
        <f t="shared" si="0"/>
        <v>94899854.280000001</v>
      </c>
      <c r="H13" s="11">
        <f t="shared" si="0"/>
        <v>71175320.439999998</v>
      </c>
      <c r="I13" s="11">
        <f t="shared" si="0"/>
        <v>47450786.600000001</v>
      </c>
      <c r="J13" s="11">
        <f t="shared" si="0"/>
        <v>47450786.600000001</v>
      </c>
      <c r="K13" s="11">
        <f t="shared" si="0"/>
        <v>35586800.759999998</v>
      </c>
      <c r="L13" s="11">
        <f t="shared" si="0"/>
        <v>35586800.759999998</v>
      </c>
      <c r="M13" s="47"/>
      <c r="O13" s="9">
        <f t="shared" si="3"/>
        <v>42973</v>
      </c>
      <c r="P13" s="10">
        <f t="shared" si="3"/>
        <v>0.04</v>
      </c>
      <c r="Q13" s="11">
        <f t="shared" si="4"/>
        <v>332150349.44</v>
      </c>
      <c r="R13" s="11">
        <f t="shared" si="5"/>
        <v>237250495.16</v>
      </c>
      <c r="S13" s="11">
        <f t="shared" si="6"/>
        <v>166075174.72</v>
      </c>
      <c r="T13" s="11">
        <f t="shared" si="7"/>
        <v>118624388.12</v>
      </c>
      <c r="U13" s="11">
        <f t="shared" si="7"/>
        <v>94899854.280000001</v>
      </c>
      <c r="V13" s="11">
        <f t="shared" si="7"/>
        <v>71175320.439999998</v>
      </c>
      <c r="W13" s="11">
        <f t="shared" si="7"/>
        <v>47450786.600000001</v>
      </c>
      <c r="X13" s="11">
        <f t="shared" si="7"/>
        <v>47450786.600000001</v>
      </c>
      <c r="Y13" s="11">
        <f t="shared" si="7"/>
        <v>35586800.759999998</v>
      </c>
      <c r="Z13" s="11">
        <f t="shared" si="7"/>
        <v>35586800.759999998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6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6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820</v>
      </c>
      <c r="B18" s="4">
        <f>B3</f>
        <v>0.03</v>
      </c>
      <c r="C18" s="5">
        <f>C$1*$B18*$A18</f>
        <v>4753507.2</v>
      </c>
      <c r="D18" s="5">
        <f>D$1*$B18*$A18</f>
        <v>3395365.8</v>
      </c>
      <c r="E18" s="5">
        <f t="shared" ref="E18:L28" si="8">E$1*$B18*$A18</f>
        <v>2376753.6</v>
      </c>
      <c r="F18" s="5">
        <f t="shared" si="8"/>
        <v>1697670.5999999999</v>
      </c>
      <c r="G18" s="5">
        <f t="shared" si="8"/>
        <v>1358141.4</v>
      </c>
      <c r="H18" s="5">
        <f t="shared" si="8"/>
        <v>1018612.2000000001</v>
      </c>
      <c r="I18" s="5">
        <f t="shared" si="8"/>
        <v>679083</v>
      </c>
      <c r="J18" s="5">
        <f t="shared" si="8"/>
        <v>679083</v>
      </c>
      <c r="K18" s="5">
        <f t="shared" si="8"/>
        <v>509293.80000000005</v>
      </c>
      <c r="L18" s="5">
        <f t="shared" si="8"/>
        <v>509293.80000000005</v>
      </c>
      <c r="M18" s="46"/>
      <c r="O18" s="8">
        <f>A18</f>
        <v>820</v>
      </c>
      <c r="P18" s="4">
        <f>B18</f>
        <v>0.03</v>
      </c>
      <c r="Q18" s="5">
        <f>Q$1*$B18*$A18</f>
        <v>4753507.2</v>
      </c>
      <c r="R18" s="5">
        <f>R$1*$B18*$A18</f>
        <v>3395365.8</v>
      </c>
      <c r="S18" s="5">
        <f>S$1*$B18*$A18</f>
        <v>2376753.6</v>
      </c>
      <c r="T18" s="5">
        <f>T$1*$B18*$A18</f>
        <v>1697670.5999999999</v>
      </c>
      <c r="U18" s="5">
        <f t="shared" ref="U18:Z18" si="9">U$1*$B18*$A18</f>
        <v>1358141.4</v>
      </c>
      <c r="V18" s="5">
        <f t="shared" si="9"/>
        <v>1018612.2000000001</v>
      </c>
      <c r="W18" s="5">
        <f t="shared" si="9"/>
        <v>679083</v>
      </c>
      <c r="X18" s="5">
        <f t="shared" si="9"/>
        <v>679083</v>
      </c>
      <c r="Y18" s="5">
        <f t="shared" si="9"/>
        <v>509293.80000000005</v>
      </c>
      <c r="Z18" s="5">
        <f t="shared" si="9"/>
        <v>509293.80000000005</v>
      </c>
      <c r="AA18" s="46"/>
    </row>
    <row r="19" spans="1:27" ht="15" thickTop="1" thickBot="1" x14ac:dyDescent="0.6">
      <c r="A19" s="8">
        <v>1543</v>
      </c>
      <c r="B19" s="4">
        <f t="shared" ref="B19:B28" si="10">B4</f>
        <v>0.03</v>
      </c>
      <c r="C19" s="5">
        <f t="shared" ref="C19:D28" si="11">C$1*$B19*$A19</f>
        <v>8944709.2799999993</v>
      </c>
      <c r="D19" s="5">
        <f t="shared" si="11"/>
        <v>6389084.669999999</v>
      </c>
      <c r="E19" s="5">
        <f t="shared" si="8"/>
        <v>4472354.6399999997</v>
      </c>
      <c r="F19" s="5">
        <f t="shared" si="8"/>
        <v>3194519.19</v>
      </c>
      <c r="G19" s="5">
        <f t="shared" si="8"/>
        <v>2555624.61</v>
      </c>
      <c r="H19" s="5">
        <f t="shared" si="8"/>
        <v>1916730.03</v>
      </c>
      <c r="I19" s="5">
        <f t="shared" si="8"/>
        <v>1277835.45</v>
      </c>
      <c r="J19" s="5">
        <f t="shared" si="8"/>
        <v>1277835.45</v>
      </c>
      <c r="K19" s="5">
        <f t="shared" si="8"/>
        <v>958341.87</v>
      </c>
      <c r="L19" s="5">
        <f t="shared" si="8"/>
        <v>958341.87</v>
      </c>
      <c r="M19" s="46"/>
      <c r="O19" s="8">
        <f t="shared" ref="O19:P28" si="12">A19</f>
        <v>1543</v>
      </c>
      <c r="P19" s="4">
        <f t="shared" si="12"/>
        <v>0.03</v>
      </c>
      <c r="Q19" s="5">
        <f t="shared" ref="Q19:Q28" si="13">Q$1*$B19*$A19</f>
        <v>8944709.2799999993</v>
      </c>
      <c r="R19" s="5">
        <f t="shared" ref="R19:R28" si="14">$D$1*$B19*$A19</f>
        <v>6389084.669999999</v>
      </c>
      <c r="S19" s="5">
        <f t="shared" ref="S19:S28" si="15">$E$1*$B19*$A19</f>
        <v>4472354.6399999997</v>
      </c>
      <c r="T19" s="5">
        <f t="shared" ref="T19:Z28" si="16">T$1*$B19*$A19</f>
        <v>3194519.19</v>
      </c>
      <c r="U19" s="5">
        <f t="shared" si="16"/>
        <v>2555624.61</v>
      </c>
      <c r="V19" s="5">
        <f t="shared" si="16"/>
        <v>1916730.03</v>
      </c>
      <c r="W19" s="5">
        <f t="shared" si="16"/>
        <v>1277835.45</v>
      </c>
      <c r="X19" s="5">
        <f t="shared" si="16"/>
        <v>1277835.45</v>
      </c>
      <c r="Y19" s="5">
        <f t="shared" si="16"/>
        <v>958341.87</v>
      </c>
      <c r="Z19" s="5">
        <f t="shared" si="16"/>
        <v>958341.87</v>
      </c>
      <c r="AA19" s="46"/>
    </row>
    <row r="20" spans="1:27" ht="15" thickTop="1" thickBot="1" x14ac:dyDescent="0.6">
      <c r="A20" s="8">
        <v>3195</v>
      </c>
      <c r="B20" s="4">
        <f t="shared" si="10"/>
        <v>7.0000000000000007E-2</v>
      </c>
      <c r="C20" s="5">
        <f t="shared" si="11"/>
        <v>43216336.800000004</v>
      </c>
      <c r="D20" s="5">
        <f t="shared" si="11"/>
        <v>30868843.950000003</v>
      </c>
      <c r="E20" s="5">
        <f t="shared" si="8"/>
        <v>21608168.400000002</v>
      </c>
      <c r="F20" s="5">
        <f t="shared" si="8"/>
        <v>15434310.150000002</v>
      </c>
      <c r="G20" s="5">
        <f t="shared" si="8"/>
        <v>12347492.850000001</v>
      </c>
      <c r="H20" s="5">
        <f t="shared" si="8"/>
        <v>9260675.5500000007</v>
      </c>
      <c r="I20" s="5">
        <f t="shared" si="8"/>
        <v>6173858.25</v>
      </c>
      <c r="J20" s="5">
        <f t="shared" si="8"/>
        <v>6173858.25</v>
      </c>
      <c r="K20" s="5">
        <f t="shared" si="8"/>
        <v>4630225.95</v>
      </c>
      <c r="L20" s="5">
        <f t="shared" si="8"/>
        <v>4630225.95</v>
      </c>
      <c r="M20" s="46"/>
      <c r="O20" s="8">
        <f t="shared" si="12"/>
        <v>3195</v>
      </c>
      <c r="P20" s="4">
        <f t="shared" si="12"/>
        <v>7.0000000000000007E-2</v>
      </c>
      <c r="Q20" s="5">
        <f t="shared" si="13"/>
        <v>43216336.800000004</v>
      </c>
      <c r="R20" s="5">
        <f t="shared" si="14"/>
        <v>30868843.950000003</v>
      </c>
      <c r="S20" s="5">
        <f t="shared" si="15"/>
        <v>21608168.400000002</v>
      </c>
      <c r="T20" s="5">
        <f t="shared" si="16"/>
        <v>15434310.150000002</v>
      </c>
      <c r="U20" s="5">
        <f t="shared" si="16"/>
        <v>12347492.850000001</v>
      </c>
      <c r="V20" s="5">
        <f t="shared" si="16"/>
        <v>9260675.5500000007</v>
      </c>
      <c r="W20" s="5">
        <f t="shared" si="16"/>
        <v>6173858.25</v>
      </c>
      <c r="X20" s="5">
        <f t="shared" si="16"/>
        <v>6173858.25</v>
      </c>
      <c r="Y20" s="5">
        <f t="shared" si="16"/>
        <v>4630225.95</v>
      </c>
      <c r="Z20" s="5">
        <f t="shared" si="16"/>
        <v>4630225.95</v>
      </c>
      <c r="AA20" s="46"/>
    </row>
    <row r="21" spans="1:27" ht="15" thickTop="1" thickBot="1" x14ac:dyDescent="0.6">
      <c r="A21" s="8">
        <v>4775</v>
      </c>
      <c r="B21" s="4">
        <f t="shared" si="10"/>
        <v>0.09</v>
      </c>
      <c r="C21" s="5">
        <f t="shared" si="11"/>
        <v>83041452</v>
      </c>
      <c r="D21" s="5">
        <f t="shared" si="11"/>
        <v>59315384.25</v>
      </c>
      <c r="E21" s="5">
        <f t="shared" si="8"/>
        <v>41520726</v>
      </c>
      <c r="F21" s="5">
        <f t="shared" si="8"/>
        <v>29657477.25</v>
      </c>
      <c r="G21" s="5">
        <f t="shared" si="8"/>
        <v>23726067.749999996</v>
      </c>
      <c r="H21" s="5">
        <f t="shared" si="8"/>
        <v>17794658.25</v>
      </c>
      <c r="I21" s="5">
        <f t="shared" si="8"/>
        <v>11863248.75</v>
      </c>
      <c r="J21" s="5">
        <f t="shared" si="8"/>
        <v>11863248.75</v>
      </c>
      <c r="K21" s="5">
        <f t="shared" si="8"/>
        <v>8897114.25</v>
      </c>
      <c r="L21" s="5">
        <f t="shared" si="8"/>
        <v>8897114.25</v>
      </c>
      <c r="M21" s="46"/>
      <c r="O21" s="8">
        <f t="shared" si="12"/>
        <v>4775</v>
      </c>
      <c r="P21" s="4">
        <f t="shared" si="12"/>
        <v>0.09</v>
      </c>
      <c r="Q21" s="5">
        <f t="shared" si="13"/>
        <v>83041452</v>
      </c>
      <c r="R21" s="5">
        <f t="shared" si="14"/>
        <v>59315384.25</v>
      </c>
      <c r="S21" s="5">
        <f t="shared" si="15"/>
        <v>41520726</v>
      </c>
      <c r="T21" s="5">
        <f t="shared" si="16"/>
        <v>29657477.25</v>
      </c>
      <c r="U21" s="5">
        <f t="shared" si="16"/>
        <v>23726067.749999996</v>
      </c>
      <c r="V21" s="5">
        <f t="shared" si="16"/>
        <v>17794658.25</v>
      </c>
      <c r="W21" s="5">
        <f t="shared" si="16"/>
        <v>11863248.75</v>
      </c>
      <c r="X21" s="5">
        <f t="shared" si="16"/>
        <v>11863248.75</v>
      </c>
      <c r="Y21" s="5">
        <f t="shared" si="16"/>
        <v>8897114.25</v>
      </c>
      <c r="Z21" s="5">
        <f t="shared" si="16"/>
        <v>8897114.25</v>
      </c>
      <c r="AA21" s="46"/>
    </row>
    <row r="22" spans="1:27" ht="15" thickTop="1" thickBot="1" x14ac:dyDescent="0.6">
      <c r="A22" s="8">
        <v>6721</v>
      </c>
      <c r="B22" s="4">
        <f t="shared" si="10"/>
        <v>0.11</v>
      </c>
      <c r="C22" s="5">
        <f t="shared" si="11"/>
        <v>142858349.92000002</v>
      </c>
      <c r="D22" s="5">
        <f t="shared" si="11"/>
        <v>102041784.13000001</v>
      </c>
      <c r="E22" s="5">
        <f t="shared" si="8"/>
        <v>71429174.960000008</v>
      </c>
      <c r="F22" s="5">
        <f t="shared" si="8"/>
        <v>51020522.410000004</v>
      </c>
      <c r="G22" s="5">
        <f t="shared" si="8"/>
        <v>40816565.789999999</v>
      </c>
      <c r="H22" s="5">
        <f t="shared" si="8"/>
        <v>30612609.170000002</v>
      </c>
      <c r="I22" s="5">
        <f t="shared" si="8"/>
        <v>20408652.550000001</v>
      </c>
      <c r="J22" s="5">
        <f t="shared" si="8"/>
        <v>20408652.550000001</v>
      </c>
      <c r="K22" s="5">
        <f t="shared" si="8"/>
        <v>15305934.93</v>
      </c>
      <c r="L22" s="5">
        <f t="shared" si="8"/>
        <v>15305934.93</v>
      </c>
      <c r="M22" s="46"/>
      <c r="O22" s="8">
        <f t="shared" si="12"/>
        <v>6721</v>
      </c>
      <c r="P22" s="4">
        <f t="shared" si="12"/>
        <v>0.11</v>
      </c>
      <c r="Q22" s="5">
        <f t="shared" si="13"/>
        <v>142858349.92000002</v>
      </c>
      <c r="R22" s="5">
        <f t="shared" si="14"/>
        <v>102041784.13000001</v>
      </c>
      <c r="S22" s="5">
        <f t="shared" si="15"/>
        <v>71429174.960000008</v>
      </c>
      <c r="T22" s="5">
        <f t="shared" si="16"/>
        <v>51020522.410000004</v>
      </c>
      <c r="U22" s="5">
        <f t="shared" si="16"/>
        <v>40816565.789999999</v>
      </c>
      <c r="V22" s="5">
        <f t="shared" si="16"/>
        <v>30612609.170000002</v>
      </c>
      <c r="W22" s="5">
        <f t="shared" si="16"/>
        <v>20408652.550000001</v>
      </c>
      <c r="X22" s="5">
        <f t="shared" si="16"/>
        <v>20408652.550000001</v>
      </c>
      <c r="Y22" s="5">
        <f t="shared" si="16"/>
        <v>15305934.93</v>
      </c>
      <c r="Z22" s="5">
        <f t="shared" si="16"/>
        <v>15305934.93</v>
      </c>
      <c r="AA22" s="46"/>
    </row>
    <row r="23" spans="1:27" ht="15" thickTop="1" thickBot="1" x14ac:dyDescent="0.6">
      <c r="A23" s="8">
        <v>9170</v>
      </c>
      <c r="B23" s="4">
        <f t="shared" si="10"/>
        <v>0.12</v>
      </c>
      <c r="C23" s="5">
        <f t="shared" si="11"/>
        <v>212632492.80000001</v>
      </c>
      <c r="D23" s="5">
        <f t="shared" si="11"/>
        <v>151880509.19999999</v>
      </c>
      <c r="E23" s="5">
        <f t="shared" si="8"/>
        <v>106316246.40000001</v>
      </c>
      <c r="F23" s="5">
        <f t="shared" si="8"/>
        <v>75939704.399999991</v>
      </c>
      <c r="G23" s="5">
        <f t="shared" si="8"/>
        <v>60751983.600000001</v>
      </c>
      <c r="H23" s="5">
        <f t="shared" si="8"/>
        <v>45564262.800000004</v>
      </c>
      <c r="I23" s="5">
        <f t="shared" si="8"/>
        <v>30376542</v>
      </c>
      <c r="J23" s="5">
        <f t="shared" si="8"/>
        <v>30376542</v>
      </c>
      <c r="K23" s="5">
        <f t="shared" si="8"/>
        <v>22781581.200000003</v>
      </c>
      <c r="L23" s="5">
        <f t="shared" si="8"/>
        <v>22781581.200000003</v>
      </c>
      <c r="M23" s="46"/>
      <c r="O23" s="8">
        <f t="shared" si="12"/>
        <v>9170</v>
      </c>
      <c r="P23" s="4">
        <f t="shared" si="12"/>
        <v>0.12</v>
      </c>
      <c r="Q23" s="5">
        <f t="shared" si="13"/>
        <v>212632492.80000001</v>
      </c>
      <c r="R23" s="5">
        <f t="shared" si="14"/>
        <v>151880509.19999999</v>
      </c>
      <c r="S23" s="5">
        <f t="shared" si="15"/>
        <v>106316246.40000001</v>
      </c>
      <c r="T23" s="5">
        <f t="shared" si="16"/>
        <v>75939704.399999991</v>
      </c>
      <c r="U23" s="5">
        <f t="shared" si="16"/>
        <v>60751983.600000001</v>
      </c>
      <c r="V23" s="5">
        <f t="shared" si="16"/>
        <v>45564262.800000004</v>
      </c>
      <c r="W23" s="5">
        <f t="shared" si="16"/>
        <v>30376542</v>
      </c>
      <c r="X23" s="5">
        <f t="shared" si="16"/>
        <v>30376542</v>
      </c>
      <c r="Y23" s="5">
        <f t="shared" si="16"/>
        <v>22781581.200000003</v>
      </c>
      <c r="Z23" s="5">
        <f t="shared" si="16"/>
        <v>22781581.200000003</v>
      </c>
      <c r="AA23" s="46"/>
    </row>
    <row r="24" spans="1:27" ht="15" thickTop="1" thickBot="1" x14ac:dyDescent="0.6">
      <c r="A24" s="8">
        <v>11761</v>
      </c>
      <c r="B24" s="4">
        <f t="shared" si="10"/>
        <v>0.12</v>
      </c>
      <c r="C24" s="5">
        <f t="shared" si="11"/>
        <v>272712186.24000001</v>
      </c>
      <c r="D24" s="5">
        <f>D$1*$B24*$A24</f>
        <v>194794620.35999998</v>
      </c>
      <c r="E24" s="5">
        <f t="shared" si="8"/>
        <v>136356093.12</v>
      </c>
      <c r="F24" s="5">
        <f t="shared" si="8"/>
        <v>97396604.519999996</v>
      </c>
      <c r="G24" s="5">
        <f t="shared" si="8"/>
        <v>77917565.879999995</v>
      </c>
      <c r="H24" s="5">
        <f t="shared" si="8"/>
        <v>58438527.240000002</v>
      </c>
      <c r="I24" s="5">
        <f t="shared" si="8"/>
        <v>38959488.600000001</v>
      </c>
      <c r="J24" s="5">
        <f t="shared" si="8"/>
        <v>38959488.600000001</v>
      </c>
      <c r="K24" s="5">
        <f t="shared" si="8"/>
        <v>29218557.960000001</v>
      </c>
      <c r="L24" s="5">
        <f t="shared" si="8"/>
        <v>29218557.960000001</v>
      </c>
      <c r="M24" s="46"/>
      <c r="O24" s="8">
        <f t="shared" si="12"/>
        <v>11761</v>
      </c>
      <c r="P24" s="4">
        <f t="shared" si="12"/>
        <v>0.12</v>
      </c>
      <c r="Q24" s="5">
        <f t="shared" si="13"/>
        <v>272712186.24000001</v>
      </c>
      <c r="R24" s="5">
        <f t="shared" si="14"/>
        <v>194794620.35999998</v>
      </c>
      <c r="S24" s="5">
        <f t="shared" si="15"/>
        <v>136356093.12</v>
      </c>
      <c r="T24" s="5">
        <f t="shared" si="16"/>
        <v>97396604.519999996</v>
      </c>
      <c r="U24" s="5">
        <f t="shared" si="16"/>
        <v>77917565.879999995</v>
      </c>
      <c r="V24" s="5">
        <f t="shared" si="16"/>
        <v>58438527.240000002</v>
      </c>
      <c r="W24" s="5">
        <f t="shared" si="16"/>
        <v>38959488.600000001</v>
      </c>
      <c r="X24" s="5">
        <f t="shared" si="16"/>
        <v>38959488.600000001</v>
      </c>
      <c r="Y24" s="5">
        <f t="shared" si="16"/>
        <v>29218557.960000001</v>
      </c>
      <c r="Z24" s="5">
        <f>Z$1*$B24*$A24</f>
        <v>29218557.960000001</v>
      </c>
      <c r="AA24" s="46"/>
    </row>
    <row r="25" spans="1:27" ht="15" thickTop="1" thickBot="1" x14ac:dyDescent="0.6">
      <c r="A25" s="8">
        <v>12910</v>
      </c>
      <c r="B25" s="4">
        <f t="shared" si="10"/>
        <v>0.15</v>
      </c>
      <c r="C25" s="5">
        <f t="shared" si="11"/>
        <v>374193768</v>
      </c>
      <c r="D25" s="5">
        <f t="shared" si="11"/>
        <v>267281539.5</v>
      </c>
      <c r="E25" s="5">
        <f t="shared" si="8"/>
        <v>187096884</v>
      </c>
      <c r="F25" s="5">
        <f t="shared" si="8"/>
        <v>133639801.5</v>
      </c>
      <c r="G25" s="5">
        <f t="shared" si="8"/>
        <v>106912228.5</v>
      </c>
      <c r="H25" s="5">
        <f t="shared" si="8"/>
        <v>80184655.5</v>
      </c>
      <c r="I25" s="5">
        <f t="shared" si="8"/>
        <v>53457082.5</v>
      </c>
      <c r="J25" s="5">
        <f t="shared" si="8"/>
        <v>53457082.5</v>
      </c>
      <c r="K25" s="5">
        <f t="shared" si="8"/>
        <v>40091359.5</v>
      </c>
      <c r="L25" s="5">
        <f t="shared" si="8"/>
        <v>40091359.5</v>
      </c>
      <c r="M25" s="46"/>
      <c r="O25" s="8">
        <f t="shared" si="12"/>
        <v>12910</v>
      </c>
      <c r="P25" s="4">
        <f t="shared" si="12"/>
        <v>0.15</v>
      </c>
      <c r="Q25" s="5">
        <f t="shared" si="13"/>
        <v>374193768</v>
      </c>
      <c r="R25" s="5">
        <f t="shared" si="14"/>
        <v>267281539.5</v>
      </c>
      <c r="S25" s="5">
        <f t="shared" si="15"/>
        <v>187096884</v>
      </c>
      <c r="T25" s="5">
        <f t="shared" si="16"/>
        <v>133639801.5</v>
      </c>
      <c r="U25" s="5">
        <f t="shared" si="16"/>
        <v>106912228.5</v>
      </c>
      <c r="V25" s="5">
        <f t="shared" si="16"/>
        <v>80184655.5</v>
      </c>
      <c r="W25" s="5">
        <f t="shared" si="16"/>
        <v>53457082.5</v>
      </c>
      <c r="X25" s="5">
        <f t="shared" si="16"/>
        <v>53457082.5</v>
      </c>
      <c r="Y25" s="5">
        <f t="shared" si="16"/>
        <v>40091359.5</v>
      </c>
      <c r="Z25" s="5">
        <f t="shared" si="16"/>
        <v>40091359.5</v>
      </c>
      <c r="AA25" s="46"/>
    </row>
    <row r="26" spans="1:27" ht="15" thickTop="1" thickBot="1" x14ac:dyDescent="0.6">
      <c r="A26" s="8">
        <v>16131</v>
      </c>
      <c r="B26" s="4">
        <f t="shared" si="10"/>
        <v>0.13</v>
      </c>
      <c r="C26" s="5">
        <f t="shared" si="11"/>
        <v>405213300.95999998</v>
      </c>
      <c r="D26" s="5">
        <f t="shared" si="11"/>
        <v>289438371.69</v>
      </c>
      <c r="E26" s="5">
        <f t="shared" si="8"/>
        <v>202606650.47999999</v>
      </c>
      <c r="F26" s="5">
        <f t="shared" si="8"/>
        <v>144718137.33000001</v>
      </c>
      <c r="G26" s="5">
        <f t="shared" si="8"/>
        <v>115774929.27</v>
      </c>
      <c r="H26" s="5">
        <f t="shared" si="8"/>
        <v>86831721.209999993</v>
      </c>
      <c r="I26" s="5">
        <f t="shared" si="8"/>
        <v>57888513.149999999</v>
      </c>
      <c r="J26" s="5">
        <f t="shared" si="8"/>
        <v>57888513.149999999</v>
      </c>
      <c r="K26" s="5">
        <f t="shared" si="8"/>
        <v>43414812.089999996</v>
      </c>
      <c r="L26" s="5">
        <f t="shared" si="8"/>
        <v>43414812.089999996</v>
      </c>
      <c r="M26" s="46"/>
      <c r="O26" s="8">
        <f t="shared" si="12"/>
        <v>16131</v>
      </c>
      <c r="P26" s="4">
        <f t="shared" si="12"/>
        <v>0.13</v>
      </c>
      <c r="Q26" s="5">
        <f t="shared" si="13"/>
        <v>405213300.95999998</v>
      </c>
      <c r="R26" s="5">
        <f t="shared" si="14"/>
        <v>289438371.69</v>
      </c>
      <c r="S26" s="5">
        <f t="shared" si="15"/>
        <v>202606650.47999999</v>
      </c>
      <c r="T26" s="5">
        <f t="shared" si="16"/>
        <v>144718137.33000001</v>
      </c>
      <c r="U26" s="5">
        <f t="shared" si="16"/>
        <v>115774929.27</v>
      </c>
      <c r="V26" s="5">
        <f t="shared" si="16"/>
        <v>86831721.209999993</v>
      </c>
      <c r="W26" s="5">
        <f t="shared" si="16"/>
        <v>57888513.149999999</v>
      </c>
      <c r="X26" s="5">
        <f t="shared" si="16"/>
        <v>57888513.149999999</v>
      </c>
      <c r="Y26" s="5">
        <f t="shared" si="16"/>
        <v>43414812.089999996</v>
      </c>
      <c r="Z26" s="5">
        <f t="shared" si="16"/>
        <v>43414812.089999996</v>
      </c>
      <c r="AA26" s="46"/>
    </row>
    <row r="27" spans="1:27" ht="15" thickTop="1" thickBot="1" x14ac:dyDescent="0.6">
      <c r="A27" s="8">
        <v>28788</v>
      </c>
      <c r="B27" s="4">
        <f t="shared" si="10"/>
        <v>0.11</v>
      </c>
      <c r="C27" s="5">
        <f t="shared" si="11"/>
        <v>611903909.75999999</v>
      </c>
      <c r="D27" s="5">
        <f t="shared" si="11"/>
        <v>437074673.64000005</v>
      </c>
      <c r="E27" s="5">
        <f t="shared" si="8"/>
        <v>305951954.88</v>
      </c>
      <c r="F27" s="5">
        <f t="shared" si="8"/>
        <v>218535753.47999999</v>
      </c>
      <c r="G27" s="5">
        <f t="shared" si="8"/>
        <v>174829236.12</v>
      </c>
      <c r="H27" s="5">
        <f t="shared" si="8"/>
        <v>131122718.76000001</v>
      </c>
      <c r="I27" s="5">
        <f t="shared" si="8"/>
        <v>87416201.400000006</v>
      </c>
      <c r="J27" s="5">
        <f t="shared" si="8"/>
        <v>87416201.400000006</v>
      </c>
      <c r="K27" s="5">
        <f t="shared" si="8"/>
        <v>65559776.039999999</v>
      </c>
      <c r="L27" s="5">
        <f t="shared" si="8"/>
        <v>65559776.039999999</v>
      </c>
      <c r="M27" s="46"/>
      <c r="O27" s="8">
        <f t="shared" si="12"/>
        <v>28788</v>
      </c>
      <c r="P27" s="4">
        <f t="shared" si="12"/>
        <v>0.11</v>
      </c>
      <c r="Q27" s="5">
        <f t="shared" si="13"/>
        <v>611903909.75999999</v>
      </c>
      <c r="R27" s="5">
        <f t="shared" si="14"/>
        <v>437074673.64000005</v>
      </c>
      <c r="S27" s="5">
        <f t="shared" si="15"/>
        <v>305951954.88</v>
      </c>
      <c r="T27" s="5">
        <f t="shared" si="16"/>
        <v>218535753.47999999</v>
      </c>
      <c r="U27" s="5">
        <f t="shared" si="16"/>
        <v>174829236.12</v>
      </c>
      <c r="V27" s="5">
        <f t="shared" si="16"/>
        <v>131122718.76000001</v>
      </c>
      <c r="W27" s="5">
        <f t="shared" si="16"/>
        <v>87416201.400000006</v>
      </c>
      <c r="X27" s="5">
        <f t="shared" si="16"/>
        <v>87416201.400000006</v>
      </c>
      <c r="Y27" s="5">
        <f t="shared" si="16"/>
        <v>65559776.039999999</v>
      </c>
      <c r="Z27" s="5">
        <f t="shared" si="16"/>
        <v>65559776.039999999</v>
      </c>
      <c r="AA27" s="46"/>
    </row>
    <row r="28" spans="1:27" ht="15" thickTop="1" thickBot="1" x14ac:dyDescent="0.6">
      <c r="A28" s="9">
        <v>39129</v>
      </c>
      <c r="B28" s="10">
        <f t="shared" si="10"/>
        <v>0.04</v>
      </c>
      <c r="C28" s="11">
        <f t="shared" si="11"/>
        <v>302438997.12</v>
      </c>
      <c r="D28" s="11">
        <f t="shared" si="11"/>
        <v>216028078.68000001</v>
      </c>
      <c r="E28" s="11">
        <f t="shared" si="8"/>
        <v>151219498.56</v>
      </c>
      <c r="F28" s="11">
        <f t="shared" si="8"/>
        <v>108013256.76000001</v>
      </c>
      <c r="G28" s="11">
        <f t="shared" si="8"/>
        <v>86410918.439999998</v>
      </c>
      <c r="H28" s="11">
        <f t="shared" si="8"/>
        <v>64808580.119999997</v>
      </c>
      <c r="I28" s="11">
        <f t="shared" si="8"/>
        <v>43206241.800000004</v>
      </c>
      <c r="J28" s="11">
        <f t="shared" si="8"/>
        <v>43206241.800000004</v>
      </c>
      <c r="K28" s="11">
        <f t="shared" si="8"/>
        <v>32403507.48</v>
      </c>
      <c r="L28" s="11">
        <f t="shared" si="8"/>
        <v>32403507.48</v>
      </c>
      <c r="M28" s="47"/>
      <c r="O28" s="9">
        <f t="shared" si="12"/>
        <v>39129</v>
      </c>
      <c r="P28" s="10">
        <f t="shared" si="12"/>
        <v>0.04</v>
      </c>
      <c r="Q28" s="11">
        <f t="shared" si="13"/>
        <v>302438997.12</v>
      </c>
      <c r="R28" s="11">
        <f t="shared" si="14"/>
        <v>216028078.68000001</v>
      </c>
      <c r="S28" s="11">
        <f t="shared" si="15"/>
        <v>151219498.56</v>
      </c>
      <c r="T28" s="11">
        <f t="shared" si="16"/>
        <v>108013256.76000001</v>
      </c>
      <c r="U28" s="11">
        <f t="shared" si="16"/>
        <v>86410918.439999998</v>
      </c>
      <c r="V28" s="11">
        <f t="shared" si="16"/>
        <v>64808580.119999997</v>
      </c>
      <c r="W28" s="11">
        <f t="shared" si="16"/>
        <v>43206241.800000004</v>
      </c>
      <c r="X28" s="11">
        <f t="shared" si="16"/>
        <v>43206241.800000004</v>
      </c>
      <c r="Y28" s="11">
        <f t="shared" si="16"/>
        <v>32403507.48</v>
      </c>
      <c r="Z28" s="11">
        <f t="shared" si="16"/>
        <v>32403507.48</v>
      </c>
      <c r="AA28" s="47"/>
    </row>
    <row r="30" spans="1:27" ht="14.7" thickBot="1" x14ac:dyDescent="0.6"/>
    <row r="31" spans="1:27" ht="19.5" thickBot="1" x14ac:dyDescent="0.75">
      <c r="A31" s="12" t="str">
        <f>A16</f>
        <v>Year 6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6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181</v>
      </c>
      <c r="B33" s="4">
        <f>B18</f>
        <v>0.03</v>
      </c>
      <c r="C33" s="5">
        <f>C$1*$B33*$A33</f>
        <v>1049249.76</v>
      </c>
      <c r="D33" s="5">
        <f>D$1*$B33*$A33</f>
        <v>749464.8899999999</v>
      </c>
      <c r="E33" s="5">
        <f t="shared" ref="E33:L43" si="17">E$1*$B33*$A33</f>
        <v>524624.88</v>
      </c>
      <c r="F33" s="5">
        <f t="shared" si="17"/>
        <v>374729.73</v>
      </c>
      <c r="G33" s="5">
        <f t="shared" si="17"/>
        <v>299784.87</v>
      </c>
      <c r="H33" s="5">
        <f t="shared" si="17"/>
        <v>224840.01</v>
      </c>
      <c r="I33" s="5">
        <f t="shared" si="17"/>
        <v>149895.15</v>
      </c>
      <c r="J33" s="5">
        <f t="shared" si="17"/>
        <v>149895.15</v>
      </c>
      <c r="K33" s="5">
        <f t="shared" si="17"/>
        <v>112417.29000000001</v>
      </c>
      <c r="L33" s="5">
        <f t="shared" si="17"/>
        <v>112417.29000000001</v>
      </c>
      <c r="M33" s="46"/>
      <c r="O33" s="8">
        <f>A33</f>
        <v>181</v>
      </c>
      <c r="P33" s="4">
        <f>B33</f>
        <v>0.03</v>
      </c>
      <c r="Q33" s="5">
        <f>Q$1*$B33*$A33</f>
        <v>1049249.76</v>
      </c>
      <c r="R33" s="5">
        <f>R$1*$B33*$A33</f>
        <v>749464.8899999999</v>
      </c>
      <c r="S33" s="5">
        <f>S$1*$B33*$A33</f>
        <v>524624.88</v>
      </c>
      <c r="T33" s="5">
        <f>T$1*$B33*$A33</f>
        <v>374729.73</v>
      </c>
      <c r="U33" s="5">
        <f t="shared" ref="U33:Z33" si="18">U$1*$B33*$A33</f>
        <v>299784.87</v>
      </c>
      <c r="V33" s="5">
        <f t="shared" si="18"/>
        <v>224840.01</v>
      </c>
      <c r="W33" s="5">
        <f t="shared" si="18"/>
        <v>149895.15</v>
      </c>
      <c r="X33" s="5">
        <f t="shared" si="18"/>
        <v>149895.15</v>
      </c>
      <c r="Y33" s="5">
        <f t="shared" si="18"/>
        <v>112417.29000000001</v>
      </c>
      <c r="Z33" s="5">
        <f t="shared" si="18"/>
        <v>112417.29000000001</v>
      </c>
      <c r="AA33" s="46"/>
    </row>
    <row r="34" spans="1:27" ht="15" thickTop="1" thickBot="1" x14ac:dyDescent="0.6">
      <c r="A34" s="8">
        <v>1300</v>
      </c>
      <c r="B34" s="4">
        <f t="shared" ref="B34:B43" si="19">B19</f>
        <v>0.03</v>
      </c>
      <c r="C34" s="5">
        <f t="shared" ref="C34:D43" si="20">C$1*$B34*$A34</f>
        <v>7536048</v>
      </c>
      <c r="D34" s="5">
        <f t="shared" si="20"/>
        <v>5382896.9999999991</v>
      </c>
      <c r="E34" s="5">
        <f t="shared" si="17"/>
        <v>3768024</v>
      </c>
      <c r="F34" s="5">
        <f t="shared" si="17"/>
        <v>2691429</v>
      </c>
      <c r="G34" s="5">
        <f t="shared" si="17"/>
        <v>2153151</v>
      </c>
      <c r="H34" s="5">
        <f t="shared" si="17"/>
        <v>1614873</v>
      </c>
      <c r="I34" s="5">
        <f t="shared" si="17"/>
        <v>1076595</v>
      </c>
      <c r="J34" s="5">
        <f t="shared" si="17"/>
        <v>1076595</v>
      </c>
      <c r="K34" s="5">
        <f t="shared" si="17"/>
        <v>807417</v>
      </c>
      <c r="L34" s="5">
        <f t="shared" si="17"/>
        <v>807417</v>
      </c>
      <c r="M34" s="46"/>
      <c r="O34" s="8">
        <f t="shared" ref="O34:P43" si="21">A34</f>
        <v>1300</v>
      </c>
      <c r="P34" s="4">
        <f t="shared" si="21"/>
        <v>0.03</v>
      </c>
      <c r="Q34" s="5">
        <f t="shared" ref="Q34:Q43" si="22">Q$1*$B34*$A34</f>
        <v>7536048</v>
      </c>
      <c r="R34" s="5">
        <f t="shared" ref="R34:R43" si="23">$D$1*$B34*$A34</f>
        <v>5382896.9999999991</v>
      </c>
      <c r="S34" s="5">
        <f t="shared" ref="S34:S43" si="24">$E$1*$B34*$A34</f>
        <v>3768024</v>
      </c>
      <c r="T34" s="5">
        <f t="shared" ref="T34:Z43" si="25">T$1*$B34*$A34</f>
        <v>2691429</v>
      </c>
      <c r="U34" s="5">
        <f t="shared" si="25"/>
        <v>2153151</v>
      </c>
      <c r="V34" s="5">
        <f t="shared" si="25"/>
        <v>1614873</v>
      </c>
      <c r="W34" s="5">
        <f t="shared" si="25"/>
        <v>1076595</v>
      </c>
      <c r="X34" s="5">
        <f t="shared" si="25"/>
        <v>1076595</v>
      </c>
      <c r="Y34" s="5">
        <f t="shared" si="25"/>
        <v>807417</v>
      </c>
      <c r="Z34" s="5">
        <f t="shared" si="25"/>
        <v>807417</v>
      </c>
      <c r="AA34" s="46"/>
    </row>
    <row r="35" spans="1:27" ht="15" thickTop="1" thickBot="1" x14ac:dyDescent="0.6">
      <c r="A35" s="8">
        <v>2604</v>
      </c>
      <c r="B35" s="4">
        <f t="shared" si="19"/>
        <v>7.0000000000000007E-2</v>
      </c>
      <c r="C35" s="5">
        <f t="shared" si="20"/>
        <v>35222328.960000001</v>
      </c>
      <c r="D35" s="5">
        <f t="shared" si="20"/>
        <v>25158832.440000001</v>
      </c>
      <c r="E35" s="5">
        <f t="shared" si="17"/>
        <v>17611164.48</v>
      </c>
      <c r="F35" s="5">
        <f t="shared" si="17"/>
        <v>12579325.080000002</v>
      </c>
      <c r="G35" s="5">
        <f t="shared" si="17"/>
        <v>10063496.520000001</v>
      </c>
      <c r="H35" s="5">
        <f t="shared" si="17"/>
        <v>7547667.9600000009</v>
      </c>
      <c r="I35" s="5">
        <f t="shared" si="17"/>
        <v>5031839.4000000004</v>
      </c>
      <c r="J35" s="5">
        <f t="shared" si="17"/>
        <v>5031839.4000000004</v>
      </c>
      <c r="K35" s="5">
        <f t="shared" si="17"/>
        <v>3773742.8400000003</v>
      </c>
      <c r="L35" s="5">
        <f t="shared" si="17"/>
        <v>3773742.8400000003</v>
      </c>
      <c r="M35" s="46"/>
      <c r="O35" s="8">
        <f t="shared" si="21"/>
        <v>2604</v>
      </c>
      <c r="P35" s="4">
        <f t="shared" si="21"/>
        <v>7.0000000000000007E-2</v>
      </c>
      <c r="Q35" s="5">
        <f t="shared" si="22"/>
        <v>35222328.960000001</v>
      </c>
      <c r="R35" s="5">
        <f t="shared" si="23"/>
        <v>25158832.440000001</v>
      </c>
      <c r="S35" s="5">
        <f t="shared" si="24"/>
        <v>17611164.48</v>
      </c>
      <c r="T35" s="5">
        <f t="shared" si="25"/>
        <v>12579325.080000002</v>
      </c>
      <c r="U35" s="5">
        <f t="shared" si="25"/>
        <v>10063496.520000001</v>
      </c>
      <c r="V35" s="5">
        <f t="shared" si="25"/>
        <v>7547667.9600000009</v>
      </c>
      <c r="W35" s="5">
        <f t="shared" si="25"/>
        <v>5031839.4000000004</v>
      </c>
      <c r="X35" s="5">
        <f t="shared" si="25"/>
        <v>5031839.4000000004</v>
      </c>
      <c r="Y35" s="5">
        <f t="shared" si="25"/>
        <v>3773742.8400000003</v>
      </c>
      <c r="Z35" s="5">
        <f t="shared" si="25"/>
        <v>3773742.8400000003</v>
      </c>
      <c r="AA35" s="46"/>
    </row>
    <row r="36" spans="1:27" ht="15" thickTop="1" thickBot="1" x14ac:dyDescent="0.6">
      <c r="A36" s="8">
        <v>4793</v>
      </c>
      <c r="B36" s="4">
        <f t="shared" si="19"/>
        <v>0.09</v>
      </c>
      <c r="C36" s="5">
        <f t="shared" si="20"/>
        <v>83354487.840000004</v>
      </c>
      <c r="D36" s="5">
        <f t="shared" si="20"/>
        <v>59538981.509999998</v>
      </c>
      <c r="E36" s="5">
        <f t="shared" si="17"/>
        <v>41677243.920000002</v>
      </c>
      <c r="F36" s="5">
        <f t="shared" si="17"/>
        <v>29769275.07</v>
      </c>
      <c r="G36" s="5">
        <f t="shared" si="17"/>
        <v>23815506.329999998</v>
      </c>
      <c r="H36" s="5">
        <f t="shared" si="17"/>
        <v>17861737.59</v>
      </c>
      <c r="I36" s="5">
        <f t="shared" si="17"/>
        <v>11907968.85</v>
      </c>
      <c r="J36" s="5">
        <f t="shared" si="17"/>
        <v>11907968.85</v>
      </c>
      <c r="K36" s="5">
        <f t="shared" si="17"/>
        <v>8930653.1099999994</v>
      </c>
      <c r="L36" s="5">
        <f t="shared" si="17"/>
        <v>8930653.1099999994</v>
      </c>
      <c r="M36" s="46"/>
      <c r="O36" s="8">
        <f t="shared" si="21"/>
        <v>4793</v>
      </c>
      <c r="P36" s="4">
        <f t="shared" si="21"/>
        <v>0.09</v>
      </c>
      <c r="Q36" s="5">
        <f t="shared" si="22"/>
        <v>83354487.840000004</v>
      </c>
      <c r="R36" s="5">
        <f t="shared" si="23"/>
        <v>59538981.509999998</v>
      </c>
      <c r="S36" s="5">
        <f t="shared" si="24"/>
        <v>41677243.920000002</v>
      </c>
      <c r="T36" s="5">
        <f t="shared" si="25"/>
        <v>29769275.07</v>
      </c>
      <c r="U36" s="5">
        <f t="shared" si="25"/>
        <v>23815506.329999998</v>
      </c>
      <c r="V36" s="5">
        <f t="shared" si="25"/>
        <v>17861737.59</v>
      </c>
      <c r="W36" s="5">
        <f t="shared" si="25"/>
        <v>11907968.85</v>
      </c>
      <c r="X36" s="5">
        <f t="shared" si="25"/>
        <v>11907968.85</v>
      </c>
      <c r="Y36" s="5">
        <f t="shared" si="25"/>
        <v>8930653.1099999994</v>
      </c>
      <c r="Z36" s="5">
        <f t="shared" si="25"/>
        <v>8930653.1099999994</v>
      </c>
      <c r="AA36" s="46"/>
    </row>
    <row r="37" spans="1:27" ht="15" thickTop="1" thickBot="1" x14ac:dyDescent="0.6">
      <c r="A37" s="8">
        <v>6313</v>
      </c>
      <c r="B37" s="4">
        <f t="shared" si="19"/>
        <v>0.11</v>
      </c>
      <c r="C37" s="5">
        <f t="shared" si="20"/>
        <v>134186097.76000001</v>
      </c>
      <c r="D37" s="5">
        <f t="shared" si="20"/>
        <v>95847311.890000001</v>
      </c>
      <c r="E37" s="5">
        <f t="shared" si="17"/>
        <v>67093048.880000003</v>
      </c>
      <c r="F37" s="5">
        <f t="shared" si="17"/>
        <v>47923308.729999997</v>
      </c>
      <c r="G37" s="5">
        <f t="shared" si="17"/>
        <v>38338785.869999997</v>
      </c>
      <c r="H37" s="5">
        <f t="shared" si="17"/>
        <v>28754263.010000002</v>
      </c>
      <c r="I37" s="5">
        <f t="shared" si="17"/>
        <v>19169740.150000002</v>
      </c>
      <c r="J37" s="5">
        <f t="shared" si="17"/>
        <v>19169740.150000002</v>
      </c>
      <c r="K37" s="5">
        <f t="shared" si="17"/>
        <v>14376784.289999999</v>
      </c>
      <c r="L37" s="5">
        <f t="shared" si="17"/>
        <v>14376784.289999999</v>
      </c>
      <c r="M37" s="46"/>
      <c r="O37" s="8">
        <f t="shared" si="21"/>
        <v>6313</v>
      </c>
      <c r="P37" s="4">
        <f t="shared" si="21"/>
        <v>0.11</v>
      </c>
      <c r="Q37" s="5">
        <f t="shared" si="22"/>
        <v>134186097.76000001</v>
      </c>
      <c r="R37" s="5">
        <f t="shared" si="23"/>
        <v>95847311.890000001</v>
      </c>
      <c r="S37" s="5">
        <f t="shared" si="24"/>
        <v>67093048.880000003</v>
      </c>
      <c r="T37" s="5">
        <f t="shared" si="25"/>
        <v>47923308.729999997</v>
      </c>
      <c r="U37" s="5">
        <f t="shared" si="25"/>
        <v>38338785.869999997</v>
      </c>
      <c r="V37" s="5">
        <f t="shared" si="25"/>
        <v>28754263.010000002</v>
      </c>
      <c r="W37" s="5">
        <f t="shared" si="25"/>
        <v>19169740.150000002</v>
      </c>
      <c r="X37" s="5">
        <f t="shared" si="25"/>
        <v>19169740.150000002</v>
      </c>
      <c r="Y37" s="5">
        <f t="shared" si="25"/>
        <v>14376784.289999999</v>
      </c>
      <c r="Z37" s="5">
        <f t="shared" si="25"/>
        <v>14376784.289999999</v>
      </c>
      <c r="AA37" s="46"/>
    </row>
    <row r="38" spans="1:27" ht="15" thickTop="1" thickBot="1" x14ac:dyDescent="0.6">
      <c r="A38" s="8">
        <v>9434</v>
      </c>
      <c r="B38" s="4">
        <f t="shared" si="19"/>
        <v>0.12</v>
      </c>
      <c r="C38" s="5">
        <f t="shared" si="20"/>
        <v>218754082.56</v>
      </c>
      <c r="D38" s="5">
        <f t="shared" si="20"/>
        <v>156253077.83999997</v>
      </c>
      <c r="E38" s="5">
        <f t="shared" si="17"/>
        <v>109377041.28</v>
      </c>
      <c r="F38" s="5">
        <f t="shared" si="17"/>
        <v>78125972.879999995</v>
      </c>
      <c r="G38" s="5">
        <f t="shared" si="17"/>
        <v>62501004.719999999</v>
      </c>
      <c r="H38" s="5">
        <f t="shared" si="17"/>
        <v>46876036.560000002</v>
      </c>
      <c r="I38" s="5">
        <f t="shared" si="17"/>
        <v>31251068.399999999</v>
      </c>
      <c r="J38" s="5">
        <f t="shared" si="17"/>
        <v>31251068.399999999</v>
      </c>
      <c r="K38" s="5">
        <f t="shared" si="17"/>
        <v>23437452.240000002</v>
      </c>
      <c r="L38" s="5">
        <f t="shared" si="17"/>
        <v>23437452.240000002</v>
      </c>
      <c r="M38" s="46"/>
      <c r="O38" s="8">
        <f t="shared" si="21"/>
        <v>9434</v>
      </c>
      <c r="P38" s="4">
        <f t="shared" si="21"/>
        <v>0.12</v>
      </c>
      <c r="Q38" s="5">
        <f t="shared" si="22"/>
        <v>218754082.56</v>
      </c>
      <c r="R38" s="5">
        <f t="shared" si="23"/>
        <v>156253077.83999997</v>
      </c>
      <c r="S38" s="5">
        <f t="shared" si="24"/>
        <v>109377041.28</v>
      </c>
      <c r="T38" s="5">
        <f t="shared" si="25"/>
        <v>78125972.879999995</v>
      </c>
      <c r="U38" s="5">
        <f t="shared" si="25"/>
        <v>62501004.719999999</v>
      </c>
      <c r="V38" s="5">
        <f t="shared" si="25"/>
        <v>46876036.560000002</v>
      </c>
      <c r="W38" s="5">
        <f t="shared" si="25"/>
        <v>31251068.399999999</v>
      </c>
      <c r="X38" s="5">
        <f t="shared" si="25"/>
        <v>31251068.399999999</v>
      </c>
      <c r="Y38" s="5">
        <f t="shared" si="25"/>
        <v>23437452.240000002</v>
      </c>
      <c r="Z38" s="5">
        <f t="shared" si="25"/>
        <v>23437452.240000002</v>
      </c>
      <c r="AA38" s="46"/>
    </row>
    <row r="39" spans="1:27" ht="15" thickTop="1" thickBot="1" x14ac:dyDescent="0.6">
      <c r="A39" s="8">
        <v>10088</v>
      </c>
      <c r="B39" s="4">
        <f t="shared" si="19"/>
        <v>0.12</v>
      </c>
      <c r="C39" s="5">
        <f t="shared" si="20"/>
        <v>233918929.91999999</v>
      </c>
      <c r="D39" s="5">
        <f>D$1*$B39*$A39</f>
        <v>167085122.88</v>
      </c>
      <c r="E39" s="5">
        <f t="shared" si="17"/>
        <v>116959464.95999999</v>
      </c>
      <c r="F39" s="5">
        <f t="shared" si="17"/>
        <v>83541956.159999996</v>
      </c>
      <c r="G39" s="5">
        <f t="shared" si="17"/>
        <v>66833807.039999999</v>
      </c>
      <c r="H39" s="5">
        <f t="shared" si="17"/>
        <v>50125657.920000002</v>
      </c>
      <c r="I39" s="5">
        <f t="shared" si="17"/>
        <v>33417508.800000001</v>
      </c>
      <c r="J39" s="5">
        <f t="shared" si="17"/>
        <v>33417508.800000001</v>
      </c>
      <c r="K39" s="5">
        <f t="shared" si="17"/>
        <v>25062223.68</v>
      </c>
      <c r="L39" s="5">
        <f t="shared" si="17"/>
        <v>25062223.68</v>
      </c>
      <c r="M39" s="46"/>
      <c r="O39" s="8">
        <f t="shared" si="21"/>
        <v>10088</v>
      </c>
      <c r="P39" s="4">
        <f t="shared" si="21"/>
        <v>0.12</v>
      </c>
      <c r="Q39" s="5">
        <f t="shared" si="22"/>
        <v>233918929.91999999</v>
      </c>
      <c r="R39" s="5">
        <f t="shared" si="23"/>
        <v>167085122.88</v>
      </c>
      <c r="S39" s="5">
        <f t="shared" si="24"/>
        <v>116959464.95999999</v>
      </c>
      <c r="T39" s="5">
        <f t="shared" si="25"/>
        <v>83541956.159999996</v>
      </c>
      <c r="U39" s="5">
        <f t="shared" si="25"/>
        <v>66833807.039999999</v>
      </c>
      <c r="V39" s="5">
        <f t="shared" si="25"/>
        <v>50125657.920000002</v>
      </c>
      <c r="W39" s="5">
        <f t="shared" si="25"/>
        <v>33417508.800000001</v>
      </c>
      <c r="X39" s="5">
        <f t="shared" si="25"/>
        <v>33417508.800000001</v>
      </c>
      <c r="Y39" s="5">
        <f t="shared" si="25"/>
        <v>25062223.68</v>
      </c>
      <c r="Z39" s="5">
        <f>Z$1*$B39*$A39</f>
        <v>25062223.68</v>
      </c>
      <c r="AA39" s="46"/>
    </row>
    <row r="40" spans="1:27" ht="15" thickTop="1" thickBot="1" x14ac:dyDescent="0.6">
      <c r="A40" s="8">
        <v>13039</v>
      </c>
      <c r="B40" s="4">
        <f t="shared" si="19"/>
        <v>0.15</v>
      </c>
      <c r="C40" s="5">
        <f t="shared" si="20"/>
        <v>377932807.19999999</v>
      </c>
      <c r="D40" s="5">
        <f t="shared" si="20"/>
        <v>269952284.55000001</v>
      </c>
      <c r="E40" s="5">
        <f t="shared" si="17"/>
        <v>188966403.59999999</v>
      </c>
      <c r="F40" s="5">
        <f t="shared" si="17"/>
        <v>134975164.34999999</v>
      </c>
      <c r="G40" s="5">
        <f t="shared" si="17"/>
        <v>107980522.65000001</v>
      </c>
      <c r="H40" s="5">
        <f t="shared" si="17"/>
        <v>80985880.950000003</v>
      </c>
      <c r="I40" s="5">
        <f t="shared" si="17"/>
        <v>53991239.25</v>
      </c>
      <c r="J40" s="5">
        <f t="shared" si="17"/>
        <v>53991239.25</v>
      </c>
      <c r="K40" s="5">
        <f t="shared" si="17"/>
        <v>40491962.549999997</v>
      </c>
      <c r="L40" s="5">
        <f t="shared" si="17"/>
        <v>40491962.549999997</v>
      </c>
      <c r="M40" s="46"/>
      <c r="O40" s="8">
        <f t="shared" si="21"/>
        <v>13039</v>
      </c>
      <c r="P40" s="4">
        <f t="shared" si="21"/>
        <v>0.15</v>
      </c>
      <c r="Q40" s="5">
        <f t="shared" si="22"/>
        <v>377932807.19999999</v>
      </c>
      <c r="R40" s="5">
        <f t="shared" si="23"/>
        <v>269952284.55000001</v>
      </c>
      <c r="S40" s="5">
        <f t="shared" si="24"/>
        <v>188966403.59999999</v>
      </c>
      <c r="T40" s="5">
        <f t="shared" si="25"/>
        <v>134975164.34999999</v>
      </c>
      <c r="U40" s="5">
        <f t="shared" si="25"/>
        <v>107980522.65000001</v>
      </c>
      <c r="V40" s="5">
        <f t="shared" si="25"/>
        <v>80985880.950000003</v>
      </c>
      <c r="W40" s="5">
        <f t="shared" si="25"/>
        <v>53991239.25</v>
      </c>
      <c r="X40" s="5">
        <f t="shared" si="25"/>
        <v>53991239.25</v>
      </c>
      <c r="Y40" s="5">
        <f t="shared" si="25"/>
        <v>40491962.549999997</v>
      </c>
      <c r="Z40" s="5">
        <f t="shared" si="25"/>
        <v>40491962.549999997</v>
      </c>
      <c r="AA40" s="46"/>
    </row>
    <row r="41" spans="1:27" ht="15" thickTop="1" thickBot="1" x14ac:dyDescent="0.6">
      <c r="A41" s="8">
        <v>15624</v>
      </c>
      <c r="B41" s="4">
        <f t="shared" si="19"/>
        <v>0.13</v>
      </c>
      <c r="C41" s="5">
        <f t="shared" si="20"/>
        <v>392477379.83999997</v>
      </c>
      <c r="D41" s="5">
        <f t="shared" si="20"/>
        <v>280341275.76000005</v>
      </c>
      <c r="E41" s="5">
        <f t="shared" si="17"/>
        <v>196238689.91999999</v>
      </c>
      <c r="F41" s="5">
        <f t="shared" si="17"/>
        <v>140169622.31999999</v>
      </c>
      <c r="G41" s="5">
        <f t="shared" si="17"/>
        <v>112136104.08</v>
      </c>
      <c r="H41" s="5">
        <f t="shared" si="17"/>
        <v>84102585.840000004</v>
      </c>
      <c r="I41" s="5">
        <f t="shared" si="17"/>
        <v>56069067.600000001</v>
      </c>
      <c r="J41" s="5">
        <f t="shared" si="17"/>
        <v>56069067.600000001</v>
      </c>
      <c r="K41" s="5">
        <f t="shared" si="17"/>
        <v>42050277.359999999</v>
      </c>
      <c r="L41" s="5">
        <f t="shared" si="17"/>
        <v>42050277.359999999</v>
      </c>
      <c r="M41" s="46"/>
      <c r="O41" s="8">
        <f t="shared" si="21"/>
        <v>15624</v>
      </c>
      <c r="P41" s="4">
        <f t="shared" si="21"/>
        <v>0.13</v>
      </c>
      <c r="Q41" s="5">
        <f t="shared" si="22"/>
        <v>392477379.83999997</v>
      </c>
      <c r="R41" s="5">
        <f t="shared" si="23"/>
        <v>280341275.76000005</v>
      </c>
      <c r="S41" s="5">
        <f t="shared" si="24"/>
        <v>196238689.91999999</v>
      </c>
      <c r="T41" s="5">
        <f t="shared" si="25"/>
        <v>140169622.31999999</v>
      </c>
      <c r="U41" s="5">
        <f t="shared" si="25"/>
        <v>112136104.08</v>
      </c>
      <c r="V41" s="5">
        <f t="shared" si="25"/>
        <v>84102585.840000004</v>
      </c>
      <c r="W41" s="5">
        <f t="shared" si="25"/>
        <v>56069067.600000001</v>
      </c>
      <c r="X41" s="5">
        <f t="shared" si="25"/>
        <v>56069067.600000001</v>
      </c>
      <c r="Y41" s="5">
        <f t="shared" si="25"/>
        <v>42050277.359999999</v>
      </c>
      <c r="Z41" s="5">
        <f t="shared" si="25"/>
        <v>42050277.359999999</v>
      </c>
      <c r="AA41" s="46"/>
    </row>
    <row r="42" spans="1:27" ht="15" thickTop="1" thickBot="1" x14ac:dyDescent="0.6">
      <c r="A42" s="8">
        <v>24747</v>
      </c>
      <c r="B42" s="4">
        <f t="shared" si="19"/>
        <v>0.11</v>
      </c>
      <c r="C42" s="5">
        <f t="shared" si="20"/>
        <v>526010353.44</v>
      </c>
      <c r="D42" s="5">
        <f t="shared" si="20"/>
        <v>375722069.91000003</v>
      </c>
      <c r="E42" s="5">
        <f t="shared" si="17"/>
        <v>263005176.72</v>
      </c>
      <c r="F42" s="5">
        <f t="shared" si="17"/>
        <v>187859673.87</v>
      </c>
      <c r="G42" s="5">
        <f t="shared" si="17"/>
        <v>150288283.53</v>
      </c>
      <c r="H42" s="5">
        <f t="shared" si="17"/>
        <v>112716893.19000001</v>
      </c>
      <c r="I42" s="5">
        <f t="shared" si="17"/>
        <v>75145502.850000009</v>
      </c>
      <c r="J42" s="5">
        <f t="shared" si="17"/>
        <v>75145502.850000009</v>
      </c>
      <c r="K42" s="5">
        <f t="shared" si="17"/>
        <v>56357085.509999998</v>
      </c>
      <c r="L42" s="5">
        <f t="shared" si="17"/>
        <v>56357085.509999998</v>
      </c>
      <c r="M42" s="46"/>
      <c r="O42" s="8">
        <f t="shared" si="21"/>
        <v>24747</v>
      </c>
      <c r="P42" s="4">
        <f t="shared" si="21"/>
        <v>0.11</v>
      </c>
      <c r="Q42" s="5">
        <f t="shared" si="22"/>
        <v>526010353.44</v>
      </c>
      <c r="R42" s="5">
        <f t="shared" si="23"/>
        <v>375722069.91000003</v>
      </c>
      <c r="S42" s="5">
        <f t="shared" si="24"/>
        <v>263005176.72</v>
      </c>
      <c r="T42" s="5">
        <f t="shared" si="25"/>
        <v>187859673.87</v>
      </c>
      <c r="U42" s="5">
        <f t="shared" si="25"/>
        <v>150288283.53</v>
      </c>
      <c r="V42" s="5">
        <f t="shared" si="25"/>
        <v>112716893.19000001</v>
      </c>
      <c r="W42" s="5">
        <f t="shared" si="25"/>
        <v>75145502.850000009</v>
      </c>
      <c r="X42" s="5">
        <f t="shared" si="25"/>
        <v>75145502.850000009</v>
      </c>
      <c r="Y42" s="5">
        <f t="shared" si="25"/>
        <v>56357085.509999998</v>
      </c>
      <c r="Z42" s="5">
        <f t="shared" si="25"/>
        <v>56357085.509999998</v>
      </c>
      <c r="AA42" s="46"/>
    </row>
    <row r="43" spans="1:27" ht="15" thickTop="1" thickBot="1" x14ac:dyDescent="0.6">
      <c r="A43" s="9">
        <v>48701</v>
      </c>
      <c r="B43" s="10">
        <f t="shared" si="19"/>
        <v>0.04</v>
      </c>
      <c r="C43" s="11">
        <f t="shared" si="20"/>
        <v>376423665.27999997</v>
      </c>
      <c r="D43" s="11">
        <f t="shared" si="20"/>
        <v>268874324.92000002</v>
      </c>
      <c r="E43" s="11">
        <f t="shared" si="17"/>
        <v>188211832.63999999</v>
      </c>
      <c r="F43" s="11">
        <f t="shared" si="17"/>
        <v>134436188.44</v>
      </c>
      <c r="G43" s="11">
        <f t="shared" si="17"/>
        <v>107549340.36</v>
      </c>
      <c r="H43" s="11">
        <f t="shared" si="17"/>
        <v>80662492.280000001</v>
      </c>
      <c r="I43" s="11">
        <f t="shared" si="17"/>
        <v>53775644.200000003</v>
      </c>
      <c r="J43" s="11">
        <f t="shared" si="17"/>
        <v>53775644.200000003</v>
      </c>
      <c r="K43" s="11">
        <f t="shared" si="17"/>
        <v>40330272.119999997</v>
      </c>
      <c r="L43" s="11">
        <f t="shared" si="17"/>
        <v>40330272.119999997</v>
      </c>
      <c r="M43" s="47"/>
      <c r="O43" s="9">
        <f t="shared" si="21"/>
        <v>48701</v>
      </c>
      <c r="P43" s="10">
        <f t="shared" si="21"/>
        <v>0.04</v>
      </c>
      <c r="Q43" s="11">
        <f t="shared" si="22"/>
        <v>376423665.27999997</v>
      </c>
      <c r="R43" s="11">
        <f t="shared" si="23"/>
        <v>268874324.92000002</v>
      </c>
      <c r="S43" s="11">
        <f t="shared" si="24"/>
        <v>188211832.63999999</v>
      </c>
      <c r="T43" s="11">
        <f t="shared" si="25"/>
        <v>134436188.44</v>
      </c>
      <c r="U43" s="11">
        <f t="shared" si="25"/>
        <v>107549340.36</v>
      </c>
      <c r="V43" s="11">
        <f t="shared" si="25"/>
        <v>80662492.280000001</v>
      </c>
      <c r="W43" s="11">
        <f t="shared" si="25"/>
        <v>53775644.200000003</v>
      </c>
      <c r="X43" s="11">
        <f t="shared" si="25"/>
        <v>53775644.200000003</v>
      </c>
      <c r="Y43" s="11">
        <f t="shared" si="25"/>
        <v>40330272.119999997</v>
      </c>
      <c r="Z43" s="11">
        <f t="shared" si="25"/>
        <v>40330272.119999997</v>
      </c>
      <c r="AA43" s="47"/>
    </row>
    <row r="45" spans="1:27" ht="14.7" thickBot="1" x14ac:dyDescent="0.6"/>
    <row r="46" spans="1:27" ht="19.5" thickBot="1" x14ac:dyDescent="0.75">
      <c r="A46" s="12" t="str">
        <f>A1</f>
        <v>Year 6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6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981</v>
      </c>
      <c r="B48" s="4">
        <f>B33</f>
        <v>0.03</v>
      </c>
      <c r="C48" s="5">
        <f>C$1*$B48*$A48</f>
        <v>5686817.7599999998</v>
      </c>
      <c r="D48" s="5">
        <f>D$1*$B48*$A48</f>
        <v>4062016.8899999997</v>
      </c>
      <c r="E48" s="5">
        <f t="shared" ref="E48:L58" si="26">E$1*$B48*$A48</f>
        <v>2843408.88</v>
      </c>
      <c r="F48" s="5">
        <f t="shared" si="26"/>
        <v>2030993.73</v>
      </c>
      <c r="G48" s="5">
        <f t="shared" si="26"/>
        <v>1624800.8699999999</v>
      </c>
      <c r="H48" s="5">
        <f t="shared" si="26"/>
        <v>1218608.01</v>
      </c>
      <c r="I48" s="5">
        <f t="shared" si="26"/>
        <v>812415.15</v>
      </c>
      <c r="J48" s="5">
        <f t="shared" si="26"/>
        <v>812415.15</v>
      </c>
      <c r="K48" s="5">
        <f t="shared" si="26"/>
        <v>609289.29</v>
      </c>
      <c r="L48" s="5">
        <f t="shared" si="26"/>
        <v>609289.29</v>
      </c>
      <c r="M48" s="46"/>
      <c r="O48" s="8">
        <f>A48</f>
        <v>981</v>
      </c>
      <c r="P48" s="4">
        <f>B48</f>
        <v>0.03</v>
      </c>
      <c r="Q48" s="5">
        <f>Q$1*$B48*$A48</f>
        <v>5686817.7599999998</v>
      </c>
      <c r="R48" s="5">
        <f>R$1*$B48*$A48</f>
        <v>4062016.8899999997</v>
      </c>
      <c r="S48" s="5">
        <f>S$1*$B48*$A48</f>
        <v>2843408.88</v>
      </c>
      <c r="T48" s="5">
        <f>T$1*$B48*$A48</f>
        <v>2030993.73</v>
      </c>
      <c r="U48" s="5">
        <f t="shared" ref="U48:Z48" si="27">U$1*$B48*$A48</f>
        <v>1624800.8699999999</v>
      </c>
      <c r="V48" s="5">
        <f t="shared" si="27"/>
        <v>1218608.01</v>
      </c>
      <c r="W48" s="5">
        <f t="shared" si="27"/>
        <v>812415.15</v>
      </c>
      <c r="X48" s="5">
        <f t="shared" si="27"/>
        <v>812415.15</v>
      </c>
      <c r="Y48" s="5">
        <f t="shared" si="27"/>
        <v>609289.29</v>
      </c>
      <c r="Z48" s="5">
        <f t="shared" si="27"/>
        <v>609289.29</v>
      </c>
      <c r="AA48" s="46"/>
    </row>
    <row r="49" spans="1:27" ht="15" thickTop="1" thickBot="1" x14ac:dyDescent="0.6">
      <c r="A49" s="8">
        <v>1998</v>
      </c>
      <c r="B49" s="4">
        <f t="shared" ref="B49:B58" si="28">B34</f>
        <v>0.03</v>
      </c>
      <c r="C49" s="5">
        <f t="shared" ref="C49:D58" si="29">C$1*$B49*$A49</f>
        <v>11582326.08</v>
      </c>
      <c r="D49" s="5">
        <f t="shared" si="29"/>
        <v>8273098.6199999992</v>
      </c>
      <c r="E49" s="5">
        <f t="shared" si="26"/>
        <v>5791163.04</v>
      </c>
      <c r="F49" s="5">
        <f t="shared" si="26"/>
        <v>4136519.34</v>
      </c>
      <c r="G49" s="5">
        <f t="shared" si="26"/>
        <v>3309227.46</v>
      </c>
      <c r="H49" s="5">
        <f t="shared" si="26"/>
        <v>2481935.58</v>
      </c>
      <c r="I49" s="5">
        <f t="shared" si="26"/>
        <v>1654643.7</v>
      </c>
      <c r="J49" s="5">
        <f t="shared" si="26"/>
        <v>1654643.7</v>
      </c>
      <c r="K49" s="5">
        <f t="shared" si="26"/>
        <v>1240937.82</v>
      </c>
      <c r="L49" s="5">
        <f t="shared" si="26"/>
        <v>1240937.82</v>
      </c>
      <c r="M49" s="46"/>
      <c r="O49" s="8">
        <f t="shared" ref="O49:P58" si="30">A49</f>
        <v>1998</v>
      </c>
      <c r="P49" s="4">
        <f t="shared" si="30"/>
        <v>0.03</v>
      </c>
      <c r="Q49" s="5">
        <f t="shared" ref="Q49:Q58" si="31">Q$1*$B49*$A49</f>
        <v>11582326.08</v>
      </c>
      <c r="R49" s="5">
        <f t="shared" ref="R49:R58" si="32">$D$1*$B49*$A49</f>
        <v>8273098.6199999992</v>
      </c>
      <c r="S49" s="5">
        <f t="shared" ref="S49:S58" si="33">$E$1*$B49*$A49</f>
        <v>5791163.04</v>
      </c>
      <c r="T49" s="5">
        <f t="shared" ref="T49:Z58" si="34">T$1*$B49*$A49</f>
        <v>4136519.34</v>
      </c>
      <c r="U49" s="5">
        <f t="shared" si="34"/>
        <v>3309227.46</v>
      </c>
      <c r="V49" s="5">
        <f t="shared" si="34"/>
        <v>2481935.58</v>
      </c>
      <c r="W49" s="5">
        <f t="shared" si="34"/>
        <v>1654643.7</v>
      </c>
      <c r="X49" s="5">
        <f t="shared" si="34"/>
        <v>1654643.7</v>
      </c>
      <c r="Y49" s="5">
        <f t="shared" si="34"/>
        <v>1240937.82</v>
      </c>
      <c r="Z49" s="5">
        <f t="shared" si="34"/>
        <v>1240937.82</v>
      </c>
      <c r="AA49" s="46"/>
    </row>
    <row r="50" spans="1:27" ht="15" thickTop="1" thickBot="1" x14ac:dyDescent="0.6">
      <c r="A50" s="8">
        <v>2320</v>
      </c>
      <c r="B50" s="4">
        <f t="shared" si="28"/>
        <v>7.0000000000000007E-2</v>
      </c>
      <c r="C50" s="5">
        <f t="shared" si="29"/>
        <v>31380876.800000004</v>
      </c>
      <c r="D50" s="5">
        <f t="shared" si="29"/>
        <v>22414935.200000003</v>
      </c>
      <c r="E50" s="5">
        <f t="shared" si="26"/>
        <v>15690438.400000002</v>
      </c>
      <c r="F50" s="5">
        <f t="shared" si="26"/>
        <v>11207386.4</v>
      </c>
      <c r="G50" s="5">
        <f t="shared" si="26"/>
        <v>8965941.6000000015</v>
      </c>
      <c r="H50" s="5">
        <f t="shared" si="26"/>
        <v>6724496.8000000007</v>
      </c>
      <c r="I50" s="5">
        <f t="shared" si="26"/>
        <v>4483052</v>
      </c>
      <c r="J50" s="5">
        <f t="shared" si="26"/>
        <v>4483052</v>
      </c>
      <c r="K50" s="5">
        <f t="shared" si="26"/>
        <v>3362167.2</v>
      </c>
      <c r="L50" s="5">
        <f t="shared" si="26"/>
        <v>3362167.2</v>
      </c>
      <c r="M50" s="46"/>
      <c r="O50" s="8">
        <f t="shared" si="30"/>
        <v>2320</v>
      </c>
      <c r="P50" s="4">
        <f t="shared" si="30"/>
        <v>7.0000000000000007E-2</v>
      </c>
      <c r="Q50" s="5">
        <f t="shared" si="31"/>
        <v>31380876.800000004</v>
      </c>
      <c r="R50" s="5">
        <f t="shared" si="32"/>
        <v>22414935.200000003</v>
      </c>
      <c r="S50" s="5">
        <f t="shared" si="33"/>
        <v>15690438.400000002</v>
      </c>
      <c r="T50" s="5">
        <f t="shared" si="34"/>
        <v>11207386.4</v>
      </c>
      <c r="U50" s="5">
        <f t="shared" si="34"/>
        <v>8965941.6000000015</v>
      </c>
      <c r="V50" s="5">
        <f t="shared" si="34"/>
        <v>6724496.8000000007</v>
      </c>
      <c r="W50" s="5">
        <f t="shared" si="34"/>
        <v>4483052</v>
      </c>
      <c r="X50" s="5">
        <f t="shared" si="34"/>
        <v>4483052</v>
      </c>
      <c r="Y50" s="5">
        <f t="shared" si="34"/>
        <v>3362167.2</v>
      </c>
      <c r="Z50" s="5">
        <f t="shared" si="34"/>
        <v>3362167.2</v>
      </c>
      <c r="AA50" s="46"/>
    </row>
    <row r="51" spans="1:27" ht="15" thickTop="1" thickBot="1" x14ac:dyDescent="0.6">
      <c r="A51" s="8">
        <v>4793</v>
      </c>
      <c r="B51" s="4">
        <f t="shared" si="28"/>
        <v>0.09</v>
      </c>
      <c r="C51" s="5">
        <f t="shared" si="29"/>
        <v>83354487.840000004</v>
      </c>
      <c r="D51" s="5">
        <f t="shared" si="29"/>
        <v>59538981.509999998</v>
      </c>
      <c r="E51" s="5">
        <f t="shared" si="26"/>
        <v>41677243.920000002</v>
      </c>
      <c r="F51" s="5">
        <f t="shared" si="26"/>
        <v>29769275.07</v>
      </c>
      <c r="G51" s="5">
        <f t="shared" si="26"/>
        <v>23815506.329999998</v>
      </c>
      <c r="H51" s="5">
        <f t="shared" si="26"/>
        <v>17861737.59</v>
      </c>
      <c r="I51" s="5">
        <f t="shared" si="26"/>
        <v>11907968.85</v>
      </c>
      <c r="J51" s="5">
        <f t="shared" si="26"/>
        <v>11907968.85</v>
      </c>
      <c r="K51" s="5">
        <f t="shared" si="26"/>
        <v>8930653.1099999994</v>
      </c>
      <c r="L51" s="5">
        <f t="shared" si="26"/>
        <v>8930653.1099999994</v>
      </c>
      <c r="M51" s="46"/>
      <c r="O51" s="8">
        <f t="shared" si="30"/>
        <v>4793</v>
      </c>
      <c r="P51" s="4">
        <f t="shared" si="30"/>
        <v>0.09</v>
      </c>
      <c r="Q51" s="5">
        <f t="shared" si="31"/>
        <v>83354487.840000004</v>
      </c>
      <c r="R51" s="5">
        <f t="shared" si="32"/>
        <v>59538981.509999998</v>
      </c>
      <c r="S51" s="5">
        <f t="shared" si="33"/>
        <v>41677243.920000002</v>
      </c>
      <c r="T51" s="5">
        <f t="shared" si="34"/>
        <v>29769275.07</v>
      </c>
      <c r="U51" s="5">
        <f t="shared" si="34"/>
        <v>23815506.329999998</v>
      </c>
      <c r="V51" s="5">
        <f t="shared" si="34"/>
        <v>17861737.59</v>
      </c>
      <c r="W51" s="5">
        <f t="shared" si="34"/>
        <v>11907968.85</v>
      </c>
      <c r="X51" s="5">
        <f t="shared" si="34"/>
        <v>11907968.85</v>
      </c>
      <c r="Y51" s="5">
        <f t="shared" si="34"/>
        <v>8930653.1099999994</v>
      </c>
      <c r="Z51" s="5">
        <f t="shared" si="34"/>
        <v>8930653.1099999994</v>
      </c>
      <c r="AA51" s="46"/>
    </row>
    <row r="52" spans="1:27" ht="15" thickTop="1" thickBot="1" x14ac:dyDescent="0.6">
      <c r="A52" s="8">
        <v>7592</v>
      </c>
      <c r="B52" s="4">
        <f t="shared" si="28"/>
        <v>0.11</v>
      </c>
      <c r="C52" s="5">
        <f t="shared" si="29"/>
        <v>161371907.84</v>
      </c>
      <c r="D52" s="5">
        <f t="shared" si="29"/>
        <v>115265767.76000001</v>
      </c>
      <c r="E52" s="5">
        <f t="shared" si="26"/>
        <v>80685953.920000002</v>
      </c>
      <c r="F52" s="5">
        <f t="shared" si="26"/>
        <v>57632466.32</v>
      </c>
      <c r="G52" s="5">
        <f t="shared" si="26"/>
        <v>46106140.079999998</v>
      </c>
      <c r="H52" s="5">
        <f t="shared" si="26"/>
        <v>34579813.840000004</v>
      </c>
      <c r="I52" s="5">
        <f t="shared" si="26"/>
        <v>23053487.600000001</v>
      </c>
      <c r="J52" s="5">
        <f t="shared" si="26"/>
        <v>23053487.600000001</v>
      </c>
      <c r="K52" s="5">
        <f t="shared" si="26"/>
        <v>17289489.359999999</v>
      </c>
      <c r="L52" s="5">
        <f t="shared" si="26"/>
        <v>17289489.359999999</v>
      </c>
      <c r="M52" s="46"/>
      <c r="O52" s="8">
        <f t="shared" si="30"/>
        <v>7592</v>
      </c>
      <c r="P52" s="4">
        <f t="shared" si="30"/>
        <v>0.11</v>
      </c>
      <c r="Q52" s="5">
        <f t="shared" si="31"/>
        <v>161371907.84</v>
      </c>
      <c r="R52" s="5">
        <f t="shared" si="32"/>
        <v>115265767.76000001</v>
      </c>
      <c r="S52" s="5">
        <f t="shared" si="33"/>
        <v>80685953.920000002</v>
      </c>
      <c r="T52" s="5">
        <f t="shared" si="34"/>
        <v>57632466.32</v>
      </c>
      <c r="U52" s="5">
        <f t="shared" si="34"/>
        <v>46106140.079999998</v>
      </c>
      <c r="V52" s="5">
        <f t="shared" si="34"/>
        <v>34579813.840000004</v>
      </c>
      <c r="W52" s="5">
        <f t="shared" si="34"/>
        <v>23053487.600000001</v>
      </c>
      <c r="X52" s="5">
        <f t="shared" si="34"/>
        <v>23053487.600000001</v>
      </c>
      <c r="Y52" s="5">
        <f t="shared" si="34"/>
        <v>17289489.359999999</v>
      </c>
      <c r="Z52" s="5">
        <f t="shared" si="34"/>
        <v>17289489.359999999</v>
      </c>
      <c r="AA52" s="46"/>
    </row>
    <row r="53" spans="1:27" ht="15" thickTop="1" thickBot="1" x14ac:dyDescent="0.6">
      <c r="A53" s="8">
        <v>9602</v>
      </c>
      <c r="B53" s="4">
        <f t="shared" si="28"/>
        <v>0.12</v>
      </c>
      <c r="C53" s="5">
        <f t="shared" si="29"/>
        <v>222649639.68000001</v>
      </c>
      <c r="D53" s="5">
        <f t="shared" si="29"/>
        <v>159035621.51999998</v>
      </c>
      <c r="E53" s="5">
        <f t="shared" si="26"/>
        <v>111324819.84</v>
      </c>
      <c r="F53" s="5">
        <f t="shared" si="26"/>
        <v>79517234.640000001</v>
      </c>
      <c r="G53" s="5">
        <f t="shared" si="26"/>
        <v>63614018.159999996</v>
      </c>
      <c r="H53" s="5">
        <f t="shared" si="26"/>
        <v>47710801.68</v>
      </c>
      <c r="I53" s="5">
        <f t="shared" si="26"/>
        <v>31807585.199999999</v>
      </c>
      <c r="J53" s="5">
        <f t="shared" si="26"/>
        <v>31807585.199999999</v>
      </c>
      <c r="K53" s="5">
        <f t="shared" si="26"/>
        <v>23854824.720000003</v>
      </c>
      <c r="L53" s="5">
        <f t="shared" si="26"/>
        <v>23854824.720000003</v>
      </c>
      <c r="M53" s="46"/>
      <c r="O53" s="8">
        <f t="shared" si="30"/>
        <v>9602</v>
      </c>
      <c r="P53" s="4">
        <f t="shared" si="30"/>
        <v>0.12</v>
      </c>
      <c r="Q53" s="5">
        <f t="shared" si="31"/>
        <v>222649639.68000001</v>
      </c>
      <c r="R53" s="5">
        <f t="shared" si="32"/>
        <v>159035621.51999998</v>
      </c>
      <c r="S53" s="5">
        <f t="shared" si="33"/>
        <v>111324819.84</v>
      </c>
      <c r="T53" s="5">
        <f t="shared" si="34"/>
        <v>79517234.640000001</v>
      </c>
      <c r="U53" s="5">
        <f t="shared" si="34"/>
        <v>63614018.159999996</v>
      </c>
      <c r="V53" s="5">
        <f t="shared" si="34"/>
        <v>47710801.68</v>
      </c>
      <c r="W53" s="5">
        <f t="shared" si="34"/>
        <v>31807585.199999999</v>
      </c>
      <c r="X53" s="5">
        <f t="shared" si="34"/>
        <v>31807585.199999999</v>
      </c>
      <c r="Y53" s="5">
        <f t="shared" si="34"/>
        <v>23854824.720000003</v>
      </c>
      <c r="Z53" s="5">
        <f t="shared" si="34"/>
        <v>23854824.720000003</v>
      </c>
      <c r="AA53" s="46"/>
    </row>
    <row r="54" spans="1:27" ht="15" thickTop="1" thickBot="1" x14ac:dyDescent="0.6">
      <c r="A54" s="8">
        <v>10699</v>
      </c>
      <c r="B54" s="4">
        <f t="shared" si="28"/>
        <v>0.12</v>
      </c>
      <c r="C54" s="5">
        <f t="shared" si="29"/>
        <v>248086700.16</v>
      </c>
      <c r="D54" s="5">
        <f>D$1*$B54*$A54</f>
        <v>177204969.23999998</v>
      </c>
      <c r="E54" s="5">
        <f t="shared" si="26"/>
        <v>124043350.08</v>
      </c>
      <c r="F54" s="5">
        <f t="shared" si="26"/>
        <v>88601842.679999992</v>
      </c>
      <c r="G54" s="5">
        <f t="shared" si="26"/>
        <v>70881730.920000002</v>
      </c>
      <c r="H54" s="5">
        <f t="shared" si="26"/>
        <v>53161619.160000004</v>
      </c>
      <c r="I54" s="5">
        <f t="shared" si="26"/>
        <v>35441507.399999999</v>
      </c>
      <c r="J54" s="5">
        <f t="shared" si="26"/>
        <v>35441507.399999999</v>
      </c>
      <c r="K54" s="5">
        <f t="shared" si="26"/>
        <v>26580167.640000001</v>
      </c>
      <c r="L54" s="5">
        <f t="shared" si="26"/>
        <v>26580167.640000001</v>
      </c>
      <c r="M54" s="46"/>
      <c r="O54" s="8">
        <f t="shared" si="30"/>
        <v>10699</v>
      </c>
      <c r="P54" s="4">
        <f t="shared" si="30"/>
        <v>0.12</v>
      </c>
      <c r="Q54" s="5">
        <f t="shared" si="31"/>
        <v>248086700.16</v>
      </c>
      <c r="R54" s="5">
        <f t="shared" si="32"/>
        <v>177204969.23999998</v>
      </c>
      <c r="S54" s="5">
        <f t="shared" si="33"/>
        <v>124043350.08</v>
      </c>
      <c r="T54" s="5">
        <f t="shared" si="34"/>
        <v>88601842.679999992</v>
      </c>
      <c r="U54" s="5">
        <f t="shared" si="34"/>
        <v>70881730.920000002</v>
      </c>
      <c r="V54" s="5">
        <f t="shared" si="34"/>
        <v>53161619.160000004</v>
      </c>
      <c r="W54" s="5">
        <f t="shared" si="34"/>
        <v>35441507.399999999</v>
      </c>
      <c r="X54" s="5">
        <f t="shared" si="34"/>
        <v>35441507.399999999</v>
      </c>
      <c r="Y54" s="5">
        <f t="shared" si="34"/>
        <v>26580167.640000001</v>
      </c>
      <c r="Z54" s="5">
        <f>Z$1*$B54*$A54</f>
        <v>26580167.640000001</v>
      </c>
      <c r="AA54" s="46"/>
    </row>
    <row r="55" spans="1:27" ht="15" thickTop="1" thickBot="1" x14ac:dyDescent="0.6">
      <c r="A55" s="8">
        <v>12045</v>
      </c>
      <c r="B55" s="4">
        <f t="shared" si="28"/>
        <v>0.15</v>
      </c>
      <c r="C55" s="5">
        <f t="shared" si="29"/>
        <v>349121916</v>
      </c>
      <c r="D55" s="5">
        <f t="shared" si="29"/>
        <v>249373055.25</v>
      </c>
      <c r="E55" s="5">
        <f t="shared" si="26"/>
        <v>174560958</v>
      </c>
      <c r="F55" s="5">
        <f t="shared" si="26"/>
        <v>124685624.25</v>
      </c>
      <c r="G55" s="5">
        <f t="shared" si="26"/>
        <v>99748860.75</v>
      </c>
      <c r="H55" s="5">
        <f t="shared" si="26"/>
        <v>74812097.25</v>
      </c>
      <c r="I55" s="5">
        <f t="shared" si="26"/>
        <v>49875333.75</v>
      </c>
      <c r="J55" s="5">
        <f t="shared" si="26"/>
        <v>49875333.75</v>
      </c>
      <c r="K55" s="5">
        <f t="shared" si="26"/>
        <v>37405145.25</v>
      </c>
      <c r="L55" s="5">
        <f t="shared" si="26"/>
        <v>37405145.25</v>
      </c>
      <c r="M55" s="46"/>
      <c r="O55" s="8">
        <f t="shared" si="30"/>
        <v>12045</v>
      </c>
      <c r="P55" s="4">
        <f t="shared" si="30"/>
        <v>0.15</v>
      </c>
      <c r="Q55" s="5">
        <f t="shared" si="31"/>
        <v>349121916</v>
      </c>
      <c r="R55" s="5">
        <f t="shared" si="32"/>
        <v>249373055.25</v>
      </c>
      <c r="S55" s="5">
        <f t="shared" si="33"/>
        <v>174560958</v>
      </c>
      <c r="T55" s="5">
        <f t="shared" si="34"/>
        <v>124685624.25</v>
      </c>
      <c r="U55" s="5">
        <f t="shared" si="34"/>
        <v>99748860.75</v>
      </c>
      <c r="V55" s="5">
        <f t="shared" si="34"/>
        <v>74812097.25</v>
      </c>
      <c r="W55" s="5">
        <f t="shared" si="34"/>
        <v>49875333.75</v>
      </c>
      <c r="X55" s="5">
        <f t="shared" si="34"/>
        <v>49875333.75</v>
      </c>
      <c r="Y55" s="5">
        <f t="shared" si="34"/>
        <v>37405145.25</v>
      </c>
      <c r="Z55" s="5">
        <f t="shared" si="34"/>
        <v>37405145.25</v>
      </c>
      <c r="AA55" s="46"/>
    </row>
    <row r="56" spans="1:27" ht="15" thickTop="1" thickBot="1" x14ac:dyDescent="0.6">
      <c r="A56" s="8">
        <v>15437</v>
      </c>
      <c r="B56" s="4">
        <f t="shared" si="28"/>
        <v>0.13</v>
      </c>
      <c r="C56" s="5">
        <f t="shared" si="29"/>
        <v>387779909.92000002</v>
      </c>
      <c r="D56" s="5">
        <f t="shared" si="29"/>
        <v>276985936.63</v>
      </c>
      <c r="E56" s="5">
        <f t="shared" si="26"/>
        <v>193889954.96000001</v>
      </c>
      <c r="F56" s="5">
        <f t="shared" si="26"/>
        <v>138491964.91</v>
      </c>
      <c r="G56" s="5">
        <f t="shared" si="26"/>
        <v>110793973.29000001</v>
      </c>
      <c r="H56" s="5">
        <f t="shared" si="26"/>
        <v>83095981.670000002</v>
      </c>
      <c r="I56" s="5">
        <f t="shared" si="26"/>
        <v>55397990.050000004</v>
      </c>
      <c r="J56" s="5">
        <f t="shared" si="26"/>
        <v>55397990.050000004</v>
      </c>
      <c r="K56" s="5">
        <f t="shared" si="26"/>
        <v>41546987.43</v>
      </c>
      <c r="L56" s="5">
        <f t="shared" si="26"/>
        <v>41546987.43</v>
      </c>
      <c r="M56" s="46"/>
      <c r="O56" s="8">
        <f t="shared" si="30"/>
        <v>15437</v>
      </c>
      <c r="P56" s="4">
        <f t="shared" si="30"/>
        <v>0.13</v>
      </c>
      <c r="Q56" s="5">
        <f t="shared" si="31"/>
        <v>387779909.92000002</v>
      </c>
      <c r="R56" s="5">
        <f t="shared" si="32"/>
        <v>276985936.63</v>
      </c>
      <c r="S56" s="5">
        <f t="shared" si="33"/>
        <v>193889954.96000001</v>
      </c>
      <c r="T56" s="5">
        <f t="shared" si="34"/>
        <v>138491964.91</v>
      </c>
      <c r="U56" s="5">
        <f t="shared" si="34"/>
        <v>110793973.29000001</v>
      </c>
      <c r="V56" s="5">
        <f t="shared" si="34"/>
        <v>83095981.670000002</v>
      </c>
      <c r="W56" s="5">
        <f t="shared" si="34"/>
        <v>55397990.050000004</v>
      </c>
      <c r="X56" s="5">
        <f t="shared" si="34"/>
        <v>55397990.050000004</v>
      </c>
      <c r="Y56" s="5">
        <f t="shared" si="34"/>
        <v>41546987.43</v>
      </c>
      <c r="Z56" s="5">
        <f t="shared" si="34"/>
        <v>41546987.43</v>
      </c>
      <c r="AA56" s="46"/>
    </row>
    <row r="57" spans="1:27" ht="15" thickTop="1" thickBot="1" x14ac:dyDescent="0.6">
      <c r="A57" s="8">
        <v>24249</v>
      </c>
      <c r="B57" s="4">
        <f t="shared" si="28"/>
        <v>0.11</v>
      </c>
      <c r="C57" s="5">
        <f t="shared" si="29"/>
        <v>515425104.48000002</v>
      </c>
      <c r="D57" s="5">
        <f t="shared" si="29"/>
        <v>368161169.97000003</v>
      </c>
      <c r="E57" s="5">
        <f t="shared" si="26"/>
        <v>257712552.24000001</v>
      </c>
      <c r="F57" s="5">
        <f t="shared" si="26"/>
        <v>184079251.28999999</v>
      </c>
      <c r="G57" s="5">
        <f t="shared" si="26"/>
        <v>147263934.50999999</v>
      </c>
      <c r="H57" s="5">
        <f t="shared" si="26"/>
        <v>110448617.73</v>
      </c>
      <c r="I57" s="5">
        <f t="shared" si="26"/>
        <v>73633300.950000003</v>
      </c>
      <c r="J57" s="5">
        <f t="shared" si="26"/>
        <v>73633300.950000003</v>
      </c>
      <c r="K57" s="5">
        <f t="shared" si="26"/>
        <v>55222975.170000002</v>
      </c>
      <c r="L57" s="5">
        <f t="shared" si="26"/>
        <v>55222975.170000002</v>
      </c>
      <c r="M57" s="46"/>
      <c r="O57" s="8">
        <f t="shared" si="30"/>
        <v>24249</v>
      </c>
      <c r="P57" s="4">
        <f t="shared" si="30"/>
        <v>0.11</v>
      </c>
      <c r="Q57" s="5">
        <f t="shared" si="31"/>
        <v>515425104.48000002</v>
      </c>
      <c r="R57" s="5">
        <f t="shared" si="32"/>
        <v>368161169.97000003</v>
      </c>
      <c r="S57" s="5">
        <f t="shared" si="33"/>
        <v>257712552.24000001</v>
      </c>
      <c r="T57" s="5">
        <f t="shared" si="34"/>
        <v>184079251.28999999</v>
      </c>
      <c r="U57" s="5">
        <f t="shared" si="34"/>
        <v>147263934.50999999</v>
      </c>
      <c r="V57" s="5">
        <f t="shared" si="34"/>
        <v>110448617.73</v>
      </c>
      <c r="W57" s="5">
        <f t="shared" si="34"/>
        <v>73633300.950000003</v>
      </c>
      <c r="X57" s="5">
        <f t="shared" si="34"/>
        <v>73633300.950000003</v>
      </c>
      <c r="Y57" s="5">
        <f t="shared" si="34"/>
        <v>55222975.170000002</v>
      </c>
      <c r="Z57" s="5">
        <f t="shared" si="34"/>
        <v>55222975.170000002</v>
      </c>
      <c r="AA57" s="46"/>
    </row>
    <row r="58" spans="1:27" ht="15" thickTop="1" thickBot="1" x14ac:dyDescent="0.6">
      <c r="A58" s="9">
        <v>42141</v>
      </c>
      <c r="B58" s="10">
        <f t="shared" si="28"/>
        <v>0.04</v>
      </c>
      <c r="C58" s="11">
        <f t="shared" si="29"/>
        <v>325719588.48000002</v>
      </c>
      <c r="D58" s="11">
        <f t="shared" si="29"/>
        <v>232657089.72</v>
      </c>
      <c r="E58" s="11">
        <f t="shared" si="26"/>
        <v>162859794.24000001</v>
      </c>
      <c r="F58" s="11">
        <f t="shared" si="26"/>
        <v>116327702.04000001</v>
      </c>
      <c r="G58" s="11">
        <f t="shared" si="26"/>
        <v>93062498.760000005</v>
      </c>
      <c r="H58" s="11">
        <f t="shared" si="26"/>
        <v>69797295.480000004</v>
      </c>
      <c r="I58" s="11">
        <f t="shared" si="26"/>
        <v>46532092.200000003</v>
      </c>
      <c r="J58" s="11">
        <f t="shared" si="26"/>
        <v>46532092.200000003</v>
      </c>
      <c r="K58" s="11">
        <f t="shared" si="26"/>
        <v>34897804.920000002</v>
      </c>
      <c r="L58" s="11">
        <f t="shared" si="26"/>
        <v>34897804.920000002</v>
      </c>
      <c r="M58" s="47"/>
      <c r="O58" s="9">
        <f t="shared" si="30"/>
        <v>42141</v>
      </c>
      <c r="P58" s="10">
        <f t="shared" si="30"/>
        <v>0.04</v>
      </c>
      <c r="Q58" s="11">
        <f t="shared" si="31"/>
        <v>325719588.48000002</v>
      </c>
      <c r="R58" s="11">
        <f t="shared" si="32"/>
        <v>232657089.72</v>
      </c>
      <c r="S58" s="11">
        <f t="shared" si="33"/>
        <v>162859794.24000001</v>
      </c>
      <c r="T58" s="11">
        <f t="shared" si="34"/>
        <v>116327702.04000001</v>
      </c>
      <c r="U58" s="11">
        <f t="shared" si="34"/>
        <v>93062498.760000005</v>
      </c>
      <c r="V58" s="11">
        <f t="shared" si="34"/>
        <v>69797295.480000004</v>
      </c>
      <c r="W58" s="11">
        <f t="shared" si="34"/>
        <v>46532092.200000003</v>
      </c>
      <c r="X58" s="11">
        <f t="shared" si="34"/>
        <v>46532092.200000003</v>
      </c>
      <c r="Y58" s="11">
        <f t="shared" si="34"/>
        <v>34897804.920000002</v>
      </c>
      <c r="Z58" s="11">
        <f t="shared" si="34"/>
        <v>34897804.920000002</v>
      </c>
      <c r="AA58" s="47"/>
    </row>
    <row r="60" spans="1:27" ht="14.7" thickBot="1" x14ac:dyDescent="0.6"/>
    <row r="61" spans="1:27" ht="19.5" thickBot="1" x14ac:dyDescent="0.75">
      <c r="A61" s="12" t="str">
        <f>A1</f>
        <v>Year 6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6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576</v>
      </c>
      <c r="B63" s="4">
        <f>B48</f>
        <v>0.03</v>
      </c>
      <c r="C63" s="5">
        <f>C$1*$B63*$A63</f>
        <v>3339048.96</v>
      </c>
      <c r="D63" s="5">
        <f>D$1*$B63*$A63</f>
        <v>2385037.44</v>
      </c>
      <c r="E63" s="5">
        <f t="shared" ref="E63:L73" si="35">E$1*$B63*$A63</f>
        <v>1669524.48</v>
      </c>
      <c r="F63" s="5">
        <f t="shared" si="35"/>
        <v>1192510.08</v>
      </c>
      <c r="G63" s="5">
        <f t="shared" si="35"/>
        <v>954011.52</v>
      </c>
      <c r="H63" s="5">
        <f t="shared" si="35"/>
        <v>715512.96</v>
      </c>
      <c r="I63" s="5">
        <f t="shared" si="35"/>
        <v>477014.39999999997</v>
      </c>
      <c r="J63" s="5">
        <f t="shared" si="35"/>
        <v>477014.39999999997</v>
      </c>
      <c r="K63" s="5">
        <f t="shared" si="35"/>
        <v>357747.84</v>
      </c>
      <c r="L63" s="5">
        <f t="shared" si="35"/>
        <v>357747.84</v>
      </c>
      <c r="M63" s="46"/>
      <c r="O63" s="8">
        <f>A63</f>
        <v>576</v>
      </c>
      <c r="P63" s="4">
        <f>B63</f>
        <v>0.03</v>
      </c>
      <c r="Q63" s="5">
        <f>Q$1*$B63*$A63</f>
        <v>3339048.96</v>
      </c>
      <c r="R63" s="5">
        <f>R$1*$B63*$A63</f>
        <v>2385037.44</v>
      </c>
      <c r="S63" s="5">
        <f>S$1*$B63*$A63</f>
        <v>1669524.48</v>
      </c>
      <c r="T63" s="5">
        <f>T$1*$B63*$A63</f>
        <v>1192510.08</v>
      </c>
      <c r="U63" s="5">
        <f t="shared" ref="U63:Z63" si="36">U$1*$B63*$A63</f>
        <v>954011.52</v>
      </c>
      <c r="V63" s="5">
        <f t="shared" si="36"/>
        <v>715512.96</v>
      </c>
      <c r="W63" s="5">
        <f t="shared" si="36"/>
        <v>477014.39999999997</v>
      </c>
      <c r="X63" s="5">
        <f t="shared" si="36"/>
        <v>477014.39999999997</v>
      </c>
      <c r="Y63" s="5">
        <f t="shared" si="36"/>
        <v>357747.84</v>
      </c>
      <c r="Z63" s="5">
        <f t="shared" si="36"/>
        <v>357747.84</v>
      </c>
      <c r="AA63" s="46"/>
    </row>
    <row r="64" spans="1:27" ht="15" thickTop="1" thickBot="1" x14ac:dyDescent="0.6">
      <c r="A64" s="8">
        <v>1073</v>
      </c>
      <c r="B64" s="4">
        <f t="shared" ref="B64:B73" si="37">B49</f>
        <v>0.03</v>
      </c>
      <c r="C64" s="5">
        <f t="shared" ref="C64:D73" si="38">C$1*$B64*$A64</f>
        <v>6220138.0800000001</v>
      </c>
      <c r="D64" s="5">
        <f t="shared" si="38"/>
        <v>4442960.3699999992</v>
      </c>
      <c r="E64" s="5">
        <f t="shared" si="35"/>
        <v>3110069.04</v>
      </c>
      <c r="F64" s="5">
        <f t="shared" si="35"/>
        <v>2221464.09</v>
      </c>
      <c r="G64" s="5">
        <f t="shared" si="35"/>
        <v>1777177.71</v>
      </c>
      <c r="H64" s="5">
        <f t="shared" si="35"/>
        <v>1332891.33</v>
      </c>
      <c r="I64" s="5">
        <f t="shared" si="35"/>
        <v>888604.95</v>
      </c>
      <c r="J64" s="5">
        <f t="shared" si="35"/>
        <v>888604.95</v>
      </c>
      <c r="K64" s="5">
        <f t="shared" si="35"/>
        <v>666429.57000000007</v>
      </c>
      <c r="L64" s="5">
        <f t="shared" si="35"/>
        <v>666429.57000000007</v>
      </c>
      <c r="M64" s="46"/>
      <c r="O64" s="8">
        <f t="shared" ref="O64:P73" si="39">A64</f>
        <v>1073</v>
      </c>
      <c r="P64" s="4">
        <f t="shared" si="39"/>
        <v>0.03</v>
      </c>
      <c r="Q64" s="5">
        <f t="shared" ref="Q64:Q73" si="40">Q$1*$B64*$A64</f>
        <v>6220138.0800000001</v>
      </c>
      <c r="R64" s="5">
        <f t="shared" ref="R64:R73" si="41">$D$1*$B64*$A64</f>
        <v>4442960.3699999992</v>
      </c>
      <c r="S64" s="5">
        <f t="shared" ref="S64:S73" si="42">$E$1*$B64*$A64</f>
        <v>3110069.04</v>
      </c>
      <c r="T64" s="5">
        <f t="shared" ref="T64:Z73" si="43">T$1*$B64*$A64</f>
        <v>2221464.09</v>
      </c>
      <c r="U64" s="5">
        <f t="shared" si="43"/>
        <v>1777177.71</v>
      </c>
      <c r="V64" s="5">
        <f t="shared" si="43"/>
        <v>1332891.33</v>
      </c>
      <c r="W64" s="5">
        <f t="shared" si="43"/>
        <v>888604.95</v>
      </c>
      <c r="X64" s="5">
        <f t="shared" si="43"/>
        <v>888604.95</v>
      </c>
      <c r="Y64" s="5">
        <f t="shared" si="43"/>
        <v>666429.57000000007</v>
      </c>
      <c r="Z64" s="5">
        <f t="shared" si="43"/>
        <v>666429.57000000007</v>
      </c>
      <c r="AA64" s="46"/>
    </row>
    <row r="65" spans="1:27" ht="15" thickTop="1" thickBot="1" x14ac:dyDescent="0.6">
      <c r="A65" s="8">
        <v>3471</v>
      </c>
      <c r="B65" s="4">
        <f t="shared" si="37"/>
        <v>7.0000000000000007E-2</v>
      </c>
      <c r="C65" s="5">
        <f t="shared" si="38"/>
        <v>46949579.040000007</v>
      </c>
      <c r="D65" s="5">
        <f t="shared" si="38"/>
        <v>33535448.310000002</v>
      </c>
      <c r="E65" s="5">
        <f t="shared" si="35"/>
        <v>23474789.520000003</v>
      </c>
      <c r="F65" s="5">
        <f t="shared" si="35"/>
        <v>16767602.670000002</v>
      </c>
      <c r="G65" s="5">
        <f t="shared" si="35"/>
        <v>13414130.730000002</v>
      </c>
      <c r="H65" s="5">
        <f t="shared" si="35"/>
        <v>10060658.790000001</v>
      </c>
      <c r="I65" s="5">
        <f t="shared" si="35"/>
        <v>6707186.8500000006</v>
      </c>
      <c r="J65" s="5">
        <f t="shared" si="35"/>
        <v>6707186.8500000006</v>
      </c>
      <c r="K65" s="5">
        <f t="shared" si="35"/>
        <v>5030207.91</v>
      </c>
      <c r="L65" s="5">
        <f t="shared" si="35"/>
        <v>5030207.91</v>
      </c>
      <c r="M65" s="46"/>
      <c r="O65" s="8">
        <f t="shared" si="39"/>
        <v>3471</v>
      </c>
      <c r="P65" s="4">
        <f t="shared" si="39"/>
        <v>7.0000000000000007E-2</v>
      </c>
      <c r="Q65" s="5">
        <f t="shared" si="40"/>
        <v>46949579.040000007</v>
      </c>
      <c r="R65" s="5">
        <f t="shared" si="41"/>
        <v>33535448.310000002</v>
      </c>
      <c r="S65" s="5">
        <f t="shared" si="42"/>
        <v>23474789.520000003</v>
      </c>
      <c r="T65" s="5">
        <f t="shared" si="43"/>
        <v>16767602.670000002</v>
      </c>
      <c r="U65" s="5">
        <f t="shared" si="43"/>
        <v>13414130.730000002</v>
      </c>
      <c r="V65" s="5">
        <f t="shared" si="43"/>
        <v>10060658.790000001</v>
      </c>
      <c r="W65" s="5">
        <f t="shared" si="43"/>
        <v>6707186.8500000006</v>
      </c>
      <c r="X65" s="5">
        <f t="shared" si="43"/>
        <v>6707186.8500000006</v>
      </c>
      <c r="Y65" s="5">
        <f t="shared" si="43"/>
        <v>5030207.91</v>
      </c>
      <c r="Z65" s="5">
        <f t="shared" si="43"/>
        <v>5030207.91</v>
      </c>
      <c r="AA65" s="46"/>
    </row>
    <row r="66" spans="1:27" ht="15" thickTop="1" thickBot="1" x14ac:dyDescent="0.6">
      <c r="A66" s="8">
        <v>5229</v>
      </c>
      <c r="B66" s="4">
        <f t="shared" si="37"/>
        <v>0.09</v>
      </c>
      <c r="C66" s="5">
        <f t="shared" si="38"/>
        <v>90936911.520000011</v>
      </c>
      <c r="D66" s="5">
        <f t="shared" si="38"/>
        <v>64955004.030000001</v>
      </c>
      <c r="E66" s="5">
        <f t="shared" si="35"/>
        <v>45468455.760000005</v>
      </c>
      <c r="F66" s="5">
        <f t="shared" si="35"/>
        <v>32477266.709999997</v>
      </c>
      <c r="G66" s="5">
        <f t="shared" si="35"/>
        <v>25981907.489999998</v>
      </c>
      <c r="H66" s="5">
        <f t="shared" si="35"/>
        <v>19486548.27</v>
      </c>
      <c r="I66" s="5">
        <f t="shared" si="35"/>
        <v>12991189.049999999</v>
      </c>
      <c r="J66" s="5">
        <f t="shared" si="35"/>
        <v>12991189.049999999</v>
      </c>
      <c r="K66" s="5">
        <f t="shared" si="35"/>
        <v>9743038.8300000001</v>
      </c>
      <c r="L66" s="5">
        <f t="shared" si="35"/>
        <v>9743038.8300000001</v>
      </c>
      <c r="M66" s="46"/>
      <c r="O66" s="8">
        <f t="shared" si="39"/>
        <v>5229</v>
      </c>
      <c r="P66" s="4">
        <f t="shared" si="39"/>
        <v>0.09</v>
      </c>
      <c r="Q66" s="5">
        <f t="shared" si="40"/>
        <v>90936911.520000011</v>
      </c>
      <c r="R66" s="5">
        <f t="shared" si="41"/>
        <v>64955004.030000001</v>
      </c>
      <c r="S66" s="5">
        <f t="shared" si="42"/>
        <v>45468455.760000005</v>
      </c>
      <c r="T66" s="5">
        <f t="shared" si="43"/>
        <v>32477266.709999997</v>
      </c>
      <c r="U66" s="5">
        <f t="shared" si="43"/>
        <v>25981907.489999998</v>
      </c>
      <c r="V66" s="5">
        <f t="shared" si="43"/>
        <v>19486548.27</v>
      </c>
      <c r="W66" s="5">
        <f t="shared" si="43"/>
        <v>12991189.049999999</v>
      </c>
      <c r="X66" s="5">
        <f t="shared" si="43"/>
        <v>12991189.049999999</v>
      </c>
      <c r="Y66" s="5">
        <f t="shared" si="43"/>
        <v>9743038.8300000001</v>
      </c>
      <c r="Z66" s="5">
        <f t="shared" si="43"/>
        <v>9743038.8300000001</v>
      </c>
      <c r="AA66" s="46"/>
    </row>
    <row r="67" spans="1:27" ht="15" thickTop="1" thickBot="1" x14ac:dyDescent="0.6">
      <c r="A67" s="8">
        <v>6171</v>
      </c>
      <c r="B67" s="4">
        <f t="shared" si="37"/>
        <v>0.11</v>
      </c>
      <c r="C67" s="5">
        <f t="shared" si="38"/>
        <v>131167813.92</v>
      </c>
      <c r="D67" s="5">
        <f t="shared" si="38"/>
        <v>93691392.63000001</v>
      </c>
      <c r="E67" s="5">
        <f t="shared" si="35"/>
        <v>65583906.960000001</v>
      </c>
      <c r="F67" s="5">
        <f t="shared" si="35"/>
        <v>46845356.910000004</v>
      </c>
      <c r="G67" s="5">
        <f t="shared" si="35"/>
        <v>37476421.289999999</v>
      </c>
      <c r="H67" s="5">
        <f t="shared" si="35"/>
        <v>28107485.670000002</v>
      </c>
      <c r="I67" s="5">
        <f t="shared" si="35"/>
        <v>18738550.050000001</v>
      </c>
      <c r="J67" s="5">
        <f t="shared" si="35"/>
        <v>18738550.050000001</v>
      </c>
      <c r="K67" s="5">
        <f t="shared" si="35"/>
        <v>14053403.43</v>
      </c>
      <c r="L67" s="5">
        <f t="shared" si="35"/>
        <v>14053403.43</v>
      </c>
      <c r="M67" s="46"/>
      <c r="O67" s="8">
        <f t="shared" si="39"/>
        <v>6171</v>
      </c>
      <c r="P67" s="4">
        <f t="shared" si="39"/>
        <v>0.11</v>
      </c>
      <c r="Q67" s="5">
        <f t="shared" si="40"/>
        <v>131167813.92</v>
      </c>
      <c r="R67" s="5">
        <f t="shared" si="41"/>
        <v>93691392.63000001</v>
      </c>
      <c r="S67" s="5">
        <f t="shared" si="42"/>
        <v>65583906.960000001</v>
      </c>
      <c r="T67" s="5">
        <f t="shared" si="43"/>
        <v>46845356.910000004</v>
      </c>
      <c r="U67" s="5">
        <f t="shared" si="43"/>
        <v>37476421.289999999</v>
      </c>
      <c r="V67" s="5">
        <f t="shared" si="43"/>
        <v>28107485.670000002</v>
      </c>
      <c r="W67" s="5">
        <f t="shared" si="43"/>
        <v>18738550.050000001</v>
      </c>
      <c r="X67" s="5">
        <f t="shared" si="43"/>
        <v>18738550.050000001</v>
      </c>
      <c r="Y67" s="5">
        <f t="shared" si="43"/>
        <v>14053403.43</v>
      </c>
      <c r="Z67" s="5">
        <f t="shared" si="43"/>
        <v>14053403.43</v>
      </c>
      <c r="AA67" s="46"/>
    </row>
    <row r="68" spans="1:27" ht="15" thickTop="1" thickBot="1" x14ac:dyDescent="0.6">
      <c r="A68" s="8">
        <v>8167</v>
      </c>
      <c r="B68" s="4">
        <f t="shared" si="37"/>
        <v>0.12</v>
      </c>
      <c r="C68" s="5">
        <f t="shared" si="38"/>
        <v>189375089.28</v>
      </c>
      <c r="D68" s="5">
        <f t="shared" si="38"/>
        <v>135268060.91999999</v>
      </c>
      <c r="E68" s="5">
        <f t="shared" si="35"/>
        <v>94687544.640000001</v>
      </c>
      <c r="F68" s="5">
        <f t="shared" si="35"/>
        <v>67633540.439999998</v>
      </c>
      <c r="G68" s="5">
        <f t="shared" si="35"/>
        <v>54107028.359999999</v>
      </c>
      <c r="H68" s="5">
        <f t="shared" si="35"/>
        <v>40580516.280000001</v>
      </c>
      <c r="I68" s="5">
        <f t="shared" si="35"/>
        <v>27054004.199999999</v>
      </c>
      <c r="J68" s="5">
        <f t="shared" si="35"/>
        <v>27054004.199999999</v>
      </c>
      <c r="K68" s="5">
        <f t="shared" si="35"/>
        <v>20289768.120000001</v>
      </c>
      <c r="L68" s="5">
        <f t="shared" si="35"/>
        <v>20289768.120000001</v>
      </c>
      <c r="M68" s="46"/>
      <c r="O68" s="8">
        <f t="shared" si="39"/>
        <v>8167</v>
      </c>
      <c r="P68" s="4">
        <f t="shared" si="39"/>
        <v>0.12</v>
      </c>
      <c r="Q68" s="5">
        <f t="shared" si="40"/>
        <v>189375089.28</v>
      </c>
      <c r="R68" s="5">
        <f t="shared" si="41"/>
        <v>135268060.91999999</v>
      </c>
      <c r="S68" s="5">
        <f t="shared" si="42"/>
        <v>94687544.640000001</v>
      </c>
      <c r="T68" s="5">
        <f t="shared" si="43"/>
        <v>67633540.439999998</v>
      </c>
      <c r="U68" s="5">
        <f t="shared" si="43"/>
        <v>54107028.359999999</v>
      </c>
      <c r="V68" s="5">
        <f t="shared" si="43"/>
        <v>40580516.280000001</v>
      </c>
      <c r="W68" s="5">
        <f t="shared" si="43"/>
        <v>27054004.199999999</v>
      </c>
      <c r="X68" s="5">
        <f t="shared" si="43"/>
        <v>27054004.199999999</v>
      </c>
      <c r="Y68" s="5">
        <f t="shared" si="43"/>
        <v>20289768.120000001</v>
      </c>
      <c r="Z68" s="5">
        <f t="shared" si="43"/>
        <v>20289768.120000001</v>
      </c>
      <c r="AA68" s="46"/>
    </row>
    <row r="69" spans="1:27" ht="15" thickTop="1" thickBot="1" x14ac:dyDescent="0.6">
      <c r="A69" s="8">
        <v>10122</v>
      </c>
      <c r="B69" s="4">
        <f t="shared" si="37"/>
        <v>0.12</v>
      </c>
      <c r="C69" s="5">
        <f t="shared" si="38"/>
        <v>234707316.47999999</v>
      </c>
      <c r="D69" s="5">
        <f>D$1*$B69*$A69</f>
        <v>167648256.71999997</v>
      </c>
      <c r="E69" s="5">
        <f t="shared" si="35"/>
        <v>117353658.23999999</v>
      </c>
      <c r="F69" s="5">
        <f t="shared" si="35"/>
        <v>83823521.039999992</v>
      </c>
      <c r="G69" s="5">
        <f t="shared" si="35"/>
        <v>67059059.759999998</v>
      </c>
      <c r="H69" s="5">
        <f t="shared" si="35"/>
        <v>50294598.480000004</v>
      </c>
      <c r="I69" s="5">
        <f t="shared" si="35"/>
        <v>33530137.199999999</v>
      </c>
      <c r="J69" s="5">
        <f t="shared" si="35"/>
        <v>33530137.199999999</v>
      </c>
      <c r="K69" s="5">
        <f t="shared" si="35"/>
        <v>25146691.920000002</v>
      </c>
      <c r="L69" s="5">
        <f t="shared" si="35"/>
        <v>25146691.920000002</v>
      </c>
      <c r="M69" s="46"/>
      <c r="O69" s="8">
        <f t="shared" si="39"/>
        <v>10122</v>
      </c>
      <c r="P69" s="4">
        <f t="shared" si="39"/>
        <v>0.12</v>
      </c>
      <c r="Q69" s="5">
        <f t="shared" si="40"/>
        <v>234707316.47999999</v>
      </c>
      <c r="R69" s="5">
        <f t="shared" si="41"/>
        <v>167648256.71999997</v>
      </c>
      <c r="S69" s="5">
        <f t="shared" si="42"/>
        <v>117353658.23999999</v>
      </c>
      <c r="T69" s="5">
        <f t="shared" si="43"/>
        <v>83823521.039999992</v>
      </c>
      <c r="U69" s="5">
        <f t="shared" si="43"/>
        <v>67059059.759999998</v>
      </c>
      <c r="V69" s="5">
        <f t="shared" si="43"/>
        <v>50294598.480000004</v>
      </c>
      <c r="W69" s="5">
        <f t="shared" si="43"/>
        <v>33530137.199999999</v>
      </c>
      <c r="X69" s="5">
        <f t="shared" si="43"/>
        <v>33530137.199999999</v>
      </c>
      <c r="Y69" s="5">
        <f t="shared" si="43"/>
        <v>25146691.920000002</v>
      </c>
      <c r="Z69" s="5">
        <f>Z$1*$B69*$A69</f>
        <v>25146691.920000002</v>
      </c>
      <c r="AA69" s="46"/>
    </row>
    <row r="70" spans="1:27" ht="15" thickTop="1" thickBot="1" x14ac:dyDescent="0.6">
      <c r="A70" s="8">
        <v>12100</v>
      </c>
      <c r="B70" s="4">
        <f t="shared" si="37"/>
        <v>0.15</v>
      </c>
      <c r="C70" s="5">
        <f t="shared" si="38"/>
        <v>350716080</v>
      </c>
      <c r="D70" s="5">
        <f t="shared" si="38"/>
        <v>250511745</v>
      </c>
      <c r="E70" s="5">
        <f t="shared" si="35"/>
        <v>175358040</v>
      </c>
      <c r="F70" s="5">
        <f t="shared" si="35"/>
        <v>125254965</v>
      </c>
      <c r="G70" s="5">
        <f t="shared" si="35"/>
        <v>100204335</v>
      </c>
      <c r="H70" s="5">
        <f t="shared" si="35"/>
        <v>75153705</v>
      </c>
      <c r="I70" s="5">
        <f t="shared" si="35"/>
        <v>50103075</v>
      </c>
      <c r="J70" s="5">
        <f t="shared" si="35"/>
        <v>50103075</v>
      </c>
      <c r="K70" s="5">
        <f t="shared" si="35"/>
        <v>37575945</v>
      </c>
      <c r="L70" s="5">
        <f t="shared" si="35"/>
        <v>37575945</v>
      </c>
      <c r="M70" s="46"/>
      <c r="O70" s="8">
        <f t="shared" si="39"/>
        <v>12100</v>
      </c>
      <c r="P70" s="4">
        <f t="shared" si="39"/>
        <v>0.15</v>
      </c>
      <c r="Q70" s="5">
        <f t="shared" si="40"/>
        <v>350716080</v>
      </c>
      <c r="R70" s="5">
        <f t="shared" si="41"/>
        <v>250511745</v>
      </c>
      <c r="S70" s="5">
        <f t="shared" si="42"/>
        <v>175358040</v>
      </c>
      <c r="T70" s="5">
        <f t="shared" si="43"/>
        <v>125254965</v>
      </c>
      <c r="U70" s="5">
        <f t="shared" si="43"/>
        <v>100204335</v>
      </c>
      <c r="V70" s="5">
        <f t="shared" si="43"/>
        <v>75153705</v>
      </c>
      <c r="W70" s="5">
        <f t="shared" si="43"/>
        <v>50103075</v>
      </c>
      <c r="X70" s="5">
        <f t="shared" si="43"/>
        <v>50103075</v>
      </c>
      <c r="Y70" s="5">
        <f t="shared" si="43"/>
        <v>37575945</v>
      </c>
      <c r="Z70" s="5">
        <f t="shared" si="43"/>
        <v>37575945</v>
      </c>
      <c r="AA70" s="46"/>
    </row>
    <row r="71" spans="1:27" ht="15" thickTop="1" thickBot="1" x14ac:dyDescent="0.6">
      <c r="A71" s="8">
        <v>17581</v>
      </c>
      <c r="B71" s="4">
        <f t="shared" si="37"/>
        <v>0.13</v>
      </c>
      <c r="C71" s="5">
        <f t="shared" si="38"/>
        <v>441637532.95999998</v>
      </c>
      <c r="D71" s="5">
        <f t="shared" si="38"/>
        <v>315455707.19000006</v>
      </c>
      <c r="E71" s="5">
        <f t="shared" si="35"/>
        <v>220818766.47999999</v>
      </c>
      <c r="F71" s="5">
        <f t="shared" si="35"/>
        <v>157726710.83000001</v>
      </c>
      <c r="G71" s="5">
        <f t="shared" si="35"/>
        <v>126181825.77</v>
      </c>
      <c r="H71" s="5">
        <f t="shared" si="35"/>
        <v>94636940.709999993</v>
      </c>
      <c r="I71" s="5">
        <f t="shared" si="35"/>
        <v>63092055.649999999</v>
      </c>
      <c r="J71" s="5">
        <f t="shared" si="35"/>
        <v>63092055.649999999</v>
      </c>
      <c r="K71" s="5">
        <f t="shared" si="35"/>
        <v>47317327.589999996</v>
      </c>
      <c r="L71" s="5">
        <f t="shared" si="35"/>
        <v>47317327.589999996</v>
      </c>
      <c r="M71" s="46"/>
      <c r="O71" s="8">
        <f t="shared" si="39"/>
        <v>17581</v>
      </c>
      <c r="P71" s="4">
        <f t="shared" si="39"/>
        <v>0.13</v>
      </c>
      <c r="Q71" s="5">
        <f t="shared" si="40"/>
        <v>441637532.95999998</v>
      </c>
      <c r="R71" s="5">
        <f t="shared" si="41"/>
        <v>315455707.19000006</v>
      </c>
      <c r="S71" s="5">
        <f t="shared" si="42"/>
        <v>220818766.47999999</v>
      </c>
      <c r="T71" s="5">
        <f t="shared" si="43"/>
        <v>157726710.83000001</v>
      </c>
      <c r="U71" s="5">
        <f t="shared" si="43"/>
        <v>126181825.77</v>
      </c>
      <c r="V71" s="5">
        <f t="shared" si="43"/>
        <v>94636940.709999993</v>
      </c>
      <c r="W71" s="5">
        <f t="shared" si="43"/>
        <v>63092055.649999999</v>
      </c>
      <c r="X71" s="5">
        <f t="shared" si="43"/>
        <v>63092055.649999999</v>
      </c>
      <c r="Y71" s="5">
        <f t="shared" si="43"/>
        <v>47317327.589999996</v>
      </c>
      <c r="Z71" s="5">
        <f t="shared" si="43"/>
        <v>47317327.589999996</v>
      </c>
      <c r="AA71" s="46"/>
    </row>
    <row r="72" spans="1:27" ht="15" thickTop="1" thickBot="1" x14ac:dyDescent="0.6">
      <c r="A72" s="8">
        <v>23781</v>
      </c>
      <c r="B72" s="4">
        <f t="shared" si="37"/>
        <v>0.11</v>
      </c>
      <c r="C72" s="5">
        <f t="shared" si="38"/>
        <v>505477521.12</v>
      </c>
      <c r="D72" s="5">
        <f t="shared" si="38"/>
        <v>361055745.93000001</v>
      </c>
      <c r="E72" s="5">
        <f t="shared" si="35"/>
        <v>252738760.56</v>
      </c>
      <c r="F72" s="5">
        <f t="shared" si="35"/>
        <v>180526565.00999999</v>
      </c>
      <c r="G72" s="5">
        <f t="shared" si="35"/>
        <v>144421775.19</v>
      </c>
      <c r="H72" s="5">
        <f t="shared" si="35"/>
        <v>108316985.37</v>
      </c>
      <c r="I72" s="5">
        <f t="shared" si="35"/>
        <v>72212195.549999997</v>
      </c>
      <c r="J72" s="5">
        <f t="shared" si="35"/>
        <v>72212195.549999997</v>
      </c>
      <c r="K72" s="5">
        <f t="shared" si="35"/>
        <v>54157184.729999997</v>
      </c>
      <c r="L72" s="5">
        <f t="shared" si="35"/>
        <v>54157184.729999997</v>
      </c>
      <c r="M72" s="46"/>
      <c r="O72" s="8">
        <f t="shared" si="39"/>
        <v>23781</v>
      </c>
      <c r="P72" s="4">
        <f t="shared" si="39"/>
        <v>0.11</v>
      </c>
      <c r="Q72" s="5">
        <f t="shared" si="40"/>
        <v>505477521.12</v>
      </c>
      <c r="R72" s="5">
        <f t="shared" si="41"/>
        <v>361055745.93000001</v>
      </c>
      <c r="S72" s="5">
        <f t="shared" si="42"/>
        <v>252738760.56</v>
      </c>
      <c r="T72" s="5">
        <f t="shared" si="43"/>
        <v>180526565.00999999</v>
      </c>
      <c r="U72" s="5">
        <f t="shared" si="43"/>
        <v>144421775.19</v>
      </c>
      <c r="V72" s="5">
        <f t="shared" si="43"/>
        <v>108316985.37</v>
      </c>
      <c r="W72" s="5">
        <f t="shared" si="43"/>
        <v>72212195.549999997</v>
      </c>
      <c r="X72" s="5">
        <f t="shared" si="43"/>
        <v>72212195.549999997</v>
      </c>
      <c r="Y72" s="5">
        <f t="shared" si="43"/>
        <v>54157184.729999997</v>
      </c>
      <c r="Z72" s="5">
        <f t="shared" si="43"/>
        <v>54157184.729999997</v>
      </c>
      <c r="AA72" s="46"/>
    </row>
    <row r="73" spans="1:27" ht="15" thickTop="1" thickBot="1" x14ac:dyDescent="0.6">
      <c r="A73" s="9">
        <v>35634</v>
      </c>
      <c r="B73" s="10">
        <f t="shared" si="37"/>
        <v>0.04</v>
      </c>
      <c r="C73" s="11">
        <f t="shared" si="38"/>
        <v>275425163.51999998</v>
      </c>
      <c r="D73" s="11">
        <f t="shared" si="38"/>
        <v>196732463.28</v>
      </c>
      <c r="E73" s="11">
        <f t="shared" si="35"/>
        <v>137712581.75999999</v>
      </c>
      <c r="F73" s="11">
        <f t="shared" si="35"/>
        <v>98365518.960000008</v>
      </c>
      <c r="G73" s="11">
        <f t="shared" si="35"/>
        <v>78692700.24000001</v>
      </c>
      <c r="H73" s="11">
        <f t="shared" si="35"/>
        <v>59019881.519999996</v>
      </c>
      <c r="I73" s="11">
        <f t="shared" si="35"/>
        <v>39347062.800000004</v>
      </c>
      <c r="J73" s="11">
        <f t="shared" si="35"/>
        <v>39347062.800000004</v>
      </c>
      <c r="K73" s="11">
        <f t="shared" si="35"/>
        <v>29509228.080000002</v>
      </c>
      <c r="L73" s="11">
        <f t="shared" si="35"/>
        <v>29509228.080000002</v>
      </c>
      <c r="M73" s="47"/>
      <c r="O73" s="9">
        <f t="shared" si="39"/>
        <v>35634</v>
      </c>
      <c r="P73" s="10">
        <f t="shared" si="39"/>
        <v>0.04</v>
      </c>
      <c r="Q73" s="11">
        <f t="shared" si="40"/>
        <v>275425163.51999998</v>
      </c>
      <c r="R73" s="11">
        <f t="shared" si="41"/>
        <v>196732463.28</v>
      </c>
      <c r="S73" s="11">
        <f t="shared" si="42"/>
        <v>137712581.75999999</v>
      </c>
      <c r="T73" s="11">
        <f t="shared" si="43"/>
        <v>98365518.960000008</v>
      </c>
      <c r="U73" s="11">
        <f t="shared" si="43"/>
        <v>78692700.24000001</v>
      </c>
      <c r="V73" s="11">
        <f t="shared" si="43"/>
        <v>59019881.519999996</v>
      </c>
      <c r="W73" s="11">
        <f t="shared" si="43"/>
        <v>39347062.800000004</v>
      </c>
      <c r="X73" s="11">
        <f t="shared" si="43"/>
        <v>39347062.800000004</v>
      </c>
      <c r="Y73" s="11">
        <f t="shared" si="43"/>
        <v>29509228.080000002</v>
      </c>
      <c r="Z73" s="11">
        <f t="shared" si="43"/>
        <v>29509228.080000002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3B8B-932A-49E3-BB6C-24747BFE0940}">
  <dimension ref="A1:AA73"/>
  <sheetViews>
    <sheetView workbookViewId="0">
      <selection activeCell="O1" sqref="A1:XFD1048576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8" width="14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2" width="14.3125" bestFit="1" customWidth="1"/>
    <col min="23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47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7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569</v>
      </c>
      <c r="B3" s="4">
        <f>Data!L28</f>
        <v>0.03</v>
      </c>
      <c r="C3" s="5">
        <f>C$1*$B3*$A3</f>
        <v>3298470.24</v>
      </c>
      <c r="D3" s="5">
        <f>D$1*$B3*$A3</f>
        <v>2356052.61</v>
      </c>
      <c r="E3" s="5">
        <f t="shared" ref="E3:L13" si="0">E$1*$B3*$A3</f>
        <v>1649235.12</v>
      </c>
      <c r="F3" s="5">
        <f t="shared" si="0"/>
        <v>1178017.77</v>
      </c>
      <c r="G3" s="5">
        <f t="shared" si="0"/>
        <v>942417.63</v>
      </c>
      <c r="H3" s="5">
        <f t="shared" si="0"/>
        <v>706817.49</v>
      </c>
      <c r="I3" s="5">
        <f t="shared" si="0"/>
        <v>471217.35</v>
      </c>
      <c r="J3" s="5">
        <f t="shared" si="0"/>
        <v>471217.35</v>
      </c>
      <c r="K3" s="5">
        <f t="shared" si="0"/>
        <v>353400.21</v>
      </c>
      <c r="L3" s="5">
        <f t="shared" si="0"/>
        <v>353400.21</v>
      </c>
      <c r="M3" s="46"/>
      <c r="O3" s="8">
        <f>A3</f>
        <v>569</v>
      </c>
      <c r="P3" s="4">
        <f>B3</f>
        <v>0.03</v>
      </c>
      <c r="Q3" s="5">
        <f>Q$1*$B3*$A3</f>
        <v>3298470.24</v>
      </c>
      <c r="R3" s="5">
        <f>R$1*$B3*$A3</f>
        <v>2356052.61</v>
      </c>
      <c r="S3" s="5">
        <f>S$1*$B3*$A3</f>
        <v>1649235.12</v>
      </c>
      <c r="T3" s="5">
        <f>T$1*$B3*$A3</f>
        <v>1178017.77</v>
      </c>
      <c r="U3" s="5">
        <f t="shared" ref="U3:Z3" si="1">U$1*$B3*$A3</f>
        <v>942417.63</v>
      </c>
      <c r="V3" s="5">
        <f t="shared" si="1"/>
        <v>706817.49</v>
      </c>
      <c r="W3" s="5">
        <f t="shared" si="1"/>
        <v>471217.35</v>
      </c>
      <c r="X3" s="5">
        <f t="shared" si="1"/>
        <v>471217.35</v>
      </c>
      <c r="Y3" s="5">
        <f t="shared" si="1"/>
        <v>353400.21</v>
      </c>
      <c r="Z3" s="5">
        <f t="shared" si="1"/>
        <v>353400.21</v>
      </c>
      <c r="AA3" s="46"/>
    </row>
    <row r="4" spans="1:27" ht="15" thickTop="1" thickBot="1" x14ac:dyDescent="0.6">
      <c r="A4" s="8">
        <v>1706</v>
      </c>
      <c r="B4" s="4">
        <f>Data!L29</f>
        <v>0.03</v>
      </c>
      <c r="C4" s="5">
        <f t="shared" ref="C4:D13" si="2">C$1*$B4*$A4</f>
        <v>9889613.7599999998</v>
      </c>
      <c r="D4" s="5">
        <f t="shared" si="2"/>
        <v>7064017.1399999997</v>
      </c>
      <c r="E4" s="5">
        <f t="shared" si="0"/>
        <v>4944806.88</v>
      </c>
      <c r="F4" s="5">
        <f t="shared" si="0"/>
        <v>3531982.98</v>
      </c>
      <c r="G4" s="5">
        <f t="shared" si="0"/>
        <v>2825596.62</v>
      </c>
      <c r="H4" s="5">
        <f t="shared" si="0"/>
        <v>2119210.2600000002</v>
      </c>
      <c r="I4" s="5">
        <f t="shared" si="0"/>
        <v>1412823.9</v>
      </c>
      <c r="J4" s="5">
        <f t="shared" si="0"/>
        <v>1412823.9</v>
      </c>
      <c r="K4" s="5">
        <f t="shared" si="0"/>
        <v>1059579.54</v>
      </c>
      <c r="L4" s="5">
        <f t="shared" si="0"/>
        <v>1059579.54</v>
      </c>
      <c r="M4" s="46"/>
      <c r="O4" s="8">
        <f t="shared" ref="O4:P13" si="3">A4</f>
        <v>1706</v>
      </c>
      <c r="P4" s="4">
        <f t="shared" si="3"/>
        <v>0.03</v>
      </c>
      <c r="Q4" s="5">
        <f t="shared" ref="Q4:Q13" si="4">Q$1*$B4*$A4</f>
        <v>9889613.7599999998</v>
      </c>
      <c r="R4" s="5">
        <f t="shared" ref="R4:R13" si="5">$D$1*$B4*$A4</f>
        <v>7064017.1399999997</v>
      </c>
      <c r="S4" s="5">
        <f t="shared" ref="S4:S13" si="6">$E$1*$B4*$A4</f>
        <v>4944806.88</v>
      </c>
      <c r="T4" s="5">
        <f t="shared" ref="T4:Z13" si="7">T$1*$B4*$A4</f>
        <v>3531982.98</v>
      </c>
      <c r="U4" s="5">
        <f t="shared" si="7"/>
        <v>2825596.62</v>
      </c>
      <c r="V4" s="5">
        <f t="shared" si="7"/>
        <v>2119210.2600000002</v>
      </c>
      <c r="W4" s="5">
        <f t="shared" si="7"/>
        <v>1412823.9</v>
      </c>
      <c r="X4" s="5">
        <f t="shared" si="7"/>
        <v>1412823.9</v>
      </c>
      <c r="Y4" s="5">
        <f t="shared" si="7"/>
        <v>1059579.54</v>
      </c>
      <c r="Z4" s="5">
        <f t="shared" si="7"/>
        <v>1059579.54</v>
      </c>
      <c r="AA4" s="46"/>
    </row>
    <row r="5" spans="1:27" ht="15" thickTop="1" thickBot="1" x14ac:dyDescent="0.6">
      <c r="A5" s="8">
        <v>2521</v>
      </c>
      <c r="B5" s="4">
        <f>Data!L30</f>
        <v>7.0000000000000007E-2</v>
      </c>
      <c r="C5" s="5">
        <f t="shared" si="2"/>
        <v>34099651.040000007</v>
      </c>
      <c r="D5" s="5">
        <f t="shared" si="2"/>
        <v>24356918.810000002</v>
      </c>
      <c r="E5" s="5">
        <f t="shared" si="0"/>
        <v>17049825.520000003</v>
      </c>
      <c r="F5" s="5">
        <f t="shared" si="0"/>
        <v>12178371.170000002</v>
      </c>
      <c r="G5" s="5">
        <f t="shared" si="0"/>
        <v>9742732.2300000023</v>
      </c>
      <c r="H5" s="5">
        <f t="shared" si="0"/>
        <v>7307093.290000001</v>
      </c>
      <c r="I5" s="5">
        <f t="shared" si="0"/>
        <v>4871454.3500000006</v>
      </c>
      <c r="J5" s="5">
        <f t="shared" si="0"/>
        <v>4871454.3500000006</v>
      </c>
      <c r="K5" s="5">
        <f t="shared" si="0"/>
        <v>3653458.41</v>
      </c>
      <c r="L5" s="5">
        <f t="shared" si="0"/>
        <v>3653458.41</v>
      </c>
      <c r="M5" s="46"/>
      <c r="O5" s="8">
        <f t="shared" si="3"/>
        <v>2521</v>
      </c>
      <c r="P5" s="4">
        <f t="shared" si="3"/>
        <v>7.0000000000000007E-2</v>
      </c>
      <c r="Q5" s="5">
        <f t="shared" si="4"/>
        <v>34099651.040000007</v>
      </c>
      <c r="R5" s="5">
        <f t="shared" si="5"/>
        <v>24356918.810000002</v>
      </c>
      <c r="S5" s="5">
        <f t="shared" si="6"/>
        <v>17049825.520000003</v>
      </c>
      <c r="T5" s="5">
        <f t="shared" si="7"/>
        <v>12178371.170000002</v>
      </c>
      <c r="U5" s="5">
        <f t="shared" si="7"/>
        <v>9742732.2300000023</v>
      </c>
      <c r="V5" s="5">
        <f t="shared" si="7"/>
        <v>7307093.290000001</v>
      </c>
      <c r="W5" s="5">
        <f t="shared" si="7"/>
        <v>4871454.3500000006</v>
      </c>
      <c r="X5" s="5">
        <f t="shared" si="7"/>
        <v>4871454.3500000006</v>
      </c>
      <c r="Y5" s="5">
        <f t="shared" si="7"/>
        <v>3653458.41</v>
      </c>
      <c r="Z5" s="5">
        <f t="shared" si="7"/>
        <v>3653458.41</v>
      </c>
      <c r="AA5" s="46"/>
    </row>
    <row r="6" spans="1:27" ht="15" thickTop="1" thickBot="1" x14ac:dyDescent="0.6">
      <c r="A6" s="8">
        <v>5271</v>
      </c>
      <c r="B6" s="4">
        <f>Data!L31</f>
        <v>0.1</v>
      </c>
      <c r="C6" s="5">
        <f t="shared" si="2"/>
        <v>101852587.2</v>
      </c>
      <c r="D6" s="5">
        <f t="shared" si="2"/>
        <v>72751923.300000012</v>
      </c>
      <c r="E6" s="5">
        <f t="shared" si="0"/>
        <v>50926293.600000001</v>
      </c>
      <c r="F6" s="5">
        <f t="shared" si="0"/>
        <v>36375698.100000001</v>
      </c>
      <c r="G6" s="5">
        <f t="shared" si="0"/>
        <v>29100663.900000002</v>
      </c>
      <c r="H6" s="5">
        <f t="shared" si="0"/>
        <v>21825629.699999999</v>
      </c>
      <c r="I6" s="5">
        <f t="shared" si="0"/>
        <v>14550595.5</v>
      </c>
      <c r="J6" s="5">
        <f t="shared" si="0"/>
        <v>14550595.5</v>
      </c>
      <c r="K6" s="5">
        <f t="shared" si="0"/>
        <v>10912551.300000001</v>
      </c>
      <c r="L6" s="5">
        <f t="shared" si="0"/>
        <v>10912551.300000001</v>
      </c>
      <c r="M6" s="46"/>
      <c r="O6" s="8">
        <f t="shared" si="3"/>
        <v>5271</v>
      </c>
      <c r="P6" s="4">
        <f t="shared" si="3"/>
        <v>0.1</v>
      </c>
      <c r="Q6" s="5">
        <f t="shared" si="4"/>
        <v>101852587.2</v>
      </c>
      <c r="R6" s="5">
        <f t="shared" si="5"/>
        <v>72751923.300000012</v>
      </c>
      <c r="S6" s="5">
        <f t="shared" si="6"/>
        <v>50926293.600000001</v>
      </c>
      <c r="T6" s="5">
        <f t="shared" si="7"/>
        <v>36375698.100000001</v>
      </c>
      <c r="U6" s="5">
        <f t="shared" si="7"/>
        <v>29100663.900000002</v>
      </c>
      <c r="V6" s="5">
        <f t="shared" si="7"/>
        <v>21825629.699999999</v>
      </c>
      <c r="W6" s="5">
        <f t="shared" si="7"/>
        <v>14550595.5</v>
      </c>
      <c r="X6" s="5">
        <f t="shared" si="7"/>
        <v>14550595.5</v>
      </c>
      <c r="Y6" s="5">
        <f t="shared" si="7"/>
        <v>10912551.300000001</v>
      </c>
      <c r="Z6" s="5">
        <f t="shared" si="7"/>
        <v>10912551.300000001</v>
      </c>
      <c r="AA6" s="46"/>
    </row>
    <row r="7" spans="1:27" ht="15" thickTop="1" thickBot="1" x14ac:dyDescent="0.6">
      <c r="A7" s="8">
        <v>7546</v>
      </c>
      <c r="B7" s="4">
        <f>Data!L32</f>
        <v>0.11</v>
      </c>
      <c r="C7" s="5">
        <f t="shared" si="2"/>
        <v>160394153.92000002</v>
      </c>
      <c r="D7" s="5">
        <f t="shared" si="2"/>
        <v>114567371.38000001</v>
      </c>
      <c r="E7" s="5">
        <f t="shared" si="0"/>
        <v>80197076.960000008</v>
      </c>
      <c r="F7" s="5">
        <f t="shared" si="0"/>
        <v>57283270.660000004</v>
      </c>
      <c r="G7" s="5">
        <f t="shared" si="0"/>
        <v>45826782.539999999</v>
      </c>
      <c r="H7" s="5">
        <f t="shared" si="0"/>
        <v>34370294.420000002</v>
      </c>
      <c r="I7" s="5">
        <f t="shared" si="0"/>
        <v>22913806.300000001</v>
      </c>
      <c r="J7" s="5">
        <f t="shared" si="0"/>
        <v>22913806.300000001</v>
      </c>
      <c r="K7" s="5">
        <f t="shared" si="0"/>
        <v>17184732.18</v>
      </c>
      <c r="L7" s="5">
        <f t="shared" si="0"/>
        <v>17184732.18</v>
      </c>
      <c r="M7" s="46"/>
      <c r="O7" s="8">
        <f t="shared" si="3"/>
        <v>7546</v>
      </c>
      <c r="P7" s="4">
        <f t="shared" si="3"/>
        <v>0.11</v>
      </c>
      <c r="Q7" s="5">
        <f t="shared" si="4"/>
        <v>160394153.92000002</v>
      </c>
      <c r="R7" s="5">
        <f t="shared" si="5"/>
        <v>114567371.38000001</v>
      </c>
      <c r="S7" s="5">
        <f t="shared" si="6"/>
        <v>80197076.960000008</v>
      </c>
      <c r="T7" s="5">
        <f t="shared" si="7"/>
        <v>57283270.660000004</v>
      </c>
      <c r="U7" s="5">
        <f t="shared" si="7"/>
        <v>45826782.539999999</v>
      </c>
      <c r="V7" s="5">
        <f t="shared" si="7"/>
        <v>34370294.420000002</v>
      </c>
      <c r="W7" s="5">
        <f t="shared" si="7"/>
        <v>22913806.300000001</v>
      </c>
      <c r="X7" s="5">
        <f t="shared" si="7"/>
        <v>22913806.300000001</v>
      </c>
      <c r="Y7" s="5">
        <f t="shared" si="7"/>
        <v>17184732.18</v>
      </c>
      <c r="Z7" s="5">
        <f t="shared" si="7"/>
        <v>17184732.18</v>
      </c>
      <c r="AA7" s="46"/>
    </row>
    <row r="8" spans="1:27" ht="15" thickTop="1" thickBot="1" x14ac:dyDescent="0.6">
      <c r="A8" s="8">
        <v>9121</v>
      </c>
      <c r="B8" s="4">
        <f>Data!L33</f>
        <v>0.13</v>
      </c>
      <c r="C8" s="5">
        <f t="shared" si="2"/>
        <v>229120979.35999998</v>
      </c>
      <c r="D8" s="5">
        <f t="shared" si="2"/>
        <v>163658011.79000002</v>
      </c>
      <c r="E8" s="5">
        <f t="shared" si="0"/>
        <v>114560489.67999999</v>
      </c>
      <c r="F8" s="5">
        <f t="shared" si="0"/>
        <v>81828413.030000001</v>
      </c>
      <c r="G8" s="5">
        <f t="shared" si="0"/>
        <v>65462967.57</v>
      </c>
      <c r="H8" s="5">
        <f t="shared" si="0"/>
        <v>49097522.109999999</v>
      </c>
      <c r="I8" s="5">
        <f t="shared" si="0"/>
        <v>32732076.650000002</v>
      </c>
      <c r="J8" s="5">
        <f t="shared" si="0"/>
        <v>32732076.650000002</v>
      </c>
      <c r="K8" s="5">
        <f t="shared" si="0"/>
        <v>24548168.189999998</v>
      </c>
      <c r="L8" s="5">
        <f t="shared" si="0"/>
        <v>24548168.189999998</v>
      </c>
      <c r="M8" s="46"/>
      <c r="O8" s="8">
        <f t="shared" si="3"/>
        <v>9121</v>
      </c>
      <c r="P8" s="4">
        <f t="shared" si="3"/>
        <v>0.13</v>
      </c>
      <c r="Q8" s="5">
        <f t="shared" si="4"/>
        <v>229120979.35999998</v>
      </c>
      <c r="R8" s="5">
        <f t="shared" si="5"/>
        <v>163658011.79000002</v>
      </c>
      <c r="S8" s="5">
        <f t="shared" si="6"/>
        <v>114560489.67999999</v>
      </c>
      <c r="T8" s="5">
        <f t="shared" si="7"/>
        <v>81828413.030000001</v>
      </c>
      <c r="U8" s="5">
        <f t="shared" si="7"/>
        <v>65462967.57</v>
      </c>
      <c r="V8" s="5">
        <f t="shared" si="7"/>
        <v>49097522.109999999</v>
      </c>
      <c r="W8" s="5">
        <f t="shared" si="7"/>
        <v>32732076.650000002</v>
      </c>
      <c r="X8" s="5">
        <f t="shared" si="7"/>
        <v>32732076.650000002</v>
      </c>
      <c r="Y8" s="5">
        <f t="shared" si="7"/>
        <v>24548168.189999998</v>
      </c>
      <c r="Z8" s="5">
        <f t="shared" si="7"/>
        <v>24548168.189999998</v>
      </c>
      <c r="AA8" s="46"/>
    </row>
    <row r="9" spans="1:27" ht="15" thickTop="1" thickBot="1" x14ac:dyDescent="0.6">
      <c r="A9" s="8">
        <v>10422</v>
      </c>
      <c r="B9" s="4">
        <f>Data!L34</f>
        <v>0.12</v>
      </c>
      <c r="C9" s="5">
        <f t="shared" si="2"/>
        <v>241663668.47999999</v>
      </c>
      <c r="D9" s="5">
        <f>D$1*$B9*$A9</f>
        <v>172617084.71999997</v>
      </c>
      <c r="E9" s="5">
        <f t="shared" si="0"/>
        <v>120831834.23999999</v>
      </c>
      <c r="F9" s="5">
        <f t="shared" si="0"/>
        <v>86307917.039999992</v>
      </c>
      <c r="G9" s="5">
        <f t="shared" si="0"/>
        <v>69046583.760000005</v>
      </c>
      <c r="H9" s="5">
        <f t="shared" si="0"/>
        <v>51785250.480000004</v>
      </c>
      <c r="I9" s="5">
        <f t="shared" si="0"/>
        <v>34523917.199999996</v>
      </c>
      <c r="J9" s="5">
        <f t="shared" si="0"/>
        <v>34523917.199999996</v>
      </c>
      <c r="K9" s="5">
        <f t="shared" si="0"/>
        <v>25891999.920000002</v>
      </c>
      <c r="L9" s="5">
        <f t="shared" si="0"/>
        <v>25891999.920000002</v>
      </c>
      <c r="M9" s="46"/>
      <c r="O9" s="8">
        <f t="shared" si="3"/>
        <v>10422</v>
      </c>
      <c r="P9" s="4">
        <f t="shared" si="3"/>
        <v>0.12</v>
      </c>
      <c r="Q9" s="5">
        <f t="shared" si="4"/>
        <v>241663668.47999999</v>
      </c>
      <c r="R9" s="5">
        <f t="shared" si="5"/>
        <v>172617084.71999997</v>
      </c>
      <c r="S9" s="5">
        <f t="shared" si="6"/>
        <v>120831834.23999999</v>
      </c>
      <c r="T9" s="5">
        <f t="shared" si="7"/>
        <v>86307917.039999992</v>
      </c>
      <c r="U9" s="5">
        <f t="shared" si="7"/>
        <v>69046583.760000005</v>
      </c>
      <c r="V9" s="5">
        <f t="shared" si="7"/>
        <v>51785250.480000004</v>
      </c>
      <c r="W9" s="5">
        <f t="shared" si="7"/>
        <v>34523917.199999996</v>
      </c>
      <c r="X9" s="5">
        <f t="shared" si="7"/>
        <v>34523917.199999996</v>
      </c>
      <c r="Y9" s="5">
        <f t="shared" si="7"/>
        <v>25891999.920000002</v>
      </c>
      <c r="Z9" s="5">
        <f>Z$1*$B9*$A9</f>
        <v>25891999.920000002</v>
      </c>
      <c r="AA9" s="46"/>
    </row>
    <row r="10" spans="1:27" ht="15" thickTop="1" thickBot="1" x14ac:dyDescent="0.6">
      <c r="A10" s="8">
        <v>14759</v>
      </c>
      <c r="B10" s="4">
        <f>Data!L35</f>
        <v>0.14000000000000001</v>
      </c>
      <c r="C10" s="5">
        <f t="shared" si="2"/>
        <v>399267552.32000005</v>
      </c>
      <c r="D10" s="5">
        <f t="shared" si="2"/>
        <v>285191403.98000002</v>
      </c>
      <c r="E10" s="5">
        <f t="shared" si="0"/>
        <v>199633776.16000003</v>
      </c>
      <c r="F10" s="5">
        <f t="shared" si="0"/>
        <v>142594668.86000001</v>
      </c>
      <c r="G10" s="5">
        <f t="shared" si="0"/>
        <v>114076148.34000002</v>
      </c>
      <c r="H10" s="5">
        <f t="shared" si="0"/>
        <v>85557627.820000008</v>
      </c>
      <c r="I10" s="5">
        <f t="shared" si="0"/>
        <v>57039107.300000004</v>
      </c>
      <c r="J10" s="5">
        <f t="shared" si="0"/>
        <v>57039107.300000004</v>
      </c>
      <c r="K10" s="5">
        <f t="shared" si="0"/>
        <v>42777780.780000001</v>
      </c>
      <c r="L10" s="5">
        <f t="shared" si="0"/>
        <v>42777780.780000001</v>
      </c>
      <c r="M10" s="46"/>
      <c r="O10" s="8">
        <f t="shared" si="3"/>
        <v>14759</v>
      </c>
      <c r="P10" s="4">
        <f t="shared" si="3"/>
        <v>0.14000000000000001</v>
      </c>
      <c r="Q10" s="5">
        <f t="shared" si="4"/>
        <v>399267552.32000005</v>
      </c>
      <c r="R10" s="5">
        <f t="shared" si="5"/>
        <v>285191403.98000002</v>
      </c>
      <c r="S10" s="5">
        <f t="shared" si="6"/>
        <v>199633776.16000003</v>
      </c>
      <c r="T10" s="5">
        <f t="shared" si="7"/>
        <v>142594668.86000001</v>
      </c>
      <c r="U10" s="5">
        <f t="shared" si="7"/>
        <v>114076148.34000002</v>
      </c>
      <c r="V10" s="5">
        <f t="shared" si="7"/>
        <v>85557627.820000008</v>
      </c>
      <c r="W10" s="5">
        <f t="shared" si="7"/>
        <v>57039107.300000004</v>
      </c>
      <c r="X10" s="5">
        <f t="shared" si="7"/>
        <v>57039107.300000004</v>
      </c>
      <c r="Y10" s="5">
        <f t="shared" si="7"/>
        <v>42777780.780000001</v>
      </c>
      <c r="Z10" s="5">
        <f t="shared" si="7"/>
        <v>42777780.780000001</v>
      </c>
      <c r="AA10" s="46"/>
    </row>
    <row r="11" spans="1:27" ht="15" thickTop="1" thickBot="1" x14ac:dyDescent="0.6">
      <c r="A11" s="8">
        <v>19669</v>
      </c>
      <c r="B11" s="4">
        <f>Data!L36</f>
        <v>0.14000000000000001</v>
      </c>
      <c r="C11" s="5">
        <f t="shared" si="2"/>
        <v>532095229.12000006</v>
      </c>
      <c r="D11" s="5">
        <f t="shared" si="2"/>
        <v>380068414.18000001</v>
      </c>
      <c r="E11" s="5">
        <f t="shared" si="0"/>
        <v>266047614.56000003</v>
      </c>
      <c r="F11" s="5">
        <f t="shared" si="0"/>
        <v>190032830.26000002</v>
      </c>
      <c r="G11" s="5">
        <f t="shared" si="0"/>
        <v>152026814.94000003</v>
      </c>
      <c r="H11" s="5">
        <f t="shared" si="0"/>
        <v>114020799.62</v>
      </c>
      <c r="I11" s="5">
        <f t="shared" si="0"/>
        <v>76014784.300000012</v>
      </c>
      <c r="J11" s="5">
        <f t="shared" si="0"/>
        <v>76014784.300000012</v>
      </c>
      <c r="K11" s="5">
        <f t="shared" si="0"/>
        <v>57009022.980000004</v>
      </c>
      <c r="L11" s="5">
        <f t="shared" si="0"/>
        <v>57009022.980000004</v>
      </c>
      <c r="M11" s="46"/>
      <c r="O11" s="8">
        <f t="shared" si="3"/>
        <v>19669</v>
      </c>
      <c r="P11" s="4">
        <f t="shared" si="3"/>
        <v>0.14000000000000001</v>
      </c>
      <c r="Q11" s="5">
        <f t="shared" si="4"/>
        <v>532095229.12000006</v>
      </c>
      <c r="R11" s="5">
        <f t="shared" si="5"/>
        <v>380068414.18000001</v>
      </c>
      <c r="S11" s="5">
        <f t="shared" si="6"/>
        <v>266047614.56000003</v>
      </c>
      <c r="T11" s="5">
        <f t="shared" si="7"/>
        <v>190032830.26000002</v>
      </c>
      <c r="U11" s="5">
        <f t="shared" si="7"/>
        <v>152026814.94000003</v>
      </c>
      <c r="V11" s="5">
        <f t="shared" si="7"/>
        <v>114020799.62</v>
      </c>
      <c r="W11" s="5">
        <f t="shared" si="7"/>
        <v>76014784.300000012</v>
      </c>
      <c r="X11" s="5">
        <f t="shared" si="7"/>
        <v>76014784.300000012</v>
      </c>
      <c r="Y11" s="5">
        <f t="shared" si="7"/>
        <v>57009022.980000004</v>
      </c>
      <c r="Z11" s="5">
        <f t="shared" si="7"/>
        <v>57009022.980000004</v>
      </c>
      <c r="AA11" s="46"/>
    </row>
    <row r="12" spans="1:27" ht="15" thickTop="1" thickBot="1" x14ac:dyDescent="0.6">
      <c r="A12" s="8">
        <v>20460</v>
      </c>
      <c r="B12" s="4">
        <f>Data!L37</f>
        <v>0.09</v>
      </c>
      <c r="C12" s="5">
        <f t="shared" si="2"/>
        <v>355817404.80000001</v>
      </c>
      <c r="D12" s="5">
        <f t="shared" si="2"/>
        <v>254155552.19999999</v>
      </c>
      <c r="E12" s="5">
        <f t="shared" si="0"/>
        <v>177908702.40000001</v>
      </c>
      <c r="F12" s="5">
        <f t="shared" si="0"/>
        <v>127076855.39999999</v>
      </c>
      <c r="G12" s="5">
        <f t="shared" si="0"/>
        <v>101661852.59999999</v>
      </c>
      <c r="H12" s="5">
        <f t="shared" si="0"/>
        <v>76246849.799999997</v>
      </c>
      <c r="I12" s="5">
        <f t="shared" si="0"/>
        <v>50831847</v>
      </c>
      <c r="J12" s="5">
        <f t="shared" si="0"/>
        <v>50831847</v>
      </c>
      <c r="K12" s="5">
        <f t="shared" si="0"/>
        <v>38122504.200000003</v>
      </c>
      <c r="L12" s="5">
        <f t="shared" si="0"/>
        <v>38122504.200000003</v>
      </c>
      <c r="M12" s="46"/>
      <c r="O12" s="8">
        <f t="shared" si="3"/>
        <v>20460</v>
      </c>
      <c r="P12" s="4">
        <f t="shared" si="3"/>
        <v>0.09</v>
      </c>
      <c r="Q12" s="5">
        <f t="shared" si="4"/>
        <v>355817404.80000001</v>
      </c>
      <c r="R12" s="5">
        <f t="shared" si="5"/>
        <v>254155552.19999999</v>
      </c>
      <c r="S12" s="5">
        <f t="shared" si="6"/>
        <v>177908702.40000001</v>
      </c>
      <c r="T12" s="5">
        <f t="shared" si="7"/>
        <v>127076855.39999999</v>
      </c>
      <c r="U12" s="5">
        <f t="shared" si="7"/>
        <v>101661852.59999999</v>
      </c>
      <c r="V12" s="5">
        <f t="shared" si="7"/>
        <v>76246849.799999997</v>
      </c>
      <c r="W12" s="5">
        <f t="shared" si="7"/>
        <v>50831847</v>
      </c>
      <c r="X12" s="5">
        <f t="shared" si="7"/>
        <v>50831847</v>
      </c>
      <c r="Y12" s="5">
        <f t="shared" si="7"/>
        <v>38122504.200000003</v>
      </c>
      <c r="Z12" s="5">
        <f t="shared" si="7"/>
        <v>38122504.200000003</v>
      </c>
      <c r="AA12" s="46"/>
    </row>
    <row r="13" spans="1:27" ht="15" thickTop="1" thickBot="1" x14ac:dyDescent="0.6">
      <c r="A13" s="9">
        <v>37421</v>
      </c>
      <c r="B13" s="10">
        <f>Data!L38</f>
        <v>0.04</v>
      </c>
      <c r="C13" s="11">
        <f t="shared" si="2"/>
        <v>289237386.88</v>
      </c>
      <c r="D13" s="11">
        <f t="shared" si="2"/>
        <v>206598347.31999999</v>
      </c>
      <c r="E13" s="11">
        <f t="shared" si="0"/>
        <v>144618693.44</v>
      </c>
      <c r="F13" s="11">
        <f t="shared" si="0"/>
        <v>103298425.23999999</v>
      </c>
      <c r="G13" s="11">
        <f t="shared" si="0"/>
        <v>82639039.560000002</v>
      </c>
      <c r="H13" s="11">
        <f t="shared" si="0"/>
        <v>61979653.880000003</v>
      </c>
      <c r="I13" s="11">
        <f t="shared" si="0"/>
        <v>41320268.200000003</v>
      </c>
      <c r="J13" s="11">
        <f t="shared" si="0"/>
        <v>41320268.200000003</v>
      </c>
      <c r="K13" s="11">
        <f t="shared" si="0"/>
        <v>30989078.52</v>
      </c>
      <c r="L13" s="11">
        <f t="shared" si="0"/>
        <v>30989078.52</v>
      </c>
      <c r="M13" s="47"/>
      <c r="O13" s="9">
        <f t="shared" si="3"/>
        <v>37421</v>
      </c>
      <c r="P13" s="10">
        <f t="shared" si="3"/>
        <v>0.04</v>
      </c>
      <c r="Q13" s="11">
        <f t="shared" si="4"/>
        <v>289237386.88</v>
      </c>
      <c r="R13" s="11">
        <f t="shared" si="5"/>
        <v>206598347.31999999</v>
      </c>
      <c r="S13" s="11">
        <f t="shared" si="6"/>
        <v>144618693.44</v>
      </c>
      <c r="T13" s="11">
        <f t="shared" si="7"/>
        <v>103298425.23999999</v>
      </c>
      <c r="U13" s="11">
        <f t="shared" si="7"/>
        <v>82639039.560000002</v>
      </c>
      <c r="V13" s="11">
        <f t="shared" si="7"/>
        <v>61979653.880000003</v>
      </c>
      <c r="W13" s="11">
        <f t="shared" si="7"/>
        <v>41320268.200000003</v>
      </c>
      <c r="X13" s="11">
        <f t="shared" si="7"/>
        <v>41320268.200000003</v>
      </c>
      <c r="Y13" s="11">
        <f t="shared" si="7"/>
        <v>30989078.52</v>
      </c>
      <c r="Z13" s="11">
        <f t="shared" si="7"/>
        <v>30989078.52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7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7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651</v>
      </c>
      <c r="B18" s="4">
        <f>B3</f>
        <v>0.03</v>
      </c>
      <c r="C18" s="5">
        <f>C$1*$B18*$A18</f>
        <v>3773820.96</v>
      </c>
      <c r="D18" s="5">
        <f>D$1*$B18*$A18</f>
        <v>2695589.19</v>
      </c>
      <c r="E18" s="5">
        <f t="shared" ref="E18:L28" si="8">E$1*$B18*$A18</f>
        <v>1886910.48</v>
      </c>
      <c r="F18" s="5">
        <f t="shared" si="8"/>
        <v>1347784.8299999998</v>
      </c>
      <c r="G18" s="5">
        <f t="shared" si="8"/>
        <v>1078231.77</v>
      </c>
      <c r="H18" s="5">
        <f t="shared" si="8"/>
        <v>808678.71000000008</v>
      </c>
      <c r="I18" s="5">
        <f t="shared" si="8"/>
        <v>539125.65</v>
      </c>
      <c r="J18" s="5">
        <f t="shared" si="8"/>
        <v>539125.65</v>
      </c>
      <c r="K18" s="5">
        <f t="shared" si="8"/>
        <v>404329.59</v>
      </c>
      <c r="L18" s="5">
        <f t="shared" si="8"/>
        <v>404329.59</v>
      </c>
      <c r="M18" s="46"/>
      <c r="O18" s="8">
        <f>A18</f>
        <v>651</v>
      </c>
      <c r="P18" s="4">
        <f>B18</f>
        <v>0.03</v>
      </c>
      <c r="Q18" s="5">
        <f>Q$1*$B18*$A18</f>
        <v>3773820.96</v>
      </c>
      <c r="R18" s="5">
        <f>R$1*$B18*$A18</f>
        <v>2695589.19</v>
      </c>
      <c r="S18" s="5">
        <f>S$1*$B18*$A18</f>
        <v>1886910.48</v>
      </c>
      <c r="T18" s="5">
        <f>T$1*$B18*$A18</f>
        <v>1347784.8299999998</v>
      </c>
      <c r="U18" s="5">
        <f t="shared" ref="U18:Z18" si="9">U$1*$B18*$A18</f>
        <v>1078231.77</v>
      </c>
      <c r="V18" s="5">
        <f t="shared" si="9"/>
        <v>808678.71000000008</v>
      </c>
      <c r="W18" s="5">
        <f t="shared" si="9"/>
        <v>539125.65</v>
      </c>
      <c r="X18" s="5">
        <f t="shared" si="9"/>
        <v>539125.65</v>
      </c>
      <c r="Y18" s="5">
        <f t="shared" si="9"/>
        <v>404329.59</v>
      </c>
      <c r="Z18" s="5">
        <f t="shared" si="9"/>
        <v>404329.59</v>
      </c>
      <c r="AA18" s="46"/>
    </row>
    <row r="19" spans="1:27" ht="15" thickTop="1" thickBot="1" x14ac:dyDescent="0.6">
      <c r="A19" s="8">
        <v>1399</v>
      </c>
      <c r="B19" s="4">
        <f t="shared" ref="B19:B28" si="10">B4</f>
        <v>0.03</v>
      </c>
      <c r="C19" s="5">
        <f t="shared" ref="C19:D28" si="11">C$1*$B19*$A19</f>
        <v>8109947.04</v>
      </c>
      <c r="D19" s="5">
        <f t="shared" si="11"/>
        <v>5792825.3099999996</v>
      </c>
      <c r="E19" s="5">
        <f t="shared" si="8"/>
        <v>4054973.52</v>
      </c>
      <c r="F19" s="5">
        <f t="shared" si="8"/>
        <v>2896391.67</v>
      </c>
      <c r="G19" s="5">
        <f t="shared" si="8"/>
        <v>2317121.73</v>
      </c>
      <c r="H19" s="5">
        <f t="shared" si="8"/>
        <v>1737851.79</v>
      </c>
      <c r="I19" s="5">
        <f t="shared" si="8"/>
        <v>1158581.8499999999</v>
      </c>
      <c r="J19" s="5">
        <f t="shared" si="8"/>
        <v>1158581.8499999999</v>
      </c>
      <c r="K19" s="5">
        <f t="shared" si="8"/>
        <v>868904.91</v>
      </c>
      <c r="L19" s="5">
        <f t="shared" si="8"/>
        <v>868904.91</v>
      </c>
      <c r="M19" s="46"/>
      <c r="O19" s="8">
        <f t="shared" ref="O19:P28" si="12">A19</f>
        <v>1399</v>
      </c>
      <c r="P19" s="4">
        <f t="shared" si="12"/>
        <v>0.03</v>
      </c>
      <c r="Q19" s="5">
        <f t="shared" ref="Q19:Q28" si="13">Q$1*$B19*$A19</f>
        <v>8109947.04</v>
      </c>
      <c r="R19" s="5">
        <f t="shared" ref="R19:R28" si="14">$D$1*$B19*$A19</f>
        <v>5792825.3099999996</v>
      </c>
      <c r="S19" s="5">
        <f t="shared" ref="S19:S28" si="15">$E$1*$B19*$A19</f>
        <v>4054973.52</v>
      </c>
      <c r="T19" s="5">
        <f t="shared" ref="T19:Z28" si="16">T$1*$B19*$A19</f>
        <v>2896391.67</v>
      </c>
      <c r="U19" s="5">
        <f t="shared" si="16"/>
        <v>2317121.73</v>
      </c>
      <c r="V19" s="5">
        <f t="shared" si="16"/>
        <v>1737851.79</v>
      </c>
      <c r="W19" s="5">
        <f t="shared" si="16"/>
        <v>1158581.8499999999</v>
      </c>
      <c r="X19" s="5">
        <f t="shared" si="16"/>
        <v>1158581.8499999999</v>
      </c>
      <c r="Y19" s="5">
        <f t="shared" si="16"/>
        <v>868904.91</v>
      </c>
      <c r="Z19" s="5">
        <f t="shared" si="16"/>
        <v>868904.91</v>
      </c>
      <c r="AA19" s="46"/>
    </row>
    <row r="20" spans="1:27" ht="15" thickTop="1" thickBot="1" x14ac:dyDescent="0.6">
      <c r="A20" s="8">
        <v>2909</v>
      </c>
      <c r="B20" s="4">
        <f t="shared" si="10"/>
        <v>7.0000000000000007E-2</v>
      </c>
      <c r="C20" s="5">
        <f t="shared" si="11"/>
        <v>39347832.160000004</v>
      </c>
      <c r="D20" s="5">
        <f t="shared" si="11"/>
        <v>28105623.490000002</v>
      </c>
      <c r="E20" s="5">
        <f t="shared" si="8"/>
        <v>19673916.080000002</v>
      </c>
      <c r="F20" s="5">
        <f t="shared" si="8"/>
        <v>14052709.930000002</v>
      </c>
      <c r="G20" s="5">
        <f t="shared" si="8"/>
        <v>11242208.670000002</v>
      </c>
      <c r="H20" s="5">
        <f t="shared" si="8"/>
        <v>8431707.4100000001</v>
      </c>
      <c r="I20" s="5">
        <f t="shared" si="8"/>
        <v>5621206.1500000004</v>
      </c>
      <c r="J20" s="5">
        <f t="shared" si="8"/>
        <v>5621206.1500000004</v>
      </c>
      <c r="K20" s="5">
        <f t="shared" si="8"/>
        <v>4215751.8899999997</v>
      </c>
      <c r="L20" s="5">
        <f t="shared" si="8"/>
        <v>4215751.8899999997</v>
      </c>
      <c r="M20" s="46"/>
      <c r="O20" s="8">
        <f t="shared" si="12"/>
        <v>2909</v>
      </c>
      <c r="P20" s="4">
        <f t="shared" si="12"/>
        <v>7.0000000000000007E-2</v>
      </c>
      <c r="Q20" s="5">
        <f t="shared" si="13"/>
        <v>39347832.160000004</v>
      </c>
      <c r="R20" s="5">
        <f t="shared" si="14"/>
        <v>28105623.490000002</v>
      </c>
      <c r="S20" s="5">
        <f t="shared" si="15"/>
        <v>19673916.080000002</v>
      </c>
      <c r="T20" s="5">
        <f t="shared" si="16"/>
        <v>14052709.930000002</v>
      </c>
      <c r="U20" s="5">
        <f t="shared" si="16"/>
        <v>11242208.670000002</v>
      </c>
      <c r="V20" s="5">
        <f t="shared" si="16"/>
        <v>8431707.4100000001</v>
      </c>
      <c r="W20" s="5">
        <f t="shared" si="16"/>
        <v>5621206.1500000004</v>
      </c>
      <c r="X20" s="5">
        <f t="shared" si="16"/>
        <v>5621206.1500000004</v>
      </c>
      <c r="Y20" s="5">
        <f t="shared" si="16"/>
        <v>4215751.8899999997</v>
      </c>
      <c r="Z20" s="5">
        <f t="shared" si="16"/>
        <v>4215751.8899999997</v>
      </c>
      <c r="AA20" s="46"/>
    </row>
    <row r="21" spans="1:27" ht="15" thickTop="1" thickBot="1" x14ac:dyDescent="0.6">
      <c r="A21" s="8">
        <v>5999</v>
      </c>
      <c r="B21" s="4">
        <f t="shared" si="10"/>
        <v>0.1</v>
      </c>
      <c r="C21" s="5">
        <f t="shared" si="11"/>
        <v>115919876.8</v>
      </c>
      <c r="D21" s="5">
        <f t="shared" si="11"/>
        <v>82799997.700000003</v>
      </c>
      <c r="E21" s="5">
        <f t="shared" si="8"/>
        <v>57959938.399999999</v>
      </c>
      <c r="F21" s="5">
        <f t="shared" si="8"/>
        <v>41399698.899999999</v>
      </c>
      <c r="G21" s="5">
        <f t="shared" si="8"/>
        <v>33119879.100000001</v>
      </c>
      <c r="H21" s="5">
        <f t="shared" si="8"/>
        <v>24840059.300000001</v>
      </c>
      <c r="I21" s="5">
        <f t="shared" si="8"/>
        <v>16560239.5</v>
      </c>
      <c r="J21" s="5">
        <f t="shared" si="8"/>
        <v>16560239.5</v>
      </c>
      <c r="K21" s="5">
        <f t="shared" si="8"/>
        <v>12419729.700000001</v>
      </c>
      <c r="L21" s="5">
        <f t="shared" si="8"/>
        <v>12419729.700000001</v>
      </c>
      <c r="M21" s="46"/>
      <c r="O21" s="8">
        <f t="shared" si="12"/>
        <v>5999</v>
      </c>
      <c r="P21" s="4">
        <f t="shared" si="12"/>
        <v>0.1</v>
      </c>
      <c r="Q21" s="5">
        <f t="shared" si="13"/>
        <v>115919876.8</v>
      </c>
      <c r="R21" s="5">
        <f t="shared" si="14"/>
        <v>82799997.700000003</v>
      </c>
      <c r="S21" s="5">
        <f t="shared" si="15"/>
        <v>57959938.399999999</v>
      </c>
      <c r="T21" s="5">
        <f t="shared" si="16"/>
        <v>41399698.899999999</v>
      </c>
      <c r="U21" s="5">
        <f t="shared" si="16"/>
        <v>33119879.100000001</v>
      </c>
      <c r="V21" s="5">
        <f t="shared" si="16"/>
        <v>24840059.300000001</v>
      </c>
      <c r="W21" s="5">
        <f t="shared" si="16"/>
        <v>16560239.5</v>
      </c>
      <c r="X21" s="5">
        <f t="shared" si="16"/>
        <v>16560239.5</v>
      </c>
      <c r="Y21" s="5">
        <f t="shared" si="16"/>
        <v>12419729.700000001</v>
      </c>
      <c r="Z21" s="5">
        <f t="shared" si="16"/>
        <v>12419729.700000001</v>
      </c>
      <c r="AA21" s="46"/>
    </row>
    <row r="22" spans="1:27" ht="15" thickTop="1" thickBot="1" x14ac:dyDescent="0.6">
      <c r="A22" s="8">
        <v>7444</v>
      </c>
      <c r="B22" s="4">
        <f t="shared" si="10"/>
        <v>0.11</v>
      </c>
      <c r="C22" s="5">
        <f t="shared" si="11"/>
        <v>158226090.88</v>
      </c>
      <c r="D22" s="5">
        <f t="shared" si="11"/>
        <v>113018753.32000001</v>
      </c>
      <c r="E22" s="5">
        <f t="shared" si="8"/>
        <v>79113045.439999998</v>
      </c>
      <c r="F22" s="5">
        <f t="shared" si="8"/>
        <v>56508967.240000002</v>
      </c>
      <c r="G22" s="5">
        <f t="shared" si="8"/>
        <v>45207337.559999995</v>
      </c>
      <c r="H22" s="5">
        <f t="shared" si="8"/>
        <v>33905707.880000003</v>
      </c>
      <c r="I22" s="5">
        <f t="shared" si="8"/>
        <v>22604078.200000003</v>
      </c>
      <c r="J22" s="5">
        <f t="shared" si="8"/>
        <v>22604078.200000003</v>
      </c>
      <c r="K22" s="5">
        <f t="shared" si="8"/>
        <v>16952444.52</v>
      </c>
      <c r="L22" s="5">
        <f t="shared" si="8"/>
        <v>16952444.52</v>
      </c>
      <c r="M22" s="46"/>
      <c r="O22" s="8">
        <f t="shared" si="12"/>
        <v>7444</v>
      </c>
      <c r="P22" s="4">
        <f t="shared" si="12"/>
        <v>0.11</v>
      </c>
      <c r="Q22" s="5">
        <f t="shared" si="13"/>
        <v>158226090.88</v>
      </c>
      <c r="R22" s="5">
        <f t="shared" si="14"/>
        <v>113018753.32000001</v>
      </c>
      <c r="S22" s="5">
        <f t="shared" si="15"/>
        <v>79113045.439999998</v>
      </c>
      <c r="T22" s="5">
        <f t="shared" si="16"/>
        <v>56508967.240000002</v>
      </c>
      <c r="U22" s="5">
        <f t="shared" si="16"/>
        <v>45207337.559999995</v>
      </c>
      <c r="V22" s="5">
        <f t="shared" si="16"/>
        <v>33905707.880000003</v>
      </c>
      <c r="W22" s="5">
        <f t="shared" si="16"/>
        <v>22604078.200000003</v>
      </c>
      <c r="X22" s="5">
        <f t="shared" si="16"/>
        <v>22604078.200000003</v>
      </c>
      <c r="Y22" s="5">
        <f t="shared" si="16"/>
        <v>16952444.52</v>
      </c>
      <c r="Z22" s="5">
        <f t="shared" si="16"/>
        <v>16952444.52</v>
      </c>
      <c r="AA22" s="46"/>
    </row>
    <row r="23" spans="1:27" ht="15" thickTop="1" thickBot="1" x14ac:dyDescent="0.6">
      <c r="A23" s="8">
        <v>8986</v>
      </c>
      <c r="B23" s="4">
        <f t="shared" si="10"/>
        <v>0.13</v>
      </c>
      <c r="C23" s="5">
        <f t="shared" si="11"/>
        <v>225729757.75999999</v>
      </c>
      <c r="D23" s="5">
        <f t="shared" si="11"/>
        <v>161235708.14000002</v>
      </c>
      <c r="E23" s="5">
        <f t="shared" si="8"/>
        <v>112864878.88</v>
      </c>
      <c r="F23" s="5">
        <f t="shared" si="8"/>
        <v>80617269.980000004</v>
      </c>
      <c r="G23" s="5">
        <f t="shared" si="8"/>
        <v>64494049.619999997</v>
      </c>
      <c r="H23" s="5">
        <f t="shared" si="8"/>
        <v>48370829.259999998</v>
      </c>
      <c r="I23" s="5">
        <f t="shared" si="8"/>
        <v>32247608.900000002</v>
      </c>
      <c r="J23" s="5">
        <f t="shared" si="8"/>
        <v>32247608.900000002</v>
      </c>
      <c r="K23" s="5">
        <f t="shared" si="8"/>
        <v>24184830.539999999</v>
      </c>
      <c r="L23" s="5">
        <f t="shared" si="8"/>
        <v>24184830.539999999</v>
      </c>
      <c r="M23" s="46"/>
      <c r="O23" s="8">
        <f t="shared" si="12"/>
        <v>8986</v>
      </c>
      <c r="P23" s="4">
        <f t="shared" si="12"/>
        <v>0.13</v>
      </c>
      <c r="Q23" s="5">
        <f t="shared" si="13"/>
        <v>225729757.75999999</v>
      </c>
      <c r="R23" s="5">
        <f t="shared" si="14"/>
        <v>161235708.14000002</v>
      </c>
      <c r="S23" s="5">
        <f t="shared" si="15"/>
        <v>112864878.88</v>
      </c>
      <c r="T23" s="5">
        <f t="shared" si="16"/>
        <v>80617269.980000004</v>
      </c>
      <c r="U23" s="5">
        <f t="shared" si="16"/>
        <v>64494049.619999997</v>
      </c>
      <c r="V23" s="5">
        <f t="shared" si="16"/>
        <v>48370829.259999998</v>
      </c>
      <c r="W23" s="5">
        <f t="shared" si="16"/>
        <v>32247608.900000002</v>
      </c>
      <c r="X23" s="5">
        <f t="shared" si="16"/>
        <v>32247608.900000002</v>
      </c>
      <c r="Y23" s="5">
        <f t="shared" si="16"/>
        <v>24184830.539999999</v>
      </c>
      <c r="Z23" s="5">
        <f t="shared" si="16"/>
        <v>24184830.539999999</v>
      </c>
      <c r="AA23" s="46"/>
    </row>
    <row r="24" spans="1:27" ht="15" thickTop="1" thickBot="1" x14ac:dyDescent="0.6">
      <c r="A24" s="8">
        <v>10530</v>
      </c>
      <c r="B24" s="4">
        <f t="shared" si="10"/>
        <v>0.12</v>
      </c>
      <c r="C24" s="5">
        <f t="shared" si="11"/>
        <v>244167955.19999999</v>
      </c>
      <c r="D24" s="5">
        <f>D$1*$B24*$A24</f>
        <v>174405862.79999998</v>
      </c>
      <c r="E24" s="5">
        <f t="shared" si="8"/>
        <v>122083977.59999999</v>
      </c>
      <c r="F24" s="5">
        <f t="shared" si="8"/>
        <v>87202299.599999994</v>
      </c>
      <c r="G24" s="5">
        <f t="shared" si="8"/>
        <v>69762092.400000006</v>
      </c>
      <c r="H24" s="5">
        <f t="shared" si="8"/>
        <v>52321885.200000003</v>
      </c>
      <c r="I24" s="5">
        <f t="shared" si="8"/>
        <v>34881678</v>
      </c>
      <c r="J24" s="5">
        <f t="shared" si="8"/>
        <v>34881678</v>
      </c>
      <c r="K24" s="5">
        <f t="shared" si="8"/>
        <v>26160310.800000001</v>
      </c>
      <c r="L24" s="5">
        <f t="shared" si="8"/>
        <v>26160310.800000001</v>
      </c>
      <c r="M24" s="46"/>
      <c r="O24" s="8">
        <f t="shared" si="12"/>
        <v>10530</v>
      </c>
      <c r="P24" s="4">
        <f t="shared" si="12"/>
        <v>0.12</v>
      </c>
      <c r="Q24" s="5">
        <f t="shared" si="13"/>
        <v>244167955.19999999</v>
      </c>
      <c r="R24" s="5">
        <f t="shared" si="14"/>
        <v>174405862.79999998</v>
      </c>
      <c r="S24" s="5">
        <f t="shared" si="15"/>
        <v>122083977.59999999</v>
      </c>
      <c r="T24" s="5">
        <f t="shared" si="16"/>
        <v>87202299.599999994</v>
      </c>
      <c r="U24" s="5">
        <f t="shared" si="16"/>
        <v>69762092.400000006</v>
      </c>
      <c r="V24" s="5">
        <f t="shared" si="16"/>
        <v>52321885.200000003</v>
      </c>
      <c r="W24" s="5">
        <f t="shared" si="16"/>
        <v>34881678</v>
      </c>
      <c r="X24" s="5">
        <f t="shared" si="16"/>
        <v>34881678</v>
      </c>
      <c r="Y24" s="5">
        <f t="shared" si="16"/>
        <v>26160310.800000001</v>
      </c>
      <c r="Z24" s="5">
        <f>Z$1*$B24*$A24</f>
        <v>26160310.800000001</v>
      </c>
      <c r="AA24" s="46"/>
    </row>
    <row r="25" spans="1:27" ht="15" thickTop="1" thickBot="1" x14ac:dyDescent="0.6">
      <c r="A25" s="8">
        <v>14165</v>
      </c>
      <c r="B25" s="4">
        <f t="shared" si="10"/>
        <v>0.14000000000000001</v>
      </c>
      <c r="C25" s="5">
        <f t="shared" si="11"/>
        <v>383198379.20000005</v>
      </c>
      <c r="D25" s="5">
        <f t="shared" si="11"/>
        <v>273713411.30000001</v>
      </c>
      <c r="E25" s="5">
        <f t="shared" si="8"/>
        <v>191599189.60000002</v>
      </c>
      <c r="F25" s="5">
        <f t="shared" si="8"/>
        <v>136855714.10000002</v>
      </c>
      <c r="G25" s="5">
        <f t="shared" si="8"/>
        <v>109484967.90000002</v>
      </c>
      <c r="H25" s="5">
        <f t="shared" si="8"/>
        <v>82114221.700000003</v>
      </c>
      <c r="I25" s="5">
        <f t="shared" si="8"/>
        <v>54743475.500000007</v>
      </c>
      <c r="J25" s="5">
        <f t="shared" si="8"/>
        <v>54743475.500000007</v>
      </c>
      <c r="K25" s="5">
        <f t="shared" si="8"/>
        <v>41056119.300000004</v>
      </c>
      <c r="L25" s="5">
        <f t="shared" si="8"/>
        <v>41056119.300000004</v>
      </c>
      <c r="M25" s="46"/>
      <c r="O25" s="8">
        <f t="shared" si="12"/>
        <v>14165</v>
      </c>
      <c r="P25" s="4">
        <f t="shared" si="12"/>
        <v>0.14000000000000001</v>
      </c>
      <c r="Q25" s="5">
        <f t="shared" si="13"/>
        <v>383198379.20000005</v>
      </c>
      <c r="R25" s="5">
        <f t="shared" si="14"/>
        <v>273713411.30000001</v>
      </c>
      <c r="S25" s="5">
        <f t="shared" si="15"/>
        <v>191599189.60000002</v>
      </c>
      <c r="T25" s="5">
        <f t="shared" si="16"/>
        <v>136855714.10000002</v>
      </c>
      <c r="U25" s="5">
        <f t="shared" si="16"/>
        <v>109484967.90000002</v>
      </c>
      <c r="V25" s="5">
        <f t="shared" si="16"/>
        <v>82114221.700000003</v>
      </c>
      <c r="W25" s="5">
        <f t="shared" si="16"/>
        <v>54743475.500000007</v>
      </c>
      <c r="X25" s="5">
        <f t="shared" si="16"/>
        <v>54743475.500000007</v>
      </c>
      <c r="Y25" s="5">
        <f t="shared" si="16"/>
        <v>41056119.300000004</v>
      </c>
      <c r="Z25" s="5">
        <f t="shared" si="16"/>
        <v>41056119.300000004</v>
      </c>
      <c r="AA25" s="46"/>
    </row>
    <row r="26" spans="1:27" ht="15" thickTop="1" thickBot="1" x14ac:dyDescent="0.6">
      <c r="A26" s="8">
        <v>16268</v>
      </c>
      <c r="B26" s="4">
        <f t="shared" si="10"/>
        <v>0.14000000000000001</v>
      </c>
      <c r="C26" s="5">
        <f t="shared" si="11"/>
        <v>440089744.64000005</v>
      </c>
      <c r="D26" s="5">
        <f t="shared" si="11"/>
        <v>314350142.96000004</v>
      </c>
      <c r="E26" s="5">
        <f t="shared" si="8"/>
        <v>220044872.32000002</v>
      </c>
      <c r="F26" s="5">
        <f t="shared" si="8"/>
        <v>157173932.72000003</v>
      </c>
      <c r="G26" s="5">
        <f t="shared" si="8"/>
        <v>125739601.68000002</v>
      </c>
      <c r="H26" s="5">
        <f t="shared" si="8"/>
        <v>94305270.640000001</v>
      </c>
      <c r="I26" s="5">
        <f t="shared" si="8"/>
        <v>62870939.600000001</v>
      </c>
      <c r="J26" s="5">
        <f t="shared" si="8"/>
        <v>62870939.600000001</v>
      </c>
      <c r="K26" s="5">
        <f t="shared" si="8"/>
        <v>47151496.560000002</v>
      </c>
      <c r="L26" s="5">
        <f t="shared" si="8"/>
        <v>47151496.560000002</v>
      </c>
      <c r="M26" s="46"/>
      <c r="O26" s="8">
        <f t="shared" si="12"/>
        <v>16268</v>
      </c>
      <c r="P26" s="4">
        <f t="shared" si="12"/>
        <v>0.14000000000000001</v>
      </c>
      <c r="Q26" s="5">
        <f t="shared" si="13"/>
        <v>440089744.64000005</v>
      </c>
      <c r="R26" s="5">
        <f t="shared" si="14"/>
        <v>314350142.96000004</v>
      </c>
      <c r="S26" s="5">
        <f t="shared" si="15"/>
        <v>220044872.32000002</v>
      </c>
      <c r="T26" s="5">
        <f t="shared" si="16"/>
        <v>157173932.72000003</v>
      </c>
      <c r="U26" s="5">
        <f t="shared" si="16"/>
        <v>125739601.68000002</v>
      </c>
      <c r="V26" s="5">
        <f t="shared" si="16"/>
        <v>94305270.640000001</v>
      </c>
      <c r="W26" s="5">
        <f t="shared" si="16"/>
        <v>62870939.600000001</v>
      </c>
      <c r="X26" s="5">
        <f t="shared" si="16"/>
        <v>62870939.600000001</v>
      </c>
      <c r="Y26" s="5">
        <f t="shared" si="16"/>
        <v>47151496.560000002</v>
      </c>
      <c r="Z26" s="5">
        <f t="shared" si="16"/>
        <v>47151496.560000002</v>
      </c>
      <c r="AA26" s="46"/>
    </row>
    <row r="27" spans="1:27" ht="15" thickTop="1" thickBot="1" x14ac:dyDescent="0.6">
      <c r="A27" s="8">
        <v>26275</v>
      </c>
      <c r="B27" s="4">
        <f t="shared" si="10"/>
        <v>0.09</v>
      </c>
      <c r="C27" s="5">
        <f t="shared" si="11"/>
        <v>456945372</v>
      </c>
      <c r="D27" s="5">
        <f t="shared" si="11"/>
        <v>326389889.25</v>
      </c>
      <c r="E27" s="5">
        <f t="shared" si="8"/>
        <v>228472686</v>
      </c>
      <c r="F27" s="5">
        <f t="shared" si="8"/>
        <v>163193762.25</v>
      </c>
      <c r="G27" s="5">
        <f t="shared" si="8"/>
        <v>130555482.74999999</v>
      </c>
      <c r="H27" s="5">
        <f t="shared" si="8"/>
        <v>97917203.249999985</v>
      </c>
      <c r="I27" s="5">
        <f t="shared" si="8"/>
        <v>65278923.749999993</v>
      </c>
      <c r="J27" s="5">
        <f t="shared" si="8"/>
        <v>65278923.749999993</v>
      </c>
      <c r="K27" s="5">
        <f t="shared" si="8"/>
        <v>48957419.25</v>
      </c>
      <c r="L27" s="5">
        <f t="shared" si="8"/>
        <v>48957419.25</v>
      </c>
      <c r="M27" s="46"/>
      <c r="O27" s="8">
        <f t="shared" si="12"/>
        <v>26275</v>
      </c>
      <c r="P27" s="4">
        <f t="shared" si="12"/>
        <v>0.09</v>
      </c>
      <c r="Q27" s="5">
        <f t="shared" si="13"/>
        <v>456945372</v>
      </c>
      <c r="R27" s="5">
        <f t="shared" si="14"/>
        <v>326389889.25</v>
      </c>
      <c r="S27" s="5">
        <f t="shared" si="15"/>
        <v>228472686</v>
      </c>
      <c r="T27" s="5">
        <f t="shared" si="16"/>
        <v>163193762.25</v>
      </c>
      <c r="U27" s="5">
        <f t="shared" si="16"/>
        <v>130555482.74999999</v>
      </c>
      <c r="V27" s="5">
        <f t="shared" si="16"/>
        <v>97917203.249999985</v>
      </c>
      <c r="W27" s="5">
        <f t="shared" si="16"/>
        <v>65278923.749999993</v>
      </c>
      <c r="X27" s="5">
        <f t="shared" si="16"/>
        <v>65278923.749999993</v>
      </c>
      <c r="Y27" s="5">
        <f t="shared" si="16"/>
        <v>48957419.25</v>
      </c>
      <c r="Z27" s="5">
        <f t="shared" si="16"/>
        <v>48957419.25</v>
      </c>
      <c r="AA27" s="46"/>
    </row>
    <row r="28" spans="1:27" ht="15" thickTop="1" thickBot="1" x14ac:dyDescent="0.6">
      <c r="A28" s="9">
        <v>32140</v>
      </c>
      <c r="B28" s="10">
        <f t="shared" si="10"/>
        <v>0.04</v>
      </c>
      <c r="C28" s="11">
        <f t="shared" si="11"/>
        <v>248419059.19999999</v>
      </c>
      <c r="D28" s="11">
        <f t="shared" si="11"/>
        <v>177442368.80000001</v>
      </c>
      <c r="E28" s="11">
        <f t="shared" si="8"/>
        <v>124209529.59999999</v>
      </c>
      <c r="F28" s="11">
        <f t="shared" si="8"/>
        <v>88720541.600000009</v>
      </c>
      <c r="G28" s="11">
        <f t="shared" si="8"/>
        <v>70976690.400000006</v>
      </c>
      <c r="H28" s="11">
        <f t="shared" si="8"/>
        <v>53232839.199999996</v>
      </c>
      <c r="I28" s="11">
        <f t="shared" si="8"/>
        <v>35488988</v>
      </c>
      <c r="J28" s="11">
        <f t="shared" si="8"/>
        <v>35488988</v>
      </c>
      <c r="K28" s="11">
        <f t="shared" si="8"/>
        <v>26615776.800000001</v>
      </c>
      <c r="L28" s="11">
        <f t="shared" si="8"/>
        <v>26615776.800000001</v>
      </c>
      <c r="M28" s="47"/>
      <c r="O28" s="9">
        <f t="shared" si="12"/>
        <v>32140</v>
      </c>
      <c r="P28" s="10">
        <f t="shared" si="12"/>
        <v>0.04</v>
      </c>
      <c r="Q28" s="11">
        <f t="shared" si="13"/>
        <v>248419059.19999999</v>
      </c>
      <c r="R28" s="11">
        <f t="shared" si="14"/>
        <v>177442368.80000001</v>
      </c>
      <c r="S28" s="11">
        <f t="shared" si="15"/>
        <v>124209529.59999999</v>
      </c>
      <c r="T28" s="11">
        <f t="shared" si="16"/>
        <v>88720541.600000009</v>
      </c>
      <c r="U28" s="11">
        <f t="shared" si="16"/>
        <v>70976690.400000006</v>
      </c>
      <c r="V28" s="11">
        <f t="shared" si="16"/>
        <v>53232839.199999996</v>
      </c>
      <c r="W28" s="11">
        <f t="shared" si="16"/>
        <v>35488988</v>
      </c>
      <c r="X28" s="11">
        <f t="shared" si="16"/>
        <v>35488988</v>
      </c>
      <c r="Y28" s="11">
        <f t="shared" si="16"/>
        <v>26615776.800000001</v>
      </c>
      <c r="Z28" s="11">
        <f t="shared" si="16"/>
        <v>26615776.800000001</v>
      </c>
      <c r="AA28" s="47"/>
    </row>
    <row r="30" spans="1:27" ht="14.7" thickBot="1" x14ac:dyDescent="0.6"/>
    <row r="31" spans="1:27" ht="19.5" thickBot="1" x14ac:dyDescent="0.75">
      <c r="A31" s="12" t="str">
        <f>A16</f>
        <v>Year 7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7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273</v>
      </c>
      <c r="B33" s="4">
        <f>B18</f>
        <v>0.03</v>
      </c>
      <c r="C33" s="5">
        <f>C$1*$B33*$A33</f>
        <v>1582570.08</v>
      </c>
      <c r="D33" s="5">
        <f>D$1*$B33*$A33</f>
        <v>1130408.3699999999</v>
      </c>
      <c r="E33" s="5">
        <f t="shared" ref="E33:L43" si="17">E$1*$B33*$A33</f>
        <v>791285.04</v>
      </c>
      <c r="F33" s="5">
        <f t="shared" si="17"/>
        <v>565200.09</v>
      </c>
      <c r="G33" s="5">
        <f t="shared" si="17"/>
        <v>452161.71</v>
      </c>
      <c r="H33" s="5">
        <f t="shared" si="17"/>
        <v>339123.33</v>
      </c>
      <c r="I33" s="5">
        <f t="shared" si="17"/>
        <v>226084.94999999998</v>
      </c>
      <c r="J33" s="5">
        <f t="shared" si="17"/>
        <v>226084.94999999998</v>
      </c>
      <c r="K33" s="5">
        <f t="shared" si="17"/>
        <v>169557.57</v>
      </c>
      <c r="L33" s="5">
        <f t="shared" si="17"/>
        <v>169557.57</v>
      </c>
      <c r="M33" s="46"/>
      <c r="O33" s="8">
        <f>A33</f>
        <v>273</v>
      </c>
      <c r="P33" s="4">
        <f>B33</f>
        <v>0.03</v>
      </c>
      <c r="Q33" s="5">
        <f>Q$1*$B33*$A33</f>
        <v>1582570.08</v>
      </c>
      <c r="R33" s="5">
        <f>R$1*$B33*$A33</f>
        <v>1130408.3699999999</v>
      </c>
      <c r="S33" s="5">
        <f>S$1*$B33*$A33</f>
        <v>791285.04</v>
      </c>
      <c r="T33" s="5">
        <f>T$1*$B33*$A33</f>
        <v>565200.09</v>
      </c>
      <c r="U33" s="5">
        <f t="shared" ref="U33:Z33" si="18">U$1*$B33*$A33</f>
        <v>452161.71</v>
      </c>
      <c r="V33" s="5">
        <f t="shared" si="18"/>
        <v>339123.33</v>
      </c>
      <c r="W33" s="5">
        <f t="shared" si="18"/>
        <v>226084.94999999998</v>
      </c>
      <c r="X33" s="5">
        <f t="shared" si="18"/>
        <v>226084.94999999998</v>
      </c>
      <c r="Y33" s="5">
        <f t="shared" si="18"/>
        <v>169557.57</v>
      </c>
      <c r="Z33" s="5">
        <f t="shared" si="18"/>
        <v>169557.57</v>
      </c>
      <c r="AA33" s="46"/>
    </row>
    <row r="34" spans="1:27" ht="15" thickTop="1" thickBot="1" x14ac:dyDescent="0.6">
      <c r="A34" s="8">
        <v>1593</v>
      </c>
      <c r="B34" s="4">
        <f t="shared" ref="B34:B43" si="19">B19</f>
        <v>0.03</v>
      </c>
      <c r="C34" s="5">
        <f t="shared" ref="C34:D43" si="20">C$1*$B34*$A34</f>
        <v>9234557.2799999993</v>
      </c>
      <c r="D34" s="5">
        <f t="shared" si="20"/>
        <v>6596119.169999999</v>
      </c>
      <c r="E34" s="5">
        <f t="shared" si="17"/>
        <v>4617278.6399999997</v>
      </c>
      <c r="F34" s="5">
        <f t="shared" si="17"/>
        <v>3298035.69</v>
      </c>
      <c r="G34" s="5">
        <f t="shared" si="17"/>
        <v>2638438.11</v>
      </c>
      <c r="H34" s="5">
        <f t="shared" si="17"/>
        <v>1978840.53</v>
      </c>
      <c r="I34" s="5">
        <f t="shared" si="17"/>
        <v>1319242.95</v>
      </c>
      <c r="J34" s="5">
        <f t="shared" si="17"/>
        <v>1319242.95</v>
      </c>
      <c r="K34" s="5">
        <f t="shared" si="17"/>
        <v>989396.37</v>
      </c>
      <c r="L34" s="5">
        <f t="shared" si="17"/>
        <v>989396.37</v>
      </c>
      <c r="M34" s="46"/>
      <c r="O34" s="8">
        <f t="shared" ref="O34:P43" si="21">A34</f>
        <v>1593</v>
      </c>
      <c r="P34" s="4">
        <f t="shared" si="21"/>
        <v>0.03</v>
      </c>
      <c r="Q34" s="5">
        <f t="shared" ref="Q34:Q43" si="22">Q$1*$B34*$A34</f>
        <v>9234557.2799999993</v>
      </c>
      <c r="R34" s="5">
        <f t="shared" ref="R34:R43" si="23">$D$1*$B34*$A34</f>
        <v>6596119.169999999</v>
      </c>
      <c r="S34" s="5">
        <f t="shared" ref="S34:S43" si="24">$E$1*$B34*$A34</f>
        <v>4617278.6399999997</v>
      </c>
      <c r="T34" s="5">
        <f t="shared" ref="T34:Z43" si="25">T$1*$B34*$A34</f>
        <v>3298035.69</v>
      </c>
      <c r="U34" s="5">
        <f t="shared" si="25"/>
        <v>2638438.11</v>
      </c>
      <c r="V34" s="5">
        <f t="shared" si="25"/>
        <v>1978840.53</v>
      </c>
      <c r="W34" s="5">
        <f t="shared" si="25"/>
        <v>1319242.95</v>
      </c>
      <c r="X34" s="5">
        <f t="shared" si="25"/>
        <v>1319242.95</v>
      </c>
      <c r="Y34" s="5">
        <f t="shared" si="25"/>
        <v>989396.37</v>
      </c>
      <c r="Z34" s="5">
        <f t="shared" si="25"/>
        <v>989396.37</v>
      </c>
      <c r="AA34" s="46"/>
    </row>
    <row r="35" spans="1:27" ht="15" thickTop="1" thickBot="1" x14ac:dyDescent="0.6">
      <c r="A35" s="8">
        <v>2820</v>
      </c>
      <c r="B35" s="4">
        <f t="shared" si="19"/>
        <v>7.0000000000000007E-2</v>
      </c>
      <c r="C35" s="5">
        <f t="shared" si="20"/>
        <v>38143996.800000004</v>
      </c>
      <c r="D35" s="5">
        <f t="shared" si="20"/>
        <v>27245740.200000003</v>
      </c>
      <c r="E35" s="5">
        <f t="shared" si="17"/>
        <v>19071998.400000002</v>
      </c>
      <c r="F35" s="5">
        <f t="shared" si="17"/>
        <v>13622771.4</v>
      </c>
      <c r="G35" s="5">
        <f t="shared" si="17"/>
        <v>10898256.600000001</v>
      </c>
      <c r="H35" s="5">
        <f t="shared" si="17"/>
        <v>8173741.8000000007</v>
      </c>
      <c r="I35" s="5">
        <f t="shared" si="17"/>
        <v>5449227</v>
      </c>
      <c r="J35" s="5">
        <f t="shared" si="17"/>
        <v>5449227</v>
      </c>
      <c r="K35" s="5">
        <f t="shared" si="17"/>
        <v>4086772.2</v>
      </c>
      <c r="L35" s="5">
        <f t="shared" si="17"/>
        <v>4086772.2</v>
      </c>
      <c r="M35" s="46"/>
      <c r="O35" s="8">
        <f t="shared" si="21"/>
        <v>2820</v>
      </c>
      <c r="P35" s="4">
        <f t="shared" si="21"/>
        <v>7.0000000000000007E-2</v>
      </c>
      <c r="Q35" s="5">
        <f t="shared" si="22"/>
        <v>38143996.800000004</v>
      </c>
      <c r="R35" s="5">
        <f t="shared" si="23"/>
        <v>27245740.200000003</v>
      </c>
      <c r="S35" s="5">
        <f t="shared" si="24"/>
        <v>19071998.400000002</v>
      </c>
      <c r="T35" s="5">
        <f t="shared" si="25"/>
        <v>13622771.4</v>
      </c>
      <c r="U35" s="5">
        <f t="shared" si="25"/>
        <v>10898256.600000001</v>
      </c>
      <c r="V35" s="5">
        <f t="shared" si="25"/>
        <v>8173741.8000000007</v>
      </c>
      <c r="W35" s="5">
        <f t="shared" si="25"/>
        <v>5449227</v>
      </c>
      <c r="X35" s="5">
        <f t="shared" si="25"/>
        <v>5449227</v>
      </c>
      <c r="Y35" s="5">
        <f t="shared" si="25"/>
        <v>4086772.2</v>
      </c>
      <c r="Z35" s="5">
        <f t="shared" si="25"/>
        <v>4086772.2</v>
      </c>
      <c r="AA35" s="46"/>
    </row>
    <row r="36" spans="1:27" ht="15" thickTop="1" thickBot="1" x14ac:dyDescent="0.6">
      <c r="A36" s="8">
        <v>4816</v>
      </c>
      <c r="B36" s="4">
        <f t="shared" si="19"/>
        <v>0.1</v>
      </c>
      <c r="C36" s="5">
        <f t="shared" si="20"/>
        <v>93060531.200000003</v>
      </c>
      <c r="D36" s="5">
        <f t="shared" si="20"/>
        <v>66471876.800000004</v>
      </c>
      <c r="E36" s="5">
        <f t="shared" si="17"/>
        <v>46530265.600000001</v>
      </c>
      <c r="F36" s="5">
        <f t="shared" si="17"/>
        <v>33235697.600000001</v>
      </c>
      <c r="G36" s="5">
        <f t="shared" si="17"/>
        <v>26588654.400000002</v>
      </c>
      <c r="H36" s="5">
        <f t="shared" si="17"/>
        <v>19941611.199999999</v>
      </c>
      <c r="I36" s="5">
        <f t="shared" si="17"/>
        <v>13294568</v>
      </c>
      <c r="J36" s="5">
        <f t="shared" si="17"/>
        <v>13294568</v>
      </c>
      <c r="K36" s="5">
        <f t="shared" si="17"/>
        <v>9970564.8000000007</v>
      </c>
      <c r="L36" s="5">
        <f t="shared" si="17"/>
        <v>9970564.8000000007</v>
      </c>
      <c r="M36" s="46"/>
      <c r="O36" s="8">
        <f t="shared" si="21"/>
        <v>4816</v>
      </c>
      <c r="P36" s="4">
        <f t="shared" si="21"/>
        <v>0.1</v>
      </c>
      <c r="Q36" s="5">
        <f t="shared" si="22"/>
        <v>93060531.200000003</v>
      </c>
      <c r="R36" s="5">
        <f t="shared" si="23"/>
        <v>66471876.800000004</v>
      </c>
      <c r="S36" s="5">
        <f t="shared" si="24"/>
        <v>46530265.600000001</v>
      </c>
      <c r="T36" s="5">
        <f t="shared" si="25"/>
        <v>33235697.600000001</v>
      </c>
      <c r="U36" s="5">
        <f t="shared" si="25"/>
        <v>26588654.400000002</v>
      </c>
      <c r="V36" s="5">
        <f t="shared" si="25"/>
        <v>19941611.199999999</v>
      </c>
      <c r="W36" s="5">
        <f t="shared" si="25"/>
        <v>13294568</v>
      </c>
      <c r="X36" s="5">
        <f t="shared" si="25"/>
        <v>13294568</v>
      </c>
      <c r="Y36" s="5">
        <f t="shared" si="25"/>
        <v>9970564.8000000007</v>
      </c>
      <c r="Z36" s="5">
        <f t="shared" si="25"/>
        <v>9970564.8000000007</v>
      </c>
      <c r="AA36" s="46"/>
    </row>
    <row r="37" spans="1:27" ht="15" thickTop="1" thickBot="1" x14ac:dyDescent="0.6">
      <c r="A37" s="8">
        <v>7999</v>
      </c>
      <c r="B37" s="4">
        <f t="shared" si="19"/>
        <v>0.11</v>
      </c>
      <c r="C37" s="5">
        <f t="shared" si="20"/>
        <v>170022904.47999999</v>
      </c>
      <c r="D37" s="5">
        <f t="shared" si="20"/>
        <v>121445057.47</v>
      </c>
      <c r="E37" s="5">
        <f t="shared" si="17"/>
        <v>85011452.239999995</v>
      </c>
      <c r="F37" s="5">
        <f t="shared" si="17"/>
        <v>60722088.789999999</v>
      </c>
      <c r="G37" s="5">
        <f t="shared" si="17"/>
        <v>48577847.009999998</v>
      </c>
      <c r="H37" s="5">
        <f t="shared" si="17"/>
        <v>36433605.230000004</v>
      </c>
      <c r="I37" s="5">
        <f t="shared" si="17"/>
        <v>24289363.450000003</v>
      </c>
      <c r="J37" s="5">
        <f t="shared" si="17"/>
        <v>24289363.450000003</v>
      </c>
      <c r="K37" s="5">
        <f t="shared" si="17"/>
        <v>18216362.669999998</v>
      </c>
      <c r="L37" s="5">
        <f t="shared" si="17"/>
        <v>18216362.669999998</v>
      </c>
      <c r="M37" s="46"/>
      <c r="O37" s="8">
        <f t="shared" si="21"/>
        <v>7999</v>
      </c>
      <c r="P37" s="4">
        <f t="shared" si="21"/>
        <v>0.11</v>
      </c>
      <c r="Q37" s="5">
        <f t="shared" si="22"/>
        <v>170022904.47999999</v>
      </c>
      <c r="R37" s="5">
        <f t="shared" si="23"/>
        <v>121445057.47</v>
      </c>
      <c r="S37" s="5">
        <f t="shared" si="24"/>
        <v>85011452.239999995</v>
      </c>
      <c r="T37" s="5">
        <f t="shared" si="25"/>
        <v>60722088.789999999</v>
      </c>
      <c r="U37" s="5">
        <f t="shared" si="25"/>
        <v>48577847.009999998</v>
      </c>
      <c r="V37" s="5">
        <f t="shared" si="25"/>
        <v>36433605.230000004</v>
      </c>
      <c r="W37" s="5">
        <f t="shared" si="25"/>
        <v>24289363.450000003</v>
      </c>
      <c r="X37" s="5">
        <f t="shared" si="25"/>
        <v>24289363.450000003</v>
      </c>
      <c r="Y37" s="5">
        <f t="shared" si="25"/>
        <v>18216362.669999998</v>
      </c>
      <c r="Z37" s="5">
        <f t="shared" si="25"/>
        <v>18216362.669999998</v>
      </c>
      <c r="AA37" s="46"/>
    </row>
    <row r="38" spans="1:27" ht="15" thickTop="1" thickBot="1" x14ac:dyDescent="0.6">
      <c r="A38" s="8">
        <v>8572</v>
      </c>
      <c r="B38" s="4">
        <f t="shared" si="19"/>
        <v>0.13</v>
      </c>
      <c r="C38" s="5">
        <f t="shared" si="20"/>
        <v>215330011.52000001</v>
      </c>
      <c r="D38" s="5">
        <f t="shared" si="20"/>
        <v>153807310.28</v>
      </c>
      <c r="E38" s="5">
        <f t="shared" si="17"/>
        <v>107665005.76000001</v>
      </c>
      <c r="F38" s="5">
        <f t="shared" si="17"/>
        <v>76903097.960000008</v>
      </c>
      <c r="G38" s="5">
        <f t="shared" si="17"/>
        <v>61522701.240000002</v>
      </c>
      <c r="H38" s="5">
        <f t="shared" si="17"/>
        <v>46142304.519999996</v>
      </c>
      <c r="I38" s="5">
        <f t="shared" si="17"/>
        <v>30761907.800000001</v>
      </c>
      <c r="J38" s="5">
        <f t="shared" si="17"/>
        <v>30761907.800000001</v>
      </c>
      <c r="K38" s="5">
        <f t="shared" si="17"/>
        <v>23070595.079999998</v>
      </c>
      <c r="L38" s="5">
        <f t="shared" si="17"/>
        <v>23070595.079999998</v>
      </c>
      <c r="M38" s="46"/>
      <c r="O38" s="8">
        <f t="shared" si="21"/>
        <v>8572</v>
      </c>
      <c r="P38" s="4">
        <f t="shared" si="21"/>
        <v>0.13</v>
      </c>
      <c r="Q38" s="5">
        <f t="shared" si="22"/>
        <v>215330011.52000001</v>
      </c>
      <c r="R38" s="5">
        <f t="shared" si="23"/>
        <v>153807310.28</v>
      </c>
      <c r="S38" s="5">
        <f t="shared" si="24"/>
        <v>107665005.76000001</v>
      </c>
      <c r="T38" s="5">
        <f t="shared" si="25"/>
        <v>76903097.960000008</v>
      </c>
      <c r="U38" s="5">
        <f t="shared" si="25"/>
        <v>61522701.240000002</v>
      </c>
      <c r="V38" s="5">
        <f t="shared" si="25"/>
        <v>46142304.519999996</v>
      </c>
      <c r="W38" s="5">
        <f t="shared" si="25"/>
        <v>30761907.800000001</v>
      </c>
      <c r="X38" s="5">
        <f t="shared" si="25"/>
        <v>30761907.800000001</v>
      </c>
      <c r="Y38" s="5">
        <f t="shared" si="25"/>
        <v>23070595.079999998</v>
      </c>
      <c r="Z38" s="5">
        <f t="shared" si="25"/>
        <v>23070595.079999998</v>
      </c>
      <c r="AA38" s="46"/>
    </row>
    <row r="39" spans="1:27" ht="15" thickTop="1" thickBot="1" x14ac:dyDescent="0.6">
      <c r="A39" s="8">
        <v>11110</v>
      </c>
      <c r="B39" s="4">
        <f t="shared" si="19"/>
        <v>0.12</v>
      </c>
      <c r="C39" s="5">
        <f t="shared" si="20"/>
        <v>257616902.40000001</v>
      </c>
      <c r="D39" s="5">
        <f>D$1*$B39*$A39</f>
        <v>184012263.59999999</v>
      </c>
      <c r="E39" s="5">
        <f t="shared" si="17"/>
        <v>128808451.2</v>
      </c>
      <c r="F39" s="5">
        <f t="shared" si="17"/>
        <v>92005465.200000003</v>
      </c>
      <c r="G39" s="5">
        <f t="shared" si="17"/>
        <v>73604638.799999997</v>
      </c>
      <c r="H39" s="5">
        <f t="shared" si="17"/>
        <v>55203812.399999999</v>
      </c>
      <c r="I39" s="5">
        <f t="shared" si="17"/>
        <v>36802986</v>
      </c>
      <c r="J39" s="5">
        <f t="shared" si="17"/>
        <v>36802986</v>
      </c>
      <c r="K39" s="5">
        <f t="shared" si="17"/>
        <v>27601239.600000001</v>
      </c>
      <c r="L39" s="5">
        <f t="shared" si="17"/>
        <v>27601239.600000001</v>
      </c>
      <c r="M39" s="46"/>
      <c r="O39" s="8">
        <f t="shared" si="21"/>
        <v>11110</v>
      </c>
      <c r="P39" s="4">
        <f t="shared" si="21"/>
        <v>0.12</v>
      </c>
      <c r="Q39" s="5">
        <f t="shared" si="22"/>
        <v>257616902.40000001</v>
      </c>
      <c r="R39" s="5">
        <f t="shared" si="23"/>
        <v>184012263.59999999</v>
      </c>
      <c r="S39" s="5">
        <f t="shared" si="24"/>
        <v>128808451.2</v>
      </c>
      <c r="T39" s="5">
        <f t="shared" si="25"/>
        <v>92005465.200000003</v>
      </c>
      <c r="U39" s="5">
        <f t="shared" si="25"/>
        <v>73604638.799999997</v>
      </c>
      <c r="V39" s="5">
        <f t="shared" si="25"/>
        <v>55203812.399999999</v>
      </c>
      <c r="W39" s="5">
        <f t="shared" si="25"/>
        <v>36802986</v>
      </c>
      <c r="X39" s="5">
        <f t="shared" si="25"/>
        <v>36802986</v>
      </c>
      <c r="Y39" s="5">
        <f t="shared" si="25"/>
        <v>27601239.600000001</v>
      </c>
      <c r="Z39" s="5">
        <f>Z$1*$B39*$A39</f>
        <v>27601239.600000001</v>
      </c>
      <c r="AA39" s="46"/>
    </row>
    <row r="40" spans="1:27" ht="15" thickTop="1" thickBot="1" x14ac:dyDescent="0.6">
      <c r="A40" s="8">
        <v>13419</v>
      </c>
      <c r="B40" s="4">
        <f t="shared" si="19"/>
        <v>0.14000000000000001</v>
      </c>
      <c r="C40" s="5">
        <f t="shared" si="20"/>
        <v>363017229.12000006</v>
      </c>
      <c r="D40" s="5">
        <f t="shared" si="20"/>
        <v>259298289.18000001</v>
      </c>
      <c r="E40" s="5">
        <f t="shared" si="17"/>
        <v>181508614.56000003</v>
      </c>
      <c r="F40" s="5">
        <f t="shared" si="17"/>
        <v>129648205.26000001</v>
      </c>
      <c r="G40" s="5">
        <f t="shared" si="17"/>
        <v>103718939.94000001</v>
      </c>
      <c r="H40" s="5">
        <f t="shared" si="17"/>
        <v>77789674.620000005</v>
      </c>
      <c r="I40" s="5">
        <f t="shared" si="17"/>
        <v>51860409.300000004</v>
      </c>
      <c r="J40" s="5">
        <f t="shared" si="17"/>
        <v>51860409.300000004</v>
      </c>
      <c r="K40" s="5">
        <f t="shared" si="17"/>
        <v>38893897.980000004</v>
      </c>
      <c r="L40" s="5">
        <f t="shared" si="17"/>
        <v>38893897.980000004</v>
      </c>
      <c r="M40" s="46"/>
      <c r="O40" s="8">
        <f t="shared" si="21"/>
        <v>13419</v>
      </c>
      <c r="P40" s="4">
        <f t="shared" si="21"/>
        <v>0.14000000000000001</v>
      </c>
      <c r="Q40" s="5">
        <f t="shared" si="22"/>
        <v>363017229.12000006</v>
      </c>
      <c r="R40" s="5">
        <f t="shared" si="23"/>
        <v>259298289.18000001</v>
      </c>
      <c r="S40" s="5">
        <f t="shared" si="24"/>
        <v>181508614.56000003</v>
      </c>
      <c r="T40" s="5">
        <f t="shared" si="25"/>
        <v>129648205.26000001</v>
      </c>
      <c r="U40" s="5">
        <f t="shared" si="25"/>
        <v>103718939.94000001</v>
      </c>
      <c r="V40" s="5">
        <f t="shared" si="25"/>
        <v>77789674.620000005</v>
      </c>
      <c r="W40" s="5">
        <f t="shared" si="25"/>
        <v>51860409.300000004</v>
      </c>
      <c r="X40" s="5">
        <f t="shared" si="25"/>
        <v>51860409.300000004</v>
      </c>
      <c r="Y40" s="5">
        <f t="shared" si="25"/>
        <v>38893897.980000004</v>
      </c>
      <c r="Z40" s="5">
        <f t="shared" si="25"/>
        <v>38893897.980000004</v>
      </c>
      <c r="AA40" s="46"/>
    </row>
    <row r="41" spans="1:27" ht="15" thickTop="1" thickBot="1" x14ac:dyDescent="0.6">
      <c r="A41" s="8">
        <v>17290</v>
      </c>
      <c r="B41" s="4">
        <f t="shared" si="19"/>
        <v>0.14000000000000001</v>
      </c>
      <c r="C41" s="5">
        <f t="shared" si="20"/>
        <v>467737379.20000005</v>
      </c>
      <c r="D41" s="5">
        <f t="shared" si="20"/>
        <v>334098473.80000001</v>
      </c>
      <c r="E41" s="5">
        <f t="shared" si="17"/>
        <v>233868689.60000002</v>
      </c>
      <c r="F41" s="5">
        <f t="shared" si="17"/>
        <v>167048026.60000002</v>
      </c>
      <c r="G41" s="5">
        <f t="shared" si="17"/>
        <v>133638905.40000002</v>
      </c>
      <c r="H41" s="5">
        <f t="shared" si="17"/>
        <v>100229784.2</v>
      </c>
      <c r="I41" s="5">
        <f t="shared" si="17"/>
        <v>66820663.000000007</v>
      </c>
      <c r="J41" s="5">
        <f t="shared" si="17"/>
        <v>66820663.000000007</v>
      </c>
      <c r="K41" s="5">
        <f t="shared" si="17"/>
        <v>50113681.800000004</v>
      </c>
      <c r="L41" s="5">
        <f t="shared" si="17"/>
        <v>50113681.800000004</v>
      </c>
      <c r="M41" s="46"/>
      <c r="O41" s="8">
        <f t="shared" si="21"/>
        <v>17290</v>
      </c>
      <c r="P41" s="4">
        <f t="shared" si="21"/>
        <v>0.14000000000000001</v>
      </c>
      <c r="Q41" s="5">
        <f t="shared" si="22"/>
        <v>467737379.20000005</v>
      </c>
      <c r="R41" s="5">
        <f t="shared" si="23"/>
        <v>334098473.80000001</v>
      </c>
      <c r="S41" s="5">
        <f t="shared" si="24"/>
        <v>233868689.60000002</v>
      </c>
      <c r="T41" s="5">
        <f t="shared" si="25"/>
        <v>167048026.60000002</v>
      </c>
      <c r="U41" s="5">
        <f t="shared" si="25"/>
        <v>133638905.40000002</v>
      </c>
      <c r="V41" s="5">
        <f t="shared" si="25"/>
        <v>100229784.2</v>
      </c>
      <c r="W41" s="5">
        <f t="shared" si="25"/>
        <v>66820663.000000007</v>
      </c>
      <c r="X41" s="5">
        <f t="shared" si="25"/>
        <v>66820663.000000007</v>
      </c>
      <c r="Y41" s="5">
        <f t="shared" si="25"/>
        <v>50113681.800000004</v>
      </c>
      <c r="Z41" s="5">
        <f t="shared" si="25"/>
        <v>50113681.800000004</v>
      </c>
      <c r="AA41" s="46"/>
    </row>
    <row r="42" spans="1:27" ht="15" thickTop="1" thickBot="1" x14ac:dyDescent="0.6">
      <c r="A42" s="8">
        <v>20226</v>
      </c>
      <c r="B42" s="4">
        <f t="shared" si="19"/>
        <v>0.09</v>
      </c>
      <c r="C42" s="5">
        <f t="shared" si="20"/>
        <v>351747938.88</v>
      </c>
      <c r="D42" s="5">
        <f t="shared" si="20"/>
        <v>251248787.81999999</v>
      </c>
      <c r="E42" s="5">
        <f t="shared" si="17"/>
        <v>175873969.44</v>
      </c>
      <c r="F42" s="5">
        <f t="shared" si="17"/>
        <v>125623483.73999999</v>
      </c>
      <c r="G42" s="5">
        <f t="shared" si="17"/>
        <v>100499151.05999999</v>
      </c>
      <c r="H42" s="5">
        <f t="shared" si="17"/>
        <v>75374818.379999995</v>
      </c>
      <c r="I42" s="5">
        <f t="shared" si="17"/>
        <v>50250485.699999996</v>
      </c>
      <c r="J42" s="5">
        <f t="shared" si="17"/>
        <v>50250485.699999996</v>
      </c>
      <c r="K42" s="5">
        <f t="shared" si="17"/>
        <v>37686499.020000003</v>
      </c>
      <c r="L42" s="5">
        <f t="shared" si="17"/>
        <v>37686499.020000003</v>
      </c>
      <c r="M42" s="46"/>
      <c r="O42" s="8">
        <f t="shared" si="21"/>
        <v>20226</v>
      </c>
      <c r="P42" s="4">
        <f t="shared" si="21"/>
        <v>0.09</v>
      </c>
      <c r="Q42" s="5">
        <f t="shared" si="22"/>
        <v>351747938.88</v>
      </c>
      <c r="R42" s="5">
        <f t="shared" si="23"/>
        <v>251248787.81999999</v>
      </c>
      <c r="S42" s="5">
        <f t="shared" si="24"/>
        <v>175873969.44</v>
      </c>
      <c r="T42" s="5">
        <f t="shared" si="25"/>
        <v>125623483.73999999</v>
      </c>
      <c r="U42" s="5">
        <f t="shared" si="25"/>
        <v>100499151.05999999</v>
      </c>
      <c r="V42" s="5">
        <f t="shared" si="25"/>
        <v>75374818.379999995</v>
      </c>
      <c r="W42" s="5">
        <f t="shared" si="25"/>
        <v>50250485.699999996</v>
      </c>
      <c r="X42" s="5">
        <f t="shared" si="25"/>
        <v>50250485.699999996</v>
      </c>
      <c r="Y42" s="5">
        <f t="shared" si="25"/>
        <v>37686499.020000003</v>
      </c>
      <c r="Z42" s="5">
        <f t="shared" si="25"/>
        <v>37686499.020000003</v>
      </c>
      <c r="AA42" s="46"/>
    </row>
    <row r="43" spans="1:27" ht="15" thickTop="1" thickBot="1" x14ac:dyDescent="0.6">
      <c r="A43" s="9">
        <v>37561</v>
      </c>
      <c r="B43" s="10">
        <f t="shared" si="19"/>
        <v>0.04</v>
      </c>
      <c r="C43" s="11">
        <f t="shared" si="20"/>
        <v>290319486.07999998</v>
      </c>
      <c r="D43" s="11">
        <f t="shared" si="20"/>
        <v>207371276.12</v>
      </c>
      <c r="E43" s="11">
        <f t="shared" si="17"/>
        <v>145159743.03999999</v>
      </c>
      <c r="F43" s="11">
        <f t="shared" si="17"/>
        <v>103684886.84</v>
      </c>
      <c r="G43" s="11">
        <f t="shared" si="17"/>
        <v>82948209.960000008</v>
      </c>
      <c r="H43" s="11">
        <f t="shared" si="17"/>
        <v>62211533.079999998</v>
      </c>
      <c r="I43" s="11">
        <f t="shared" si="17"/>
        <v>41474856.200000003</v>
      </c>
      <c r="J43" s="11">
        <f t="shared" si="17"/>
        <v>41474856.200000003</v>
      </c>
      <c r="K43" s="11">
        <f t="shared" si="17"/>
        <v>31105015.32</v>
      </c>
      <c r="L43" s="11">
        <f t="shared" si="17"/>
        <v>31105015.32</v>
      </c>
      <c r="M43" s="47"/>
      <c r="O43" s="9">
        <f t="shared" si="21"/>
        <v>37561</v>
      </c>
      <c r="P43" s="10">
        <f t="shared" si="21"/>
        <v>0.04</v>
      </c>
      <c r="Q43" s="11">
        <f t="shared" si="22"/>
        <v>290319486.07999998</v>
      </c>
      <c r="R43" s="11">
        <f t="shared" si="23"/>
        <v>207371276.12</v>
      </c>
      <c r="S43" s="11">
        <f t="shared" si="24"/>
        <v>145159743.03999999</v>
      </c>
      <c r="T43" s="11">
        <f t="shared" si="25"/>
        <v>103684886.84</v>
      </c>
      <c r="U43" s="11">
        <f t="shared" si="25"/>
        <v>82948209.960000008</v>
      </c>
      <c r="V43" s="11">
        <f t="shared" si="25"/>
        <v>62211533.079999998</v>
      </c>
      <c r="W43" s="11">
        <f t="shared" si="25"/>
        <v>41474856.200000003</v>
      </c>
      <c r="X43" s="11">
        <f t="shared" si="25"/>
        <v>41474856.200000003</v>
      </c>
      <c r="Y43" s="11">
        <f t="shared" si="25"/>
        <v>31105015.32</v>
      </c>
      <c r="Z43" s="11">
        <f t="shared" si="25"/>
        <v>31105015.32</v>
      </c>
      <c r="AA43" s="47"/>
    </row>
    <row r="45" spans="1:27" ht="14.7" thickBot="1" x14ac:dyDescent="0.6"/>
    <row r="46" spans="1:27" ht="19.5" thickBot="1" x14ac:dyDescent="0.75">
      <c r="A46" s="12" t="str">
        <f>A1</f>
        <v>Year 7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7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747</v>
      </c>
      <c r="B48" s="4">
        <f>B33</f>
        <v>0.03</v>
      </c>
      <c r="C48" s="5">
        <f>C$1*$B48*$A48</f>
        <v>4330329.12</v>
      </c>
      <c r="D48" s="5">
        <f>D$1*$B48*$A48</f>
        <v>3093095.4299999997</v>
      </c>
      <c r="E48" s="5">
        <f t="shared" ref="E48:L58" si="26">E$1*$B48*$A48</f>
        <v>2165164.56</v>
      </c>
      <c r="F48" s="5">
        <f t="shared" si="26"/>
        <v>1546536.51</v>
      </c>
      <c r="G48" s="5">
        <f t="shared" si="26"/>
        <v>1237233.69</v>
      </c>
      <c r="H48" s="5">
        <f t="shared" si="26"/>
        <v>927930.87</v>
      </c>
      <c r="I48" s="5">
        <f t="shared" si="26"/>
        <v>618628.04999999993</v>
      </c>
      <c r="J48" s="5">
        <f t="shared" si="26"/>
        <v>618628.04999999993</v>
      </c>
      <c r="K48" s="5">
        <f t="shared" si="26"/>
        <v>463954.23000000004</v>
      </c>
      <c r="L48" s="5">
        <f t="shared" si="26"/>
        <v>463954.23000000004</v>
      </c>
      <c r="M48" s="46"/>
      <c r="O48" s="8">
        <f>A48</f>
        <v>747</v>
      </c>
      <c r="P48" s="4">
        <f>B48</f>
        <v>0.03</v>
      </c>
      <c r="Q48" s="5">
        <f>Q$1*$B48*$A48</f>
        <v>4330329.12</v>
      </c>
      <c r="R48" s="5">
        <f>R$1*$B48*$A48</f>
        <v>3093095.4299999997</v>
      </c>
      <c r="S48" s="5">
        <f>S$1*$B48*$A48</f>
        <v>2165164.56</v>
      </c>
      <c r="T48" s="5">
        <f>T$1*$B48*$A48</f>
        <v>1546536.51</v>
      </c>
      <c r="U48" s="5">
        <f t="shared" ref="U48:Z48" si="27">U$1*$B48*$A48</f>
        <v>1237233.69</v>
      </c>
      <c r="V48" s="5">
        <f t="shared" si="27"/>
        <v>927930.87</v>
      </c>
      <c r="W48" s="5">
        <f t="shared" si="27"/>
        <v>618628.04999999993</v>
      </c>
      <c r="X48" s="5">
        <f t="shared" si="27"/>
        <v>618628.04999999993</v>
      </c>
      <c r="Y48" s="5">
        <f t="shared" si="27"/>
        <v>463954.23000000004</v>
      </c>
      <c r="Z48" s="5">
        <f t="shared" si="27"/>
        <v>463954.23000000004</v>
      </c>
      <c r="AA48" s="46"/>
    </row>
    <row r="49" spans="1:27" ht="15" thickTop="1" thickBot="1" x14ac:dyDescent="0.6">
      <c r="A49" s="8">
        <v>1319</v>
      </c>
      <c r="B49" s="4">
        <f t="shared" ref="B49:B58" si="28">B34</f>
        <v>0.03</v>
      </c>
      <c r="C49" s="5">
        <f t="shared" ref="C49:D58" si="29">C$1*$B49*$A49</f>
        <v>7646190.2400000002</v>
      </c>
      <c r="D49" s="5">
        <f t="shared" si="29"/>
        <v>5461570.1099999994</v>
      </c>
      <c r="E49" s="5">
        <f t="shared" si="26"/>
        <v>3823095.12</v>
      </c>
      <c r="F49" s="5">
        <f t="shared" si="26"/>
        <v>2730765.27</v>
      </c>
      <c r="G49" s="5">
        <f t="shared" si="26"/>
        <v>2184620.13</v>
      </c>
      <c r="H49" s="5">
        <f t="shared" si="26"/>
        <v>1638474.99</v>
      </c>
      <c r="I49" s="5">
        <f t="shared" si="26"/>
        <v>1092329.8499999999</v>
      </c>
      <c r="J49" s="5">
        <f t="shared" si="26"/>
        <v>1092329.8499999999</v>
      </c>
      <c r="K49" s="5">
        <f t="shared" si="26"/>
        <v>819217.71000000008</v>
      </c>
      <c r="L49" s="5">
        <f t="shared" si="26"/>
        <v>819217.71000000008</v>
      </c>
      <c r="M49" s="46"/>
      <c r="O49" s="8">
        <f t="shared" ref="O49:P58" si="30">A49</f>
        <v>1319</v>
      </c>
      <c r="P49" s="4">
        <f t="shared" si="30"/>
        <v>0.03</v>
      </c>
      <c r="Q49" s="5">
        <f t="shared" ref="Q49:Q58" si="31">Q$1*$B49*$A49</f>
        <v>7646190.2400000002</v>
      </c>
      <c r="R49" s="5">
        <f t="shared" ref="R49:R58" si="32">$D$1*$B49*$A49</f>
        <v>5461570.1099999994</v>
      </c>
      <c r="S49" s="5">
        <f t="shared" ref="S49:S58" si="33">$E$1*$B49*$A49</f>
        <v>3823095.12</v>
      </c>
      <c r="T49" s="5">
        <f t="shared" ref="T49:Z58" si="34">T$1*$B49*$A49</f>
        <v>2730765.27</v>
      </c>
      <c r="U49" s="5">
        <f t="shared" si="34"/>
        <v>2184620.13</v>
      </c>
      <c r="V49" s="5">
        <f t="shared" si="34"/>
        <v>1638474.99</v>
      </c>
      <c r="W49" s="5">
        <f t="shared" si="34"/>
        <v>1092329.8499999999</v>
      </c>
      <c r="X49" s="5">
        <f t="shared" si="34"/>
        <v>1092329.8499999999</v>
      </c>
      <c r="Y49" s="5">
        <f t="shared" si="34"/>
        <v>819217.71000000008</v>
      </c>
      <c r="Z49" s="5">
        <f t="shared" si="34"/>
        <v>819217.71000000008</v>
      </c>
      <c r="AA49" s="46"/>
    </row>
    <row r="50" spans="1:27" ht="15" thickTop="1" thickBot="1" x14ac:dyDescent="0.6">
      <c r="A50" s="8">
        <v>3526</v>
      </c>
      <c r="B50" s="4">
        <f t="shared" si="28"/>
        <v>7.0000000000000007E-2</v>
      </c>
      <c r="C50" s="5">
        <f t="shared" si="29"/>
        <v>47693522.240000002</v>
      </c>
      <c r="D50" s="5">
        <f t="shared" si="29"/>
        <v>34066836.859999999</v>
      </c>
      <c r="E50" s="5">
        <f t="shared" si="26"/>
        <v>23846761.120000001</v>
      </c>
      <c r="F50" s="5">
        <f t="shared" si="26"/>
        <v>17033295.020000003</v>
      </c>
      <c r="G50" s="5">
        <f t="shared" si="26"/>
        <v>13626685.380000003</v>
      </c>
      <c r="H50" s="5">
        <f t="shared" si="26"/>
        <v>10220075.74</v>
      </c>
      <c r="I50" s="5">
        <f t="shared" si="26"/>
        <v>6813466.1000000006</v>
      </c>
      <c r="J50" s="5">
        <f t="shared" si="26"/>
        <v>6813466.1000000006</v>
      </c>
      <c r="K50" s="5">
        <f t="shared" si="26"/>
        <v>5109914.46</v>
      </c>
      <c r="L50" s="5">
        <f t="shared" si="26"/>
        <v>5109914.46</v>
      </c>
      <c r="M50" s="46"/>
      <c r="O50" s="8">
        <f t="shared" si="30"/>
        <v>3526</v>
      </c>
      <c r="P50" s="4">
        <f t="shared" si="30"/>
        <v>7.0000000000000007E-2</v>
      </c>
      <c r="Q50" s="5">
        <f t="shared" si="31"/>
        <v>47693522.240000002</v>
      </c>
      <c r="R50" s="5">
        <f t="shared" si="32"/>
        <v>34066836.859999999</v>
      </c>
      <c r="S50" s="5">
        <f t="shared" si="33"/>
        <v>23846761.120000001</v>
      </c>
      <c r="T50" s="5">
        <f t="shared" si="34"/>
        <v>17033295.020000003</v>
      </c>
      <c r="U50" s="5">
        <f t="shared" si="34"/>
        <v>13626685.380000003</v>
      </c>
      <c r="V50" s="5">
        <f t="shared" si="34"/>
        <v>10220075.74</v>
      </c>
      <c r="W50" s="5">
        <f t="shared" si="34"/>
        <v>6813466.1000000006</v>
      </c>
      <c r="X50" s="5">
        <f t="shared" si="34"/>
        <v>6813466.1000000006</v>
      </c>
      <c r="Y50" s="5">
        <f t="shared" si="34"/>
        <v>5109914.46</v>
      </c>
      <c r="Z50" s="5">
        <f t="shared" si="34"/>
        <v>5109914.46</v>
      </c>
      <c r="AA50" s="46"/>
    </row>
    <row r="51" spans="1:27" ht="15" thickTop="1" thickBot="1" x14ac:dyDescent="0.6">
      <c r="A51" s="8">
        <v>5698</v>
      </c>
      <c r="B51" s="4">
        <f t="shared" si="28"/>
        <v>0.1</v>
      </c>
      <c r="C51" s="5">
        <f t="shared" si="29"/>
        <v>110103593.60000001</v>
      </c>
      <c r="D51" s="5">
        <f t="shared" si="29"/>
        <v>78645505.400000006</v>
      </c>
      <c r="E51" s="5">
        <f t="shared" si="26"/>
        <v>55051796.800000004</v>
      </c>
      <c r="F51" s="5">
        <f t="shared" si="26"/>
        <v>39322467.800000004</v>
      </c>
      <c r="G51" s="5">
        <f t="shared" si="26"/>
        <v>31458088.200000003</v>
      </c>
      <c r="H51" s="5">
        <f t="shared" si="26"/>
        <v>23593708.599999998</v>
      </c>
      <c r="I51" s="5">
        <f t="shared" si="26"/>
        <v>15729329</v>
      </c>
      <c r="J51" s="5">
        <f t="shared" si="26"/>
        <v>15729329</v>
      </c>
      <c r="K51" s="5">
        <f t="shared" si="26"/>
        <v>11796569.4</v>
      </c>
      <c r="L51" s="5">
        <f t="shared" si="26"/>
        <v>11796569.4</v>
      </c>
      <c r="M51" s="46"/>
      <c r="O51" s="8">
        <f t="shared" si="30"/>
        <v>5698</v>
      </c>
      <c r="P51" s="4">
        <f t="shared" si="30"/>
        <v>0.1</v>
      </c>
      <c r="Q51" s="5">
        <f t="shared" si="31"/>
        <v>110103593.60000001</v>
      </c>
      <c r="R51" s="5">
        <f t="shared" si="32"/>
        <v>78645505.400000006</v>
      </c>
      <c r="S51" s="5">
        <f t="shared" si="33"/>
        <v>55051796.800000004</v>
      </c>
      <c r="T51" s="5">
        <f t="shared" si="34"/>
        <v>39322467.800000004</v>
      </c>
      <c r="U51" s="5">
        <f t="shared" si="34"/>
        <v>31458088.200000003</v>
      </c>
      <c r="V51" s="5">
        <f t="shared" si="34"/>
        <v>23593708.599999998</v>
      </c>
      <c r="W51" s="5">
        <f t="shared" si="34"/>
        <v>15729329</v>
      </c>
      <c r="X51" s="5">
        <f t="shared" si="34"/>
        <v>15729329</v>
      </c>
      <c r="Y51" s="5">
        <f t="shared" si="34"/>
        <v>11796569.4</v>
      </c>
      <c r="Z51" s="5">
        <f t="shared" si="34"/>
        <v>11796569.4</v>
      </c>
      <c r="AA51" s="46"/>
    </row>
    <row r="52" spans="1:27" ht="15" thickTop="1" thickBot="1" x14ac:dyDescent="0.6">
      <c r="A52" s="8">
        <v>6246</v>
      </c>
      <c r="B52" s="4">
        <f t="shared" si="28"/>
        <v>0.11</v>
      </c>
      <c r="C52" s="5">
        <f t="shared" si="29"/>
        <v>132761977.92</v>
      </c>
      <c r="D52" s="5">
        <f t="shared" si="29"/>
        <v>94830082.38000001</v>
      </c>
      <c r="E52" s="5">
        <f t="shared" si="26"/>
        <v>66380988.960000001</v>
      </c>
      <c r="F52" s="5">
        <f t="shared" si="26"/>
        <v>47414697.660000004</v>
      </c>
      <c r="G52" s="5">
        <f t="shared" si="26"/>
        <v>37931895.539999999</v>
      </c>
      <c r="H52" s="5">
        <f t="shared" si="26"/>
        <v>28449093.420000002</v>
      </c>
      <c r="I52" s="5">
        <f t="shared" si="26"/>
        <v>18966291.300000001</v>
      </c>
      <c r="J52" s="5">
        <f t="shared" si="26"/>
        <v>18966291.300000001</v>
      </c>
      <c r="K52" s="5">
        <f t="shared" si="26"/>
        <v>14224203.18</v>
      </c>
      <c r="L52" s="5">
        <f t="shared" si="26"/>
        <v>14224203.18</v>
      </c>
      <c r="M52" s="46"/>
      <c r="O52" s="8">
        <f t="shared" si="30"/>
        <v>6246</v>
      </c>
      <c r="P52" s="4">
        <f t="shared" si="30"/>
        <v>0.11</v>
      </c>
      <c r="Q52" s="5">
        <f t="shared" si="31"/>
        <v>132761977.92</v>
      </c>
      <c r="R52" s="5">
        <f t="shared" si="32"/>
        <v>94830082.38000001</v>
      </c>
      <c r="S52" s="5">
        <f t="shared" si="33"/>
        <v>66380988.960000001</v>
      </c>
      <c r="T52" s="5">
        <f t="shared" si="34"/>
        <v>47414697.660000004</v>
      </c>
      <c r="U52" s="5">
        <f t="shared" si="34"/>
        <v>37931895.539999999</v>
      </c>
      <c r="V52" s="5">
        <f t="shared" si="34"/>
        <v>28449093.420000002</v>
      </c>
      <c r="W52" s="5">
        <f t="shared" si="34"/>
        <v>18966291.300000001</v>
      </c>
      <c r="X52" s="5">
        <f t="shared" si="34"/>
        <v>18966291.300000001</v>
      </c>
      <c r="Y52" s="5">
        <f t="shared" si="34"/>
        <v>14224203.18</v>
      </c>
      <c r="Z52" s="5">
        <f t="shared" si="34"/>
        <v>14224203.18</v>
      </c>
      <c r="AA52" s="46"/>
    </row>
    <row r="53" spans="1:27" ht="15" thickTop="1" thickBot="1" x14ac:dyDescent="0.6">
      <c r="A53" s="8">
        <v>9866</v>
      </c>
      <c r="B53" s="4">
        <f t="shared" si="28"/>
        <v>0.13</v>
      </c>
      <c r="C53" s="5">
        <f t="shared" si="29"/>
        <v>247835498.56</v>
      </c>
      <c r="D53" s="5">
        <f t="shared" si="29"/>
        <v>177025539.34</v>
      </c>
      <c r="E53" s="5">
        <f t="shared" si="26"/>
        <v>123917749.28</v>
      </c>
      <c r="F53" s="5">
        <f t="shared" si="26"/>
        <v>88512128.38000001</v>
      </c>
      <c r="G53" s="5">
        <f t="shared" si="26"/>
        <v>70809959.219999999</v>
      </c>
      <c r="H53" s="5">
        <f t="shared" si="26"/>
        <v>53107790.059999995</v>
      </c>
      <c r="I53" s="5">
        <f t="shared" si="26"/>
        <v>35405620.899999999</v>
      </c>
      <c r="J53" s="5">
        <f t="shared" si="26"/>
        <v>35405620.899999999</v>
      </c>
      <c r="K53" s="5">
        <f t="shared" si="26"/>
        <v>26553253.739999998</v>
      </c>
      <c r="L53" s="5">
        <f t="shared" si="26"/>
        <v>26553253.739999998</v>
      </c>
      <c r="M53" s="46"/>
      <c r="O53" s="8">
        <f t="shared" si="30"/>
        <v>9866</v>
      </c>
      <c r="P53" s="4">
        <f t="shared" si="30"/>
        <v>0.13</v>
      </c>
      <c r="Q53" s="5">
        <f t="shared" si="31"/>
        <v>247835498.56</v>
      </c>
      <c r="R53" s="5">
        <f t="shared" si="32"/>
        <v>177025539.34</v>
      </c>
      <c r="S53" s="5">
        <f t="shared" si="33"/>
        <v>123917749.28</v>
      </c>
      <c r="T53" s="5">
        <f t="shared" si="34"/>
        <v>88512128.38000001</v>
      </c>
      <c r="U53" s="5">
        <f t="shared" si="34"/>
        <v>70809959.219999999</v>
      </c>
      <c r="V53" s="5">
        <f t="shared" si="34"/>
        <v>53107790.059999995</v>
      </c>
      <c r="W53" s="5">
        <f t="shared" si="34"/>
        <v>35405620.899999999</v>
      </c>
      <c r="X53" s="5">
        <f t="shared" si="34"/>
        <v>35405620.899999999</v>
      </c>
      <c r="Y53" s="5">
        <f t="shared" si="34"/>
        <v>26553253.739999998</v>
      </c>
      <c r="Z53" s="5">
        <f t="shared" si="34"/>
        <v>26553253.739999998</v>
      </c>
      <c r="AA53" s="46"/>
    </row>
    <row r="54" spans="1:27" ht="15" thickTop="1" thickBot="1" x14ac:dyDescent="0.6">
      <c r="A54" s="8">
        <v>11254</v>
      </c>
      <c r="B54" s="4">
        <f t="shared" si="28"/>
        <v>0.12</v>
      </c>
      <c r="C54" s="5">
        <f t="shared" si="29"/>
        <v>260955951.36000001</v>
      </c>
      <c r="D54" s="5">
        <f>D$1*$B54*$A54</f>
        <v>186397301.03999999</v>
      </c>
      <c r="E54" s="5">
        <f t="shared" si="26"/>
        <v>130477975.68000001</v>
      </c>
      <c r="F54" s="5">
        <f t="shared" si="26"/>
        <v>93197975.280000001</v>
      </c>
      <c r="G54" s="5">
        <f t="shared" si="26"/>
        <v>74558650.319999993</v>
      </c>
      <c r="H54" s="5">
        <f t="shared" si="26"/>
        <v>55919325.359999999</v>
      </c>
      <c r="I54" s="5">
        <f t="shared" si="26"/>
        <v>37280000.399999999</v>
      </c>
      <c r="J54" s="5">
        <f t="shared" si="26"/>
        <v>37280000.399999999</v>
      </c>
      <c r="K54" s="5">
        <f t="shared" si="26"/>
        <v>27958987.440000001</v>
      </c>
      <c r="L54" s="5">
        <f t="shared" si="26"/>
        <v>27958987.440000001</v>
      </c>
      <c r="M54" s="46"/>
      <c r="O54" s="8">
        <f t="shared" si="30"/>
        <v>11254</v>
      </c>
      <c r="P54" s="4">
        <f t="shared" si="30"/>
        <v>0.12</v>
      </c>
      <c r="Q54" s="5">
        <f t="shared" si="31"/>
        <v>260955951.36000001</v>
      </c>
      <c r="R54" s="5">
        <f t="shared" si="32"/>
        <v>186397301.03999999</v>
      </c>
      <c r="S54" s="5">
        <f t="shared" si="33"/>
        <v>130477975.68000001</v>
      </c>
      <c r="T54" s="5">
        <f t="shared" si="34"/>
        <v>93197975.280000001</v>
      </c>
      <c r="U54" s="5">
        <f t="shared" si="34"/>
        <v>74558650.319999993</v>
      </c>
      <c r="V54" s="5">
        <f t="shared" si="34"/>
        <v>55919325.359999999</v>
      </c>
      <c r="W54" s="5">
        <f t="shared" si="34"/>
        <v>37280000.399999999</v>
      </c>
      <c r="X54" s="5">
        <f t="shared" si="34"/>
        <v>37280000.399999999</v>
      </c>
      <c r="Y54" s="5">
        <f t="shared" si="34"/>
        <v>27958987.440000001</v>
      </c>
      <c r="Z54" s="5">
        <f>Z$1*$B54*$A54</f>
        <v>27958987.440000001</v>
      </c>
      <c r="AA54" s="46"/>
    </row>
    <row r="55" spans="1:27" ht="15" thickTop="1" thickBot="1" x14ac:dyDescent="0.6">
      <c r="A55" s="8">
        <v>12429</v>
      </c>
      <c r="B55" s="4">
        <f t="shared" si="28"/>
        <v>0.14000000000000001</v>
      </c>
      <c r="C55" s="5">
        <f t="shared" si="29"/>
        <v>336235273.92000002</v>
      </c>
      <c r="D55" s="5">
        <f t="shared" si="29"/>
        <v>240168301.38000003</v>
      </c>
      <c r="E55" s="5">
        <f t="shared" si="26"/>
        <v>168117636.96000001</v>
      </c>
      <c r="F55" s="5">
        <f t="shared" si="26"/>
        <v>120083280.66000001</v>
      </c>
      <c r="G55" s="5">
        <f t="shared" si="26"/>
        <v>96066972.540000021</v>
      </c>
      <c r="H55" s="5">
        <f t="shared" si="26"/>
        <v>72050664.420000002</v>
      </c>
      <c r="I55" s="5">
        <f t="shared" si="26"/>
        <v>48034356.300000004</v>
      </c>
      <c r="J55" s="5">
        <f t="shared" si="26"/>
        <v>48034356.300000004</v>
      </c>
      <c r="K55" s="5">
        <f t="shared" si="26"/>
        <v>36024462.18</v>
      </c>
      <c r="L55" s="5">
        <f t="shared" si="26"/>
        <v>36024462.18</v>
      </c>
      <c r="M55" s="46"/>
      <c r="O55" s="8">
        <f t="shared" si="30"/>
        <v>12429</v>
      </c>
      <c r="P55" s="4">
        <f t="shared" si="30"/>
        <v>0.14000000000000001</v>
      </c>
      <c r="Q55" s="5">
        <f t="shared" si="31"/>
        <v>336235273.92000002</v>
      </c>
      <c r="R55" s="5">
        <f t="shared" si="32"/>
        <v>240168301.38000003</v>
      </c>
      <c r="S55" s="5">
        <f t="shared" si="33"/>
        <v>168117636.96000001</v>
      </c>
      <c r="T55" s="5">
        <f t="shared" si="34"/>
        <v>120083280.66000001</v>
      </c>
      <c r="U55" s="5">
        <f t="shared" si="34"/>
        <v>96066972.540000021</v>
      </c>
      <c r="V55" s="5">
        <f t="shared" si="34"/>
        <v>72050664.420000002</v>
      </c>
      <c r="W55" s="5">
        <f t="shared" si="34"/>
        <v>48034356.300000004</v>
      </c>
      <c r="X55" s="5">
        <f t="shared" si="34"/>
        <v>48034356.300000004</v>
      </c>
      <c r="Y55" s="5">
        <f t="shared" si="34"/>
        <v>36024462.18</v>
      </c>
      <c r="Z55" s="5">
        <f t="shared" si="34"/>
        <v>36024462.18</v>
      </c>
      <c r="AA55" s="46"/>
    </row>
    <row r="56" spans="1:27" ht="15" thickTop="1" thickBot="1" x14ac:dyDescent="0.6">
      <c r="A56" s="8">
        <v>18396</v>
      </c>
      <c r="B56" s="4">
        <f t="shared" si="28"/>
        <v>0.14000000000000001</v>
      </c>
      <c r="C56" s="5">
        <f t="shared" si="29"/>
        <v>497657422.08000004</v>
      </c>
      <c r="D56" s="5">
        <f t="shared" si="29"/>
        <v>355469955.12</v>
      </c>
      <c r="E56" s="5">
        <f t="shared" si="26"/>
        <v>248828711.04000002</v>
      </c>
      <c r="F56" s="5">
        <f t="shared" si="26"/>
        <v>177733689.84</v>
      </c>
      <c r="G56" s="5">
        <f t="shared" si="26"/>
        <v>142187466.96000001</v>
      </c>
      <c r="H56" s="5">
        <f t="shared" si="26"/>
        <v>106641244.08000001</v>
      </c>
      <c r="I56" s="5">
        <f t="shared" si="26"/>
        <v>71095021.200000003</v>
      </c>
      <c r="J56" s="5">
        <f t="shared" si="26"/>
        <v>71095021.200000003</v>
      </c>
      <c r="K56" s="5">
        <f t="shared" si="26"/>
        <v>53319334.32</v>
      </c>
      <c r="L56" s="5">
        <f t="shared" si="26"/>
        <v>53319334.32</v>
      </c>
      <c r="M56" s="46"/>
      <c r="O56" s="8">
        <f t="shared" si="30"/>
        <v>18396</v>
      </c>
      <c r="P56" s="4">
        <f t="shared" si="30"/>
        <v>0.14000000000000001</v>
      </c>
      <c r="Q56" s="5">
        <f t="shared" si="31"/>
        <v>497657422.08000004</v>
      </c>
      <c r="R56" s="5">
        <f t="shared" si="32"/>
        <v>355469955.12</v>
      </c>
      <c r="S56" s="5">
        <f t="shared" si="33"/>
        <v>248828711.04000002</v>
      </c>
      <c r="T56" s="5">
        <f t="shared" si="34"/>
        <v>177733689.84</v>
      </c>
      <c r="U56" s="5">
        <f t="shared" si="34"/>
        <v>142187466.96000001</v>
      </c>
      <c r="V56" s="5">
        <f t="shared" si="34"/>
        <v>106641244.08000001</v>
      </c>
      <c r="W56" s="5">
        <f t="shared" si="34"/>
        <v>71095021.200000003</v>
      </c>
      <c r="X56" s="5">
        <f t="shared" si="34"/>
        <v>71095021.200000003</v>
      </c>
      <c r="Y56" s="5">
        <f t="shared" si="34"/>
        <v>53319334.32</v>
      </c>
      <c r="Z56" s="5">
        <f t="shared" si="34"/>
        <v>53319334.32</v>
      </c>
      <c r="AA56" s="46"/>
    </row>
    <row r="57" spans="1:27" ht="15" thickTop="1" thickBot="1" x14ac:dyDescent="0.6">
      <c r="A57" s="8">
        <v>28298</v>
      </c>
      <c r="B57" s="4">
        <f t="shared" si="28"/>
        <v>0.09</v>
      </c>
      <c r="C57" s="5">
        <f t="shared" si="29"/>
        <v>492127122.24000001</v>
      </c>
      <c r="D57" s="5">
        <f t="shared" si="29"/>
        <v>351519736.86000001</v>
      </c>
      <c r="E57" s="5">
        <f t="shared" si="26"/>
        <v>246063561.12</v>
      </c>
      <c r="F57" s="5">
        <f t="shared" si="26"/>
        <v>175758595.01999998</v>
      </c>
      <c r="G57" s="5">
        <f t="shared" si="26"/>
        <v>140607385.38</v>
      </c>
      <c r="H57" s="5">
        <f t="shared" si="26"/>
        <v>105456175.73999999</v>
      </c>
      <c r="I57" s="5">
        <f t="shared" si="26"/>
        <v>70304966.099999994</v>
      </c>
      <c r="J57" s="5">
        <f t="shared" si="26"/>
        <v>70304966.099999994</v>
      </c>
      <c r="K57" s="5">
        <f t="shared" si="26"/>
        <v>52726814.460000001</v>
      </c>
      <c r="L57" s="5">
        <f t="shared" si="26"/>
        <v>52726814.460000001</v>
      </c>
      <c r="M57" s="46"/>
      <c r="O57" s="8">
        <f t="shared" si="30"/>
        <v>28298</v>
      </c>
      <c r="P57" s="4">
        <f t="shared" si="30"/>
        <v>0.09</v>
      </c>
      <c r="Q57" s="5">
        <f t="shared" si="31"/>
        <v>492127122.24000001</v>
      </c>
      <c r="R57" s="5">
        <f t="shared" si="32"/>
        <v>351519736.86000001</v>
      </c>
      <c r="S57" s="5">
        <f t="shared" si="33"/>
        <v>246063561.12</v>
      </c>
      <c r="T57" s="5">
        <f t="shared" si="34"/>
        <v>175758595.01999998</v>
      </c>
      <c r="U57" s="5">
        <f t="shared" si="34"/>
        <v>140607385.38</v>
      </c>
      <c r="V57" s="5">
        <f t="shared" si="34"/>
        <v>105456175.73999999</v>
      </c>
      <c r="W57" s="5">
        <f t="shared" si="34"/>
        <v>70304966.099999994</v>
      </c>
      <c r="X57" s="5">
        <f t="shared" si="34"/>
        <v>70304966.099999994</v>
      </c>
      <c r="Y57" s="5">
        <f t="shared" si="34"/>
        <v>52726814.460000001</v>
      </c>
      <c r="Z57" s="5">
        <f t="shared" si="34"/>
        <v>52726814.460000001</v>
      </c>
      <c r="AA57" s="46"/>
    </row>
    <row r="58" spans="1:27" ht="15" thickTop="1" thickBot="1" x14ac:dyDescent="0.6">
      <c r="A58" s="9">
        <v>31524</v>
      </c>
      <c r="B58" s="10">
        <f t="shared" si="28"/>
        <v>0.04</v>
      </c>
      <c r="C58" s="11">
        <f t="shared" si="29"/>
        <v>243657822.72</v>
      </c>
      <c r="D58" s="11">
        <f t="shared" si="29"/>
        <v>174041482.08000001</v>
      </c>
      <c r="E58" s="11">
        <f t="shared" si="26"/>
        <v>121828911.36</v>
      </c>
      <c r="F58" s="11">
        <f t="shared" si="26"/>
        <v>87020110.560000002</v>
      </c>
      <c r="G58" s="11">
        <f t="shared" si="26"/>
        <v>69616340.640000001</v>
      </c>
      <c r="H58" s="11">
        <f t="shared" si="26"/>
        <v>52212570.719999999</v>
      </c>
      <c r="I58" s="11">
        <f t="shared" si="26"/>
        <v>34808800.800000004</v>
      </c>
      <c r="J58" s="11">
        <f t="shared" si="26"/>
        <v>34808800.800000004</v>
      </c>
      <c r="K58" s="11">
        <f t="shared" si="26"/>
        <v>26105654.879999999</v>
      </c>
      <c r="L58" s="11">
        <f t="shared" si="26"/>
        <v>26105654.879999999</v>
      </c>
      <c r="M58" s="47"/>
      <c r="O58" s="9">
        <f t="shared" si="30"/>
        <v>31524</v>
      </c>
      <c r="P58" s="10">
        <f t="shared" si="30"/>
        <v>0.04</v>
      </c>
      <c r="Q58" s="11">
        <f t="shared" si="31"/>
        <v>243657822.72</v>
      </c>
      <c r="R58" s="11">
        <f t="shared" si="32"/>
        <v>174041482.08000001</v>
      </c>
      <c r="S58" s="11">
        <f t="shared" si="33"/>
        <v>121828911.36</v>
      </c>
      <c r="T58" s="11">
        <f t="shared" si="34"/>
        <v>87020110.560000002</v>
      </c>
      <c r="U58" s="11">
        <f t="shared" si="34"/>
        <v>69616340.640000001</v>
      </c>
      <c r="V58" s="11">
        <f t="shared" si="34"/>
        <v>52212570.719999999</v>
      </c>
      <c r="W58" s="11">
        <f t="shared" si="34"/>
        <v>34808800.800000004</v>
      </c>
      <c r="X58" s="11">
        <f t="shared" si="34"/>
        <v>34808800.800000004</v>
      </c>
      <c r="Y58" s="11">
        <f t="shared" si="34"/>
        <v>26105654.879999999</v>
      </c>
      <c r="Z58" s="11">
        <f t="shared" si="34"/>
        <v>26105654.879999999</v>
      </c>
      <c r="AA58" s="47"/>
    </row>
    <row r="60" spans="1:27" ht="14.7" thickBot="1" x14ac:dyDescent="0.6"/>
    <row r="61" spans="1:27" ht="19.5" thickBot="1" x14ac:dyDescent="0.75">
      <c r="A61" s="12" t="str">
        <f>A1</f>
        <v>Year 7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7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345</v>
      </c>
      <c r="B63" s="4">
        <f>B48</f>
        <v>0.03</v>
      </c>
      <c r="C63" s="5">
        <f>C$1*$B63*$A63</f>
        <v>1999951.2</v>
      </c>
      <c r="D63" s="5">
        <f>D$1*$B63*$A63</f>
        <v>1428538.0499999998</v>
      </c>
      <c r="E63" s="5">
        <f t="shared" ref="E63:L73" si="35">E$1*$B63*$A63</f>
        <v>999975.6</v>
      </c>
      <c r="F63" s="5">
        <f t="shared" si="35"/>
        <v>714263.85</v>
      </c>
      <c r="G63" s="5">
        <f t="shared" si="35"/>
        <v>571413.15</v>
      </c>
      <c r="H63" s="5">
        <f t="shared" si="35"/>
        <v>428562.45</v>
      </c>
      <c r="I63" s="5">
        <f t="shared" si="35"/>
        <v>285711.75</v>
      </c>
      <c r="J63" s="5">
        <f t="shared" si="35"/>
        <v>285711.75</v>
      </c>
      <c r="K63" s="5">
        <f t="shared" si="35"/>
        <v>214276.05000000002</v>
      </c>
      <c r="L63" s="5">
        <f t="shared" si="35"/>
        <v>214276.05000000002</v>
      </c>
      <c r="M63" s="46"/>
      <c r="O63" s="8">
        <f>A63</f>
        <v>345</v>
      </c>
      <c r="P63" s="4">
        <f>B63</f>
        <v>0.03</v>
      </c>
      <c r="Q63" s="5">
        <f>Q$1*$B63*$A63</f>
        <v>1999951.2</v>
      </c>
      <c r="R63" s="5">
        <f>R$1*$B63*$A63</f>
        <v>1428538.0499999998</v>
      </c>
      <c r="S63" s="5">
        <f>S$1*$B63*$A63</f>
        <v>999975.6</v>
      </c>
      <c r="T63" s="5">
        <f>T$1*$B63*$A63</f>
        <v>714263.85</v>
      </c>
      <c r="U63" s="5">
        <f t="shared" ref="U63:Z63" si="36">U$1*$B63*$A63</f>
        <v>571413.15</v>
      </c>
      <c r="V63" s="5">
        <f t="shared" si="36"/>
        <v>428562.45</v>
      </c>
      <c r="W63" s="5">
        <f t="shared" si="36"/>
        <v>285711.75</v>
      </c>
      <c r="X63" s="5">
        <f t="shared" si="36"/>
        <v>285711.75</v>
      </c>
      <c r="Y63" s="5">
        <f t="shared" si="36"/>
        <v>214276.05000000002</v>
      </c>
      <c r="Z63" s="5">
        <f t="shared" si="36"/>
        <v>214276.05000000002</v>
      </c>
      <c r="AA63" s="46"/>
    </row>
    <row r="64" spans="1:27" ht="15" thickTop="1" thickBot="1" x14ac:dyDescent="0.6">
      <c r="A64" s="8">
        <v>1250</v>
      </c>
      <c r="B64" s="4">
        <f t="shared" ref="B64:B73" si="37">B49</f>
        <v>0.03</v>
      </c>
      <c r="C64" s="5">
        <f t="shared" ref="C64:D73" si="38">C$1*$B64*$A64</f>
        <v>7246200</v>
      </c>
      <c r="D64" s="5">
        <f t="shared" si="38"/>
        <v>5175862.4999999991</v>
      </c>
      <c r="E64" s="5">
        <f t="shared" si="35"/>
        <v>3623100</v>
      </c>
      <c r="F64" s="5">
        <f t="shared" si="35"/>
        <v>2587912.5</v>
      </c>
      <c r="G64" s="5">
        <f t="shared" si="35"/>
        <v>2070337.5</v>
      </c>
      <c r="H64" s="5">
        <f t="shared" si="35"/>
        <v>1552762.5</v>
      </c>
      <c r="I64" s="5">
        <f t="shared" si="35"/>
        <v>1035187.5</v>
      </c>
      <c r="J64" s="5">
        <f t="shared" si="35"/>
        <v>1035187.5</v>
      </c>
      <c r="K64" s="5">
        <f t="shared" si="35"/>
        <v>776362.5</v>
      </c>
      <c r="L64" s="5">
        <f t="shared" si="35"/>
        <v>776362.5</v>
      </c>
      <c r="M64" s="46"/>
      <c r="O64" s="8">
        <f t="shared" ref="O64:P73" si="39">A64</f>
        <v>1250</v>
      </c>
      <c r="P64" s="4">
        <f t="shared" si="39"/>
        <v>0.03</v>
      </c>
      <c r="Q64" s="5">
        <f t="shared" ref="Q64:Q73" si="40">Q$1*$B64*$A64</f>
        <v>7246200</v>
      </c>
      <c r="R64" s="5">
        <f t="shared" ref="R64:R73" si="41">$D$1*$B64*$A64</f>
        <v>5175862.4999999991</v>
      </c>
      <c r="S64" s="5">
        <f t="shared" ref="S64:S73" si="42">$E$1*$B64*$A64</f>
        <v>3623100</v>
      </c>
      <c r="T64" s="5">
        <f t="shared" ref="T64:Z73" si="43">T$1*$B64*$A64</f>
        <v>2587912.5</v>
      </c>
      <c r="U64" s="5">
        <f t="shared" si="43"/>
        <v>2070337.5</v>
      </c>
      <c r="V64" s="5">
        <f t="shared" si="43"/>
        <v>1552762.5</v>
      </c>
      <c r="W64" s="5">
        <f t="shared" si="43"/>
        <v>1035187.5</v>
      </c>
      <c r="X64" s="5">
        <f t="shared" si="43"/>
        <v>1035187.5</v>
      </c>
      <c r="Y64" s="5">
        <f t="shared" si="43"/>
        <v>776362.5</v>
      </c>
      <c r="Z64" s="5">
        <f t="shared" si="43"/>
        <v>776362.5</v>
      </c>
      <c r="AA64" s="46"/>
    </row>
    <row r="65" spans="1:27" ht="15" thickTop="1" thickBot="1" x14ac:dyDescent="0.6">
      <c r="A65" s="8">
        <v>3924</v>
      </c>
      <c r="B65" s="4">
        <f t="shared" si="37"/>
        <v>7.0000000000000007E-2</v>
      </c>
      <c r="C65" s="5">
        <f t="shared" si="38"/>
        <v>53076965.760000005</v>
      </c>
      <c r="D65" s="5">
        <f t="shared" si="38"/>
        <v>37912157.640000001</v>
      </c>
      <c r="E65" s="5">
        <f t="shared" si="35"/>
        <v>26538482.880000003</v>
      </c>
      <c r="F65" s="5">
        <f t="shared" si="35"/>
        <v>18955941.48</v>
      </c>
      <c r="G65" s="5">
        <f t="shared" si="35"/>
        <v>15164808.120000003</v>
      </c>
      <c r="H65" s="5">
        <f t="shared" si="35"/>
        <v>11373674.760000002</v>
      </c>
      <c r="I65" s="5">
        <f t="shared" si="35"/>
        <v>7582541.4000000004</v>
      </c>
      <c r="J65" s="5">
        <f t="shared" si="35"/>
        <v>7582541.4000000004</v>
      </c>
      <c r="K65" s="5">
        <f t="shared" si="35"/>
        <v>5686700.04</v>
      </c>
      <c r="L65" s="5">
        <f t="shared" si="35"/>
        <v>5686700.04</v>
      </c>
      <c r="M65" s="46"/>
      <c r="O65" s="8">
        <f t="shared" si="39"/>
        <v>3924</v>
      </c>
      <c r="P65" s="4">
        <f t="shared" si="39"/>
        <v>7.0000000000000007E-2</v>
      </c>
      <c r="Q65" s="5">
        <f t="shared" si="40"/>
        <v>53076965.760000005</v>
      </c>
      <c r="R65" s="5">
        <f t="shared" si="41"/>
        <v>37912157.640000001</v>
      </c>
      <c r="S65" s="5">
        <f t="shared" si="42"/>
        <v>26538482.880000003</v>
      </c>
      <c r="T65" s="5">
        <f t="shared" si="43"/>
        <v>18955941.48</v>
      </c>
      <c r="U65" s="5">
        <f t="shared" si="43"/>
        <v>15164808.120000003</v>
      </c>
      <c r="V65" s="5">
        <f t="shared" si="43"/>
        <v>11373674.760000002</v>
      </c>
      <c r="W65" s="5">
        <f t="shared" si="43"/>
        <v>7582541.4000000004</v>
      </c>
      <c r="X65" s="5">
        <f t="shared" si="43"/>
        <v>7582541.4000000004</v>
      </c>
      <c r="Y65" s="5">
        <f t="shared" si="43"/>
        <v>5686700.04</v>
      </c>
      <c r="Z65" s="5">
        <f t="shared" si="43"/>
        <v>5686700.04</v>
      </c>
      <c r="AA65" s="46"/>
    </row>
    <row r="66" spans="1:27" ht="15" thickTop="1" thickBot="1" x14ac:dyDescent="0.6">
      <c r="A66" s="8">
        <v>5249</v>
      </c>
      <c r="B66" s="4">
        <f t="shared" si="37"/>
        <v>0.1</v>
      </c>
      <c r="C66" s="5">
        <f t="shared" si="38"/>
        <v>101427476.8</v>
      </c>
      <c r="D66" s="5">
        <f t="shared" si="38"/>
        <v>72448272.700000003</v>
      </c>
      <c r="E66" s="5">
        <f t="shared" si="35"/>
        <v>50713738.399999999</v>
      </c>
      <c r="F66" s="5">
        <f t="shared" si="35"/>
        <v>36223873.899999999</v>
      </c>
      <c r="G66" s="5">
        <f t="shared" si="35"/>
        <v>28979204.100000001</v>
      </c>
      <c r="H66" s="5">
        <f t="shared" si="35"/>
        <v>21734534.300000001</v>
      </c>
      <c r="I66" s="5">
        <f t="shared" si="35"/>
        <v>14489864.5</v>
      </c>
      <c r="J66" s="5">
        <f t="shared" si="35"/>
        <v>14489864.5</v>
      </c>
      <c r="K66" s="5">
        <f t="shared" si="35"/>
        <v>10867004.700000001</v>
      </c>
      <c r="L66" s="5">
        <f t="shared" si="35"/>
        <v>10867004.700000001</v>
      </c>
      <c r="M66" s="46"/>
      <c r="O66" s="8">
        <f t="shared" si="39"/>
        <v>5249</v>
      </c>
      <c r="P66" s="4">
        <f t="shared" si="39"/>
        <v>0.1</v>
      </c>
      <c r="Q66" s="5">
        <f t="shared" si="40"/>
        <v>101427476.8</v>
      </c>
      <c r="R66" s="5">
        <f t="shared" si="41"/>
        <v>72448272.700000003</v>
      </c>
      <c r="S66" s="5">
        <f t="shared" si="42"/>
        <v>50713738.399999999</v>
      </c>
      <c r="T66" s="5">
        <f t="shared" si="43"/>
        <v>36223873.899999999</v>
      </c>
      <c r="U66" s="5">
        <f t="shared" si="43"/>
        <v>28979204.100000001</v>
      </c>
      <c r="V66" s="5">
        <f t="shared" si="43"/>
        <v>21734534.300000001</v>
      </c>
      <c r="W66" s="5">
        <f t="shared" si="43"/>
        <v>14489864.5</v>
      </c>
      <c r="X66" s="5">
        <f t="shared" si="43"/>
        <v>14489864.5</v>
      </c>
      <c r="Y66" s="5">
        <f t="shared" si="43"/>
        <v>10867004.700000001</v>
      </c>
      <c r="Z66" s="5">
        <f t="shared" si="43"/>
        <v>10867004.700000001</v>
      </c>
      <c r="AA66" s="46"/>
    </row>
    <row r="67" spans="1:27" ht="15" thickTop="1" thickBot="1" x14ac:dyDescent="0.6">
      <c r="A67" s="8">
        <v>6115</v>
      </c>
      <c r="B67" s="4">
        <f t="shared" si="37"/>
        <v>0.11</v>
      </c>
      <c r="C67" s="5">
        <f t="shared" si="38"/>
        <v>129977504.8</v>
      </c>
      <c r="D67" s="5">
        <f t="shared" si="38"/>
        <v>92841170.950000003</v>
      </c>
      <c r="E67" s="5">
        <f t="shared" si="35"/>
        <v>64988752.399999999</v>
      </c>
      <c r="F67" s="5">
        <f t="shared" si="35"/>
        <v>46420249.149999999</v>
      </c>
      <c r="G67" s="5">
        <f t="shared" si="35"/>
        <v>37136333.850000001</v>
      </c>
      <c r="H67" s="5">
        <f t="shared" si="35"/>
        <v>27852418.550000004</v>
      </c>
      <c r="I67" s="5">
        <f t="shared" si="35"/>
        <v>18568503.25</v>
      </c>
      <c r="J67" s="5">
        <f t="shared" si="35"/>
        <v>18568503.25</v>
      </c>
      <c r="K67" s="5">
        <f t="shared" si="35"/>
        <v>13925872.949999999</v>
      </c>
      <c r="L67" s="5">
        <f t="shared" si="35"/>
        <v>13925872.949999999</v>
      </c>
      <c r="M67" s="46"/>
      <c r="O67" s="8">
        <f t="shared" si="39"/>
        <v>6115</v>
      </c>
      <c r="P67" s="4">
        <f t="shared" si="39"/>
        <v>0.11</v>
      </c>
      <c r="Q67" s="5">
        <f t="shared" si="40"/>
        <v>129977504.8</v>
      </c>
      <c r="R67" s="5">
        <f t="shared" si="41"/>
        <v>92841170.950000003</v>
      </c>
      <c r="S67" s="5">
        <f t="shared" si="42"/>
        <v>64988752.399999999</v>
      </c>
      <c r="T67" s="5">
        <f t="shared" si="43"/>
        <v>46420249.149999999</v>
      </c>
      <c r="U67" s="5">
        <f t="shared" si="43"/>
        <v>37136333.850000001</v>
      </c>
      <c r="V67" s="5">
        <f t="shared" si="43"/>
        <v>27852418.550000004</v>
      </c>
      <c r="W67" s="5">
        <f t="shared" si="43"/>
        <v>18568503.25</v>
      </c>
      <c r="X67" s="5">
        <f t="shared" si="43"/>
        <v>18568503.25</v>
      </c>
      <c r="Y67" s="5">
        <f t="shared" si="43"/>
        <v>13925872.949999999</v>
      </c>
      <c r="Z67" s="5">
        <f t="shared" si="43"/>
        <v>13925872.949999999</v>
      </c>
      <c r="AA67" s="46"/>
    </row>
    <row r="68" spans="1:27" ht="15" thickTop="1" thickBot="1" x14ac:dyDescent="0.6">
      <c r="A68" s="8">
        <v>8142</v>
      </c>
      <c r="B68" s="4">
        <f t="shared" si="37"/>
        <v>0.13</v>
      </c>
      <c r="C68" s="5">
        <f t="shared" si="38"/>
        <v>204528342.72</v>
      </c>
      <c r="D68" s="5">
        <f t="shared" si="38"/>
        <v>146091824.58000001</v>
      </c>
      <c r="E68" s="5">
        <f t="shared" si="35"/>
        <v>102264171.36</v>
      </c>
      <c r="F68" s="5">
        <f t="shared" si="35"/>
        <v>73045383.060000002</v>
      </c>
      <c r="G68" s="5">
        <f t="shared" si="35"/>
        <v>58436518.140000001</v>
      </c>
      <c r="H68" s="5">
        <f t="shared" si="35"/>
        <v>43827653.219999999</v>
      </c>
      <c r="I68" s="5">
        <f t="shared" si="35"/>
        <v>29218788.300000001</v>
      </c>
      <c r="J68" s="5">
        <f t="shared" si="35"/>
        <v>29218788.300000001</v>
      </c>
      <c r="K68" s="5">
        <f t="shared" si="35"/>
        <v>21913297.379999999</v>
      </c>
      <c r="L68" s="5">
        <f t="shared" si="35"/>
        <v>21913297.379999999</v>
      </c>
      <c r="M68" s="46"/>
      <c r="O68" s="8">
        <f t="shared" si="39"/>
        <v>8142</v>
      </c>
      <c r="P68" s="4">
        <f t="shared" si="39"/>
        <v>0.13</v>
      </c>
      <c r="Q68" s="5">
        <f t="shared" si="40"/>
        <v>204528342.72</v>
      </c>
      <c r="R68" s="5">
        <f t="shared" si="41"/>
        <v>146091824.58000001</v>
      </c>
      <c r="S68" s="5">
        <f t="shared" si="42"/>
        <v>102264171.36</v>
      </c>
      <c r="T68" s="5">
        <f t="shared" si="43"/>
        <v>73045383.060000002</v>
      </c>
      <c r="U68" s="5">
        <f t="shared" si="43"/>
        <v>58436518.140000001</v>
      </c>
      <c r="V68" s="5">
        <f t="shared" si="43"/>
        <v>43827653.219999999</v>
      </c>
      <c r="W68" s="5">
        <f t="shared" si="43"/>
        <v>29218788.300000001</v>
      </c>
      <c r="X68" s="5">
        <f t="shared" si="43"/>
        <v>29218788.300000001</v>
      </c>
      <c r="Y68" s="5">
        <f t="shared" si="43"/>
        <v>21913297.379999999</v>
      </c>
      <c r="Z68" s="5">
        <f t="shared" si="43"/>
        <v>21913297.379999999</v>
      </c>
      <c r="AA68" s="46"/>
    </row>
    <row r="69" spans="1:27" ht="15" thickTop="1" thickBot="1" x14ac:dyDescent="0.6">
      <c r="A69" s="8">
        <v>10150</v>
      </c>
      <c r="B69" s="4">
        <f t="shared" si="37"/>
        <v>0.12</v>
      </c>
      <c r="C69" s="5">
        <f t="shared" si="38"/>
        <v>235356576</v>
      </c>
      <c r="D69" s="5">
        <f>D$1*$B69*$A69</f>
        <v>168112013.99999997</v>
      </c>
      <c r="E69" s="5">
        <f t="shared" si="35"/>
        <v>117678288</v>
      </c>
      <c r="F69" s="5">
        <f t="shared" si="35"/>
        <v>84055398</v>
      </c>
      <c r="G69" s="5">
        <f t="shared" si="35"/>
        <v>67244562</v>
      </c>
      <c r="H69" s="5">
        <f t="shared" si="35"/>
        <v>50433726</v>
      </c>
      <c r="I69" s="5">
        <f t="shared" si="35"/>
        <v>33622890</v>
      </c>
      <c r="J69" s="5">
        <f t="shared" si="35"/>
        <v>33622890</v>
      </c>
      <c r="K69" s="5">
        <f t="shared" si="35"/>
        <v>25216254</v>
      </c>
      <c r="L69" s="5">
        <f t="shared" si="35"/>
        <v>25216254</v>
      </c>
      <c r="M69" s="46"/>
      <c r="O69" s="8">
        <f t="shared" si="39"/>
        <v>10150</v>
      </c>
      <c r="P69" s="4">
        <f t="shared" si="39"/>
        <v>0.12</v>
      </c>
      <c r="Q69" s="5">
        <f t="shared" si="40"/>
        <v>235356576</v>
      </c>
      <c r="R69" s="5">
        <f t="shared" si="41"/>
        <v>168112013.99999997</v>
      </c>
      <c r="S69" s="5">
        <f t="shared" si="42"/>
        <v>117678288</v>
      </c>
      <c r="T69" s="5">
        <f t="shared" si="43"/>
        <v>84055398</v>
      </c>
      <c r="U69" s="5">
        <f t="shared" si="43"/>
        <v>67244562</v>
      </c>
      <c r="V69" s="5">
        <f t="shared" si="43"/>
        <v>50433726</v>
      </c>
      <c r="W69" s="5">
        <f t="shared" si="43"/>
        <v>33622890</v>
      </c>
      <c r="X69" s="5">
        <f t="shared" si="43"/>
        <v>33622890</v>
      </c>
      <c r="Y69" s="5">
        <f t="shared" si="43"/>
        <v>25216254</v>
      </c>
      <c r="Z69" s="5">
        <f>Z$1*$B69*$A69</f>
        <v>25216254</v>
      </c>
      <c r="AA69" s="46"/>
    </row>
    <row r="70" spans="1:27" ht="15" thickTop="1" thickBot="1" x14ac:dyDescent="0.6">
      <c r="A70" s="8">
        <v>13391</v>
      </c>
      <c r="B70" s="4">
        <f t="shared" si="37"/>
        <v>0.14000000000000001</v>
      </c>
      <c r="C70" s="5">
        <f t="shared" si="38"/>
        <v>362259759.68000007</v>
      </c>
      <c r="D70" s="5">
        <f t="shared" si="38"/>
        <v>258757239.02000001</v>
      </c>
      <c r="E70" s="5">
        <f t="shared" si="35"/>
        <v>181129879.84000003</v>
      </c>
      <c r="F70" s="5">
        <f t="shared" si="35"/>
        <v>129377682.14000002</v>
      </c>
      <c r="G70" s="5">
        <f t="shared" si="35"/>
        <v>103502520.66000001</v>
      </c>
      <c r="H70" s="5">
        <f t="shared" si="35"/>
        <v>77627359.180000007</v>
      </c>
      <c r="I70" s="5">
        <f t="shared" si="35"/>
        <v>51752197.700000003</v>
      </c>
      <c r="J70" s="5">
        <f t="shared" si="35"/>
        <v>51752197.700000003</v>
      </c>
      <c r="K70" s="5">
        <f t="shared" si="35"/>
        <v>38812742.219999999</v>
      </c>
      <c r="L70" s="5">
        <f t="shared" si="35"/>
        <v>38812742.219999999</v>
      </c>
      <c r="M70" s="46"/>
      <c r="O70" s="8">
        <f t="shared" si="39"/>
        <v>13391</v>
      </c>
      <c r="P70" s="4">
        <f t="shared" si="39"/>
        <v>0.14000000000000001</v>
      </c>
      <c r="Q70" s="5">
        <f t="shared" si="40"/>
        <v>362259759.68000007</v>
      </c>
      <c r="R70" s="5">
        <f t="shared" si="41"/>
        <v>258757239.02000001</v>
      </c>
      <c r="S70" s="5">
        <f t="shared" si="42"/>
        <v>181129879.84000003</v>
      </c>
      <c r="T70" s="5">
        <f t="shared" si="43"/>
        <v>129377682.14000002</v>
      </c>
      <c r="U70" s="5">
        <f t="shared" si="43"/>
        <v>103502520.66000001</v>
      </c>
      <c r="V70" s="5">
        <f t="shared" si="43"/>
        <v>77627359.180000007</v>
      </c>
      <c r="W70" s="5">
        <f t="shared" si="43"/>
        <v>51752197.700000003</v>
      </c>
      <c r="X70" s="5">
        <f t="shared" si="43"/>
        <v>51752197.700000003</v>
      </c>
      <c r="Y70" s="5">
        <f t="shared" si="43"/>
        <v>38812742.219999999</v>
      </c>
      <c r="Z70" s="5">
        <f t="shared" si="43"/>
        <v>38812742.219999999</v>
      </c>
      <c r="AA70" s="46"/>
    </row>
    <row r="71" spans="1:27" ht="15" thickTop="1" thickBot="1" x14ac:dyDescent="0.6">
      <c r="A71" s="8">
        <v>18690</v>
      </c>
      <c r="B71" s="4">
        <f t="shared" si="37"/>
        <v>0.14000000000000001</v>
      </c>
      <c r="C71" s="5">
        <f t="shared" si="38"/>
        <v>505610851.20000005</v>
      </c>
      <c r="D71" s="5">
        <f t="shared" si="38"/>
        <v>361150981.80000001</v>
      </c>
      <c r="E71" s="5">
        <f t="shared" si="35"/>
        <v>252805425.60000002</v>
      </c>
      <c r="F71" s="5">
        <f t="shared" si="35"/>
        <v>180574182.60000002</v>
      </c>
      <c r="G71" s="5">
        <f t="shared" si="35"/>
        <v>144459869.40000004</v>
      </c>
      <c r="H71" s="5">
        <f t="shared" si="35"/>
        <v>108345556.2</v>
      </c>
      <c r="I71" s="5">
        <f t="shared" si="35"/>
        <v>72231243</v>
      </c>
      <c r="J71" s="5">
        <f t="shared" si="35"/>
        <v>72231243</v>
      </c>
      <c r="K71" s="5">
        <f t="shared" si="35"/>
        <v>54171469.800000004</v>
      </c>
      <c r="L71" s="5">
        <f t="shared" si="35"/>
        <v>54171469.800000004</v>
      </c>
      <c r="M71" s="46"/>
      <c r="O71" s="8">
        <f t="shared" si="39"/>
        <v>18690</v>
      </c>
      <c r="P71" s="4">
        <f t="shared" si="39"/>
        <v>0.14000000000000001</v>
      </c>
      <c r="Q71" s="5">
        <f t="shared" si="40"/>
        <v>505610851.20000005</v>
      </c>
      <c r="R71" s="5">
        <f t="shared" si="41"/>
        <v>361150981.80000001</v>
      </c>
      <c r="S71" s="5">
        <f t="shared" si="42"/>
        <v>252805425.60000002</v>
      </c>
      <c r="T71" s="5">
        <f t="shared" si="43"/>
        <v>180574182.60000002</v>
      </c>
      <c r="U71" s="5">
        <f t="shared" si="43"/>
        <v>144459869.40000004</v>
      </c>
      <c r="V71" s="5">
        <f t="shared" si="43"/>
        <v>108345556.2</v>
      </c>
      <c r="W71" s="5">
        <f t="shared" si="43"/>
        <v>72231243</v>
      </c>
      <c r="X71" s="5">
        <f t="shared" si="43"/>
        <v>72231243</v>
      </c>
      <c r="Y71" s="5">
        <f t="shared" si="43"/>
        <v>54171469.800000004</v>
      </c>
      <c r="Z71" s="5">
        <f t="shared" si="43"/>
        <v>54171469.800000004</v>
      </c>
      <c r="AA71" s="46"/>
    </row>
    <row r="72" spans="1:27" ht="15" thickTop="1" thickBot="1" x14ac:dyDescent="0.6">
      <c r="A72" s="8">
        <v>29704</v>
      </c>
      <c r="B72" s="4">
        <f t="shared" si="37"/>
        <v>0.09</v>
      </c>
      <c r="C72" s="5">
        <f t="shared" si="38"/>
        <v>516578699.52000004</v>
      </c>
      <c r="D72" s="5">
        <f t="shared" si="38"/>
        <v>368985167.27999997</v>
      </c>
      <c r="E72" s="5">
        <f t="shared" si="35"/>
        <v>258289349.76000002</v>
      </c>
      <c r="F72" s="5">
        <f t="shared" si="35"/>
        <v>184491246.96000001</v>
      </c>
      <c r="G72" s="5">
        <f t="shared" si="35"/>
        <v>147593532.23999998</v>
      </c>
      <c r="H72" s="5">
        <f t="shared" si="35"/>
        <v>110695817.52</v>
      </c>
      <c r="I72" s="5">
        <f t="shared" si="35"/>
        <v>73798102.799999997</v>
      </c>
      <c r="J72" s="5">
        <f t="shared" si="35"/>
        <v>73798102.799999997</v>
      </c>
      <c r="K72" s="5">
        <f t="shared" si="35"/>
        <v>55346572.079999998</v>
      </c>
      <c r="L72" s="5">
        <f t="shared" si="35"/>
        <v>55346572.079999998</v>
      </c>
      <c r="M72" s="46"/>
      <c r="O72" s="8">
        <f t="shared" si="39"/>
        <v>29704</v>
      </c>
      <c r="P72" s="4">
        <f t="shared" si="39"/>
        <v>0.09</v>
      </c>
      <c r="Q72" s="5">
        <f t="shared" si="40"/>
        <v>516578699.52000004</v>
      </c>
      <c r="R72" s="5">
        <f t="shared" si="41"/>
        <v>368985167.27999997</v>
      </c>
      <c r="S72" s="5">
        <f t="shared" si="42"/>
        <v>258289349.76000002</v>
      </c>
      <c r="T72" s="5">
        <f t="shared" si="43"/>
        <v>184491246.96000001</v>
      </c>
      <c r="U72" s="5">
        <f t="shared" si="43"/>
        <v>147593532.23999998</v>
      </c>
      <c r="V72" s="5">
        <f t="shared" si="43"/>
        <v>110695817.52</v>
      </c>
      <c r="W72" s="5">
        <f t="shared" si="43"/>
        <v>73798102.799999997</v>
      </c>
      <c r="X72" s="5">
        <f t="shared" si="43"/>
        <v>73798102.799999997</v>
      </c>
      <c r="Y72" s="5">
        <f t="shared" si="43"/>
        <v>55346572.079999998</v>
      </c>
      <c r="Z72" s="5">
        <f t="shared" si="43"/>
        <v>55346572.079999998</v>
      </c>
      <c r="AA72" s="46"/>
    </row>
    <row r="73" spans="1:27" ht="15" thickTop="1" thickBot="1" x14ac:dyDescent="0.6">
      <c r="A73" s="9">
        <v>45760</v>
      </c>
      <c r="B73" s="10">
        <f t="shared" si="37"/>
        <v>0.04</v>
      </c>
      <c r="C73" s="11">
        <f t="shared" si="38"/>
        <v>353691852.80000001</v>
      </c>
      <c r="D73" s="11">
        <f t="shared" si="38"/>
        <v>252637299.20000002</v>
      </c>
      <c r="E73" s="11">
        <f t="shared" si="35"/>
        <v>176845926.40000001</v>
      </c>
      <c r="F73" s="11">
        <f t="shared" si="35"/>
        <v>126317734.40000001</v>
      </c>
      <c r="G73" s="11">
        <f t="shared" si="35"/>
        <v>101054553.60000001</v>
      </c>
      <c r="H73" s="11">
        <f t="shared" si="35"/>
        <v>75791372.799999997</v>
      </c>
      <c r="I73" s="11">
        <f t="shared" si="35"/>
        <v>50528192</v>
      </c>
      <c r="J73" s="11">
        <f t="shared" si="35"/>
        <v>50528192</v>
      </c>
      <c r="K73" s="11">
        <f t="shared" si="35"/>
        <v>37894771.200000003</v>
      </c>
      <c r="L73" s="11">
        <f t="shared" si="35"/>
        <v>37894771.200000003</v>
      </c>
      <c r="M73" s="47"/>
      <c r="O73" s="9">
        <f t="shared" si="39"/>
        <v>45760</v>
      </c>
      <c r="P73" s="10">
        <f t="shared" si="39"/>
        <v>0.04</v>
      </c>
      <c r="Q73" s="11">
        <f t="shared" si="40"/>
        <v>353691852.80000001</v>
      </c>
      <c r="R73" s="11">
        <f t="shared" si="41"/>
        <v>252637299.20000002</v>
      </c>
      <c r="S73" s="11">
        <f t="shared" si="42"/>
        <v>176845926.40000001</v>
      </c>
      <c r="T73" s="11">
        <f t="shared" si="43"/>
        <v>126317734.40000001</v>
      </c>
      <c r="U73" s="11">
        <f t="shared" si="43"/>
        <v>101054553.60000001</v>
      </c>
      <c r="V73" s="11">
        <f t="shared" si="43"/>
        <v>75791372.799999997</v>
      </c>
      <c r="W73" s="11">
        <f t="shared" si="43"/>
        <v>50528192</v>
      </c>
      <c r="X73" s="11">
        <f t="shared" si="43"/>
        <v>50528192</v>
      </c>
      <c r="Y73" s="11">
        <f t="shared" si="43"/>
        <v>37894771.200000003</v>
      </c>
      <c r="Z73" s="11">
        <f t="shared" si="43"/>
        <v>37894771.200000003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1A70-052E-4BEA-8C80-09A27F785D58}">
  <dimension ref="A1:AA73"/>
  <sheetViews>
    <sheetView workbookViewId="0">
      <selection activeCell="O1" sqref="A1:XFD1048576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7" width="14.3125" style="5" bestFit="1" customWidth="1"/>
    <col min="8" max="8" width="13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1" width="14.3125" bestFit="1" customWidth="1"/>
    <col min="22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48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8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762</v>
      </c>
      <c r="B3" s="4">
        <f>Data!M28</f>
        <v>0.05</v>
      </c>
      <c r="C3" s="5">
        <f>C$1*$B3*$A3</f>
        <v>7362139.2000000002</v>
      </c>
      <c r="D3" s="5">
        <f>D$1*$B3*$A3</f>
        <v>5258676.3000000007</v>
      </c>
      <c r="E3" s="5">
        <f t="shared" ref="E3:L13" si="0">E$1*$B3*$A3</f>
        <v>3681069.6</v>
      </c>
      <c r="F3" s="5">
        <f t="shared" si="0"/>
        <v>2629319.1</v>
      </c>
      <c r="G3" s="5">
        <f t="shared" si="0"/>
        <v>2103462.9000000004</v>
      </c>
      <c r="H3" s="5">
        <f t="shared" si="0"/>
        <v>1577606.7</v>
      </c>
      <c r="I3" s="5">
        <f t="shared" si="0"/>
        <v>1051750.5</v>
      </c>
      <c r="J3" s="5">
        <f t="shared" si="0"/>
        <v>1051750.5</v>
      </c>
      <c r="K3" s="5">
        <f t="shared" si="0"/>
        <v>788784.3</v>
      </c>
      <c r="L3" s="5">
        <f t="shared" si="0"/>
        <v>788784.3</v>
      </c>
      <c r="M3" s="46"/>
      <c r="O3" s="8">
        <f>A3</f>
        <v>762</v>
      </c>
      <c r="P3" s="4">
        <f>B3</f>
        <v>0.05</v>
      </c>
      <c r="Q3" s="5">
        <f>Q$1*$B3*$A3</f>
        <v>7362139.2000000002</v>
      </c>
      <c r="R3" s="5">
        <f>R$1*$B3*$A3</f>
        <v>5258676.3000000007</v>
      </c>
      <c r="S3" s="5">
        <f>S$1*$B3*$A3</f>
        <v>3681069.6</v>
      </c>
      <c r="T3" s="5">
        <f>T$1*$B3*$A3</f>
        <v>2629319.1</v>
      </c>
      <c r="U3" s="5">
        <f t="shared" ref="U3:Z3" si="1">U$1*$B3*$A3</f>
        <v>2103462.9000000004</v>
      </c>
      <c r="V3" s="5">
        <f t="shared" si="1"/>
        <v>1577606.7</v>
      </c>
      <c r="W3" s="5">
        <f t="shared" si="1"/>
        <v>1051750.5</v>
      </c>
      <c r="X3" s="5">
        <f t="shared" si="1"/>
        <v>1051750.5</v>
      </c>
      <c r="Y3" s="5">
        <f t="shared" si="1"/>
        <v>788784.3</v>
      </c>
      <c r="Z3" s="5">
        <f t="shared" si="1"/>
        <v>788784.3</v>
      </c>
      <c r="AA3" s="46"/>
    </row>
    <row r="4" spans="1:27" ht="15" thickTop="1" thickBot="1" x14ac:dyDescent="0.6">
      <c r="A4" s="8">
        <v>1487</v>
      </c>
      <c r="B4" s="4">
        <f>Data!M29</f>
        <v>0.04</v>
      </c>
      <c r="C4" s="5">
        <f t="shared" ref="C4:D13" si="2">C$1*$B4*$A4</f>
        <v>11493439.359999999</v>
      </c>
      <c r="D4" s="5">
        <f t="shared" si="2"/>
        <v>8209608.04</v>
      </c>
      <c r="E4" s="5">
        <f t="shared" si="0"/>
        <v>5746719.6799999997</v>
      </c>
      <c r="F4" s="5">
        <f t="shared" si="0"/>
        <v>4104774.2800000003</v>
      </c>
      <c r="G4" s="5">
        <f t="shared" si="0"/>
        <v>3283831.3200000003</v>
      </c>
      <c r="H4" s="5">
        <f t="shared" si="0"/>
        <v>2462888.36</v>
      </c>
      <c r="I4" s="5">
        <f t="shared" si="0"/>
        <v>1641945.4000000001</v>
      </c>
      <c r="J4" s="5">
        <f t="shared" si="0"/>
        <v>1641945.4000000001</v>
      </c>
      <c r="K4" s="5">
        <f t="shared" si="0"/>
        <v>1231414.44</v>
      </c>
      <c r="L4" s="5">
        <f t="shared" si="0"/>
        <v>1231414.44</v>
      </c>
      <c r="M4" s="46"/>
      <c r="O4" s="8">
        <f t="shared" ref="O4:P13" si="3">A4</f>
        <v>1487</v>
      </c>
      <c r="P4" s="4">
        <f t="shared" si="3"/>
        <v>0.04</v>
      </c>
      <c r="Q4" s="5">
        <f t="shared" ref="Q4:Q13" si="4">Q$1*$B4*$A4</f>
        <v>11493439.359999999</v>
      </c>
      <c r="R4" s="5">
        <f t="shared" ref="R4:R13" si="5">$D$1*$B4*$A4</f>
        <v>8209608.04</v>
      </c>
      <c r="S4" s="5">
        <f t="shared" ref="S4:S13" si="6">$E$1*$B4*$A4</f>
        <v>5746719.6799999997</v>
      </c>
      <c r="T4" s="5">
        <f t="shared" ref="T4:Z13" si="7">T$1*$B4*$A4</f>
        <v>4104774.2800000003</v>
      </c>
      <c r="U4" s="5">
        <f t="shared" si="7"/>
        <v>3283831.3200000003</v>
      </c>
      <c r="V4" s="5">
        <f t="shared" si="7"/>
        <v>2462888.36</v>
      </c>
      <c r="W4" s="5">
        <f t="shared" si="7"/>
        <v>1641945.4000000001</v>
      </c>
      <c r="X4" s="5">
        <f t="shared" si="7"/>
        <v>1641945.4000000001</v>
      </c>
      <c r="Y4" s="5">
        <f t="shared" si="7"/>
        <v>1231414.44</v>
      </c>
      <c r="Z4" s="5">
        <f t="shared" si="7"/>
        <v>1231414.44</v>
      </c>
      <c r="AA4" s="46"/>
    </row>
    <row r="5" spans="1:27" ht="15" thickTop="1" thickBot="1" x14ac:dyDescent="0.6">
      <c r="A5" s="8">
        <v>2894</v>
      </c>
      <c r="B5" s="4">
        <f>Data!M30</f>
        <v>0.09</v>
      </c>
      <c r="C5" s="5">
        <f t="shared" si="2"/>
        <v>50329206.720000006</v>
      </c>
      <c r="D5" s="5">
        <f t="shared" si="2"/>
        <v>35949470.579999998</v>
      </c>
      <c r="E5" s="5">
        <f t="shared" si="0"/>
        <v>25164603.360000003</v>
      </c>
      <c r="F5" s="5">
        <f t="shared" si="0"/>
        <v>17974605.059999999</v>
      </c>
      <c r="G5" s="5">
        <f t="shared" si="0"/>
        <v>14379736.139999999</v>
      </c>
      <c r="H5" s="5">
        <f t="shared" si="0"/>
        <v>10784867.219999999</v>
      </c>
      <c r="I5" s="5">
        <f t="shared" si="0"/>
        <v>7189998.2999999998</v>
      </c>
      <c r="J5" s="5">
        <f t="shared" si="0"/>
        <v>7189998.2999999998</v>
      </c>
      <c r="K5" s="5">
        <f t="shared" si="0"/>
        <v>5392303.3799999999</v>
      </c>
      <c r="L5" s="5">
        <f t="shared" si="0"/>
        <v>5392303.3799999999</v>
      </c>
      <c r="M5" s="46"/>
      <c r="O5" s="8">
        <f t="shared" si="3"/>
        <v>2894</v>
      </c>
      <c r="P5" s="4">
        <f t="shared" si="3"/>
        <v>0.09</v>
      </c>
      <c r="Q5" s="5">
        <f t="shared" si="4"/>
        <v>50329206.720000006</v>
      </c>
      <c r="R5" s="5">
        <f t="shared" si="5"/>
        <v>35949470.579999998</v>
      </c>
      <c r="S5" s="5">
        <f t="shared" si="6"/>
        <v>25164603.360000003</v>
      </c>
      <c r="T5" s="5">
        <f t="shared" si="7"/>
        <v>17974605.059999999</v>
      </c>
      <c r="U5" s="5">
        <f t="shared" si="7"/>
        <v>14379736.139999999</v>
      </c>
      <c r="V5" s="5">
        <f t="shared" si="7"/>
        <v>10784867.219999999</v>
      </c>
      <c r="W5" s="5">
        <f t="shared" si="7"/>
        <v>7189998.2999999998</v>
      </c>
      <c r="X5" s="5">
        <f t="shared" si="7"/>
        <v>7189998.2999999998</v>
      </c>
      <c r="Y5" s="5">
        <f t="shared" si="7"/>
        <v>5392303.3799999999</v>
      </c>
      <c r="Z5" s="5">
        <f t="shared" si="7"/>
        <v>5392303.3799999999</v>
      </c>
      <c r="AA5" s="46"/>
    </row>
    <row r="6" spans="1:27" ht="15" thickTop="1" thickBot="1" x14ac:dyDescent="0.6">
      <c r="A6" s="8">
        <v>5442</v>
      </c>
      <c r="B6" s="4">
        <f>Data!M31</f>
        <v>0.1</v>
      </c>
      <c r="C6" s="5">
        <f t="shared" si="2"/>
        <v>105156854.40000001</v>
      </c>
      <c r="D6" s="5">
        <f t="shared" si="2"/>
        <v>75112116.600000009</v>
      </c>
      <c r="E6" s="5">
        <f t="shared" si="0"/>
        <v>52578427.200000003</v>
      </c>
      <c r="F6" s="5">
        <f t="shared" si="0"/>
        <v>37555786.200000003</v>
      </c>
      <c r="G6" s="5">
        <f t="shared" si="0"/>
        <v>30044737.800000004</v>
      </c>
      <c r="H6" s="5">
        <f t="shared" si="0"/>
        <v>22533689.399999999</v>
      </c>
      <c r="I6" s="5">
        <f t="shared" si="0"/>
        <v>15022641</v>
      </c>
      <c r="J6" s="5">
        <f t="shared" si="0"/>
        <v>15022641</v>
      </c>
      <c r="K6" s="5">
        <f t="shared" si="0"/>
        <v>11266572.600000001</v>
      </c>
      <c r="L6" s="5">
        <f t="shared" si="0"/>
        <v>11266572.600000001</v>
      </c>
      <c r="M6" s="46"/>
      <c r="O6" s="8">
        <f t="shared" si="3"/>
        <v>5442</v>
      </c>
      <c r="P6" s="4">
        <f t="shared" si="3"/>
        <v>0.1</v>
      </c>
      <c r="Q6" s="5">
        <f t="shared" si="4"/>
        <v>105156854.40000001</v>
      </c>
      <c r="R6" s="5">
        <f t="shared" si="5"/>
        <v>75112116.600000009</v>
      </c>
      <c r="S6" s="5">
        <f t="shared" si="6"/>
        <v>52578427.200000003</v>
      </c>
      <c r="T6" s="5">
        <f t="shared" si="7"/>
        <v>37555786.200000003</v>
      </c>
      <c r="U6" s="5">
        <f t="shared" si="7"/>
        <v>30044737.800000004</v>
      </c>
      <c r="V6" s="5">
        <f t="shared" si="7"/>
        <v>22533689.399999999</v>
      </c>
      <c r="W6" s="5">
        <f t="shared" si="7"/>
        <v>15022641</v>
      </c>
      <c r="X6" s="5">
        <f t="shared" si="7"/>
        <v>15022641</v>
      </c>
      <c r="Y6" s="5">
        <f t="shared" si="7"/>
        <v>11266572.600000001</v>
      </c>
      <c r="Z6" s="5">
        <f t="shared" si="7"/>
        <v>11266572.600000001</v>
      </c>
      <c r="AA6" s="46"/>
    </row>
    <row r="7" spans="1:27" ht="15" thickTop="1" thickBot="1" x14ac:dyDescent="0.6">
      <c r="A7" s="8">
        <v>7867</v>
      </c>
      <c r="B7" s="4">
        <f>Data!M32</f>
        <v>0.13</v>
      </c>
      <c r="C7" s="5">
        <f t="shared" si="2"/>
        <v>197620298.72</v>
      </c>
      <c r="D7" s="5">
        <f t="shared" si="2"/>
        <v>141157502.33000001</v>
      </c>
      <c r="E7" s="5">
        <f t="shared" si="0"/>
        <v>98810149.359999999</v>
      </c>
      <c r="F7" s="5">
        <f t="shared" si="0"/>
        <v>70578239.810000002</v>
      </c>
      <c r="G7" s="5">
        <f t="shared" si="0"/>
        <v>56462796.390000001</v>
      </c>
      <c r="H7" s="5">
        <f t="shared" si="0"/>
        <v>42347352.969999999</v>
      </c>
      <c r="I7" s="5">
        <f t="shared" si="0"/>
        <v>28231909.550000001</v>
      </c>
      <c r="J7" s="5">
        <f t="shared" si="0"/>
        <v>28231909.550000001</v>
      </c>
      <c r="K7" s="5">
        <f t="shared" si="0"/>
        <v>21173165.129999999</v>
      </c>
      <c r="L7" s="5">
        <f t="shared" si="0"/>
        <v>21173165.129999999</v>
      </c>
      <c r="M7" s="46"/>
      <c r="O7" s="8">
        <f t="shared" si="3"/>
        <v>7867</v>
      </c>
      <c r="P7" s="4">
        <f t="shared" si="3"/>
        <v>0.13</v>
      </c>
      <c r="Q7" s="5">
        <f t="shared" si="4"/>
        <v>197620298.72</v>
      </c>
      <c r="R7" s="5">
        <f t="shared" si="5"/>
        <v>141157502.33000001</v>
      </c>
      <c r="S7" s="5">
        <f t="shared" si="6"/>
        <v>98810149.359999999</v>
      </c>
      <c r="T7" s="5">
        <f t="shared" si="7"/>
        <v>70578239.810000002</v>
      </c>
      <c r="U7" s="5">
        <f t="shared" si="7"/>
        <v>56462796.390000001</v>
      </c>
      <c r="V7" s="5">
        <f t="shared" si="7"/>
        <v>42347352.969999999</v>
      </c>
      <c r="W7" s="5">
        <f t="shared" si="7"/>
        <v>28231909.550000001</v>
      </c>
      <c r="X7" s="5">
        <f t="shared" si="7"/>
        <v>28231909.550000001</v>
      </c>
      <c r="Y7" s="5">
        <f t="shared" si="7"/>
        <v>21173165.129999999</v>
      </c>
      <c r="Z7" s="5">
        <f t="shared" si="7"/>
        <v>21173165.129999999</v>
      </c>
      <c r="AA7" s="46"/>
    </row>
    <row r="8" spans="1:27" ht="15" thickTop="1" thickBot="1" x14ac:dyDescent="0.6">
      <c r="A8" s="8">
        <v>8332</v>
      </c>
      <c r="B8" s="4">
        <f>Data!M33</f>
        <v>0.12</v>
      </c>
      <c r="C8" s="5">
        <f t="shared" si="2"/>
        <v>193201082.88</v>
      </c>
      <c r="D8" s="5">
        <f t="shared" si="2"/>
        <v>138000916.31999999</v>
      </c>
      <c r="E8" s="5">
        <f t="shared" si="0"/>
        <v>96600541.439999998</v>
      </c>
      <c r="F8" s="5">
        <f t="shared" si="0"/>
        <v>68999958.239999995</v>
      </c>
      <c r="G8" s="5">
        <f t="shared" si="0"/>
        <v>55200166.560000002</v>
      </c>
      <c r="H8" s="5">
        <f t="shared" si="0"/>
        <v>41400374.880000003</v>
      </c>
      <c r="I8" s="5">
        <f t="shared" si="0"/>
        <v>27600583.199999999</v>
      </c>
      <c r="J8" s="5">
        <f t="shared" si="0"/>
        <v>27600583.199999999</v>
      </c>
      <c r="K8" s="5">
        <f t="shared" si="0"/>
        <v>20699687.52</v>
      </c>
      <c r="L8" s="5">
        <f t="shared" si="0"/>
        <v>20699687.52</v>
      </c>
      <c r="M8" s="46"/>
      <c r="O8" s="8">
        <f t="shared" si="3"/>
        <v>8332</v>
      </c>
      <c r="P8" s="4">
        <f t="shared" si="3"/>
        <v>0.12</v>
      </c>
      <c r="Q8" s="5">
        <f t="shared" si="4"/>
        <v>193201082.88</v>
      </c>
      <c r="R8" s="5">
        <f t="shared" si="5"/>
        <v>138000916.31999999</v>
      </c>
      <c r="S8" s="5">
        <f t="shared" si="6"/>
        <v>96600541.439999998</v>
      </c>
      <c r="T8" s="5">
        <f t="shared" si="7"/>
        <v>68999958.239999995</v>
      </c>
      <c r="U8" s="5">
        <f t="shared" si="7"/>
        <v>55200166.560000002</v>
      </c>
      <c r="V8" s="5">
        <f t="shared" si="7"/>
        <v>41400374.880000003</v>
      </c>
      <c r="W8" s="5">
        <f t="shared" si="7"/>
        <v>27600583.199999999</v>
      </c>
      <c r="X8" s="5">
        <f t="shared" si="7"/>
        <v>27600583.199999999</v>
      </c>
      <c r="Y8" s="5">
        <f t="shared" si="7"/>
        <v>20699687.52</v>
      </c>
      <c r="Z8" s="5">
        <f t="shared" si="7"/>
        <v>20699687.52</v>
      </c>
      <c r="AA8" s="46"/>
    </row>
    <row r="9" spans="1:27" ht="15" thickTop="1" thickBot="1" x14ac:dyDescent="0.6">
      <c r="A9" s="8">
        <v>11515</v>
      </c>
      <c r="B9" s="4">
        <f>Data!M34</f>
        <v>0.1</v>
      </c>
      <c r="C9" s="5">
        <f t="shared" si="2"/>
        <v>222506648</v>
      </c>
      <c r="D9" s="5">
        <f>D$1*$B9*$A9</f>
        <v>158933484.5</v>
      </c>
      <c r="E9" s="5">
        <f t="shared" si="0"/>
        <v>111253324</v>
      </c>
      <c r="F9" s="5">
        <f t="shared" si="0"/>
        <v>79466166.5</v>
      </c>
      <c r="G9" s="5">
        <f t="shared" si="0"/>
        <v>63573163.500000007</v>
      </c>
      <c r="H9" s="5">
        <f t="shared" si="0"/>
        <v>47680160.5</v>
      </c>
      <c r="I9" s="5">
        <f t="shared" si="0"/>
        <v>31787157.5</v>
      </c>
      <c r="J9" s="5">
        <f t="shared" si="0"/>
        <v>31787157.5</v>
      </c>
      <c r="K9" s="5">
        <f t="shared" si="0"/>
        <v>23839504.500000004</v>
      </c>
      <c r="L9" s="5">
        <f t="shared" si="0"/>
        <v>23839504.500000004</v>
      </c>
      <c r="M9" s="46"/>
      <c r="O9" s="8">
        <f t="shared" si="3"/>
        <v>11515</v>
      </c>
      <c r="P9" s="4">
        <f t="shared" si="3"/>
        <v>0.1</v>
      </c>
      <c r="Q9" s="5">
        <f t="shared" si="4"/>
        <v>222506648</v>
      </c>
      <c r="R9" s="5">
        <f t="shared" si="5"/>
        <v>158933484.5</v>
      </c>
      <c r="S9" s="5">
        <f t="shared" si="6"/>
        <v>111253324</v>
      </c>
      <c r="T9" s="5">
        <f t="shared" si="7"/>
        <v>79466166.5</v>
      </c>
      <c r="U9" s="5">
        <f t="shared" si="7"/>
        <v>63573163.500000007</v>
      </c>
      <c r="V9" s="5">
        <f t="shared" si="7"/>
        <v>47680160.5</v>
      </c>
      <c r="W9" s="5">
        <f t="shared" si="7"/>
        <v>31787157.5</v>
      </c>
      <c r="X9" s="5">
        <f t="shared" si="7"/>
        <v>31787157.5</v>
      </c>
      <c r="Y9" s="5">
        <f t="shared" si="7"/>
        <v>23839504.500000004</v>
      </c>
      <c r="Z9" s="5">
        <f>Z$1*$B9*$A9</f>
        <v>23839504.500000004</v>
      </c>
      <c r="AA9" s="46"/>
    </row>
    <row r="10" spans="1:27" ht="15" thickTop="1" thickBot="1" x14ac:dyDescent="0.6">
      <c r="A10" s="8">
        <v>13715</v>
      </c>
      <c r="B10" s="4">
        <f>Data!M35</f>
        <v>0.13</v>
      </c>
      <c r="C10" s="5">
        <f t="shared" si="2"/>
        <v>344522994.39999998</v>
      </c>
      <c r="D10" s="5">
        <f t="shared" si="2"/>
        <v>246088107.85000002</v>
      </c>
      <c r="E10" s="5">
        <f t="shared" si="0"/>
        <v>172261497.19999999</v>
      </c>
      <c r="F10" s="5">
        <f t="shared" si="0"/>
        <v>123043162.45</v>
      </c>
      <c r="G10" s="5">
        <f t="shared" si="0"/>
        <v>98434886.549999997</v>
      </c>
      <c r="H10" s="5">
        <f t="shared" si="0"/>
        <v>73826610.649999991</v>
      </c>
      <c r="I10" s="5">
        <f t="shared" si="0"/>
        <v>49218334.75</v>
      </c>
      <c r="J10" s="5">
        <f t="shared" si="0"/>
        <v>49218334.75</v>
      </c>
      <c r="K10" s="5">
        <f t="shared" si="0"/>
        <v>36912413.850000001</v>
      </c>
      <c r="L10" s="5">
        <f t="shared" si="0"/>
        <v>36912413.850000001</v>
      </c>
      <c r="M10" s="46"/>
      <c r="O10" s="8">
        <f t="shared" si="3"/>
        <v>13715</v>
      </c>
      <c r="P10" s="4">
        <f t="shared" si="3"/>
        <v>0.13</v>
      </c>
      <c r="Q10" s="5">
        <f t="shared" si="4"/>
        <v>344522994.39999998</v>
      </c>
      <c r="R10" s="5">
        <f t="shared" si="5"/>
        <v>246088107.85000002</v>
      </c>
      <c r="S10" s="5">
        <f t="shared" si="6"/>
        <v>172261497.19999999</v>
      </c>
      <c r="T10" s="5">
        <f t="shared" si="7"/>
        <v>123043162.45</v>
      </c>
      <c r="U10" s="5">
        <f t="shared" si="7"/>
        <v>98434886.549999997</v>
      </c>
      <c r="V10" s="5">
        <f t="shared" si="7"/>
        <v>73826610.649999991</v>
      </c>
      <c r="W10" s="5">
        <f t="shared" si="7"/>
        <v>49218334.75</v>
      </c>
      <c r="X10" s="5">
        <f t="shared" si="7"/>
        <v>49218334.75</v>
      </c>
      <c r="Y10" s="5">
        <f t="shared" si="7"/>
        <v>36912413.850000001</v>
      </c>
      <c r="Z10" s="5">
        <f t="shared" si="7"/>
        <v>36912413.850000001</v>
      </c>
      <c r="AA10" s="46"/>
    </row>
    <row r="11" spans="1:27" ht="15" thickTop="1" thickBot="1" x14ac:dyDescent="0.6">
      <c r="A11" s="8">
        <v>17458</v>
      </c>
      <c r="B11" s="4">
        <f>Data!M36</f>
        <v>0.12</v>
      </c>
      <c r="C11" s="5">
        <f t="shared" si="2"/>
        <v>404813310.72000003</v>
      </c>
      <c r="D11" s="5">
        <f t="shared" si="2"/>
        <v>289152664.07999998</v>
      </c>
      <c r="E11" s="5">
        <f t="shared" si="0"/>
        <v>202406655.36000001</v>
      </c>
      <c r="F11" s="5">
        <f t="shared" si="0"/>
        <v>144575284.56</v>
      </c>
      <c r="G11" s="5">
        <f t="shared" si="0"/>
        <v>115660646.64</v>
      </c>
      <c r="H11" s="5">
        <f t="shared" si="0"/>
        <v>86746008.719999999</v>
      </c>
      <c r="I11" s="5">
        <f t="shared" si="0"/>
        <v>57831370.799999997</v>
      </c>
      <c r="J11" s="5">
        <f t="shared" si="0"/>
        <v>57831370.799999997</v>
      </c>
      <c r="K11" s="5">
        <f t="shared" si="0"/>
        <v>43371956.880000003</v>
      </c>
      <c r="L11" s="5">
        <f t="shared" si="0"/>
        <v>43371956.880000003</v>
      </c>
      <c r="M11" s="46"/>
      <c r="O11" s="8">
        <f t="shared" si="3"/>
        <v>17458</v>
      </c>
      <c r="P11" s="4">
        <f t="shared" si="3"/>
        <v>0.12</v>
      </c>
      <c r="Q11" s="5">
        <f t="shared" si="4"/>
        <v>404813310.72000003</v>
      </c>
      <c r="R11" s="5">
        <f t="shared" si="5"/>
        <v>289152664.07999998</v>
      </c>
      <c r="S11" s="5">
        <f t="shared" si="6"/>
        <v>202406655.36000001</v>
      </c>
      <c r="T11" s="5">
        <f t="shared" si="7"/>
        <v>144575284.56</v>
      </c>
      <c r="U11" s="5">
        <f t="shared" si="7"/>
        <v>115660646.64</v>
      </c>
      <c r="V11" s="5">
        <f t="shared" si="7"/>
        <v>86746008.719999999</v>
      </c>
      <c r="W11" s="5">
        <f t="shared" si="7"/>
        <v>57831370.799999997</v>
      </c>
      <c r="X11" s="5">
        <f t="shared" si="7"/>
        <v>57831370.799999997</v>
      </c>
      <c r="Y11" s="5">
        <f t="shared" si="7"/>
        <v>43371956.880000003</v>
      </c>
      <c r="Z11" s="5">
        <f t="shared" si="7"/>
        <v>43371956.880000003</v>
      </c>
      <c r="AA11" s="46"/>
    </row>
    <row r="12" spans="1:27" ht="15" thickTop="1" thickBot="1" x14ac:dyDescent="0.6">
      <c r="A12" s="8">
        <v>23626</v>
      </c>
      <c r="B12" s="4">
        <f>Data!M37</f>
        <v>0.09</v>
      </c>
      <c r="C12" s="5">
        <f t="shared" si="2"/>
        <v>410876930.88</v>
      </c>
      <c r="D12" s="5">
        <f t="shared" si="2"/>
        <v>293483825.81999999</v>
      </c>
      <c r="E12" s="5">
        <f t="shared" si="0"/>
        <v>205438465.44</v>
      </c>
      <c r="F12" s="5">
        <f t="shared" si="0"/>
        <v>146740849.74000001</v>
      </c>
      <c r="G12" s="5">
        <f t="shared" si="0"/>
        <v>117393105.05999999</v>
      </c>
      <c r="H12" s="5">
        <f t="shared" si="0"/>
        <v>88045360.379999995</v>
      </c>
      <c r="I12" s="5">
        <f t="shared" si="0"/>
        <v>58697615.699999996</v>
      </c>
      <c r="J12" s="5">
        <f t="shared" si="0"/>
        <v>58697615.699999996</v>
      </c>
      <c r="K12" s="5">
        <f t="shared" si="0"/>
        <v>44021617.020000003</v>
      </c>
      <c r="L12" s="5">
        <f t="shared" si="0"/>
        <v>44021617.020000003</v>
      </c>
      <c r="M12" s="46"/>
      <c r="O12" s="8">
        <f t="shared" si="3"/>
        <v>23626</v>
      </c>
      <c r="P12" s="4">
        <f t="shared" si="3"/>
        <v>0.09</v>
      </c>
      <c r="Q12" s="5">
        <f t="shared" si="4"/>
        <v>410876930.88</v>
      </c>
      <c r="R12" s="5">
        <f t="shared" si="5"/>
        <v>293483825.81999999</v>
      </c>
      <c r="S12" s="5">
        <f t="shared" si="6"/>
        <v>205438465.44</v>
      </c>
      <c r="T12" s="5">
        <f t="shared" si="7"/>
        <v>146740849.74000001</v>
      </c>
      <c r="U12" s="5">
        <f t="shared" si="7"/>
        <v>117393105.05999999</v>
      </c>
      <c r="V12" s="5">
        <f t="shared" si="7"/>
        <v>88045360.379999995</v>
      </c>
      <c r="W12" s="5">
        <f t="shared" si="7"/>
        <v>58697615.699999996</v>
      </c>
      <c r="X12" s="5">
        <f t="shared" si="7"/>
        <v>58697615.699999996</v>
      </c>
      <c r="Y12" s="5">
        <f t="shared" si="7"/>
        <v>44021617.020000003</v>
      </c>
      <c r="Z12" s="5">
        <f t="shared" si="7"/>
        <v>44021617.020000003</v>
      </c>
      <c r="AA12" s="46"/>
    </row>
    <row r="13" spans="1:27" ht="15" thickTop="1" thickBot="1" x14ac:dyDescent="0.6">
      <c r="A13" s="9">
        <v>33749</v>
      </c>
      <c r="B13" s="10">
        <f>Data!M38</f>
        <v>0.03</v>
      </c>
      <c r="C13" s="11">
        <f t="shared" si="2"/>
        <v>195641603.03999999</v>
      </c>
      <c r="D13" s="11">
        <f t="shared" si="2"/>
        <v>139744146.80999997</v>
      </c>
      <c r="E13" s="11">
        <f t="shared" si="0"/>
        <v>97820801.519999996</v>
      </c>
      <c r="F13" s="11">
        <f t="shared" si="0"/>
        <v>69871567.170000002</v>
      </c>
      <c r="G13" s="11">
        <f t="shared" si="0"/>
        <v>55897456.229999997</v>
      </c>
      <c r="H13" s="11">
        <f t="shared" si="0"/>
        <v>41923345.289999999</v>
      </c>
      <c r="I13" s="11">
        <f t="shared" si="0"/>
        <v>27949234.349999998</v>
      </c>
      <c r="J13" s="11">
        <f t="shared" si="0"/>
        <v>27949234.349999998</v>
      </c>
      <c r="K13" s="11">
        <f t="shared" si="0"/>
        <v>20961166.41</v>
      </c>
      <c r="L13" s="11">
        <f t="shared" si="0"/>
        <v>20961166.41</v>
      </c>
      <c r="M13" s="47"/>
      <c r="O13" s="9">
        <f t="shared" si="3"/>
        <v>33749</v>
      </c>
      <c r="P13" s="10">
        <f t="shared" si="3"/>
        <v>0.03</v>
      </c>
      <c r="Q13" s="11">
        <f t="shared" si="4"/>
        <v>195641603.03999999</v>
      </c>
      <c r="R13" s="11">
        <f t="shared" si="5"/>
        <v>139744146.80999997</v>
      </c>
      <c r="S13" s="11">
        <f t="shared" si="6"/>
        <v>97820801.519999996</v>
      </c>
      <c r="T13" s="11">
        <f t="shared" si="7"/>
        <v>69871567.170000002</v>
      </c>
      <c r="U13" s="11">
        <f t="shared" si="7"/>
        <v>55897456.229999997</v>
      </c>
      <c r="V13" s="11">
        <f t="shared" si="7"/>
        <v>41923345.289999999</v>
      </c>
      <c r="W13" s="11">
        <f t="shared" si="7"/>
        <v>27949234.349999998</v>
      </c>
      <c r="X13" s="11">
        <f t="shared" si="7"/>
        <v>27949234.349999998</v>
      </c>
      <c r="Y13" s="11">
        <f t="shared" si="7"/>
        <v>20961166.41</v>
      </c>
      <c r="Z13" s="11">
        <f t="shared" si="7"/>
        <v>20961166.41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8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8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38</v>
      </c>
      <c r="B18" s="4">
        <f>B3</f>
        <v>0.05</v>
      </c>
      <c r="C18" s="5">
        <f>C$1*$B18*$A18</f>
        <v>367140.8</v>
      </c>
      <c r="D18" s="5">
        <f>D$1*$B18*$A18</f>
        <v>262243.7</v>
      </c>
      <c r="E18" s="5">
        <f t="shared" ref="E18:L28" si="8">E$1*$B18*$A18</f>
        <v>183570.4</v>
      </c>
      <c r="F18" s="5">
        <f t="shared" si="8"/>
        <v>131120.9</v>
      </c>
      <c r="G18" s="5">
        <f t="shared" si="8"/>
        <v>104897.1</v>
      </c>
      <c r="H18" s="5">
        <f t="shared" si="8"/>
        <v>78673.3</v>
      </c>
      <c r="I18" s="5">
        <f t="shared" si="8"/>
        <v>52449.5</v>
      </c>
      <c r="J18" s="5">
        <f t="shared" si="8"/>
        <v>52449.5</v>
      </c>
      <c r="K18" s="5">
        <f t="shared" si="8"/>
        <v>39335.700000000004</v>
      </c>
      <c r="L18" s="5">
        <f t="shared" si="8"/>
        <v>39335.700000000004</v>
      </c>
      <c r="M18" s="46"/>
      <c r="O18" s="8">
        <f>A18</f>
        <v>38</v>
      </c>
      <c r="P18" s="4">
        <f>B18</f>
        <v>0.05</v>
      </c>
      <c r="Q18" s="5">
        <f>Q$1*$B18*$A18</f>
        <v>367140.8</v>
      </c>
      <c r="R18" s="5">
        <f>R$1*$B18*$A18</f>
        <v>262243.7</v>
      </c>
      <c r="S18" s="5">
        <f>S$1*$B18*$A18</f>
        <v>183570.4</v>
      </c>
      <c r="T18" s="5">
        <f>T$1*$B18*$A18</f>
        <v>131120.9</v>
      </c>
      <c r="U18" s="5">
        <f t="shared" ref="U18:Z18" si="9">U$1*$B18*$A18</f>
        <v>104897.1</v>
      </c>
      <c r="V18" s="5">
        <f t="shared" si="9"/>
        <v>78673.3</v>
      </c>
      <c r="W18" s="5">
        <f t="shared" si="9"/>
        <v>52449.5</v>
      </c>
      <c r="X18" s="5">
        <f t="shared" si="9"/>
        <v>52449.5</v>
      </c>
      <c r="Y18" s="5">
        <f t="shared" si="9"/>
        <v>39335.700000000004</v>
      </c>
      <c r="Z18" s="5">
        <f t="shared" si="9"/>
        <v>39335.700000000004</v>
      </c>
      <c r="AA18" s="46"/>
    </row>
    <row r="19" spans="1:27" ht="15" thickTop="1" thickBot="1" x14ac:dyDescent="0.6">
      <c r="A19" s="8">
        <v>1885</v>
      </c>
      <c r="B19" s="4">
        <f t="shared" ref="B19:B28" si="10">B4</f>
        <v>0.04</v>
      </c>
      <c r="C19" s="5">
        <f t="shared" ref="C19:D28" si="11">C$1*$B19*$A19</f>
        <v>14569692.799999999</v>
      </c>
      <c r="D19" s="5">
        <f t="shared" si="11"/>
        <v>10406934.199999999</v>
      </c>
      <c r="E19" s="5">
        <f t="shared" si="8"/>
        <v>7284846.3999999994</v>
      </c>
      <c r="F19" s="5">
        <f t="shared" si="8"/>
        <v>5203429.4000000004</v>
      </c>
      <c r="G19" s="5">
        <f t="shared" si="8"/>
        <v>4162758.6</v>
      </c>
      <c r="H19" s="5">
        <f t="shared" si="8"/>
        <v>3122087.8</v>
      </c>
      <c r="I19" s="5">
        <f t="shared" si="8"/>
        <v>2081417</v>
      </c>
      <c r="J19" s="5">
        <f t="shared" si="8"/>
        <v>2081417</v>
      </c>
      <c r="K19" s="5">
        <f t="shared" si="8"/>
        <v>1561006.2</v>
      </c>
      <c r="L19" s="5">
        <f t="shared" si="8"/>
        <v>1561006.2</v>
      </c>
      <c r="M19" s="46"/>
      <c r="O19" s="8">
        <f t="shared" ref="O19:P28" si="12">A19</f>
        <v>1885</v>
      </c>
      <c r="P19" s="4">
        <f t="shared" si="12"/>
        <v>0.04</v>
      </c>
      <c r="Q19" s="5">
        <f t="shared" ref="Q19:Q28" si="13">Q$1*$B19*$A19</f>
        <v>14569692.799999999</v>
      </c>
      <c r="R19" s="5">
        <f t="shared" ref="R19:R28" si="14">$D$1*$B19*$A19</f>
        <v>10406934.199999999</v>
      </c>
      <c r="S19" s="5">
        <f t="shared" ref="S19:S28" si="15">$E$1*$B19*$A19</f>
        <v>7284846.3999999994</v>
      </c>
      <c r="T19" s="5">
        <f t="shared" ref="T19:Z28" si="16">T$1*$B19*$A19</f>
        <v>5203429.4000000004</v>
      </c>
      <c r="U19" s="5">
        <f t="shared" si="16"/>
        <v>4162758.6</v>
      </c>
      <c r="V19" s="5">
        <f t="shared" si="16"/>
        <v>3122087.8</v>
      </c>
      <c r="W19" s="5">
        <f t="shared" si="16"/>
        <v>2081417</v>
      </c>
      <c r="X19" s="5">
        <f t="shared" si="16"/>
        <v>2081417</v>
      </c>
      <c r="Y19" s="5">
        <f t="shared" si="16"/>
        <v>1561006.2</v>
      </c>
      <c r="Z19" s="5">
        <f t="shared" si="16"/>
        <v>1561006.2</v>
      </c>
      <c r="AA19" s="46"/>
    </row>
    <row r="20" spans="1:27" ht="15" thickTop="1" thickBot="1" x14ac:dyDescent="0.6">
      <c r="A20" s="8">
        <v>2178</v>
      </c>
      <c r="B20" s="4">
        <f t="shared" si="10"/>
        <v>0.09</v>
      </c>
      <c r="C20" s="5">
        <f t="shared" si="11"/>
        <v>37877336.640000001</v>
      </c>
      <c r="D20" s="5">
        <f t="shared" si="11"/>
        <v>27055268.460000001</v>
      </c>
      <c r="E20" s="5">
        <f t="shared" si="8"/>
        <v>18938668.32</v>
      </c>
      <c r="F20" s="5">
        <f t="shared" si="8"/>
        <v>13527536.219999999</v>
      </c>
      <c r="G20" s="5">
        <f t="shared" si="8"/>
        <v>10822068.18</v>
      </c>
      <c r="H20" s="5">
        <f t="shared" si="8"/>
        <v>8116600.1399999997</v>
      </c>
      <c r="I20" s="5">
        <f t="shared" si="8"/>
        <v>5411132.0999999996</v>
      </c>
      <c r="J20" s="5">
        <f t="shared" si="8"/>
        <v>5411132.0999999996</v>
      </c>
      <c r="K20" s="5">
        <f t="shared" si="8"/>
        <v>4058202.06</v>
      </c>
      <c r="L20" s="5">
        <f t="shared" si="8"/>
        <v>4058202.06</v>
      </c>
      <c r="M20" s="46"/>
      <c r="O20" s="8">
        <f t="shared" si="12"/>
        <v>2178</v>
      </c>
      <c r="P20" s="4">
        <f t="shared" si="12"/>
        <v>0.09</v>
      </c>
      <c r="Q20" s="5">
        <f t="shared" si="13"/>
        <v>37877336.640000001</v>
      </c>
      <c r="R20" s="5">
        <f t="shared" si="14"/>
        <v>27055268.460000001</v>
      </c>
      <c r="S20" s="5">
        <f t="shared" si="15"/>
        <v>18938668.32</v>
      </c>
      <c r="T20" s="5">
        <f t="shared" si="16"/>
        <v>13527536.219999999</v>
      </c>
      <c r="U20" s="5">
        <f t="shared" si="16"/>
        <v>10822068.18</v>
      </c>
      <c r="V20" s="5">
        <f t="shared" si="16"/>
        <v>8116600.1399999997</v>
      </c>
      <c r="W20" s="5">
        <f t="shared" si="16"/>
        <v>5411132.0999999996</v>
      </c>
      <c r="X20" s="5">
        <f t="shared" si="16"/>
        <v>5411132.0999999996</v>
      </c>
      <c r="Y20" s="5">
        <f t="shared" si="16"/>
        <v>4058202.06</v>
      </c>
      <c r="Z20" s="5">
        <f t="shared" si="16"/>
        <v>4058202.06</v>
      </c>
      <c r="AA20" s="46"/>
    </row>
    <row r="21" spans="1:27" ht="15" thickTop="1" thickBot="1" x14ac:dyDescent="0.6">
      <c r="A21" s="8">
        <v>4630</v>
      </c>
      <c r="B21" s="4">
        <f t="shared" si="10"/>
        <v>0.1</v>
      </c>
      <c r="C21" s="5">
        <f t="shared" si="11"/>
        <v>89466416</v>
      </c>
      <c r="D21" s="5">
        <f t="shared" si="11"/>
        <v>63904649.000000007</v>
      </c>
      <c r="E21" s="5">
        <f t="shared" si="8"/>
        <v>44733208</v>
      </c>
      <c r="F21" s="5">
        <f t="shared" si="8"/>
        <v>31952093</v>
      </c>
      <c r="G21" s="5">
        <f t="shared" si="8"/>
        <v>25561767.000000004</v>
      </c>
      <c r="H21" s="5">
        <f t="shared" si="8"/>
        <v>19171441</v>
      </c>
      <c r="I21" s="5">
        <f t="shared" si="8"/>
        <v>12781115</v>
      </c>
      <c r="J21" s="5">
        <f t="shared" si="8"/>
        <v>12781115</v>
      </c>
      <c r="K21" s="5">
        <f t="shared" si="8"/>
        <v>9585489</v>
      </c>
      <c r="L21" s="5">
        <f t="shared" si="8"/>
        <v>9585489</v>
      </c>
      <c r="M21" s="46"/>
      <c r="O21" s="8">
        <f t="shared" si="12"/>
        <v>4630</v>
      </c>
      <c r="P21" s="4">
        <f t="shared" si="12"/>
        <v>0.1</v>
      </c>
      <c r="Q21" s="5">
        <f t="shared" si="13"/>
        <v>89466416</v>
      </c>
      <c r="R21" s="5">
        <f t="shared" si="14"/>
        <v>63904649.000000007</v>
      </c>
      <c r="S21" s="5">
        <f t="shared" si="15"/>
        <v>44733208</v>
      </c>
      <c r="T21" s="5">
        <f t="shared" si="16"/>
        <v>31952093</v>
      </c>
      <c r="U21" s="5">
        <f t="shared" si="16"/>
        <v>25561767.000000004</v>
      </c>
      <c r="V21" s="5">
        <f t="shared" si="16"/>
        <v>19171441</v>
      </c>
      <c r="W21" s="5">
        <f t="shared" si="16"/>
        <v>12781115</v>
      </c>
      <c r="X21" s="5">
        <f t="shared" si="16"/>
        <v>12781115</v>
      </c>
      <c r="Y21" s="5">
        <f t="shared" si="16"/>
        <v>9585489</v>
      </c>
      <c r="Z21" s="5">
        <f t="shared" si="16"/>
        <v>9585489</v>
      </c>
      <c r="AA21" s="46"/>
    </row>
    <row r="22" spans="1:27" ht="15" thickTop="1" thickBot="1" x14ac:dyDescent="0.6">
      <c r="A22" s="8">
        <v>7929</v>
      </c>
      <c r="B22" s="4">
        <f t="shared" si="10"/>
        <v>0.13</v>
      </c>
      <c r="C22" s="5">
        <f t="shared" si="11"/>
        <v>199177748.63999999</v>
      </c>
      <c r="D22" s="5">
        <f t="shared" si="11"/>
        <v>142269967.71000001</v>
      </c>
      <c r="E22" s="5">
        <f t="shared" si="8"/>
        <v>99588874.319999993</v>
      </c>
      <c r="F22" s="5">
        <f t="shared" si="8"/>
        <v>71134468.469999999</v>
      </c>
      <c r="G22" s="5">
        <f t="shared" si="8"/>
        <v>56907780.93</v>
      </c>
      <c r="H22" s="5">
        <f t="shared" si="8"/>
        <v>42681093.390000001</v>
      </c>
      <c r="I22" s="5">
        <f t="shared" si="8"/>
        <v>28454405.850000001</v>
      </c>
      <c r="J22" s="5">
        <f t="shared" si="8"/>
        <v>28454405.850000001</v>
      </c>
      <c r="K22" s="5">
        <f t="shared" si="8"/>
        <v>21340031.309999999</v>
      </c>
      <c r="L22" s="5">
        <f t="shared" si="8"/>
        <v>21340031.309999999</v>
      </c>
      <c r="M22" s="46"/>
      <c r="O22" s="8">
        <f t="shared" si="12"/>
        <v>7929</v>
      </c>
      <c r="P22" s="4">
        <f t="shared" si="12"/>
        <v>0.13</v>
      </c>
      <c r="Q22" s="5">
        <f t="shared" si="13"/>
        <v>199177748.63999999</v>
      </c>
      <c r="R22" s="5">
        <f t="shared" si="14"/>
        <v>142269967.71000001</v>
      </c>
      <c r="S22" s="5">
        <f t="shared" si="15"/>
        <v>99588874.319999993</v>
      </c>
      <c r="T22" s="5">
        <f t="shared" si="16"/>
        <v>71134468.469999999</v>
      </c>
      <c r="U22" s="5">
        <f t="shared" si="16"/>
        <v>56907780.93</v>
      </c>
      <c r="V22" s="5">
        <f t="shared" si="16"/>
        <v>42681093.390000001</v>
      </c>
      <c r="W22" s="5">
        <f t="shared" si="16"/>
        <v>28454405.850000001</v>
      </c>
      <c r="X22" s="5">
        <f t="shared" si="16"/>
        <v>28454405.850000001</v>
      </c>
      <c r="Y22" s="5">
        <f t="shared" si="16"/>
        <v>21340031.309999999</v>
      </c>
      <c r="Z22" s="5">
        <f t="shared" si="16"/>
        <v>21340031.309999999</v>
      </c>
      <c r="AA22" s="46"/>
    </row>
    <row r="23" spans="1:27" ht="15" thickTop="1" thickBot="1" x14ac:dyDescent="0.6">
      <c r="A23" s="8">
        <v>9319</v>
      </c>
      <c r="B23" s="4">
        <f t="shared" si="10"/>
        <v>0.12</v>
      </c>
      <c r="C23" s="5">
        <f t="shared" si="11"/>
        <v>216087480.96000001</v>
      </c>
      <c r="D23" s="5">
        <f t="shared" si="11"/>
        <v>154348360.44</v>
      </c>
      <c r="E23" s="5">
        <f t="shared" si="8"/>
        <v>108043740.48</v>
      </c>
      <c r="F23" s="5">
        <f t="shared" si="8"/>
        <v>77173621.079999998</v>
      </c>
      <c r="G23" s="5">
        <f t="shared" si="8"/>
        <v>61739120.519999996</v>
      </c>
      <c r="H23" s="5">
        <f t="shared" si="8"/>
        <v>46304619.960000001</v>
      </c>
      <c r="I23" s="5">
        <f t="shared" si="8"/>
        <v>30870119.399999999</v>
      </c>
      <c r="J23" s="5">
        <f t="shared" si="8"/>
        <v>30870119.399999999</v>
      </c>
      <c r="K23" s="5">
        <f t="shared" si="8"/>
        <v>23151750.84</v>
      </c>
      <c r="L23" s="5">
        <f t="shared" si="8"/>
        <v>23151750.84</v>
      </c>
      <c r="M23" s="46"/>
      <c r="O23" s="8">
        <f t="shared" si="12"/>
        <v>9319</v>
      </c>
      <c r="P23" s="4">
        <f t="shared" si="12"/>
        <v>0.12</v>
      </c>
      <c r="Q23" s="5">
        <f t="shared" si="13"/>
        <v>216087480.96000001</v>
      </c>
      <c r="R23" s="5">
        <f t="shared" si="14"/>
        <v>154348360.44</v>
      </c>
      <c r="S23" s="5">
        <f t="shared" si="15"/>
        <v>108043740.48</v>
      </c>
      <c r="T23" s="5">
        <f t="shared" si="16"/>
        <v>77173621.079999998</v>
      </c>
      <c r="U23" s="5">
        <f t="shared" si="16"/>
        <v>61739120.519999996</v>
      </c>
      <c r="V23" s="5">
        <f t="shared" si="16"/>
        <v>46304619.960000001</v>
      </c>
      <c r="W23" s="5">
        <f t="shared" si="16"/>
        <v>30870119.399999999</v>
      </c>
      <c r="X23" s="5">
        <f t="shared" si="16"/>
        <v>30870119.399999999</v>
      </c>
      <c r="Y23" s="5">
        <f t="shared" si="16"/>
        <v>23151750.84</v>
      </c>
      <c r="Z23" s="5">
        <f t="shared" si="16"/>
        <v>23151750.84</v>
      </c>
      <c r="AA23" s="46"/>
    </row>
    <row r="24" spans="1:27" ht="15" thickTop="1" thickBot="1" x14ac:dyDescent="0.6">
      <c r="A24" s="8">
        <v>10792</v>
      </c>
      <c r="B24" s="4">
        <f t="shared" si="10"/>
        <v>0.1</v>
      </c>
      <c r="C24" s="5">
        <f t="shared" si="11"/>
        <v>208535974.40000001</v>
      </c>
      <c r="D24" s="5">
        <f>D$1*$B24*$A24</f>
        <v>148954421.60000002</v>
      </c>
      <c r="E24" s="5">
        <f t="shared" si="8"/>
        <v>104267987.2</v>
      </c>
      <c r="F24" s="5">
        <f t="shared" si="8"/>
        <v>74476671.200000003</v>
      </c>
      <c r="G24" s="5">
        <f t="shared" si="8"/>
        <v>59581552.800000004</v>
      </c>
      <c r="H24" s="5">
        <f t="shared" si="8"/>
        <v>44686434.399999999</v>
      </c>
      <c r="I24" s="5">
        <f t="shared" si="8"/>
        <v>29791316</v>
      </c>
      <c r="J24" s="5">
        <f t="shared" si="8"/>
        <v>29791316</v>
      </c>
      <c r="K24" s="5">
        <f t="shared" si="8"/>
        <v>22342677.600000001</v>
      </c>
      <c r="L24" s="5">
        <f t="shared" si="8"/>
        <v>22342677.600000001</v>
      </c>
      <c r="M24" s="46"/>
      <c r="O24" s="8">
        <f t="shared" si="12"/>
        <v>10792</v>
      </c>
      <c r="P24" s="4">
        <f t="shared" si="12"/>
        <v>0.1</v>
      </c>
      <c r="Q24" s="5">
        <f t="shared" si="13"/>
        <v>208535974.40000001</v>
      </c>
      <c r="R24" s="5">
        <f t="shared" si="14"/>
        <v>148954421.60000002</v>
      </c>
      <c r="S24" s="5">
        <f t="shared" si="15"/>
        <v>104267987.2</v>
      </c>
      <c r="T24" s="5">
        <f t="shared" si="16"/>
        <v>74476671.200000003</v>
      </c>
      <c r="U24" s="5">
        <f t="shared" si="16"/>
        <v>59581552.800000004</v>
      </c>
      <c r="V24" s="5">
        <f t="shared" si="16"/>
        <v>44686434.399999999</v>
      </c>
      <c r="W24" s="5">
        <f t="shared" si="16"/>
        <v>29791316</v>
      </c>
      <c r="X24" s="5">
        <f t="shared" si="16"/>
        <v>29791316</v>
      </c>
      <c r="Y24" s="5">
        <f t="shared" si="16"/>
        <v>22342677.600000001</v>
      </c>
      <c r="Z24" s="5">
        <f>Z$1*$B24*$A24</f>
        <v>22342677.600000001</v>
      </c>
      <c r="AA24" s="46"/>
    </row>
    <row r="25" spans="1:27" ht="15" thickTop="1" thickBot="1" x14ac:dyDescent="0.6">
      <c r="A25" s="8">
        <v>13709</v>
      </c>
      <c r="B25" s="4">
        <f t="shared" si="10"/>
        <v>0.13</v>
      </c>
      <c r="C25" s="5">
        <f t="shared" si="11"/>
        <v>344372273.44</v>
      </c>
      <c r="D25" s="5">
        <f t="shared" si="11"/>
        <v>245980449.91000003</v>
      </c>
      <c r="E25" s="5">
        <f t="shared" si="8"/>
        <v>172186136.72</v>
      </c>
      <c r="F25" s="5">
        <f t="shared" si="8"/>
        <v>122989333.87</v>
      </c>
      <c r="G25" s="5">
        <f t="shared" si="8"/>
        <v>98391823.530000001</v>
      </c>
      <c r="H25" s="5">
        <f t="shared" si="8"/>
        <v>73794313.189999998</v>
      </c>
      <c r="I25" s="5">
        <f t="shared" si="8"/>
        <v>49196802.850000001</v>
      </c>
      <c r="J25" s="5">
        <f t="shared" si="8"/>
        <v>49196802.850000001</v>
      </c>
      <c r="K25" s="5">
        <f t="shared" si="8"/>
        <v>36896265.509999998</v>
      </c>
      <c r="L25" s="5">
        <f t="shared" si="8"/>
        <v>36896265.509999998</v>
      </c>
      <c r="M25" s="46"/>
      <c r="O25" s="8">
        <f t="shared" si="12"/>
        <v>13709</v>
      </c>
      <c r="P25" s="4">
        <f t="shared" si="12"/>
        <v>0.13</v>
      </c>
      <c r="Q25" s="5">
        <f t="shared" si="13"/>
        <v>344372273.44</v>
      </c>
      <c r="R25" s="5">
        <f t="shared" si="14"/>
        <v>245980449.91000003</v>
      </c>
      <c r="S25" s="5">
        <f t="shared" si="15"/>
        <v>172186136.72</v>
      </c>
      <c r="T25" s="5">
        <f t="shared" si="16"/>
        <v>122989333.87</v>
      </c>
      <c r="U25" s="5">
        <f t="shared" si="16"/>
        <v>98391823.530000001</v>
      </c>
      <c r="V25" s="5">
        <f t="shared" si="16"/>
        <v>73794313.189999998</v>
      </c>
      <c r="W25" s="5">
        <f t="shared" si="16"/>
        <v>49196802.850000001</v>
      </c>
      <c r="X25" s="5">
        <f t="shared" si="16"/>
        <v>49196802.850000001</v>
      </c>
      <c r="Y25" s="5">
        <f t="shared" si="16"/>
        <v>36896265.509999998</v>
      </c>
      <c r="Z25" s="5">
        <f t="shared" si="16"/>
        <v>36896265.509999998</v>
      </c>
      <c r="AA25" s="46"/>
    </row>
    <row r="26" spans="1:27" ht="15" thickTop="1" thickBot="1" x14ac:dyDescent="0.6">
      <c r="A26" s="8">
        <v>15833</v>
      </c>
      <c r="B26" s="4">
        <f t="shared" si="10"/>
        <v>0.12</v>
      </c>
      <c r="C26" s="5">
        <f t="shared" si="11"/>
        <v>367133070.72000003</v>
      </c>
      <c r="D26" s="5">
        <f t="shared" si="11"/>
        <v>262238179.07999998</v>
      </c>
      <c r="E26" s="5">
        <f t="shared" si="8"/>
        <v>183566535.36000001</v>
      </c>
      <c r="F26" s="5">
        <f t="shared" si="8"/>
        <v>131118139.56</v>
      </c>
      <c r="G26" s="5">
        <f t="shared" si="8"/>
        <v>104894891.64</v>
      </c>
      <c r="H26" s="5">
        <f t="shared" si="8"/>
        <v>78671643.719999999</v>
      </c>
      <c r="I26" s="5">
        <f t="shared" si="8"/>
        <v>52448395.799999997</v>
      </c>
      <c r="J26" s="5">
        <f t="shared" si="8"/>
        <v>52448395.799999997</v>
      </c>
      <c r="K26" s="5">
        <f t="shared" si="8"/>
        <v>39334871.880000003</v>
      </c>
      <c r="L26" s="5">
        <f t="shared" si="8"/>
        <v>39334871.880000003</v>
      </c>
      <c r="M26" s="46"/>
      <c r="O26" s="8">
        <f t="shared" si="12"/>
        <v>15833</v>
      </c>
      <c r="P26" s="4">
        <f t="shared" si="12"/>
        <v>0.12</v>
      </c>
      <c r="Q26" s="5">
        <f t="shared" si="13"/>
        <v>367133070.72000003</v>
      </c>
      <c r="R26" s="5">
        <f t="shared" si="14"/>
        <v>262238179.07999998</v>
      </c>
      <c r="S26" s="5">
        <f t="shared" si="15"/>
        <v>183566535.36000001</v>
      </c>
      <c r="T26" s="5">
        <f t="shared" si="16"/>
        <v>131118139.56</v>
      </c>
      <c r="U26" s="5">
        <f t="shared" si="16"/>
        <v>104894891.64</v>
      </c>
      <c r="V26" s="5">
        <f t="shared" si="16"/>
        <v>78671643.719999999</v>
      </c>
      <c r="W26" s="5">
        <f t="shared" si="16"/>
        <v>52448395.799999997</v>
      </c>
      <c r="X26" s="5">
        <f t="shared" si="16"/>
        <v>52448395.799999997</v>
      </c>
      <c r="Y26" s="5">
        <f t="shared" si="16"/>
        <v>39334871.880000003</v>
      </c>
      <c r="Z26" s="5">
        <f t="shared" si="16"/>
        <v>39334871.880000003</v>
      </c>
      <c r="AA26" s="46"/>
    </row>
    <row r="27" spans="1:27" ht="15" thickTop="1" thickBot="1" x14ac:dyDescent="0.6">
      <c r="A27" s="8">
        <v>24135</v>
      </c>
      <c r="B27" s="4">
        <f t="shared" si="10"/>
        <v>0.09</v>
      </c>
      <c r="C27" s="5">
        <f t="shared" si="11"/>
        <v>419728888.80000001</v>
      </c>
      <c r="D27" s="5">
        <f t="shared" si="11"/>
        <v>299806659.44999999</v>
      </c>
      <c r="E27" s="5">
        <f t="shared" si="8"/>
        <v>209864444.40000001</v>
      </c>
      <c r="F27" s="5">
        <f t="shared" si="8"/>
        <v>149902243.65000001</v>
      </c>
      <c r="G27" s="5">
        <f t="shared" si="8"/>
        <v>119922229.34999999</v>
      </c>
      <c r="H27" s="5">
        <f t="shared" si="8"/>
        <v>89942215.049999997</v>
      </c>
      <c r="I27" s="5">
        <f t="shared" si="8"/>
        <v>59962200.749999993</v>
      </c>
      <c r="J27" s="5">
        <f t="shared" si="8"/>
        <v>59962200.749999993</v>
      </c>
      <c r="K27" s="5">
        <f t="shared" si="8"/>
        <v>44970021.450000003</v>
      </c>
      <c r="L27" s="5">
        <f t="shared" si="8"/>
        <v>44970021.450000003</v>
      </c>
      <c r="M27" s="46"/>
      <c r="O27" s="8">
        <f t="shared" si="12"/>
        <v>24135</v>
      </c>
      <c r="P27" s="4">
        <f t="shared" si="12"/>
        <v>0.09</v>
      </c>
      <c r="Q27" s="5">
        <f t="shared" si="13"/>
        <v>419728888.80000001</v>
      </c>
      <c r="R27" s="5">
        <f t="shared" si="14"/>
        <v>299806659.44999999</v>
      </c>
      <c r="S27" s="5">
        <f t="shared" si="15"/>
        <v>209864444.40000001</v>
      </c>
      <c r="T27" s="5">
        <f t="shared" si="16"/>
        <v>149902243.65000001</v>
      </c>
      <c r="U27" s="5">
        <f t="shared" si="16"/>
        <v>119922229.34999999</v>
      </c>
      <c r="V27" s="5">
        <f t="shared" si="16"/>
        <v>89942215.049999997</v>
      </c>
      <c r="W27" s="5">
        <f t="shared" si="16"/>
        <v>59962200.749999993</v>
      </c>
      <c r="X27" s="5">
        <f t="shared" si="16"/>
        <v>59962200.749999993</v>
      </c>
      <c r="Y27" s="5">
        <f t="shared" si="16"/>
        <v>44970021.450000003</v>
      </c>
      <c r="Z27" s="5">
        <f t="shared" si="16"/>
        <v>44970021.450000003</v>
      </c>
      <c r="AA27" s="46"/>
    </row>
    <row r="28" spans="1:27" ht="15" thickTop="1" thickBot="1" x14ac:dyDescent="0.6">
      <c r="A28" s="9">
        <v>48323</v>
      </c>
      <c r="B28" s="10">
        <f t="shared" si="10"/>
        <v>0.03</v>
      </c>
      <c r="C28" s="11">
        <f t="shared" si="11"/>
        <v>280126498.07999998</v>
      </c>
      <c r="D28" s="11">
        <f t="shared" si="11"/>
        <v>200090562.86999997</v>
      </c>
      <c r="E28" s="11">
        <f t="shared" si="8"/>
        <v>140063249.03999999</v>
      </c>
      <c r="F28" s="11">
        <f t="shared" si="8"/>
        <v>100044556.59</v>
      </c>
      <c r="G28" s="11">
        <f t="shared" si="8"/>
        <v>80035935.209999993</v>
      </c>
      <c r="H28" s="11">
        <f t="shared" si="8"/>
        <v>60027313.829999998</v>
      </c>
      <c r="I28" s="11">
        <f t="shared" si="8"/>
        <v>40018692.449999996</v>
      </c>
      <c r="J28" s="11">
        <f t="shared" si="8"/>
        <v>40018692.449999996</v>
      </c>
      <c r="K28" s="11">
        <f t="shared" si="8"/>
        <v>30012932.07</v>
      </c>
      <c r="L28" s="11">
        <f t="shared" si="8"/>
        <v>30012932.07</v>
      </c>
      <c r="M28" s="47"/>
      <c r="O28" s="9">
        <f t="shared" si="12"/>
        <v>48323</v>
      </c>
      <c r="P28" s="10">
        <f t="shared" si="12"/>
        <v>0.03</v>
      </c>
      <c r="Q28" s="11">
        <f t="shared" si="13"/>
        <v>280126498.07999998</v>
      </c>
      <c r="R28" s="11">
        <f t="shared" si="14"/>
        <v>200090562.86999997</v>
      </c>
      <c r="S28" s="11">
        <f t="shared" si="15"/>
        <v>140063249.03999999</v>
      </c>
      <c r="T28" s="11">
        <f t="shared" si="16"/>
        <v>100044556.59</v>
      </c>
      <c r="U28" s="11">
        <f t="shared" si="16"/>
        <v>80035935.209999993</v>
      </c>
      <c r="V28" s="11">
        <f t="shared" si="16"/>
        <v>60027313.829999998</v>
      </c>
      <c r="W28" s="11">
        <f t="shared" si="16"/>
        <v>40018692.449999996</v>
      </c>
      <c r="X28" s="11">
        <f t="shared" si="16"/>
        <v>40018692.449999996</v>
      </c>
      <c r="Y28" s="11">
        <f t="shared" si="16"/>
        <v>30012932.07</v>
      </c>
      <c r="Z28" s="11">
        <f t="shared" si="16"/>
        <v>30012932.07</v>
      </c>
      <c r="AA28" s="47"/>
    </row>
    <row r="30" spans="1:27" ht="14.7" thickBot="1" x14ac:dyDescent="0.6"/>
    <row r="31" spans="1:27" ht="19.5" thickBot="1" x14ac:dyDescent="0.75">
      <c r="A31" s="12" t="str">
        <f>A16</f>
        <v>Year 8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8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585</v>
      </c>
      <c r="B33" s="4">
        <f>B18</f>
        <v>0.05</v>
      </c>
      <c r="C33" s="5">
        <f>C$1*$B33*$A33</f>
        <v>5652036</v>
      </c>
      <c r="D33" s="5">
        <f>D$1*$B33*$A33</f>
        <v>4037172.7500000005</v>
      </c>
      <c r="E33" s="5">
        <f t="shared" ref="E33:L43" si="17">E$1*$B33*$A33</f>
        <v>2826018</v>
      </c>
      <c r="F33" s="5">
        <f t="shared" si="17"/>
        <v>2018571.75</v>
      </c>
      <c r="G33" s="5">
        <f t="shared" si="17"/>
        <v>1614863.2500000002</v>
      </c>
      <c r="H33" s="5">
        <f t="shared" si="17"/>
        <v>1211154.75</v>
      </c>
      <c r="I33" s="5">
        <f t="shared" si="17"/>
        <v>807446.25</v>
      </c>
      <c r="J33" s="5">
        <f t="shared" si="17"/>
        <v>807446.25</v>
      </c>
      <c r="K33" s="5">
        <f t="shared" si="17"/>
        <v>605562.75</v>
      </c>
      <c r="L33" s="5">
        <f t="shared" si="17"/>
        <v>605562.75</v>
      </c>
      <c r="M33" s="46"/>
      <c r="O33" s="8">
        <f>A33</f>
        <v>585</v>
      </c>
      <c r="P33" s="4">
        <f>B33</f>
        <v>0.05</v>
      </c>
      <c r="Q33" s="5">
        <f>Q$1*$B33*$A33</f>
        <v>5652036</v>
      </c>
      <c r="R33" s="5">
        <f>R$1*$B33*$A33</f>
        <v>4037172.7500000005</v>
      </c>
      <c r="S33" s="5">
        <f>S$1*$B33*$A33</f>
        <v>2826018</v>
      </c>
      <c r="T33" s="5">
        <f>T$1*$B33*$A33</f>
        <v>2018571.75</v>
      </c>
      <c r="U33" s="5">
        <f t="shared" ref="U33:Z33" si="18">U$1*$B33*$A33</f>
        <v>1614863.2500000002</v>
      </c>
      <c r="V33" s="5">
        <f t="shared" si="18"/>
        <v>1211154.75</v>
      </c>
      <c r="W33" s="5">
        <f t="shared" si="18"/>
        <v>807446.25</v>
      </c>
      <c r="X33" s="5">
        <f t="shared" si="18"/>
        <v>807446.25</v>
      </c>
      <c r="Y33" s="5">
        <f t="shared" si="18"/>
        <v>605562.75</v>
      </c>
      <c r="Z33" s="5">
        <f t="shared" si="18"/>
        <v>605562.75</v>
      </c>
      <c r="AA33" s="46"/>
    </row>
    <row r="34" spans="1:27" ht="15" thickTop="1" thickBot="1" x14ac:dyDescent="0.6">
      <c r="A34" s="8">
        <v>1281</v>
      </c>
      <c r="B34" s="4">
        <f t="shared" ref="B34:B43" si="19">B19</f>
        <v>0.04</v>
      </c>
      <c r="C34" s="5">
        <f t="shared" ref="C34:D43" si="20">C$1*$B34*$A34</f>
        <v>9901207.6799999997</v>
      </c>
      <c r="D34" s="5">
        <f t="shared" si="20"/>
        <v>7072298.5200000005</v>
      </c>
      <c r="E34" s="5">
        <f t="shared" si="17"/>
        <v>4950603.84</v>
      </c>
      <c r="F34" s="5">
        <f t="shared" si="17"/>
        <v>3536123.64</v>
      </c>
      <c r="G34" s="5">
        <f t="shared" si="17"/>
        <v>2828909.16</v>
      </c>
      <c r="H34" s="5">
        <f t="shared" si="17"/>
        <v>2121694.6800000002</v>
      </c>
      <c r="I34" s="5">
        <f t="shared" si="17"/>
        <v>1414480.2</v>
      </c>
      <c r="J34" s="5">
        <f t="shared" si="17"/>
        <v>1414480.2</v>
      </c>
      <c r="K34" s="5">
        <f t="shared" si="17"/>
        <v>1060821.72</v>
      </c>
      <c r="L34" s="5">
        <f t="shared" si="17"/>
        <v>1060821.72</v>
      </c>
      <c r="M34" s="46"/>
      <c r="O34" s="8">
        <f t="shared" ref="O34:P43" si="21">A34</f>
        <v>1281</v>
      </c>
      <c r="P34" s="4">
        <f t="shared" si="21"/>
        <v>0.04</v>
      </c>
      <c r="Q34" s="5">
        <f t="shared" ref="Q34:Q43" si="22">Q$1*$B34*$A34</f>
        <v>9901207.6799999997</v>
      </c>
      <c r="R34" s="5">
        <f t="shared" ref="R34:R43" si="23">$D$1*$B34*$A34</f>
        <v>7072298.5200000005</v>
      </c>
      <c r="S34" s="5">
        <f t="shared" ref="S34:S43" si="24">$E$1*$B34*$A34</f>
        <v>4950603.84</v>
      </c>
      <c r="T34" s="5">
        <f t="shared" ref="T34:Z43" si="25">T$1*$B34*$A34</f>
        <v>3536123.64</v>
      </c>
      <c r="U34" s="5">
        <f t="shared" si="25"/>
        <v>2828909.16</v>
      </c>
      <c r="V34" s="5">
        <f t="shared" si="25"/>
        <v>2121694.6800000002</v>
      </c>
      <c r="W34" s="5">
        <f t="shared" si="25"/>
        <v>1414480.2</v>
      </c>
      <c r="X34" s="5">
        <f t="shared" si="25"/>
        <v>1414480.2</v>
      </c>
      <c r="Y34" s="5">
        <f t="shared" si="25"/>
        <v>1060821.72</v>
      </c>
      <c r="Z34" s="5">
        <f t="shared" si="25"/>
        <v>1060821.72</v>
      </c>
      <c r="AA34" s="46"/>
    </row>
    <row r="35" spans="1:27" ht="15" thickTop="1" thickBot="1" x14ac:dyDescent="0.6">
      <c r="A35" s="8">
        <v>2054</v>
      </c>
      <c r="B35" s="4">
        <f t="shared" si="19"/>
        <v>0.09</v>
      </c>
      <c r="C35" s="5">
        <f t="shared" si="20"/>
        <v>35720867.520000003</v>
      </c>
      <c r="D35" s="5">
        <f t="shared" si="20"/>
        <v>25514931.780000001</v>
      </c>
      <c r="E35" s="5">
        <f t="shared" si="17"/>
        <v>17860433.760000002</v>
      </c>
      <c r="F35" s="5">
        <f t="shared" si="17"/>
        <v>12757373.459999999</v>
      </c>
      <c r="G35" s="5">
        <f t="shared" si="17"/>
        <v>10205935.739999998</v>
      </c>
      <c r="H35" s="5">
        <f t="shared" si="17"/>
        <v>7654498.0199999996</v>
      </c>
      <c r="I35" s="5">
        <f t="shared" si="17"/>
        <v>5103060.3</v>
      </c>
      <c r="J35" s="5">
        <f t="shared" si="17"/>
        <v>5103060.3</v>
      </c>
      <c r="K35" s="5">
        <f t="shared" si="17"/>
        <v>3827156.58</v>
      </c>
      <c r="L35" s="5">
        <f t="shared" si="17"/>
        <v>3827156.58</v>
      </c>
      <c r="M35" s="46"/>
      <c r="O35" s="8">
        <f t="shared" si="21"/>
        <v>2054</v>
      </c>
      <c r="P35" s="4">
        <f t="shared" si="21"/>
        <v>0.09</v>
      </c>
      <c r="Q35" s="5">
        <f t="shared" si="22"/>
        <v>35720867.520000003</v>
      </c>
      <c r="R35" s="5">
        <f t="shared" si="23"/>
        <v>25514931.780000001</v>
      </c>
      <c r="S35" s="5">
        <f t="shared" si="24"/>
        <v>17860433.760000002</v>
      </c>
      <c r="T35" s="5">
        <f t="shared" si="25"/>
        <v>12757373.459999999</v>
      </c>
      <c r="U35" s="5">
        <f t="shared" si="25"/>
        <v>10205935.739999998</v>
      </c>
      <c r="V35" s="5">
        <f t="shared" si="25"/>
        <v>7654498.0199999996</v>
      </c>
      <c r="W35" s="5">
        <f t="shared" si="25"/>
        <v>5103060.3</v>
      </c>
      <c r="X35" s="5">
        <f t="shared" si="25"/>
        <v>5103060.3</v>
      </c>
      <c r="Y35" s="5">
        <f t="shared" si="25"/>
        <v>3827156.58</v>
      </c>
      <c r="Z35" s="5">
        <f t="shared" si="25"/>
        <v>3827156.58</v>
      </c>
      <c r="AA35" s="46"/>
    </row>
    <row r="36" spans="1:27" ht="15" thickTop="1" thickBot="1" x14ac:dyDescent="0.6">
      <c r="A36" s="8">
        <v>4488</v>
      </c>
      <c r="B36" s="4">
        <f t="shared" si="19"/>
        <v>0.1</v>
      </c>
      <c r="C36" s="5">
        <f t="shared" si="20"/>
        <v>86722521.600000009</v>
      </c>
      <c r="D36" s="5">
        <f t="shared" si="20"/>
        <v>61944722.400000006</v>
      </c>
      <c r="E36" s="5">
        <f t="shared" si="17"/>
        <v>43361260.800000004</v>
      </c>
      <c r="F36" s="5">
        <f t="shared" si="17"/>
        <v>30972136.800000001</v>
      </c>
      <c r="G36" s="5">
        <f t="shared" si="17"/>
        <v>24777799.200000003</v>
      </c>
      <c r="H36" s="5">
        <f t="shared" si="17"/>
        <v>18583461.599999998</v>
      </c>
      <c r="I36" s="5">
        <f t="shared" si="17"/>
        <v>12389124</v>
      </c>
      <c r="J36" s="5">
        <f t="shared" si="17"/>
        <v>12389124</v>
      </c>
      <c r="K36" s="5">
        <f t="shared" si="17"/>
        <v>9291506.4000000004</v>
      </c>
      <c r="L36" s="5">
        <f t="shared" si="17"/>
        <v>9291506.4000000004</v>
      </c>
      <c r="M36" s="46"/>
      <c r="O36" s="8">
        <f t="shared" si="21"/>
        <v>4488</v>
      </c>
      <c r="P36" s="4">
        <f t="shared" si="21"/>
        <v>0.1</v>
      </c>
      <c r="Q36" s="5">
        <f t="shared" si="22"/>
        <v>86722521.600000009</v>
      </c>
      <c r="R36" s="5">
        <f t="shared" si="23"/>
        <v>61944722.400000006</v>
      </c>
      <c r="S36" s="5">
        <f t="shared" si="24"/>
        <v>43361260.800000004</v>
      </c>
      <c r="T36" s="5">
        <f t="shared" si="25"/>
        <v>30972136.800000001</v>
      </c>
      <c r="U36" s="5">
        <f t="shared" si="25"/>
        <v>24777799.200000003</v>
      </c>
      <c r="V36" s="5">
        <f t="shared" si="25"/>
        <v>18583461.599999998</v>
      </c>
      <c r="W36" s="5">
        <f t="shared" si="25"/>
        <v>12389124</v>
      </c>
      <c r="X36" s="5">
        <f t="shared" si="25"/>
        <v>12389124</v>
      </c>
      <c r="Y36" s="5">
        <f t="shared" si="25"/>
        <v>9291506.4000000004</v>
      </c>
      <c r="Z36" s="5">
        <f t="shared" si="25"/>
        <v>9291506.4000000004</v>
      </c>
      <c r="AA36" s="46"/>
    </row>
    <row r="37" spans="1:27" ht="15" thickTop="1" thickBot="1" x14ac:dyDescent="0.6">
      <c r="A37" s="8">
        <v>6419</v>
      </c>
      <c r="B37" s="4">
        <f t="shared" si="19"/>
        <v>0.13</v>
      </c>
      <c r="C37" s="5">
        <f t="shared" si="20"/>
        <v>161246307.03999999</v>
      </c>
      <c r="D37" s="5">
        <f t="shared" si="20"/>
        <v>115176052.81000002</v>
      </c>
      <c r="E37" s="5">
        <f t="shared" si="17"/>
        <v>80623153.519999996</v>
      </c>
      <c r="F37" s="5">
        <f t="shared" si="17"/>
        <v>57587609.170000002</v>
      </c>
      <c r="G37" s="5">
        <f t="shared" si="17"/>
        <v>46070254.230000004</v>
      </c>
      <c r="H37" s="5">
        <f t="shared" si="17"/>
        <v>34552899.289999999</v>
      </c>
      <c r="I37" s="5">
        <f t="shared" si="17"/>
        <v>23035544.350000001</v>
      </c>
      <c r="J37" s="5">
        <f t="shared" si="17"/>
        <v>23035544.350000001</v>
      </c>
      <c r="K37" s="5">
        <f t="shared" si="17"/>
        <v>17276032.41</v>
      </c>
      <c r="L37" s="5">
        <f t="shared" si="17"/>
        <v>17276032.41</v>
      </c>
      <c r="M37" s="46"/>
      <c r="O37" s="8">
        <f t="shared" si="21"/>
        <v>6419</v>
      </c>
      <c r="P37" s="4">
        <f t="shared" si="21"/>
        <v>0.13</v>
      </c>
      <c r="Q37" s="5">
        <f t="shared" si="22"/>
        <v>161246307.03999999</v>
      </c>
      <c r="R37" s="5">
        <f t="shared" si="23"/>
        <v>115176052.81000002</v>
      </c>
      <c r="S37" s="5">
        <f t="shared" si="24"/>
        <v>80623153.519999996</v>
      </c>
      <c r="T37" s="5">
        <f t="shared" si="25"/>
        <v>57587609.170000002</v>
      </c>
      <c r="U37" s="5">
        <f t="shared" si="25"/>
        <v>46070254.230000004</v>
      </c>
      <c r="V37" s="5">
        <f t="shared" si="25"/>
        <v>34552899.289999999</v>
      </c>
      <c r="W37" s="5">
        <f t="shared" si="25"/>
        <v>23035544.350000001</v>
      </c>
      <c r="X37" s="5">
        <f t="shared" si="25"/>
        <v>23035544.350000001</v>
      </c>
      <c r="Y37" s="5">
        <f t="shared" si="25"/>
        <v>17276032.41</v>
      </c>
      <c r="Z37" s="5">
        <f t="shared" si="25"/>
        <v>17276032.41</v>
      </c>
      <c r="AA37" s="46"/>
    </row>
    <row r="38" spans="1:27" ht="15" thickTop="1" thickBot="1" x14ac:dyDescent="0.6">
      <c r="A38" s="8">
        <v>8642</v>
      </c>
      <c r="B38" s="4">
        <f t="shared" si="19"/>
        <v>0.12</v>
      </c>
      <c r="C38" s="5">
        <f t="shared" si="20"/>
        <v>200389313.28</v>
      </c>
      <c r="D38" s="5">
        <f t="shared" si="20"/>
        <v>143135371.91999999</v>
      </c>
      <c r="E38" s="5">
        <f t="shared" si="17"/>
        <v>100194656.64</v>
      </c>
      <c r="F38" s="5">
        <f t="shared" si="17"/>
        <v>71567167.439999998</v>
      </c>
      <c r="G38" s="5">
        <f t="shared" si="17"/>
        <v>57253941.359999999</v>
      </c>
      <c r="H38" s="5">
        <f t="shared" si="17"/>
        <v>42940715.280000001</v>
      </c>
      <c r="I38" s="5">
        <f t="shared" si="17"/>
        <v>28627489.199999999</v>
      </c>
      <c r="J38" s="5">
        <f t="shared" si="17"/>
        <v>28627489.199999999</v>
      </c>
      <c r="K38" s="5">
        <f t="shared" si="17"/>
        <v>21469839.120000001</v>
      </c>
      <c r="L38" s="5">
        <f t="shared" si="17"/>
        <v>21469839.120000001</v>
      </c>
      <c r="M38" s="46"/>
      <c r="O38" s="8">
        <f t="shared" si="21"/>
        <v>8642</v>
      </c>
      <c r="P38" s="4">
        <f t="shared" si="21"/>
        <v>0.12</v>
      </c>
      <c r="Q38" s="5">
        <f t="shared" si="22"/>
        <v>200389313.28</v>
      </c>
      <c r="R38" s="5">
        <f t="shared" si="23"/>
        <v>143135371.91999999</v>
      </c>
      <c r="S38" s="5">
        <f t="shared" si="24"/>
        <v>100194656.64</v>
      </c>
      <c r="T38" s="5">
        <f t="shared" si="25"/>
        <v>71567167.439999998</v>
      </c>
      <c r="U38" s="5">
        <f t="shared" si="25"/>
        <v>57253941.359999999</v>
      </c>
      <c r="V38" s="5">
        <f t="shared" si="25"/>
        <v>42940715.280000001</v>
      </c>
      <c r="W38" s="5">
        <f t="shared" si="25"/>
        <v>28627489.199999999</v>
      </c>
      <c r="X38" s="5">
        <f t="shared" si="25"/>
        <v>28627489.199999999</v>
      </c>
      <c r="Y38" s="5">
        <f t="shared" si="25"/>
        <v>21469839.120000001</v>
      </c>
      <c r="Z38" s="5">
        <f t="shared" si="25"/>
        <v>21469839.120000001</v>
      </c>
      <c r="AA38" s="46"/>
    </row>
    <row r="39" spans="1:27" ht="15" thickTop="1" thickBot="1" x14ac:dyDescent="0.6">
      <c r="A39" s="8">
        <v>11681</v>
      </c>
      <c r="B39" s="4">
        <f t="shared" si="19"/>
        <v>0.1</v>
      </c>
      <c r="C39" s="5">
        <f t="shared" si="20"/>
        <v>225714299.20000002</v>
      </c>
      <c r="D39" s="5">
        <f>D$1*$B39*$A39</f>
        <v>161224666.30000001</v>
      </c>
      <c r="E39" s="5">
        <f t="shared" si="17"/>
        <v>112857149.60000001</v>
      </c>
      <c r="F39" s="5">
        <f t="shared" si="17"/>
        <v>80611749.100000009</v>
      </c>
      <c r="G39" s="5">
        <f t="shared" si="17"/>
        <v>64489632.900000006</v>
      </c>
      <c r="H39" s="5">
        <f t="shared" si="17"/>
        <v>48367516.699999996</v>
      </c>
      <c r="I39" s="5">
        <f t="shared" si="17"/>
        <v>32245400.5</v>
      </c>
      <c r="J39" s="5">
        <f t="shared" si="17"/>
        <v>32245400.5</v>
      </c>
      <c r="K39" s="5">
        <f t="shared" si="17"/>
        <v>24183174.300000001</v>
      </c>
      <c r="L39" s="5">
        <f t="shared" si="17"/>
        <v>24183174.300000001</v>
      </c>
      <c r="M39" s="46"/>
      <c r="O39" s="8">
        <f t="shared" si="21"/>
        <v>11681</v>
      </c>
      <c r="P39" s="4">
        <f t="shared" si="21"/>
        <v>0.1</v>
      </c>
      <c r="Q39" s="5">
        <f t="shared" si="22"/>
        <v>225714299.20000002</v>
      </c>
      <c r="R39" s="5">
        <f t="shared" si="23"/>
        <v>161224666.30000001</v>
      </c>
      <c r="S39" s="5">
        <f t="shared" si="24"/>
        <v>112857149.60000001</v>
      </c>
      <c r="T39" s="5">
        <f t="shared" si="25"/>
        <v>80611749.100000009</v>
      </c>
      <c r="U39" s="5">
        <f t="shared" si="25"/>
        <v>64489632.900000006</v>
      </c>
      <c r="V39" s="5">
        <f t="shared" si="25"/>
        <v>48367516.699999996</v>
      </c>
      <c r="W39" s="5">
        <f t="shared" si="25"/>
        <v>32245400.5</v>
      </c>
      <c r="X39" s="5">
        <f t="shared" si="25"/>
        <v>32245400.5</v>
      </c>
      <c r="Y39" s="5">
        <f t="shared" si="25"/>
        <v>24183174.300000001</v>
      </c>
      <c r="Z39" s="5">
        <f>Z$1*$B39*$A39</f>
        <v>24183174.300000001</v>
      </c>
      <c r="AA39" s="46"/>
    </row>
    <row r="40" spans="1:27" ht="15" thickTop="1" thickBot="1" x14ac:dyDescent="0.6">
      <c r="A40" s="8">
        <v>12889</v>
      </c>
      <c r="B40" s="4">
        <f t="shared" si="19"/>
        <v>0.13</v>
      </c>
      <c r="C40" s="5">
        <f t="shared" si="20"/>
        <v>323773742.24000001</v>
      </c>
      <c r="D40" s="5">
        <f t="shared" si="20"/>
        <v>231267198.11000001</v>
      </c>
      <c r="E40" s="5">
        <f t="shared" si="17"/>
        <v>161886871.12</v>
      </c>
      <c r="F40" s="5">
        <f t="shared" si="17"/>
        <v>115632761.27000001</v>
      </c>
      <c r="G40" s="5">
        <f t="shared" si="17"/>
        <v>92506544.129999995</v>
      </c>
      <c r="H40" s="5">
        <f t="shared" si="17"/>
        <v>69380326.989999995</v>
      </c>
      <c r="I40" s="5">
        <f t="shared" si="17"/>
        <v>46254109.850000001</v>
      </c>
      <c r="J40" s="5">
        <f t="shared" si="17"/>
        <v>46254109.850000001</v>
      </c>
      <c r="K40" s="5">
        <f t="shared" si="17"/>
        <v>34689325.710000001</v>
      </c>
      <c r="L40" s="5">
        <f t="shared" si="17"/>
        <v>34689325.710000001</v>
      </c>
      <c r="M40" s="46"/>
      <c r="O40" s="8">
        <f t="shared" si="21"/>
        <v>12889</v>
      </c>
      <c r="P40" s="4">
        <f t="shared" si="21"/>
        <v>0.13</v>
      </c>
      <c r="Q40" s="5">
        <f t="shared" si="22"/>
        <v>323773742.24000001</v>
      </c>
      <c r="R40" s="5">
        <f t="shared" si="23"/>
        <v>231267198.11000001</v>
      </c>
      <c r="S40" s="5">
        <f t="shared" si="24"/>
        <v>161886871.12</v>
      </c>
      <c r="T40" s="5">
        <f t="shared" si="25"/>
        <v>115632761.27000001</v>
      </c>
      <c r="U40" s="5">
        <f t="shared" si="25"/>
        <v>92506544.129999995</v>
      </c>
      <c r="V40" s="5">
        <f t="shared" si="25"/>
        <v>69380326.989999995</v>
      </c>
      <c r="W40" s="5">
        <f t="shared" si="25"/>
        <v>46254109.850000001</v>
      </c>
      <c r="X40" s="5">
        <f t="shared" si="25"/>
        <v>46254109.850000001</v>
      </c>
      <c r="Y40" s="5">
        <f t="shared" si="25"/>
        <v>34689325.710000001</v>
      </c>
      <c r="Z40" s="5">
        <f t="shared" si="25"/>
        <v>34689325.710000001</v>
      </c>
      <c r="AA40" s="46"/>
    </row>
    <row r="41" spans="1:27" ht="15" thickTop="1" thickBot="1" x14ac:dyDescent="0.6">
      <c r="A41" s="8">
        <v>16402</v>
      </c>
      <c r="B41" s="4">
        <f t="shared" si="19"/>
        <v>0.12</v>
      </c>
      <c r="C41" s="5">
        <f t="shared" si="20"/>
        <v>380326951.68000001</v>
      </c>
      <c r="D41" s="5">
        <f t="shared" si="20"/>
        <v>271662389.51999998</v>
      </c>
      <c r="E41" s="5">
        <f t="shared" si="17"/>
        <v>190163475.84</v>
      </c>
      <c r="F41" s="5">
        <f t="shared" si="17"/>
        <v>135830210.63999999</v>
      </c>
      <c r="G41" s="5">
        <f t="shared" si="17"/>
        <v>108664562.16</v>
      </c>
      <c r="H41" s="5">
        <f t="shared" si="17"/>
        <v>81498913.680000007</v>
      </c>
      <c r="I41" s="5">
        <f t="shared" si="17"/>
        <v>54333265.199999996</v>
      </c>
      <c r="J41" s="5">
        <f t="shared" si="17"/>
        <v>54333265.199999996</v>
      </c>
      <c r="K41" s="5">
        <f t="shared" si="17"/>
        <v>40748472.719999999</v>
      </c>
      <c r="L41" s="5">
        <f t="shared" si="17"/>
        <v>40748472.719999999</v>
      </c>
      <c r="M41" s="46"/>
      <c r="O41" s="8">
        <f t="shared" si="21"/>
        <v>16402</v>
      </c>
      <c r="P41" s="4">
        <f t="shared" si="21"/>
        <v>0.12</v>
      </c>
      <c r="Q41" s="5">
        <f t="shared" si="22"/>
        <v>380326951.68000001</v>
      </c>
      <c r="R41" s="5">
        <f t="shared" si="23"/>
        <v>271662389.51999998</v>
      </c>
      <c r="S41" s="5">
        <f t="shared" si="24"/>
        <v>190163475.84</v>
      </c>
      <c r="T41" s="5">
        <f t="shared" si="25"/>
        <v>135830210.63999999</v>
      </c>
      <c r="U41" s="5">
        <f t="shared" si="25"/>
        <v>108664562.16</v>
      </c>
      <c r="V41" s="5">
        <f t="shared" si="25"/>
        <v>81498913.680000007</v>
      </c>
      <c r="W41" s="5">
        <f t="shared" si="25"/>
        <v>54333265.199999996</v>
      </c>
      <c r="X41" s="5">
        <f t="shared" si="25"/>
        <v>54333265.199999996</v>
      </c>
      <c r="Y41" s="5">
        <f t="shared" si="25"/>
        <v>40748472.719999999</v>
      </c>
      <c r="Z41" s="5">
        <f t="shared" si="25"/>
        <v>40748472.719999999</v>
      </c>
      <c r="AA41" s="46"/>
    </row>
    <row r="42" spans="1:27" ht="15" thickTop="1" thickBot="1" x14ac:dyDescent="0.6">
      <c r="A42" s="8">
        <v>21708</v>
      </c>
      <c r="B42" s="4">
        <f t="shared" si="19"/>
        <v>0.09</v>
      </c>
      <c r="C42" s="5">
        <f t="shared" si="20"/>
        <v>377521223.04000002</v>
      </c>
      <c r="D42" s="5">
        <f t="shared" si="20"/>
        <v>269658295.56</v>
      </c>
      <c r="E42" s="5">
        <f t="shared" si="17"/>
        <v>188760611.52000001</v>
      </c>
      <c r="F42" s="5">
        <f t="shared" si="17"/>
        <v>134828170.91999999</v>
      </c>
      <c r="G42" s="5">
        <f t="shared" si="17"/>
        <v>107862927.47999999</v>
      </c>
      <c r="H42" s="5">
        <f t="shared" si="17"/>
        <v>80897684.039999992</v>
      </c>
      <c r="I42" s="5">
        <f t="shared" si="17"/>
        <v>53932440.599999994</v>
      </c>
      <c r="J42" s="5">
        <f t="shared" si="17"/>
        <v>53932440.599999994</v>
      </c>
      <c r="K42" s="5">
        <f t="shared" si="17"/>
        <v>40447865.159999996</v>
      </c>
      <c r="L42" s="5">
        <f t="shared" si="17"/>
        <v>40447865.159999996</v>
      </c>
      <c r="M42" s="46"/>
      <c r="O42" s="8">
        <f t="shared" si="21"/>
        <v>21708</v>
      </c>
      <c r="P42" s="4">
        <f t="shared" si="21"/>
        <v>0.09</v>
      </c>
      <c r="Q42" s="5">
        <f t="shared" si="22"/>
        <v>377521223.04000002</v>
      </c>
      <c r="R42" s="5">
        <f t="shared" si="23"/>
        <v>269658295.56</v>
      </c>
      <c r="S42" s="5">
        <f t="shared" si="24"/>
        <v>188760611.52000001</v>
      </c>
      <c r="T42" s="5">
        <f t="shared" si="25"/>
        <v>134828170.91999999</v>
      </c>
      <c r="U42" s="5">
        <f t="shared" si="25"/>
        <v>107862927.47999999</v>
      </c>
      <c r="V42" s="5">
        <f t="shared" si="25"/>
        <v>80897684.039999992</v>
      </c>
      <c r="W42" s="5">
        <f t="shared" si="25"/>
        <v>53932440.599999994</v>
      </c>
      <c r="X42" s="5">
        <f t="shared" si="25"/>
        <v>53932440.599999994</v>
      </c>
      <c r="Y42" s="5">
        <f t="shared" si="25"/>
        <v>40447865.159999996</v>
      </c>
      <c r="Z42" s="5">
        <f t="shared" si="25"/>
        <v>40447865.159999996</v>
      </c>
      <c r="AA42" s="46"/>
    </row>
    <row r="43" spans="1:27" ht="15" thickTop="1" thickBot="1" x14ac:dyDescent="0.6">
      <c r="A43" s="9">
        <v>39462</v>
      </c>
      <c r="B43" s="10">
        <f t="shared" si="19"/>
        <v>0.03</v>
      </c>
      <c r="C43" s="11">
        <f t="shared" si="20"/>
        <v>228759635.52000001</v>
      </c>
      <c r="D43" s="11">
        <f t="shared" si="20"/>
        <v>163399908.77999997</v>
      </c>
      <c r="E43" s="11">
        <f t="shared" si="17"/>
        <v>114379817.76000001</v>
      </c>
      <c r="F43" s="11">
        <f t="shared" si="17"/>
        <v>81699362.459999993</v>
      </c>
      <c r="G43" s="11">
        <f t="shared" si="17"/>
        <v>65359726.740000002</v>
      </c>
      <c r="H43" s="11">
        <f t="shared" si="17"/>
        <v>49020091.020000003</v>
      </c>
      <c r="I43" s="11">
        <f t="shared" si="17"/>
        <v>32680455.300000001</v>
      </c>
      <c r="J43" s="11">
        <f t="shared" si="17"/>
        <v>32680455.300000001</v>
      </c>
      <c r="K43" s="11">
        <f t="shared" si="17"/>
        <v>24509453.580000002</v>
      </c>
      <c r="L43" s="11">
        <f t="shared" si="17"/>
        <v>24509453.580000002</v>
      </c>
      <c r="M43" s="47"/>
      <c r="O43" s="9">
        <f t="shared" si="21"/>
        <v>39462</v>
      </c>
      <c r="P43" s="10">
        <f t="shared" si="21"/>
        <v>0.03</v>
      </c>
      <c r="Q43" s="11">
        <f t="shared" si="22"/>
        <v>228759635.52000001</v>
      </c>
      <c r="R43" s="11">
        <f t="shared" si="23"/>
        <v>163399908.77999997</v>
      </c>
      <c r="S43" s="11">
        <f t="shared" si="24"/>
        <v>114379817.76000001</v>
      </c>
      <c r="T43" s="11">
        <f t="shared" si="25"/>
        <v>81699362.459999993</v>
      </c>
      <c r="U43" s="11">
        <f t="shared" si="25"/>
        <v>65359726.740000002</v>
      </c>
      <c r="V43" s="11">
        <f t="shared" si="25"/>
        <v>49020091.020000003</v>
      </c>
      <c r="W43" s="11">
        <f t="shared" si="25"/>
        <v>32680455.300000001</v>
      </c>
      <c r="X43" s="11">
        <f t="shared" si="25"/>
        <v>32680455.300000001</v>
      </c>
      <c r="Y43" s="11">
        <f t="shared" si="25"/>
        <v>24509453.580000002</v>
      </c>
      <c r="Z43" s="11">
        <f t="shared" si="25"/>
        <v>24509453.580000002</v>
      </c>
      <c r="AA43" s="47"/>
    </row>
    <row r="45" spans="1:27" ht="14.7" thickBot="1" x14ac:dyDescent="0.6"/>
    <row r="46" spans="1:27" ht="19.5" thickBot="1" x14ac:dyDescent="0.75">
      <c r="A46" s="12" t="str">
        <f>A1</f>
        <v>Year 8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8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194</v>
      </c>
      <c r="B48" s="4">
        <f>B33</f>
        <v>0.05</v>
      </c>
      <c r="C48" s="5">
        <f>C$1*$B48*$A48</f>
        <v>1874350.4000000001</v>
      </c>
      <c r="D48" s="5">
        <f>D$1*$B48*$A48</f>
        <v>1338823.1000000001</v>
      </c>
      <c r="E48" s="5">
        <f t="shared" ref="E48:L58" si="26">E$1*$B48*$A48</f>
        <v>937175.20000000007</v>
      </c>
      <c r="F48" s="5">
        <f t="shared" si="26"/>
        <v>669406.70000000007</v>
      </c>
      <c r="G48" s="5">
        <f t="shared" si="26"/>
        <v>535527.30000000005</v>
      </c>
      <c r="H48" s="5">
        <f t="shared" si="26"/>
        <v>401647.89999999997</v>
      </c>
      <c r="I48" s="5">
        <f t="shared" si="26"/>
        <v>267768.5</v>
      </c>
      <c r="J48" s="5">
        <f t="shared" si="26"/>
        <v>267768.5</v>
      </c>
      <c r="K48" s="5">
        <f t="shared" si="26"/>
        <v>200819.1</v>
      </c>
      <c r="L48" s="5">
        <f t="shared" si="26"/>
        <v>200819.1</v>
      </c>
      <c r="M48" s="46"/>
      <c r="O48" s="8">
        <f>A48</f>
        <v>194</v>
      </c>
      <c r="P48" s="4">
        <f>B48</f>
        <v>0.05</v>
      </c>
      <c r="Q48" s="5">
        <f>Q$1*$B48*$A48</f>
        <v>1874350.4000000001</v>
      </c>
      <c r="R48" s="5">
        <f>R$1*$B48*$A48</f>
        <v>1338823.1000000001</v>
      </c>
      <c r="S48" s="5">
        <f>S$1*$B48*$A48</f>
        <v>937175.20000000007</v>
      </c>
      <c r="T48" s="5">
        <f>T$1*$B48*$A48</f>
        <v>669406.70000000007</v>
      </c>
      <c r="U48" s="5">
        <f t="shared" ref="U48:Z48" si="27">U$1*$B48*$A48</f>
        <v>535527.30000000005</v>
      </c>
      <c r="V48" s="5">
        <f t="shared" si="27"/>
        <v>401647.89999999997</v>
      </c>
      <c r="W48" s="5">
        <f t="shared" si="27"/>
        <v>267768.5</v>
      </c>
      <c r="X48" s="5">
        <f t="shared" si="27"/>
        <v>267768.5</v>
      </c>
      <c r="Y48" s="5">
        <f t="shared" si="27"/>
        <v>200819.1</v>
      </c>
      <c r="Z48" s="5">
        <f t="shared" si="27"/>
        <v>200819.1</v>
      </c>
      <c r="AA48" s="46"/>
    </row>
    <row r="49" spans="1:27" ht="15" thickTop="1" thickBot="1" x14ac:dyDescent="0.6">
      <c r="A49" s="8">
        <v>1995</v>
      </c>
      <c r="B49" s="4">
        <f t="shared" ref="B49:B58" si="28">B34</f>
        <v>0.04</v>
      </c>
      <c r="C49" s="5">
        <f t="shared" ref="C49:D58" si="29">C$1*$B49*$A49</f>
        <v>15419913.6</v>
      </c>
      <c r="D49" s="5">
        <f t="shared" si="29"/>
        <v>11014235.4</v>
      </c>
      <c r="E49" s="5">
        <f t="shared" si="26"/>
        <v>7709956.7999999998</v>
      </c>
      <c r="F49" s="5">
        <f t="shared" si="26"/>
        <v>5507077.7999999998</v>
      </c>
      <c r="G49" s="5">
        <f t="shared" si="26"/>
        <v>4405678.2</v>
      </c>
      <c r="H49" s="5">
        <f t="shared" si="26"/>
        <v>3304278.6</v>
      </c>
      <c r="I49" s="5">
        <f t="shared" si="26"/>
        <v>2202879</v>
      </c>
      <c r="J49" s="5">
        <f t="shared" si="26"/>
        <v>2202879</v>
      </c>
      <c r="K49" s="5">
        <f t="shared" si="26"/>
        <v>1652099.4</v>
      </c>
      <c r="L49" s="5">
        <f t="shared" si="26"/>
        <v>1652099.4</v>
      </c>
      <c r="M49" s="46"/>
      <c r="O49" s="8">
        <f t="shared" ref="O49:P58" si="30">A49</f>
        <v>1995</v>
      </c>
      <c r="P49" s="4">
        <f t="shared" si="30"/>
        <v>0.04</v>
      </c>
      <c r="Q49" s="5">
        <f t="shared" ref="Q49:Q58" si="31">Q$1*$B49*$A49</f>
        <v>15419913.6</v>
      </c>
      <c r="R49" s="5">
        <f t="shared" ref="R49:R58" si="32">$D$1*$B49*$A49</f>
        <v>11014235.4</v>
      </c>
      <c r="S49" s="5">
        <f t="shared" ref="S49:S58" si="33">$E$1*$B49*$A49</f>
        <v>7709956.7999999998</v>
      </c>
      <c r="T49" s="5">
        <f t="shared" ref="T49:Z58" si="34">T$1*$B49*$A49</f>
        <v>5507077.7999999998</v>
      </c>
      <c r="U49" s="5">
        <f t="shared" si="34"/>
        <v>4405678.2</v>
      </c>
      <c r="V49" s="5">
        <f t="shared" si="34"/>
        <v>3304278.6</v>
      </c>
      <c r="W49" s="5">
        <f t="shared" si="34"/>
        <v>2202879</v>
      </c>
      <c r="X49" s="5">
        <f t="shared" si="34"/>
        <v>2202879</v>
      </c>
      <c r="Y49" s="5">
        <f t="shared" si="34"/>
        <v>1652099.4</v>
      </c>
      <c r="Z49" s="5">
        <f t="shared" si="34"/>
        <v>1652099.4</v>
      </c>
      <c r="AA49" s="46"/>
    </row>
    <row r="50" spans="1:27" ht="15" thickTop="1" thickBot="1" x14ac:dyDescent="0.6">
      <c r="A50" s="8">
        <v>2356</v>
      </c>
      <c r="B50" s="4">
        <f t="shared" si="28"/>
        <v>0.09</v>
      </c>
      <c r="C50" s="5">
        <f t="shared" si="29"/>
        <v>40972913.280000001</v>
      </c>
      <c r="D50" s="5">
        <f t="shared" si="29"/>
        <v>29266396.919999998</v>
      </c>
      <c r="E50" s="5">
        <f t="shared" si="26"/>
        <v>20486456.640000001</v>
      </c>
      <c r="F50" s="5">
        <f t="shared" si="26"/>
        <v>14633092.439999999</v>
      </c>
      <c r="G50" s="5">
        <f t="shared" si="26"/>
        <v>11706516.359999999</v>
      </c>
      <c r="H50" s="5">
        <f t="shared" si="26"/>
        <v>8779940.2799999993</v>
      </c>
      <c r="I50" s="5">
        <f t="shared" si="26"/>
        <v>5853364.1999999993</v>
      </c>
      <c r="J50" s="5">
        <f t="shared" si="26"/>
        <v>5853364.1999999993</v>
      </c>
      <c r="K50" s="5">
        <f t="shared" si="26"/>
        <v>4389864.12</v>
      </c>
      <c r="L50" s="5">
        <f t="shared" si="26"/>
        <v>4389864.12</v>
      </c>
      <c r="M50" s="46"/>
      <c r="O50" s="8">
        <f t="shared" si="30"/>
        <v>2356</v>
      </c>
      <c r="P50" s="4">
        <f t="shared" si="30"/>
        <v>0.09</v>
      </c>
      <c r="Q50" s="5">
        <f t="shared" si="31"/>
        <v>40972913.280000001</v>
      </c>
      <c r="R50" s="5">
        <f t="shared" si="32"/>
        <v>29266396.919999998</v>
      </c>
      <c r="S50" s="5">
        <f t="shared" si="33"/>
        <v>20486456.640000001</v>
      </c>
      <c r="T50" s="5">
        <f t="shared" si="34"/>
        <v>14633092.439999999</v>
      </c>
      <c r="U50" s="5">
        <f t="shared" si="34"/>
        <v>11706516.359999999</v>
      </c>
      <c r="V50" s="5">
        <f t="shared" si="34"/>
        <v>8779940.2799999993</v>
      </c>
      <c r="W50" s="5">
        <f t="shared" si="34"/>
        <v>5853364.1999999993</v>
      </c>
      <c r="X50" s="5">
        <f t="shared" si="34"/>
        <v>5853364.1999999993</v>
      </c>
      <c r="Y50" s="5">
        <f t="shared" si="34"/>
        <v>4389864.12</v>
      </c>
      <c r="Z50" s="5">
        <f t="shared" si="34"/>
        <v>4389864.12</v>
      </c>
      <c r="AA50" s="46"/>
    </row>
    <row r="51" spans="1:27" ht="15" thickTop="1" thickBot="1" x14ac:dyDescent="0.6">
      <c r="A51" s="8">
        <v>4501</v>
      </c>
      <c r="B51" s="4">
        <f t="shared" si="28"/>
        <v>0.1</v>
      </c>
      <c r="C51" s="5">
        <f t="shared" si="29"/>
        <v>86973723.200000003</v>
      </c>
      <c r="D51" s="5">
        <f t="shared" si="29"/>
        <v>62124152.300000004</v>
      </c>
      <c r="E51" s="5">
        <f t="shared" si="26"/>
        <v>43486861.600000001</v>
      </c>
      <c r="F51" s="5">
        <f t="shared" si="26"/>
        <v>31061851.100000001</v>
      </c>
      <c r="G51" s="5">
        <f t="shared" si="26"/>
        <v>24849570.900000002</v>
      </c>
      <c r="H51" s="5">
        <f t="shared" si="26"/>
        <v>18637290.699999999</v>
      </c>
      <c r="I51" s="5">
        <f t="shared" si="26"/>
        <v>12425010.5</v>
      </c>
      <c r="J51" s="5">
        <f t="shared" si="26"/>
        <v>12425010.5</v>
      </c>
      <c r="K51" s="5">
        <f t="shared" si="26"/>
        <v>9318420.3000000007</v>
      </c>
      <c r="L51" s="5">
        <f t="shared" si="26"/>
        <v>9318420.3000000007</v>
      </c>
      <c r="M51" s="46"/>
      <c r="O51" s="8">
        <f t="shared" si="30"/>
        <v>4501</v>
      </c>
      <c r="P51" s="4">
        <f t="shared" si="30"/>
        <v>0.1</v>
      </c>
      <c r="Q51" s="5">
        <f t="shared" si="31"/>
        <v>86973723.200000003</v>
      </c>
      <c r="R51" s="5">
        <f t="shared" si="32"/>
        <v>62124152.300000004</v>
      </c>
      <c r="S51" s="5">
        <f t="shared" si="33"/>
        <v>43486861.600000001</v>
      </c>
      <c r="T51" s="5">
        <f t="shared" si="34"/>
        <v>31061851.100000001</v>
      </c>
      <c r="U51" s="5">
        <f t="shared" si="34"/>
        <v>24849570.900000002</v>
      </c>
      <c r="V51" s="5">
        <f t="shared" si="34"/>
        <v>18637290.699999999</v>
      </c>
      <c r="W51" s="5">
        <f t="shared" si="34"/>
        <v>12425010.5</v>
      </c>
      <c r="X51" s="5">
        <f t="shared" si="34"/>
        <v>12425010.5</v>
      </c>
      <c r="Y51" s="5">
        <f t="shared" si="34"/>
        <v>9318420.3000000007</v>
      </c>
      <c r="Z51" s="5">
        <f t="shared" si="34"/>
        <v>9318420.3000000007</v>
      </c>
      <c r="AA51" s="46"/>
    </row>
    <row r="52" spans="1:27" ht="15" thickTop="1" thickBot="1" x14ac:dyDescent="0.6">
      <c r="A52" s="8">
        <v>7845</v>
      </c>
      <c r="B52" s="4">
        <f t="shared" si="28"/>
        <v>0.13</v>
      </c>
      <c r="C52" s="5">
        <f t="shared" si="29"/>
        <v>197067655.19999999</v>
      </c>
      <c r="D52" s="5">
        <f t="shared" si="29"/>
        <v>140762756.55000001</v>
      </c>
      <c r="E52" s="5">
        <f t="shared" si="26"/>
        <v>98533827.599999994</v>
      </c>
      <c r="F52" s="5">
        <f t="shared" si="26"/>
        <v>70380868.350000009</v>
      </c>
      <c r="G52" s="5">
        <f t="shared" si="26"/>
        <v>56304898.649999999</v>
      </c>
      <c r="H52" s="5">
        <f t="shared" si="26"/>
        <v>42228928.949999996</v>
      </c>
      <c r="I52" s="5">
        <f t="shared" si="26"/>
        <v>28152959.25</v>
      </c>
      <c r="J52" s="5">
        <f t="shared" si="26"/>
        <v>28152959.25</v>
      </c>
      <c r="K52" s="5">
        <f t="shared" si="26"/>
        <v>21113954.550000001</v>
      </c>
      <c r="L52" s="5">
        <f t="shared" si="26"/>
        <v>21113954.550000001</v>
      </c>
      <c r="M52" s="46"/>
      <c r="O52" s="8">
        <f t="shared" si="30"/>
        <v>7845</v>
      </c>
      <c r="P52" s="4">
        <f t="shared" si="30"/>
        <v>0.13</v>
      </c>
      <c r="Q52" s="5">
        <f t="shared" si="31"/>
        <v>197067655.19999999</v>
      </c>
      <c r="R52" s="5">
        <f t="shared" si="32"/>
        <v>140762756.55000001</v>
      </c>
      <c r="S52" s="5">
        <f t="shared" si="33"/>
        <v>98533827.599999994</v>
      </c>
      <c r="T52" s="5">
        <f t="shared" si="34"/>
        <v>70380868.350000009</v>
      </c>
      <c r="U52" s="5">
        <f t="shared" si="34"/>
        <v>56304898.649999999</v>
      </c>
      <c r="V52" s="5">
        <f t="shared" si="34"/>
        <v>42228928.949999996</v>
      </c>
      <c r="W52" s="5">
        <f t="shared" si="34"/>
        <v>28152959.25</v>
      </c>
      <c r="X52" s="5">
        <f t="shared" si="34"/>
        <v>28152959.25</v>
      </c>
      <c r="Y52" s="5">
        <f t="shared" si="34"/>
        <v>21113954.550000001</v>
      </c>
      <c r="Z52" s="5">
        <f t="shared" si="34"/>
        <v>21113954.550000001</v>
      </c>
      <c r="AA52" s="46"/>
    </row>
    <row r="53" spans="1:27" ht="15" thickTop="1" thickBot="1" x14ac:dyDescent="0.6">
      <c r="A53" s="8">
        <v>9250</v>
      </c>
      <c r="B53" s="4">
        <f t="shared" si="28"/>
        <v>0.12</v>
      </c>
      <c r="C53" s="5">
        <f t="shared" si="29"/>
        <v>214487520</v>
      </c>
      <c r="D53" s="5">
        <f t="shared" si="29"/>
        <v>153205530</v>
      </c>
      <c r="E53" s="5">
        <f t="shared" si="26"/>
        <v>107243760</v>
      </c>
      <c r="F53" s="5">
        <f t="shared" si="26"/>
        <v>76602210</v>
      </c>
      <c r="G53" s="5">
        <f t="shared" si="26"/>
        <v>61281990</v>
      </c>
      <c r="H53" s="5">
        <f t="shared" si="26"/>
        <v>45961770</v>
      </c>
      <c r="I53" s="5">
        <f t="shared" si="26"/>
        <v>30641550</v>
      </c>
      <c r="J53" s="5">
        <f t="shared" si="26"/>
        <v>30641550</v>
      </c>
      <c r="K53" s="5">
        <f t="shared" si="26"/>
        <v>22980330</v>
      </c>
      <c r="L53" s="5">
        <f t="shared" si="26"/>
        <v>22980330</v>
      </c>
      <c r="M53" s="46"/>
      <c r="O53" s="8">
        <f t="shared" si="30"/>
        <v>9250</v>
      </c>
      <c r="P53" s="4">
        <f t="shared" si="30"/>
        <v>0.12</v>
      </c>
      <c r="Q53" s="5">
        <f t="shared" si="31"/>
        <v>214487520</v>
      </c>
      <c r="R53" s="5">
        <f t="shared" si="32"/>
        <v>153205530</v>
      </c>
      <c r="S53" s="5">
        <f t="shared" si="33"/>
        <v>107243760</v>
      </c>
      <c r="T53" s="5">
        <f t="shared" si="34"/>
        <v>76602210</v>
      </c>
      <c r="U53" s="5">
        <f t="shared" si="34"/>
        <v>61281990</v>
      </c>
      <c r="V53" s="5">
        <f t="shared" si="34"/>
        <v>45961770</v>
      </c>
      <c r="W53" s="5">
        <f t="shared" si="34"/>
        <v>30641550</v>
      </c>
      <c r="X53" s="5">
        <f t="shared" si="34"/>
        <v>30641550</v>
      </c>
      <c r="Y53" s="5">
        <f t="shared" si="34"/>
        <v>22980330</v>
      </c>
      <c r="Z53" s="5">
        <f t="shared" si="34"/>
        <v>22980330</v>
      </c>
      <c r="AA53" s="46"/>
    </row>
    <row r="54" spans="1:27" ht="15" thickTop="1" thickBot="1" x14ac:dyDescent="0.6">
      <c r="A54" s="8">
        <v>10798</v>
      </c>
      <c r="B54" s="4">
        <f t="shared" si="28"/>
        <v>0.1</v>
      </c>
      <c r="C54" s="5">
        <f t="shared" si="29"/>
        <v>208651913.59999999</v>
      </c>
      <c r="D54" s="5">
        <f>D$1*$B54*$A54</f>
        <v>149037235.40000001</v>
      </c>
      <c r="E54" s="5">
        <f t="shared" si="26"/>
        <v>104325956.8</v>
      </c>
      <c r="F54" s="5">
        <f t="shared" si="26"/>
        <v>74518077.799999997</v>
      </c>
      <c r="G54" s="5">
        <f t="shared" si="26"/>
        <v>59614678.200000003</v>
      </c>
      <c r="H54" s="5">
        <f t="shared" si="26"/>
        <v>44711278.600000001</v>
      </c>
      <c r="I54" s="5">
        <f t="shared" si="26"/>
        <v>29807879</v>
      </c>
      <c r="J54" s="5">
        <f t="shared" si="26"/>
        <v>29807879</v>
      </c>
      <c r="K54" s="5">
        <f t="shared" si="26"/>
        <v>22355099.400000002</v>
      </c>
      <c r="L54" s="5">
        <f t="shared" si="26"/>
        <v>22355099.400000002</v>
      </c>
      <c r="M54" s="46"/>
      <c r="O54" s="8">
        <f t="shared" si="30"/>
        <v>10798</v>
      </c>
      <c r="P54" s="4">
        <f t="shared" si="30"/>
        <v>0.1</v>
      </c>
      <c r="Q54" s="5">
        <f t="shared" si="31"/>
        <v>208651913.59999999</v>
      </c>
      <c r="R54" s="5">
        <f t="shared" si="32"/>
        <v>149037235.40000001</v>
      </c>
      <c r="S54" s="5">
        <f t="shared" si="33"/>
        <v>104325956.8</v>
      </c>
      <c r="T54" s="5">
        <f t="shared" si="34"/>
        <v>74518077.799999997</v>
      </c>
      <c r="U54" s="5">
        <f t="shared" si="34"/>
        <v>59614678.200000003</v>
      </c>
      <c r="V54" s="5">
        <f t="shared" si="34"/>
        <v>44711278.600000001</v>
      </c>
      <c r="W54" s="5">
        <f t="shared" si="34"/>
        <v>29807879</v>
      </c>
      <c r="X54" s="5">
        <f t="shared" si="34"/>
        <v>29807879</v>
      </c>
      <c r="Y54" s="5">
        <f t="shared" si="34"/>
        <v>22355099.400000002</v>
      </c>
      <c r="Z54" s="5">
        <f>Z$1*$B54*$A54</f>
        <v>22355099.400000002</v>
      </c>
      <c r="AA54" s="46"/>
    </row>
    <row r="55" spans="1:27" ht="15" thickTop="1" thickBot="1" x14ac:dyDescent="0.6">
      <c r="A55" s="8">
        <v>12435</v>
      </c>
      <c r="B55" s="4">
        <f t="shared" si="28"/>
        <v>0.13</v>
      </c>
      <c r="C55" s="5">
        <f t="shared" si="29"/>
        <v>312369189.60000002</v>
      </c>
      <c r="D55" s="5">
        <f t="shared" si="29"/>
        <v>223121080.65000001</v>
      </c>
      <c r="E55" s="5">
        <f t="shared" si="26"/>
        <v>156184594.80000001</v>
      </c>
      <c r="F55" s="5">
        <f t="shared" si="26"/>
        <v>111559732.05</v>
      </c>
      <c r="G55" s="5">
        <f t="shared" si="26"/>
        <v>89248108.950000003</v>
      </c>
      <c r="H55" s="5">
        <f t="shared" si="26"/>
        <v>66936485.850000001</v>
      </c>
      <c r="I55" s="5">
        <f t="shared" si="26"/>
        <v>44624862.75</v>
      </c>
      <c r="J55" s="5">
        <f t="shared" si="26"/>
        <v>44624862.75</v>
      </c>
      <c r="K55" s="5">
        <f t="shared" si="26"/>
        <v>33467434.649999999</v>
      </c>
      <c r="L55" s="5">
        <f t="shared" si="26"/>
        <v>33467434.649999999</v>
      </c>
      <c r="M55" s="46"/>
      <c r="O55" s="8">
        <f t="shared" si="30"/>
        <v>12435</v>
      </c>
      <c r="P55" s="4">
        <f t="shared" si="30"/>
        <v>0.13</v>
      </c>
      <c r="Q55" s="5">
        <f t="shared" si="31"/>
        <v>312369189.60000002</v>
      </c>
      <c r="R55" s="5">
        <f t="shared" si="32"/>
        <v>223121080.65000001</v>
      </c>
      <c r="S55" s="5">
        <f t="shared" si="33"/>
        <v>156184594.80000001</v>
      </c>
      <c r="T55" s="5">
        <f t="shared" si="34"/>
        <v>111559732.05</v>
      </c>
      <c r="U55" s="5">
        <f t="shared" si="34"/>
        <v>89248108.950000003</v>
      </c>
      <c r="V55" s="5">
        <f t="shared" si="34"/>
        <v>66936485.850000001</v>
      </c>
      <c r="W55" s="5">
        <f t="shared" si="34"/>
        <v>44624862.75</v>
      </c>
      <c r="X55" s="5">
        <f t="shared" si="34"/>
        <v>44624862.75</v>
      </c>
      <c r="Y55" s="5">
        <f t="shared" si="34"/>
        <v>33467434.649999999</v>
      </c>
      <c r="Z55" s="5">
        <f t="shared" si="34"/>
        <v>33467434.649999999</v>
      </c>
      <c r="AA55" s="46"/>
    </row>
    <row r="56" spans="1:27" ht="15" thickTop="1" thickBot="1" x14ac:dyDescent="0.6">
      <c r="A56" s="8">
        <v>16284</v>
      </c>
      <c r="B56" s="4">
        <f t="shared" si="28"/>
        <v>0.12</v>
      </c>
      <c r="C56" s="5">
        <f t="shared" si="29"/>
        <v>377590786.56</v>
      </c>
      <c r="D56" s="5">
        <f t="shared" si="29"/>
        <v>269707983.83999997</v>
      </c>
      <c r="E56" s="5">
        <f t="shared" si="26"/>
        <v>188795393.28</v>
      </c>
      <c r="F56" s="5">
        <f t="shared" si="26"/>
        <v>134853014.88</v>
      </c>
      <c r="G56" s="5">
        <f t="shared" si="26"/>
        <v>107882802.72</v>
      </c>
      <c r="H56" s="5">
        <f t="shared" si="26"/>
        <v>80912590.560000002</v>
      </c>
      <c r="I56" s="5">
        <f t="shared" si="26"/>
        <v>53942378.399999999</v>
      </c>
      <c r="J56" s="5">
        <f t="shared" si="26"/>
        <v>53942378.399999999</v>
      </c>
      <c r="K56" s="5">
        <f t="shared" si="26"/>
        <v>40455318.240000002</v>
      </c>
      <c r="L56" s="5">
        <f t="shared" si="26"/>
        <v>40455318.240000002</v>
      </c>
      <c r="M56" s="46"/>
      <c r="O56" s="8">
        <f t="shared" si="30"/>
        <v>16284</v>
      </c>
      <c r="P56" s="4">
        <f t="shared" si="30"/>
        <v>0.12</v>
      </c>
      <c r="Q56" s="5">
        <f t="shared" si="31"/>
        <v>377590786.56</v>
      </c>
      <c r="R56" s="5">
        <f t="shared" si="32"/>
        <v>269707983.83999997</v>
      </c>
      <c r="S56" s="5">
        <f t="shared" si="33"/>
        <v>188795393.28</v>
      </c>
      <c r="T56" s="5">
        <f t="shared" si="34"/>
        <v>134853014.88</v>
      </c>
      <c r="U56" s="5">
        <f t="shared" si="34"/>
        <v>107882802.72</v>
      </c>
      <c r="V56" s="5">
        <f t="shared" si="34"/>
        <v>80912590.560000002</v>
      </c>
      <c r="W56" s="5">
        <f t="shared" si="34"/>
        <v>53942378.399999999</v>
      </c>
      <c r="X56" s="5">
        <f t="shared" si="34"/>
        <v>53942378.399999999</v>
      </c>
      <c r="Y56" s="5">
        <f t="shared" si="34"/>
        <v>40455318.240000002</v>
      </c>
      <c r="Z56" s="5">
        <f t="shared" si="34"/>
        <v>40455318.240000002</v>
      </c>
      <c r="AA56" s="46"/>
    </row>
    <row r="57" spans="1:27" ht="15" thickTop="1" thickBot="1" x14ac:dyDescent="0.6">
      <c r="A57" s="8">
        <v>21492</v>
      </c>
      <c r="B57" s="4">
        <f t="shared" si="28"/>
        <v>0.09</v>
      </c>
      <c r="C57" s="5">
        <f t="shared" si="29"/>
        <v>373764792.96000004</v>
      </c>
      <c r="D57" s="5">
        <f t="shared" si="29"/>
        <v>266975128.44</v>
      </c>
      <c r="E57" s="5">
        <f t="shared" si="26"/>
        <v>186882396.48000002</v>
      </c>
      <c r="F57" s="5">
        <f t="shared" si="26"/>
        <v>133486597.08</v>
      </c>
      <c r="G57" s="5">
        <f t="shared" si="26"/>
        <v>106789664.52</v>
      </c>
      <c r="H57" s="5">
        <f t="shared" si="26"/>
        <v>80092731.959999993</v>
      </c>
      <c r="I57" s="5">
        <f t="shared" si="26"/>
        <v>53395799.399999999</v>
      </c>
      <c r="J57" s="5">
        <f t="shared" si="26"/>
        <v>53395799.399999999</v>
      </c>
      <c r="K57" s="5">
        <f t="shared" si="26"/>
        <v>40045398.839999996</v>
      </c>
      <c r="L57" s="5">
        <f t="shared" si="26"/>
        <v>40045398.839999996</v>
      </c>
      <c r="M57" s="46"/>
      <c r="O57" s="8">
        <f t="shared" si="30"/>
        <v>21492</v>
      </c>
      <c r="P57" s="4">
        <f t="shared" si="30"/>
        <v>0.09</v>
      </c>
      <c r="Q57" s="5">
        <f t="shared" si="31"/>
        <v>373764792.96000004</v>
      </c>
      <c r="R57" s="5">
        <f t="shared" si="32"/>
        <v>266975128.44</v>
      </c>
      <c r="S57" s="5">
        <f t="shared" si="33"/>
        <v>186882396.48000002</v>
      </c>
      <c r="T57" s="5">
        <f t="shared" si="34"/>
        <v>133486597.08</v>
      </c>
      <c r="U57" s="5">
        <f t="shared" si="34"/>
        <v>106789664.52</v>
      </c>
      <c r="V57" s="5">
        <f t="shared" si="34"/>
        <v>80092731.959999993</v>
      </c>
      <c r="W57" s="5">
        <f t="shared" si="34"/>
        <v>53395799.399999999</v>
      </c>
      <c r="X57" s="5">
        <f t="shared" si="34"/>
        <v>53395799.399999999</v>
      </c>
      <c r="Y57" s="5">
        <f t="shared" si="34"/>
        <v>40045398.839999996</v>
      </c>
      <c r="Z57" s="5">
        <f t="shared" si="34"/>
        <v>40045398.839999996</v>
      </c>
      <c r="AA57" s="46"/>
    </row>
    <row r="58" spans="1:27" ht="15" thickTop="1" thickBot="1" x14ac:dyDescent="0.6">
      <c r="A58" s="9">
        <v>43772</v>
      </c>
      <c r="B58" s="10">
        <f t="shared" si="28"/>
        <v>0.03</v>
      </c>
      <c r="C58" s="11">
        <f t="shared" si="29"/>
        <v>253744533.12</v>
      </c>
      <c r="D58" s="11">
        <f t="shared" si="29"/>
        <v>181246282.67999998</v>
      </c>
      <c r="E58" s="11">
        <f t="shared" si="26"/>
        <v>126872266.56</v>
      </c>
      <c r="F58" s="11">
        <f t="shared" si="26"/>
        <v>90622484.75999999</v>
      </c>
      <c r="G58" s="11">
        <f t="shared" si="26"/>
        <v>72498250.439999998</v>
      </c>
      <c r="H58" s="11">
        <f t="shared" si="26"/>
        <v>54374016.120000005</v>
      </c>
      <c r="I58" s="11">
        <f t="shared" si="26"/>
        <v>36249781.799999997</v>
      </c>
      <c r="J58" s="11">
        <f t="shared" si="26"/>
        <v>36249781.799999997</v>
      </c>
      <c r="K58" s="11">
        <f t="shared" si="26"/>
        <v>27186351.48</v>
      </c>
      <c r="L58" s="11">
        <f t="shared" si="26"/>
        <v>27186351.48</v>
      </c>
      <c r="M58" s="47"/>
      <c r="O58" s="9">
        <f t="shared" si="30"/>
        <v>43772</v>
      </c>
      <c r="P58" s="10">
        <f t="shared" si="30"/>
        <v>0.03</v>
      </c>
      <c r="Q58" s="11">
        <f t="shared" si="31"/>
        <v>253744533.12</v>
      </c>
      <c r="R58" s="11">
        <f t="shared" si="32"/>
        <v>181246282.67999998</v>
      </c>
      <c r="S58" s="11">
        <f t="shared" si="33"/>
        <v>126872266.56</v>
      </c>
      <c r="T58" s="11">
        <f t="shared" si="34"/>
        <v>90622484.75999999</v>
      </c>
      <c r="U58" s="11">
        <f t="shared" si="34"/>
        <v>72498250.439999998</v>
      </c>
      <c r="V58" s="11">
        <f t="shared" si="34"/>
        <v>54374016.120000005</v>
      </c>
      <c r="W58" s="11">
        <f t="shared" si="34"/>
        <v>36249781.799999997</v>
      </c>
      <c r="X58" s="11">
        <f t="shared" si="34"/>
        <v>36249781.799999997</v>
      </c>
      <c r="Y58" s="11">
        <f t="shared" si="34"/>
        <v>27186351.48</v>
      </c>
      <c r="Z58" s="11">
        <f t="shared" si="34"/>
        <v>27186351.48</v>
      </c>
      <c r="AA58" s="47"/>
    </row>
    <row r="60" spans="1:27" ht="14.7" thickBot="1" x14ac:dyDescent="0.6"/>
    <row r="61" spans="1:27" ht="19.5" thickBot="1" x14ac:dyDescent="0.75">
      <c r="A61" s="12" t="str">
        <f>A1</f>
        <v>Year 8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8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653</v>
      </c>
      <c r="B63" s="4">
        <f>B48</f>
        <v>0.05</v>
      </c>
      <c r="C63" s="5">
        <f>C$1*$B63*$A63</f>
        <v>6309024.7999999998</v>
      </c>
      <c r="D63" s="5">
        <f>D$1*$B63*$A63</f>
        <v>4506450.95</v>
      </c>
      <c r="E63" s="5">
        <f t="shared" ref="E63:L73" si="35">E$1*$B63*$A63</f>
        <v>3154512.4</v>
      </c>
      <c r="F63" s="5">
        <f t="shared" si="35"/>
        <v>2253209.15</v>
      </c>
      <c r="G63" s="5">
        <f t="shared" si="35"/>
        <v>1802573.85</v>
      </c>
      <c r="H63" s="5">
        <f t="shared" si="35"/>
        <v>1351938.55</v>
      </c>
      <c r="I63" s="5">
        <f t="shared" si="35"/>
        <v>901303.25</v>
      </c>
      <c r="J63" s="5">
        <f t="shared" si="35"/>
        <v>901303.25</v>
      </c>
      <c r="K63" s="5">
        <f t="shared" si="35"/>
        <v>675952.95000000007</v>
      </c>
      <c r="L63" s="5">
        <f t="shared" si="35"/>
        <v>675952.95000000007</v>
      </c>
      <c r="M63" s="46"/>
      <c r="O63" s="8">
        <f>A63</f>
        <v>653</v>
      </c>
      <c r="P63" s="4">
        <f>B63</f>
        <v>0.05</v>
      </c>
      <c r="Q63" s="5">
        <f>Q$1*$B63*$A63</f>
        <v>6309024.7999999998</v>
      </c>
      <c r="R63" s="5">
        <f>R$1*$B63*$A63</f>
        <v>4506450.95</v>
      </c>
      <c r="S63" s="5">
        <f>S$1*$B63*$A63</f>
        <v>3154512.4</v>
      </c>
      <c r="T63" s="5">
        <f>T$1*$B63*$A63</f>
        <v>2253209.15</v>
      </c>
      <c r="U63" s="5">
        <f t="shared" ref="U63:Z63" si="36">U$1*$B63*$A63</f>
        <v>1802573.85</v>
      </c>
      <c r="V63" s="5">
        <f t="shared" si="36"/>
        <v>1351938.55</v>
      </c>
      <c r="W63" s="5">
        <f t="shared" si="36"/>
        <v>901303.25</v>
      </c>
      <c r="X63" s="5">
        <f t="shared" si="36"/>
        <v>901303.25</v>
      </c>
      <c r="Y63" s="5">
        <f t="shared" si="36"/>
        <v>675952.95000000007</v>
      </c>
      <c r="Z63" s="5">
        <f t="shared" si="36"/>
        <v>675952.95000000007</v>
      </c>
      <c r="AA63" s="46"/>
    </row>
    <row r="64" spans="1:27" ht="15" thickTop="1" thickBot="1" x14ac:dyDescent="0.6">
      <c r="A64" s="8">
        <v>1082</v>
      </c>
      <c r="B64" s="4">
        <f t="shared" ref="B64:B73" si="37">B49</f>
        <v>0.04</v>
      </c>
      <c r="C64" s="5">
        <f t="shared" ref="C64:D73" si="38">C$1*$B64*$A64</f>
        <v>8363080.96</v>
      </c>
      <c r="D64" s="5">
        <f t="shared" si="38"/>
        <v>5973635.4400000004</v>
      </c>
      <c r="E64" s="5">
        <f t="shared" si="35"/>
        <v>4181540.48</v>
      </c>
      <c r="F64" s="5">
        <f t="shared" si="35"/>
        <v>2986796.08</v>
      </c>
      <c r="G64" s="5">
        <f t="shared" si="35"/>
        <v>2389445.52</v>
      </c>
      <c r="H64" s="5">
        <f t="shared" si="35"/>
        <v>1792094.96</v>
      </c>
      <c r="I64" s="5">
        <f t="shared" si="35"/>
        <v>1194744.4000000001</v>
      </c>
      <c r="J64" s="5">
        <f t="shared" si="35"/>
        <v>1194744.4000000001</v>
      </c>
      <c r="K64" s="5">
        <f t="shared" si="35"/>
        <v>896025.84</v>
      </c>
      <c r="L64" s="5">
        <f t="shared" si="35"/>
        <v>896025.84</v>
      </c>
      <c r="M64" s="46"/>
      <c r="O64" s="8">
        <f t="shared" ref="O64:P73" si="39">A64</f>
        <v>1082</v>
      </c>
      <c r="P64" s="4">
        <f t="shared" si="39"/>
        <v>0.04</v>
      </c>
      <c r="Q64" s="5">
        <f t="shared" ref="Q64:Q73" si="40">Q$1*$B64*$A64</f>
        <v>8363080.96</v>
      </c>
      <c r="R64" s="5">
        <f t="shared" ref="R64:R73" si="41">$D$1*$B64*$A64</f>
        <v>5973635.4400000004</v>
      </c>
      <c r="S64" s="5">
        <f t="shared" ref="S64:S73" si="42">$E$1*$B64*$A64</f>
        <v>4181540.48</v>
      </c>
      <c r="T64" s="5">
        <f t="shared" ref="T64:Z73" si="43">T$1*$B64*$A64</f>
        <v>2986796.08</v>
      </c>
      <c r="U64" s="5">
        <f t="shared" si="43"/>
        <v>2389445.52</v>
      </c>
      <c r="V64" s="5">
        <f t="shared" si="43"/>
        <v>1792094.96</v>
      </c>
      <c r="W64" s="5">
        <f t="shared" si="43"/>
        <v>1194744.4000000001</v>
      </c>
      <c r="X64" s="5">
        <f t="shared" si="43"/>
        <v>1194744.4000000001</v>
      </c>
      <c r="Y64" s="5">
        <f t="shared" si="43"/>
        <v>896025.84</v>
      </c>
      <c r="Z64" s="5">
        <f t="shared" si="43"/>
        <v>896025.84</v>
      </c>
      <c r="AA64" s="46"/>
    </row>
    <row r="65" spans="1:27" ht="15" thickTop="1" thickBot="1" x14ac:dyDescent="0.6">
      <c r="A65" s="8">
        <v>2486</v>
      </c>
      <c r="B65" s="4">
        <f t="shared" si="37"/>
        <v>0.09</v>
      </c>
      <c r="C65" s="5">
        <f t="shared" si="38"/>
        <v>43233727.68</v>
      </c>
      <c r="D65" s="5">
        <f t="shared" si="38"/>
        <v>30881266.02</v>
      </c>
      <c r="E65" s="5">
        <f t="shared" si="35"/>
        <v>21616863.84</v>
      </c>
      <c r="F65" s="5">
        <f t="shared" si="35"/>
        <v>15440521.139999999</v>
      </c>
      <c r="G65" s="5">
        <f t="shared" si="35"/>
        <v>12352461.659999998</v>
      </c>
      <c r="H65" s="5">
        <f t="shared" si="35"/>
        <v>9264402.1799999997</v>
      </c>
      <c r="I65" s="5">
        <f t="shared" si="35"/>
        <v>6176342.6999999993</v>
      </c>
      <c r="J65" s="5">
        <f t="shared" si="35"/>
        <v>6176342.6999999993</v>
      </c>
      <c r="K65" s="5">
        <f t="shared" si="35"/>
        <v>4632089.22</v>
      </c>
      <c r="L65" s="5">
        <f t="shared" si="35"/>
        <v>4632089.22</v>
      </c>
      <c r="M65" s="46"/>
      <c r="O65" s="8">
        <f t="shared" si="39"/>
        <v>2486</v>
      </c>
      <c r="P65" s="4">
        <f t="shared" si="39"/>
        <v>0.09</v>
      </c>
      <c r="Q65" s="5">
        <f t="shared" si="40"/>
        <v>43233727.68</v>
      </c>
      <c r="R65" s="5">
        <f t="shared" si="41"/>
        <v>30881266.02</v>
      </c>
      <c r="S65" s="5">
        <f t="shared" si="42"/>
        <v>21616863.84</v>
      </c>
      <c r="T65" s="5">
        <f t="shared" si="43"/>
        <v>15440521.139999999</v>
      </c>
      <c r="U65" s="5">
        <f t="shared" si="43"/>
        <v>12352461.659999998</v>
      </c>
      <c r="V65" s="5">
        <f t="shared" si="43"/>
        <v>9264402.1799999997</v>
      </c>
      <c r="W65" s="5">
        <f t="shared" si="43"/>
        <v>6176342.6999999993</v>
      </c>
      <c r="X65" s="5">
        <f t="shared" si="43"/>
        <v>6176342.6999999993</v>
      </c>
      <c r="Y65" s="5">
        <f t="shared" si="43"/>
        <v>4632089.22</v>
      </c>
      <c r="Z65" s="5">
        <f t="shared" si="43"/>
        <v>4632089.22</v>
      </c>
      <c r="AA65" s="46"/>
    </row>
    <row r="66" spans="1:27" ht="15" thickTop="1" thickBot="1" x14ac:dyDescent="0.6">
      <c r="A66" s="8">
        <v>4378</v>
      </c>
      <c r="B66" s="4">
        <f t="shared" si="37"/>
        <v>0.1</v>
      </c>
      <c r="C66" s="5">
        <f t="shared" si="38"/>
        <v>84596969.600000009</v>
      </c>
      <c r="D66" s="5">
        <f t="shared" si="38"/>
        <v>60426469.400000006</v>
      </c>
      <c r="E66" s="5">
        <f t="shared" si="35"/>
        <v>42298484.800000004</v>
      </c>
      <c r="F66" s="5">
        <f t="shared" si="35"/>
        <v>30213015.800000001</v>
      </c>
      <c r="G66" s="5">
        <f t="shared" si="35"/>
        <v>24170500.200000003</v>
      </c>
      <c r="H66" s="5">
        <f t="shared" si="35"/>
        <v>18127984.599999998</v>
      </c>
      <c r="I66" s="5">
        <f t="shared" si="35"/>
        <v>12085469</v>
      </c>
      <c r="J66" s="5">
        <f t="shared" si="35"/>
        <v>12085469</v>
      </c>
      <c r="K66" s="5">
        <f t="shared" si="35"/>
        <v>9063773.4000000004</v>
      </c>
      <c r="L66" s="5">
        <f t="shared" si="35"/>
        <v>9063773.4000000004</v>
      </c>
      <c r="M66" s="46"/>
      <c r="O66" s="8">
        <f t="shared" si="39"/>
        <v>4378</v>
      </c>
      <c r="P66" s="4">
        <f t="shared" si="39"/>
        <v>0.1</v>
      </c>
      <c r="Q66" s="5">
        <f t="shared" si="40"/>
        <v>84596969.600000009</v>
      </c>
      <c r="R66" s="5">
        <f t="shared" si="41"/>
        <v>60426469.400000006</v>
      </c>
      <c r="S66" s="5">
        <f t="shared" si="42"/>
        <v>42298484.800000004</v>
      </c>
      <c r="T66" s="5">
        <f t="shared" si="43"/>
        <v>30213015.800000001</v>
      </c>
      <c r="U66" s="5">
        <f t="shared" si="43"/>
        <v>24170500.200000003</v>
      </c>
      <c r="V66" s="5">
        <f t="shared" si="43"/>
        <v>18127984.599999998</v>
      </c>
      <c r="W66" s="5">
        <f t="shared" si="43"/>
        <v>12085469</v>
      </c>
      <c r="X66" s="5">
        <f t="shared" si="43"/>
        <v>12085469</v>
      </c>
      <c r="Y66" s="5">
        <f t="shared" si="43"/>
        <v>9063773.4000000004</v>
      </c>
      <c r="Z66" s="5">
        <f t="shared" si="43"/>
        <v>9063773.4000000004</v>
      </c>
      <c r="AA66" s="46"/>
    </row>
    <row r="67" spans="1:27" ht="15" thickTop="1" thickBot="1" x14ac:dyDescent="0.6">
      <c r="A67" s="8">
        <v>7826</v>
      </c>
      <c r="B67" s="4">
        <f t="shared" si="37"/>
        <v>0.13</v>
      </c>
      <c r="C67" s="5">
        <f t="shared" si="38"/>
        <v>196590372.16</v>
      </c>
      <c r="D67" s="5">
        <f t="shared" si="38"/>
        <v>140421839.74000001</v>
      </c>
      <c r="E67" s="5">
        <f t="shared" si="35"/>
        <v>98295186.079999998</v>
      </c>
      <c r="F67" s="5">
        <f t="shared" si="35"/>
        <v>70210411.180000007</v>
      </c>
      <c r="G67" s="5">
        <f t="shared" si="35"/>
        <v>56168532.420000002</v>
      </c>
      <c r="H67" s="5">
        <f t="shared" si="35"/>
        <v>42126653.659999996</v>
      </c>
      <c r="I67" s="5">
        <f t="shared" si="35"/>
        <v>28084774.900000002</v>
      </c>
      <c r="J67" s="5">
        <f t="shared" si="35"/>
        <v>28084774.900000002</v>
      </c>
      <c r="K67" s="5">
        <f t="shared" si="35"/>
        <v>21062818.140000001</v>
      </c>
      <c r="L67" s="5">
        <f t="shared" si="35"/>
        <v>21062818.140000001</v>
      </c>
      <c r="M67" s="46"/>
      <c r="O67" s="8">
        <f t="shared" si="39"/>
        <v>7826</v>
      </c>
      <c r="P67" s="4">
        <f t="shared" si="39"/>
        <v>0.13</v>
      </c>
      <c r="Q67" s="5">
        <f t="shared" si="40"/>
        <v>196590372.16</v>
      </c>
      <c r="R67" s="5">
        <f t="shared" si="41"/>
        <v>140421839.74000001</v>
      </c>
      <c r="S67" s="5">
        <f t="shared" si="42"/>
        <v>98295186.079999998</v>
      </c>
      <c r="T67" s="5">
        <f t="shared" si="43"/>
        <v>70210411.180000007</v>
      </c>
      <c r="U67" s="5">
        <f t="shared" si="43"/>
        <v>56168532.420000002</v>
      </c>
      <c r="V67" s="5">
        <f t="shared" si="43"/>
        <v>42126653.659999996</v>
      </c>
      <c r="W67" s="5">
        <f t="shared" si="43"/>
        <v>28084774.900000002</v>
      </c>
      <c r="X67" s="5">
        <f t="shared" si="43"/>
        <v>28084774.900000002</v>
      </c>
      <c r="Y67" s="5">
        <f t="shared" si="43"/>
        <v>21062818.140000001</v>
      </c>
      <c r="Z67" s="5">
        <f t="shared" si="43"/>
        <v>21062818.140000001</v>
      </c>
      <c r="AA67" s="46"/>
    </row>
    <row r="68" spans="1:27" ht="15" thickTop="1" thickBot="1" x14ac:dyDescent="0.6">
      <c r="A68" s="8">
        <v>9776</v>
      </c>
      <c r="B68" s="4">
        <f t="shared" si="37"/>
        <v>0.12</v>
      </c>
      <c r="C68" s="5">
        <f t="shared" si="38"/>
        <v>226684323.84</v>
      </c>
      <c r="D68" s="5">
        <f t="shared" si="38"/>
        <v>161917541.75999999</v>
      </c>
      <c r="E68" s="5">
        <f t="shared" si="35"/>
        <v>113342161.92</v>
      </c>
      <c r="F68" s="5">
        <f t="shared" si="35"/>
        <v>80958184.319999993</v>
      </c>
      <c r="G68" s="5">
        <f t="shared" si="35"/>
        <v>64766782.079999998</v>
      </c>
      <c r="H68" s="5">
        <f t="shared" si="35"/>
        <v>48575379.840000004</v>
      </c>
      <c r="I68" s="5">
        <f t="shared" si="35"/>
        <v>32383977.599999998</v>
      </c>
      <c r="J68" s="5">
        <f t="shared" si="35"/>
        <v>32383977.599999998</v>
      </c>
      <c r="K68" s="5">
        <f t="shared" si="35"/>
        <v>24287103.359999999</v>
      </c>
      <c r="L68" s="5">
        <f t="shared" si="35"/>
        <v>24287103.359999999</v>
      </c>
      <c r="M68" s="46"/>
      <c r="O68" s="8">
        <f t="shared" si="39"/>
        <v>9776</v>
      </c>
      <c r="P68" s="4">
        <f t="shared" si="39"/>
        <v>0.12</v>
      </c>
      <c r="Q68" s="5">
        <f t="shared" si="40"/>
        <v>226684323.84</v>
      </c>
      <c r="R68" s="5">
        <f t="shared" si="41"/>
        <v>161917541.75999999</v>
      </c>
      <c r="S68" s="5">
        <f t="shared" si="42"/>
        <v>113342161.92</v>
      </c>
      <c r="T68" s="5">
        <f t="shared" si="43"/>
        <v>80958184.319999993</v>
      </c>
      <c r="U68" s="5">
        <f t="shared" si="43"/>
        <v>64766782.079999998</v>
      </c>
      <c r="V68" s="5">
        <f t="shared" si="43"/>
        <v>48575379.840000004</v>
      </c>
      <c r="W68" s="5">
        <f t="shared" si="43"/>
        <v>32383977.599999998</v>
      </c>
      <c r="X68" s="5">
        <f t="shared" si="43"/>
        <v>32383977.599999998</v>
      </c>
      <c r="Y68" s="5">
        <f t="shared" si="43"/>
        <v>24287103.359999999</v>
      </c>
      <c r="Z68" s="5">
        <f t="shared" si="43"/>
        <v>24287103.359999999</v>
      </c>
      <c r="AA68" s="46"/>
    </row>
    <row r="69" spans="1:27" ht="15" thickTop="1" thickBot="1" x14ac:dyDescent="0.6">
      <c r="A69" s="8">
        <v>10673</v>
      </c>
      <c r="B69" s="4">
        <f t="shared" si="37"/>
        <v>0.1</v>
      </c>
      <c r="C69" s="5">
        <f t="shared" si="38"/>
        <v>206236513.59999999</v>
      </c>
      <c r="D69" s="5">
        <f>D$1*$B69*$A69</f>
        <v>147311947.90000001</v>
      </c>
      <c r="E69" s="5">
        <f t="shared" si="35"/>
        <v>103118256.8</v>
      </c>
      <c r="F69" s="5">
        <f t="shared" si="35"/>
        <v>73655440.299999997</v>
      </c>
      <c r="G69" s="5">
        <f t="shared" si="35"/>
        <v>58924565.700000003</v>
      </c>
      <c r="H69" s="5">
        <f t="shared" si="35"/>
        <v>44193691.100000001</v>
      </c>
      <c r="I69" s="5">
        <f t="shared" si="35"/>
        <v>29462816.5</v>
      </c>
      <c r="J69" s="5">
        <f t="shared" si="35"/>
        <v>29462816.5</v>
      </c>
      <c r="K69" s="5">
        <f t="shared" si="35"/>
        <v>22096311.900000002</v>
      </c>
      <c r="L69" s="5">
        <f t="shared" si="35"/>
        <v>22096311.900000002</v>
      </c>
      <c r="M69" s="46"/>
      <c r="O69" s="8">
        <f t="shared" si="39"/>
        <v>10673</v>
      </c>
      <c r="P69" s="4">
        <f t="shared" si="39"/>
        <v>0.1</v>
      </c>
      <c r="Q69" s="5">
        <f t="shared" si="40"/>
        <v>206236513.59999999</v>
      </c>
      <c r="R69" s="5">
        <f t="shared" si="41"/>
        <v>147311947.90000001</v>
      </c>
      <c r="S69" s="5">
        <f t="shared" si="42"/>
        <v>103118256.8</v>
      </c>
      <c r="T69" s="5">
        <f t="shared" si="43"/>
        <v>73655440.299999997</v>
      </c>
      <c r="U69" s="5">
        <f t="shared" si="43"/>
        <v>58924565.700000003</v>
      </c>
      <c r="V69" s="5">
        <f t="shared" si="43"/>
        <v>44193691.100000001</v>
      </c>
      <c r="W69" s="5">
        <f t="shared" si="43"/>
        <v>29462816.5</v>
      </c>
      <c r="X69" s="5">
        <f t="shared" si="43"/>
        <v>29462816.5</v>
      </c>
      <c r="Y69" s="5">
        <f t="shared" si="43"/>
        <v>22096311.900000002</v>
      </c>
      <c r="Z69" s="5">
        <f>Z$1*$B69*$A69</f>
        <v>22096311.900000002</v>
      </c>
      <c r="AA69" s="46"/>
    </row>
    <row r="70" spans="1:27" ht="15" thickTop="1" thickBot="1" x14ac:dyDescent="0.6">
      <c r="A70" s="8">
        <v>12541</v>
      </c>
      <c r="B70" s="4">
        <f t="shared" si="37"/>
        <v>0.13</v>
      </c>
      <c r="C70" s="5">
        <f t="shared" si="38"/>
        <v>315031926.56</v>
      </c>
      <c r="D70" s="5">
        <f t="shared" si="38"/>
        <v>225023037.59000003</v>
      </c>
      <c r="E70" s="5">
        <f t="shared" si="35"/>
        <v>157515963.28</v>
      </c>
      <c r="F70" s="5">
        <f t="shared" si="35"/>
        <v>112510703.63000001</v>
      </c>
      <c r="G70" s="5">
        <f t="shared" si="35"/>
        <v>90008888.969999999</v>
      </c>
      <c r="H70" s="5">
        <f t="shared" si="35"/>
        <v>67507074.310000002</v>
      </c>
      <c r="I70" s="5">
        <f t="shared" si="35"/>
        <v>45005259.649999999</v>
      </c>
      <c r="J70" s="5">
        <f t="shared" si="35"/>
        <v>45005259.649999999</v>
      </c>
      <c r="K70" s="5">
        <f t="shared" si="35"/>
        <v>33752721.990000002</v>
      </c>
      <c r="L70" s="5">
        <f t="shared" si="35"/>
        <v>33752721.990000002</v>
      </c>
      <c r="M70" s="46"/>
      <c r="O70" s="8">
        <f t="shared" si="39"/>
        <v>12541</v>
      </c>
      <c r="P70" s="4">
        <f t="shared" si="39"/>
        <v>0.13</v>
      </c>
      <c r="Q70" s="5">
        <f t="shared" si="40"/>
        <v>315031926.56</v>
      </c>
      <c r="R70" s="5">
        <f t="shared" si="41"/>
        <v>225023037.59000003</v>
      </c>
      <c r="S70" s="5">
        <f t="shared" si="42"/>
        <v>157515963.28</v>
      </c>
      <c r="T70" s="5">
        <f t="shared" si="43"/>
        <v>112510703.63000001</v>
      </c>
      <c r="U70" s="5">
        <f t="shared" si="43"/>
        <v>90008888.969999999</v>
      </c>
      <c r="V70" s="5">
        <f t="shared" si="43"/>
        <v>67507074.310000002</v>
      </c>
      <c r="W70" s="5">
        <f t="shared" si="43"/>
        <v>45005259.649999999</v>
      </c>
      <c r="X70" s="5">
        <f t="shared" si="43"/>
        <v>45005259.649999999</v>
      </c>
      <c r="Y70" s="5">
        <f t="shared" si="43"/>
        <v>33752721.990000002</v>
      </c>
      <c r="Z70" s="5">
        <f t="shared" si="43"/>
        <v>33752721.990000002</v>
      </c>
      <c r="AA70" s="46"/>
    </row>
    <row r="71" spans="1:27" ht="15" thickTop="1" thickBot="1" x14ac:dyDescent="0.6">
      <c r="A71" s="8">
        <v>15891</v>
      </c>
      <c r="B71" s="4">
        <f t="shared" si="37"/>
        <v>0.12</v>
      </c>
      <c r="C71" s="5">
        <f t="shared" si="38"/>
        <v>368477965.44</v>
      </c>
      <c r="D71" s="5">
        <f t="shared" si="38"/>
        <v>263198819.15999997</v>
      </c>
      <c r="E71" s="5">
        <f t="shared" si="35"/>
        <v>184238982.72</v>
      </c>
      <c r="F71" s="5">
        <f t="shared" si="35"/>
        <v>131598456.11999999</v>
      </c>
      <c r="G71" s="5">
        <f t="shared" si="35"/>
        <v>105279146.28</v>
      </c>
      <c r="H71" s="5">
        <f t="shared" si="35"/>
        <v>78959836.439999998</v>
      </c>
      <c r="I71" s="5">
        <f t="shared" si="35"/>
        <v>52640526.600000001</v>
      </c>
      <c r="J71" s="5">
        <f t="shared" si="35"/>
        <v>52640526.600000001</v>
      </c>
      <c r="K71" s="5">
        <f t="shared" si="35"/>
        <v>39478964.760000005</v>
      </c>
      <c r="L71" s="5">
        <f t="shared" si="35"/>
        <v>39478964.760000005</v>
      </c>
      <c r="M71" s="46"/>
      <c r="O71" s="8">
        <f t="shared" si="39"/>
        <v>15891</v>
      </c>
      <c r="P71" s="4">
        <f t="shared" si="39"/>
        <v>0.12</v>
      </c>
      <c r="Q71" s="5">
        <f t="shared" si="40"/>
        <v>368477965.44</v>
      </c>
      <c r="R71" s="5">
        <f t="shared" si="41"/>
        <v>263198819.15999997</v>
      </c>
      <c r="S71" s="5">
        <f t="shared" si="42"/>
        <v>184238982.72</v>
      </c>
      <c r="T71" s="5">
        <f t="shared" si="43"/>
        <v>131598456.11999999</v>
      </c>
      <c r="U71" s="5">
        <f t="shared" si="43"/>
        <v>105279146.28</v>
      </c>
      <c r="V71" s="5">
        <f t="shared" si="43"/>
        <v>78959836.439999998</v>
      </c>
      <c r="W71" s="5">
        <f t="shared" si="43"/>
        <v>52640526.600000001</v>
      </c>
      <c r="X71" s="5">
        <f t="shared" si="43"/>
        <v>52640526.600000001</v>
      </c>
      <c r="Y71" s="5">
        <f t="shared" si="43"/>
        <v>39478964.760000005</v>
      </c>
      <c r="Z71" s="5">
        <f t="shared" si="43"/>
        <v>39478964.760000005</v>
      </c>
      <c r="AA71" s="46"/>
    </row>
    <row r="72" spans="1:27" ht="15" thickTop="1" thickBot="1" x14ac:dyDescent="0.6">
      <c r="A72" s="8">
        <v>22847</v>
      </c>
      <c r="B72" s="4">
        <f t="shared" si="37"/>
        <v>0.09</v>
      </c>
      <c r="C72" s="5">
        <f t="shared" si="38"/>
        <v>397329435.36000001</v>
      </c>
      <c r="D72" s="5">
        <f t="shared" si="38"/>
        <v>283807033.29000002</v>
      </c>
      <c r="E72" s="5">
        <f t="shared" si="35"/>
        <v>198664717.68000001</v>
      </c>
      <c r="F72" s="5">
        <f t="shared" si="35"/>
        <v>141902488.53</v>
      </c>
      <c r="G72" s="5">
        <f t="shared" si="35"/>
        <v>113522402.06999999</v>
      </c>
      <c r="H72" s="5">
        <f t="shared" si="35"/>
        <v>85142315.609999999</v>
      </c>
      <c r="I72" s="5">
        <f t="shared" si="35"/>
        <v>56762229.149999999</v>
      </c>
      <c r="J72" s="5">
        <f t="shared" si="35"/>
        <v>56762229.149999999</v>
      </c>
      <c r="K72" s="5">
        <f t="shared" si="35"/>
        <v>42570129.689999998</v>
      </c>
      <c r="L72" s="5">
        <f t="shared" si="35"/>
        <v>42570129.689999998</v>
      </c>
      <c r="M72" s="46"/>
      <c r="O72" s="8">
        <f t="shared" si="39"/>
        <v>22847</v>
      </c>
      <c r="P72" s="4">
        <f t="shared" si="39"/>
        <v>0.09</v>
      </c>
      <c r="Q72" s="5">
        <f t="shared" si="40"/>
        <v>397329435.36000001</v>
      </c>
      <c r="R72" s="5">
        <f t="shared" si="41"/>
        <v>283807033.29000002</v>
      </c>
      <c r="S72" s="5">
        <f t="shared" si="42"/>
        <v>198664717.68000001</v>
      </c>
      <c r="T72" s="5">
        <f t="shared" si="43"/>
        <v>141902488.53</v>
      </c>
      <c r="U72" s="5">
        <f t="shared" si="43"/>
        <v>113522402.06999999</v>
      </c>
      <c r="V72" s="5">
        <f t="shared" si="43"/>
        <v>85142315.609999999</v>
      </c>
      <c r="W72" s="5">
        <f t="shared" si="43"/>
        <v>56762229.149999999</v>
      </c>
      <c r="X72" s="5">
        <f t="shared" si="43"/>
        <v>56762229.149999999</v>
      </c>
      <c r="Y72" s="5">
        <f t="shared" si="43"/>
        <v>42570129.689999998</v>
      </c>
      <c r="Z72" s="5">
        <f t="shared" si="43"/>
        <v>42570129.689999998</v>
      </c>
      <c r="AA72" s="46"/>
    </row>
    <row r="73" spans="1:27" ht="15" thickTop="1" thickBot="1" x14ac:dyDescent="0.6">
      <c r="A73" s="9">
        <v>30598</v>
      </c>
      <c r="B73" s="10">
        <f t="shared" si="37"/>
        <v>0.03</v>
      </c>
      <c r="C73" s="11">
        <f t="shared" si="38"/>
        <v>177375382.08000001</v>
      </c>
      <c r="D73" s="11">
        <f t="shared" si="38"/>
        <v>126696832.61999999</v>
      </c>
      <c r="E73" s="11">
        <f t="shared" si="35"/>
        <v>88687691.040000007</v>
      </c>
      <c r="F73" s="11">
        <f t="shared" si="35"/>
        <v>63347957.339999996</v>
      </c>
      <c r="G73" s="11">
        <f t="shared" si="35"/>
        <v>50678549.460000001</v>
      </c>
      <c r="H73" s="11">
        <f t="shared" si="35"/>
        <v>38009141.579999998</v>
      </c>
      <c r="I73" s="11">
        <f t="shared" si="35"/>
        <v>25339733.699999999</v>
      </c>
      <c r="J73" s="11">
        <f t="shared" si="35"/>
        <v>25339733.699999999</v>
      </c>
      <c r="K73" s="11">
        <f t="shared" si="35"/>
        <v>19004111.82</v>
      </c>
      <c r="L73" s="11">
        <f t="shared" si="35"/>
        <v>19004111.82</v>
      </c>
      <c r="M73" s="47"/>
      <c r="O73" s="9">
        <f t="shared" si="39"/>
        <v>30598</v>
      </c>
      <c r="P73" s="10">
        <f t="shared" si="39"/>
        <v>0.03</v>
      </c>
      <c r="Q73" s="11">
        <f t="shared" si="40"/>
        <v>177375382.08000001</v>
      </c>
      <c r="R73" s="11">
        <f t="shared" si="41"/>
        <v>126696832.61999999</v>
      </c>
      <c r="S73" s="11">
        <f t="shared" si="42"/>
        <v>88687691.040000007</v>
      </c>
      <c r="T73" s="11">
        <f t="shared" si="43"/>
        <v>63347957.339999996</v>
      </c>
      <c r="U73" s="11">
        <f t="shared" si="43"/>
        <v>50678549.460000001</v>
      </c>
      <c r="V73" s="11">
        <f t="shared" si="43"/>
        <v>38009141.579999998</v>
      </c>
      <c r="W73" s="11">
        <f t="shared" si="43"/>
        <v>25339733.699999999</v>
      </c>
      <c r="X73" s="11">
        <f t="shared" si="43"/>
        <v>25339733.699999999</v>
      </c>
      <c r="Y73" s="11">
        <f t="shared" si="43"/>
        <v>19004111.82</v>
      </c>
      <c r="Z73" s="11">
        <f t="shared" si="43"/>
        <v>19004111.82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9DED-EED4-4BE9-8341-D0F95F106452}">
  <dimension ref="A1:AA73"/>
  <sheetViews>
    <sheetView workbookViewId="0">
      <selection activeCell="N9" sqref="N9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8" width="14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2" width="14.3125" bestFit="1" customWidth="1"/>
    <col min="23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49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9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606</v>
      </c>
      <c r="B3" s="4">
        <f>Data!N28</f>
        <v>0.04</v>
      </c>
      <c r="C3" s="5">
        <f>C$1*$B3*$A3</f>
        <v>4683943.68</v>
      </c>
      <c r="D3" s="5">
        <f>D$1*$B3*$A3</f>
        <v>3345677.52</v>
      </c>
      <c r="E3" s="5">
        <f t="shared" ref="E3:L13" si="0">E$1*$B3*$A3</f>
        <v>2341971.84</v>
      </c>
      <c r="F3" s="5">
        <f t="shared" si="0"/>
        <v>1672826.6400000001</v>
      </c>
      <c r="G3" s="5">
        <f t="shared" si="0"/>
        <v>1338266.1600000001</v>
      </c>
      <c r="H3" s="5">
        <f t="shared" si="0"/>
        <v>1003705.6799999999</v>
      </c>
      <c r="I3" s="5">
        <f t="shared" si="0"/>
        <v>669145.20000000007</v>
      </c>
      <c r="J3" s="5">
        <f t="shared" si="0"/>
        <v>669145.20000000007</v>
      </c>
      <c r="K3" s="5">
        <f t="shared" si="0"/>
        <v>501840.72000000003</v>
      </c>
      <c r="L3" s="5">
        <f t="shared" si="0"/>
        <v>501840.72000000003</v>
      </c>
      <c r="M3" s="46"/>
      <c r="O3" s="8">
        <f>A3</f>
        <v>606</v>
      </c>
      <c r="P3" s="4">
        <f>B3</f>
        <v>0.04</v>
      </c>
      <c r="Q3" s="5">
        <f>Q$1*$B3*$A3</f>
        <v>4683943.68</v>
      </c>
      <c r="R3" s="5">
        <f>R$1*$B3*$A3</f>
        <v>3345677.52</v>
      </c>
      <c r="S3" s="5">
        <f>S$1*$B3*$A3</f>
        <v>2341971.84</v>
      </c>
      <c r="T3" s="5">
        <f>T$1*$B3*$A3</f>
        <v>1672826.6400000001</v>
      </c>
      <c r="U3" s="5">
        <f t="shared" ref="U3:Z3" si="1">U$1*$B3*$A3</f>
        <v>1338266.1600000001</v>
      </c>
      <c r="V3" s="5">
        <f t="shared" si="1"/>
        <v>1003705.6799999999</v>
      </c>
      <c r="W3" s="5">
        <f t="shared" si="1"/>
        <v>669145.20000000007</v>
      </c>
      <c r="X3" s="5">
        <f t="shared" si="1"/>
        <v>669145.20000000007</v>
      </c>
      <c r="Y3" s="5">
        <f t="shared" si="1"/>
        <v>501840.72000000003</v>
      </c>
      <c r="Z3" s="5">
        <f t="shared" si="1"/>
        <v>501840.72000000003</v>
      </c>
      <c r="AA3" s="46"/>
    </row>
    <row r="4" spans="1:27" ht="15" thickTop="1" thickBot="1" x14ac:dyDescent="0.6">
      <c r="A4" s="8">
        <v>1415</v>
      </c>
      <c r="B4" s="4">
        <f>Data!N29</f>
        <v>0.03</v>
      </c>
      <c r="C4" s="5">
        <f t="shared" ref="C4:D13" si="2">C$1*$B4*$A4</f>
        <v>8202698.4000000004</v>
      </c>
      <c r="D4" s="5">
        <f t="shared" si="2"/>
        <v>5859076.3499999996</v>
      </c>
      <c r="E4" s="5">
        <f t="shared" si="0"/>
        <v>4101349.2</v>
      </c>
      <c r="F4" s="5">
        <f t="shared" si="0"/>
        <v>2929516.9499999997</v>
      </c>
      <c r="G4" s="5">
        <f t="shared" si="0"/>
        <v>2343622.0499999998</v>
      </c>
      <c r="H4" s="5">
        <f t="shared" si="0"/>
        <v>1757727.1500000001</v>
      </c>
      <c r="I4" s="5">
        <f t="shared" si="0"/>
        <v>1171832.25</v>
      </c>
      <c r="J4" s="5">
        <f t="shared" si="0"/>
        <v>1171832.25</v>
      </c>
      <c r="K4" s="5">
        <f t="shared" si="0"/>
        <v>878842.35000000009</v>
      </c>
      <c r="L4" s="5">
        <f t="shared" si="0"/>
        <v>878842.35000000009</v>
      </c>
      <c r="M4" s="46"/>
      <c r="O4" s="8">
        <f t="shared" ref="O4:P13" si="3">A4</f>
        <v>1415</v>
      </c>
      <c r="P4" s="4">
        <f t="shared" si="3"/>
        <v>0.03</v>
      </c>
      <c r="Q4" s="5">
        <f t="shared" ref="Q4:Q13" si="4">Q$1*$B4*$A4</f>
        <v>8202698.4000000004</v>
      </c>
      <c r="R4" s="5">
        <f t="shared" ref="R4:R13" si="5">$D$1*$B4*$A4</f>
        <v>5859076.3499999996</v>
      </c>
      <c r="S4" s="5">
        <f t="shared" ref="S4:S13" si="6">$E$1*$B4*$A4</f>
        <v>4101349.2</v>
      </c>
      <c r="T4" s="5">
        <f t="shared" ref="T4:Z13" si="7">T$1*$B4*$A4</f>
        <v>2929516.9499999997</v>
      </c>
      <c r="U4" s="5">
        <f t="shared" si="7"/>
        <v>2343622.0499999998</v>
      </c>
      <c r="V4" s="5">
        <f t="shared" si="7"/>
        <v>1757727.1500000001</v>
      </c>
      <c r="W4" s="5">
        <f t="shared" si="7"/>
        <v>1171832.25</v>
      </c>
      <c r="X4" s="5">
        <f t="shared" si="7"/>
        <v>1171832.25</v>
      </c>
      <c r="Y4" s="5">
        <f t="shared" si="7"/>
        <v>878842.35000000009</v>
      </c>
      <c r="Z4" s="5">
        <f t="shared" si="7"/>
        <v>878842.35000000009</v>
      </c>
      <c r="AA4" s="46"/>
    </row>
    <row r="5" spans="1:27" ht="15" thickTop="1" thickBot="1" x14ac:dyDescent="0.6">
      <c r="A5" s="8">
        <v>3221</v>
      </c>
      <c r="B5" s="4">
        <f>Data!N30</f>
        <v>0.09</v>
      </c>
      <c r="C5" s="5">
        <f t="shared" si="2"/>
        <v>56016024.480000004</v>
      </c>
      <c r="D5" s="5">
        <f t="shared" si="2"/>
        <v>40011487.469999999</v>
      </c>
      <c r="E5" s="5">
        <f t="shared" si="0"/>
        <v>28008012.240000002</v>
      </c>
      <c r="F5" s="5">
        <f t="shared" si="0"/>
        <v>20005598.789999999</v>
      </c>
      <c r="G5" s="5">
        <f t="shared" si="0"/>
        <v>16004537.009999998</v>
      </c>
      <c r="H5" s="5">
        <f t="shared" si="0"/>
        <v>12003475.229999999</v>
      </c>
      <c r="I5" s="5">
        <f t="shared" si="0"/>
        <v>8002413.4499999993</v>
      </c>
      <c r="J5" s="5">
        <f t="shared" si="0"/>
        <v>8002413.4499999993</v>
      </c>
      <c r="K5" s="5">
        <f t="shared" si="0"/>
        <v>6001592.6699999999</v>
      </c>
      <c r="L5" s="5">
        <f t="shared" si="0"/>
        <v>6001592.6699999999</v>
      </c>
      <c r="M5" s="46"/>
      <c r="O5" s="8">
        <f t="shared" si="3"/>
        <v>3221</v>
      </c>
      <c r="P5" s="4">
        <f t="shared" si="3"/>
        <v>0.09</v>
      </c>
      <c r="Q5" s="5">
        <f t="shared" si="4"/>
        <v>56016024.480000004</v>
      </c>
      <c r="R5" s="5">
        <f t="shared" si="5"/>
        <v>40011487.469999999</v>
      </c>
      <c r="S5" s="5">
        <f t="shared" si="6"/>
        <v>28008012.240000002</v>
      </c>
      <c r="T5" s="5">
        <f t="shared" si="7"/>
        <v>20005598.789999999</v>
      </c>
      <c r="U5" s="5">
        <f t="shared" si="7"/>
        <v>16004537.009999998</v>
      </c>
      <c r="V5" s="5">
        <f t="shared" si="7"/>
        <v>12003475.229999999</v>
      </c>
      <c r="W5" s="5">
        <f t="shared" si="7"/>
        <v>8002413.4499999993</v>
      </c>
      <c r="X5" s="5">
        <f t="shared" si="7"/>
        <v>8002413.4499999993</v>
      </c>
      <c r="Y5" s="5">
        <f t="shared" si="7"/>
        <v>6001592.6699999999</v>
      </c>
      <c r="Z5" s="5">
        <f t="shared" si="7"/>
        <v>6001592.6699999999</v>
      </c>
      <c r="AA5" s="46"/>
    </row>
    <row r="6" spans="1:27" ht="15" thickTop="1" thickBot="1" x14ac:dyDescent="0.6">
      <c r="A6" s="8">
        <v>5313</v>
      </c>
      <c r="B6" s="4">
        <f>Data!N31</f>
        <v>0.12</v>
      </c>
      <c r="C6" s="5">
        <f t="shared" si="2"/>
        <v>123196993.92</v>
      </c>
      <c r="D6" s="5">
        <f t="shared" si="2"/>
        <v>87997943.879999995</v>
      </c>
      <c r="E6" s="5">
        <f t="shared" si="0"/>
        <v>61598496.960000001</v>
      </c>
      <c r="F6" s="5">
        <f t="shared" si="0"/>
        <v>43998653.159999996</v>
      </c>
      <c r="G6" s="5">
        <f t="shared" si="0"/>
        <v>35199050.039999999</v>
      </c>
      <c r="H6" s="5">
        <f t="shared" si="0"/>
        <v>26399446.920000002</v>
      </c>
      <c r="I6" s="5">
        <f t="shared" si="0"/>
        <v>17599843.800000001</v>
      </c>
      <c r="J6" s="5">
        <f t="shared" si="0"/>
        <v>17599843.800000001</v>
      </c>
      <c r="K6" s="5">
        <f t="shared" si="0"/>
        <v>13199404.680000002</v>
      </c>
      <c r="L6" s="5">
        <f t="shared" si="0"/>
        <v>13199404.680000002</v>
      </c>
      <c r="M6" s="46"/>
      <c r="O6" s="8">
        <f t="shared" si="3"/>
        <v>5313</v>
      </c>
      <c r="P6" s="4">
        <f t="shared" si="3"/>
        <v>0.12</v>
      </c>
      <c r="Q6" s="5">
        <f t="shared" si="4"/>
        <v>123196993.92</v>
      </c>
      <c r="R6" s="5">
        <f t="shared" si="5"/>
        <v>87997943.879999995</v>
      </c>
      <c r="S6" s="5">
        <f t="shared" si="6"/>
        <v>61598496.960000001</v>
      </c>
      <c r="T6" s="5">
        <f t="shared" si="7"/>
        <v>43998653.159999996</v>
      </c>
      <c r="U6" s="5">
        <f t="shared" si="7"/>
        <v>35199050.039999999</v>
      </c>
      <c r="V6" s="5">
        <f t="shared" si="7"/>
        <v>26399446.920000002</v>
      </c>
      <c r="W6" s="5">
        <f t="shared" si="7"/>
        <v>17599843.800000001</v>
      </c>
      <c r="X6" s="5">
        <f t="shared" si="7"/>
        <v>17599843.800000001</v>
      </c>
      <c r="Y6" s="5">
        <f t="shared" si="7"/>
        <v>13199404.680000002</v>
      </c>
      <c r="Z6" s="5">
        <f t="shared" si="7"/>
        <v>13199404.680000002</v>
      </c>
      <c r="AA6" s="46"/>
    </row>
    <row r="7" spans="1:27" ht="15" thickTop="1" thickBot="1" x14ac:dyDescent="0.6">
      <c r="A7" s="8">
        <v>7305</v>
      </c>
      <c r="B7" s="4">
        <f>Data!N32</f>
        <v>0.12</v>
      </c>
      <c r="C7" s="5">
        <f t="shared" si="2"/>
        <v>169387171.19999999</v>
      </c>
      <c r="D7" s="5">
        <f t="shared" si="2"/>
        <v>120990961.79999998</v>
      </c>
      <c r="E7" s="5">
        <f t="shared" si="0"/>
        <v>84693585.599999994</v>
      </c>
      <c r="F7" s="5">
        <f t="shared" si="0"/>
        <v>60495042.600000001</v>
      </c>
      <c r="G7" s="5">
        <f t="shared" si="0"/>
        <v>48396209.399999999</v>
      </c>
      <c r="H7" s="5">
        <f t="shared" si="0"/>
        <v>36297376.200000003</v>
      </c>
      <c r="I7" s="5">
        <f t="shared" si="0"/>
        <v>24198543</v>
      </c>
      <c r="J7" s="5">
        <f t="shared" si="0"/>
        <v>24198543</v>
      </c>
      <c r="K7" s="5">
        <f t="shared" si="0"/>
        <v>18148249.800000001</v>
      </c>
      <c r="L7" s="5">
        <f t="shared" si="0"/>
        <v>18148249.800000001</v>
      </c>
      <c r="M7" s="46"/>
      <c r="O7" s="8">
        <f t="shared" si="3"/>
        <v>7305</v>
      </c>
      <c r="P7" s="4">
        <f t="shared" si="3"/>
        <v>0.12</v>
      </c>
      <c r="Q7" s="5">
        <f t="shared" si="4"/>
        <v>169387171.19999999</v>
      </c>
      <c r="R7" s="5">
        <f t="shared" si="5"/>
        <v>120990961.79999998</v>
      </c>
      <c r="S7" s="5">
        <f t="shared" si="6"/>
        <v>84693585.599999994</v>
      </c>
      <c r="T7" s="5">
        <f t="shared" si="7"/>
        <v>60495042.600000001</v>
      </c>
      <c r="U7" s="5">
        <f t="shared" si="7"/>
        <v>48396209.399999999</v>
      </c>
      <c r="V7" s="5">
        <f t="shared" si="7"/>
        <v>36297376.200000003</v>
      </c>
      <c r="W7" s="5">
        <f t="shared" si="7"/>
        <v>24198543</v>
      </c>
      <c r="X7" s="5">
        <f t="shared" si="7"/>
        <v>24198543</v>
      </c>
      <c r="Y7" s="5">
        <f t="shared" si="7"/>
        <v>18148249.800000001</v>
      </c>
      <c r="Z7" s="5">
        <f t="shared" si="7"/>
        <v>18148249.800000001</v>
      </c>
      <c r="AA7" s="46"/>
    </row>
    <row r="8" spans="1:27" ht="15" thickTop="1" thickBot="1" x14ac:dyDescent="0.6">
      <c r="A8" s="8">
        <v>9129</v>
      </c>
      <c r="B8" s="4">
        <f>Data!N33</f>
        <v>0.11</v>
      </c>
      <c r="C8" s="5">
        <f t="shared" si="2"/>
        <v>194041642.08000001</v>
      </c>
      <c r="D8" s="5">
        <f t="shared" si="2"/>
        <v>138601316.37</v>
      </c>
      <c r="E8" s="5">
        <f t="shared" si="0"/>
        <v>97020821.040000007</v>
      </c>
      <c r="F8" s="5">
        <f t="shared" si="0"/>
        <v>69300156.090000004</v>
      </c>
      <c r="G8" s="5">
        <f t="shared" si="0"/>
        <v>55440325.710000001</v>
      </c>
      <c r="H8" s="5">
        <f t="shared" si="0"/>
        <v>41580495.330000006</v>
      </c>
      <c r="I8" s="5">
        <f t="shared" si="0"/>
        <v>27720664.950000003</v>
      </c>
      <c r="J8" s="5">
        <f t="shared" si="0"/>
        <v>27720664.950000003</v>
      </c>
      <c r="K8" s="5">
        <f t="shared" si="0"/>
        <v>20789745.57</v>
      </c>
      <c r="L8" s="5">
        <f t="shared" si="0"/>
        <v>20789745.57</v>
      </c>
      <c r="M8" s="46"/>
      <c r="O8" s="8">
        <f t="shared" si="3"/>
        <v>9129</v>
      </c>
      <c r="P8" s="4">
        <f t="shared" si="3"/>
        <v>0.11</v>
      </c>
      <c r="Q8" s="5">
        <f t="shared" si="4"/>
        <v>194041642.08000001</v>
      </c>
      <c r="R8" s="5">
        <f t="shared" si="5"/>
        <v>138601316.37</v>
      </c>
      <c r="S8" s="5">
        <f t="shared" si="6"/>
        <v>97020821.040000007</v>
      </c>
      <c r="T8" s="5">
        <f t="shared" si="7"/>
        <v>69300156.090000004</v>
      </c>
      <c r="U8" s="5">
        <f t="shared" si="7"/>
        <v>55440325.710000001</v>
      </c>
      <c r="V8" s="5">
        <f t="shared" si="7"/>
        <v>41580495.330000006</v>
      </c>
      <c r="W8" s="5">
        <f t="shared" si="7"/>
        <v>27720664.950000003</v>
      </c>
      <c r="X8" s="5">
        <f t="shared" si="7"/>
        <v>27720664.950000003</v>
      </c>
      <c r="Y8" s="5">
        <f t="shared" si="7"/>
        <v>20789745.57</v>
      </c>
      <c r="Z8" s="5">
        <f t="shared" si="7"/>
        <v>20789745.57</v>
      </c>
      <c r="AA8" s="46"/>
    </row>
    <row r="9" spans="1:27" ht="15" thickTop="1" thickBot="1" x14ac:dyDescent="0.6">
      <c r="A9" s="8">
        <v>11334</v>
      </c>
      <c r="B9" s="4">
        <f>Data!N34</f>
        <v>0.11</v>
      </c>
      <c r="C9" s="5">
        <f t="shared" si="2"/>
        <v>240910063.68000001</v>
      </c>
      <c r="D9" s="5">
        <f>D$1*$B9*$A9</f>
        <v>172078795.02000001</v>
      </c>
      <c r="E9" s="5">
        <f t="shared" si="0"/>
        <v>120455031.84</v>
      </c>
      <c r="F9" s="5">
        <f t="shared" si="0"/>
        <v>86038774.140000001</v>
      </c>
      <c r="G9" s="5">
        <f t="shared" si="0"/>
        <v>68831268.659999996</v>
      </c>
      <c r="H9" s="5">
        <f t="shared" si="0"/>
        <v>51623763.180000007</v>
      </c>
      <c r="I9" s="5">
        <f t="shared" si="0"/>
        <v>34416257.700000003</v>
      </c>
      <c r="J9" s="5">
        <f t="shared" si="0"/>
        <v>34416257.700000003</v>
      </c>
      <c r="K9" s="5">
        <f t="shared" si="0"/>
        <v>25811258.219999999</v>
      </c>
      <c r="L9" s="5">
        <f t="shared" si="0"/>
        <v>25811258.219999999</v>
      </c>
      <c r="M9" s="46"/>
      <c r="O9" s="8">
        <f t="shared" si="3"/>
        <v>11334</v>
      </c>
      <c r="P9" s="4">
        <f t="shared" si="3"/>
        <v>0.11</v>
      </c>
      <c r="Q9" s="5">
        <f t="shared" si="4"/>
        <v>240910063.68000001</v>
      </c>
      <c r="R9" s="5">
        <f t="shared" si="5"/>
        <v>172078795.02000001</v>
      </c>
      <c r="S9" s="5">
        <f t="shared" si="6"/>
        <v>120455031.84</v>
      </c>
      <c r="T9" s="5">
        <f t="shared" si="7"/>
        <v>86038774.140000001</v>
      </c>
      <c r="U9" s="5">
        <f t="shared" si="7"/>
        <v>68831268.659999996</v>
      </c>
      <c r="V9" s="5">
        <f t="shared" si="7"/>
        <v>51623763.180000007</v>
      </c>
      <c r="W9" s="5">
        <f t="shared" si="7"/>
        <v>34416257.700000003</v>
      </c>
      <c r="X9" s="5">
        <f t="shared" si="7"/>
        <v>34416257.700000003</v>
      </c>
      <c r="Y9" s="5">
        <f t="shared" si="7"/>
        <v>25811258.219999999</v>
      </c>
      <c r="Z9" s="5">
        <f>Z$1*$B9*$A9</f>
        <v>25811258.219999999</v>
      </c>
      <c r="AA9" s="46"/>
    </row>
    <row r="10" spans="1:27" ht="15" thickTop="1" thickBot="1" x14ac:dyDescent="0.6">
      <c r="A10" s="8">
        <v>14104</v>
      </c>
      <c r="B10" s="4">
        <f>Data!N35</f>
        <v>0.13</v>
      </c>
      <c r="C10" s="5">
        <f t="shared" si="2"/>
        <v>354294736.63999999</v>
      </c>
      <c r="D10" s="5">
        <f t="shared" si="2"/>
        <v>253067930.96000001</v>
      </c>
      <c r="E10" s="5">
        <f t="shared" si="0"/>
        <v>177147368.31999999</v>
      </c>
      <c r="F10" s="5">
        <f t="shared" si="0"/>
        <v>126533048.72</v>
      </c>
      <c r="G10" s="5">
        <f t="shared" si="0"/>
        <v>101226805.68000001</v>
      </c>
      <c r="H10" s="5">
        <f t="shared" si="0"/>
        <v>75920562.640000001</v>
      </c>
      <c r="I10" s="5">
        <f t="shared" si="0"/>
        <v>50614319.600000001</v>
      </c>
      <c r="J10" s="5">
        <f t="shared" si="0"/>
        <v>50614319.600000001</v>
      </c>
      <c r="K10" s="5">
        <f t="shared" si="0"/>
        <v>37959364.559999995</v>
      </c>
      <c r="L10" s="5">
        <f t="shared" si="0"/>
        <v>37959364.559999995</v>
      </c>
      <c r="M10" s="46"/>
      <c r="O10" s="8">
        <f t="shared" si="3"/>
        <v>14104</v>
      </c>
      <c r="P10" s="4">
        <f t="shared" si="3"/>
        <v>0.13</v>
      </c>
      <c r="Q10" s="5">
        <f t="shared" si="4"/>
        <v>354294736.63999999</v>
      </c>
      <c r="R10" s="5">
        <f t="shared" si="5"/>
        <v>253067930.96000001</v>
      </c>
      <c r="S10" s="5">
        <f t="shared" si="6"/>
        <v>177147368.31999999</v>
      </c>
      <c r="T10" s="5">
        <f t="shared" si="7"/>
        <v>126533048.72</v>
      </c>
      <c r="U10" s="5">
        <f t="shared" si="7"/>
        <v>101226805.68000001</v>
      </c>
      <c r="V10" s="5">
        <f t="shared" si="7"/>
        <v>75920562.640000001</v>
      </c>
      <c r="W10" s="5">
        <f t="shared" si="7"/>
        <v>50614319.600000001</v>
      </c>
      <c r="X10" s="5">
        <f t="shared" si="7"/>
        <v>50614319.600000001</v>
      </c>
      <c r="Y10" s="5">
        <f t="shared" si="7"/>
        <v>37959364.559999995</v>
      </c>
      <c r="Z10" s="5">
        <f t="shared" si="7"/>
        <v>37959364.559999995</v>
      </c>
      <c r="AA10" s="46"/>
    </row>
    <row r="11" spans="1:27" ht="15" thickTop="1" thickBot="1" x14ac:dyDescent="0.6">
      <c r="A11" s="8">
        <v>16381</v>
      </c>
      <c r="B11" s="4">
        <f>Data!N36</f>
        <v>0.13</v>
      </c>
      <c r="C11" s="5">
        <f t="shared" si="2"/>
        <v>411493340.95999998</v>
      </c>
      <c r="D11" s="5">
        <f t="shared" si="2"/>
        <v>293924119.19</v>
      </c>
      <c r="E11" s="5">
        <f t="shared" si="0"/>
        <v>205746670.47999999</v>
      </c>
      <c r="F11" s="5">
        <f t="shared" si="0"/>
        <v>146960994.83000001</v>
      </c>
      <c r="G11" s="5">
        <f t="shared" si="0"/>
        <v>117569221.77</v>
      </c>
      <c r="H11" s="5">
        <f t="shared" si="0"/>
        <v>88177448.709999993</v>
      </c>
      <c r="I11" s="5">
        <f t="shared" si="0"/>
        <v>58785675.649999999</v>
      </c>
      <c r="J11" s="5">
        <f t="shared" si="0"/>
        <v>58785675.649999999</v>
      </c>
      <c r="K11" s="5">
        <f t="shared" si="0"/>
        <v>44087659.589999996</v>
      </c>
      <c r="L11" s="5">
        <f t="shared" si="0"/>
        <v>44087659.589999996</v>
      </c>
      <c r="M11" s="46"/>
      <c r="O11" s="8">
        <f t="shared" si="3"/>
        <v>16381</v>
      </c>
      <c r="P11" s="4">
        <f t="shared" si="3"/>
        <v>0.13</v>
      </c>
      <c r="Q11" s="5">
        <f t="shared" si="4"/>
        <v>411493340.95999998</v>
      </c>
      <c r="R11" s="5">
        <f t="shared" si="5"/>
        <v>293924119.19</v>
      </c>
      <c r="S11" s="5">
        <f t="shared" si="6"/>
        <v>205746670.47999999</v>
      </c>
      <c r="T11" s="5">
        <f t="shared" si="7"/>
        <v>146960994.83000001</v>
      </c>
      <c r="U11" s="5">
        <f t="shared" si="7"/>
        <v>117569221.77</v>
      </c>
      <c r="V11" s="5">
        <f t="shared" si="7"/>
        <v>88177448.709999993</v>
      </c>
      <c r="W11" s="5">
        <f t="shared" si="7"/>
        <v>58785675.649999999</v>
      </c>
      <c r="X11" s="5">
        <f t="shared" si="7"/>
        <v>58785675.649999999</v>
      </c>
      <c r="Y11" s="5">
        <f t="shared" si="7"/>
        <v>44087659.589999996</v>
      </c>
      <c r="Z11" s="5">
        <f t="shared" si="7"/>
        <v>44087659.589999996</v>
      </c>
      <c r="AA11" s="46"/>
    </row>
    <row r="12" spans="1:27" ht="15" thickTop="1" thickBot="1" x14ac:dyDescent="0.6">
      <c r="A12" s="8">
        <v>21441</v>
      </c>
      <c r="B12" s="4">
        <f>Data!N37</f>
        <v>0.09</v>
      </c>
      <c r="C12" s="5">
        <f t="shared" si="2"/>
        <v>372877858.08000004</v>
      </c>
      <c r="D12" s="5">
        <f t="shared" si="2"/>
        <v>266341602.87</v>
      </c>
      <c r="E12" s="5">
        <f t="shared" si="0"/>
        <v>186438929.04000002</v>
      </c>
      <c r="F12" s="5">
        <f t="shared" si="0"/>
        <v>133169836.58999999</v>
      </c>
      <c r="G12" s="5">
        <f t="shared" si="0"/>
        <v>106536255.20999999</v>
      </c>
      <c r="H12" s="5">
        <f t="shared" si="0"/>
        <v>79902673.829999998</v>
      </c>
      <c r="I12" s="5">
        <f t="shared" si="0"/>
        <v>53269092.449999996</v>
      </c>
      <c r="J12" s="5">
        <f t="shared" si="0"/>
        <v>53269092.449999996</v>
      </c>
      <c r="K12" s="5">
        <f t="shared" si="0"/>
        <v>39950372.07</v>
      </c>
      <c r="L12" s="5">
        <f t="shared" si="0"/>
        <v>39950372.07</v>
      </c>
      <c r="M12" s="46"/>
      <c r="O12" s="8">
        <f t="shared" si="3"/>
        <v>21441</v>
      </c>
      <c r="P12" s="4">
        <f t="shared" si="3"/>
        <v>0.09</v>
      </c>
      <c r="Q12" s="5">
        <f t="shared" si="4"/>
        <v>372877858.08000004</v>
      </c>
      <c r="R12" s="5">
        <f t="shared" si="5"/>
        <v>266341602.87</v>
      </c>
      <c r="S12" s="5">
        <f t="shared" si="6"/>
        <v>186438929.04000002</v>
      </c>
      <c r="T12" s="5">
        <f t="shared" si="7"/>
        <v>133169836.58999999</v>
      </c>
      <c r="U12" s="5">
        <f t="shared" si="7"/>
        <v>106536255.20999999</v>
      </c>
      <c r="V12" s="5">
        <f t="shared" si="7"/>
        <v>79902673.829999998</v>
      </c>
      <c r="W12" s="5">
        <f t="shared" si="7"/>
        <v>53269092.449999996</v>
      </c>
      <c r="X12" s="5">
        <f t="shared" si="7"/>
        <v>53269092.449999996</v>
      </c>
      <c r="Y12" s="5">
        <f t="shared" si="7"/>
        <v>39950372.07</v>
      </c>
      <c r="Z12" s="5">
        <f t="shared" si="7"/>
        <v>39950372.07</v>
      </c>
      <c r="AA12" s="46"/>
    </row>
    <row r="13" spans="1:27" ht="15" thickTop="1" thickBot="1" x14ac:dyDescent="0.6">
      <c r="A13" s="9">
        <v>34200</v>
      </c>
      <c r="B13" s="10">
        <f>Data!N38</f>
        <v>0.04</v>
      </c>
      <c r="C13" s="11">
        <f t="shared" si="2"/>
        <v>264341376</v>
      </c>
      <c r="D13" s="11">
        <f t="shared" si="2"/>
        <v>188815464</v>
      </c>
      <c r="E13" s="11">
        <f t="shared" si="0"/>
        <v>132170688</v>
      </c>
      <c r="F13" s="11">
        <f t="shared" si="0"/>
        <v>94407048</v>
      </c>
      <c r="G13" s="11">
        <f t="shared" si="0"/>
        <v>75525912</v>
      </c>
      <c r="H13" s="11">
        <f t="shared" si="0"/>
        <v>56644776</v>
      </c>
      <c r="I13" s="11">
        <f t="shared" si="0"/>
        <v>37763640</v>
      </c>
      <c r="J13" s="11">
        <f t="shared" si="0"/>
        <v>37763640</v>
      </c>
      <c r="K13" s="11">
        <f t="shared" si="0"/>
        <v>28321704</v>
      </c>
      <c r="L13" s="11">
        <f t="shared" si="0"/>
        <v>28321704</v>
      </c>
      <c r="M13" s="47"/>
      <c r="O13" s="9">
        <f t="shared" si="3"/>
        <v>34200</v>
      </c>
      <c r="P13" s="10">
        <f t="shared" si="3"/>
        <v>0.04</v>
      </c>
      <c r="Q13" s="11">
        <f t="shared" si="4"/>
        <v>264341376</v>
      </c>
      <c r="R13" s="11">
        <f t="shared" si="5"/>
        <v>188815464</v>
      </c>
      <c r="S13" s="11">
        <f t="shared" si="6"/>
        <v>132170688</v>
      </c>
      <c r="T13" s="11">
        <f t="shared" si="7"/>
        <v>94407048</v>
      </c>
      <c r="U13" s="11">
        <f t="shared" si="7"/>
        <v>75525912</v>
      </c>
      <c r="V13" s="11">
        <f t="shared" si="7"/>
        <v>56644776</v>
      </c>
      <c r="W13" s="11">
        <f t="shared" si="7"/>
        <v>37763640</v>
      </c>
      <c r="X13" s="11">
        <f t="shared" si="7"/>
        <v>37763640</v>
      </c>
      <c r="Y13" s="11">
        <f t="shared" si="7"/>
        <v>28321704</v>
      </c>
      <c r="Z13" s="11">
        <f t="shared" si="7"/>
        <v>28321704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9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9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41</v>
      </c>
      <c r="B18" s="4">
        <f>B3</f>
        <v>0.04</v>
      </c>
      <c r="C18" s="5">
        <f>C$1*$B18*$A18</f>
        <v>316900.47999999998</v>
      </c>
      <c r="D18" s="5">
        <f>D$1*$B18*$A18</f>
        <v>226357.72</v>
      </c>
      <c r="E18" s="5">
        <f t="shared" ref="E18:L28" si="8">E$1*$B18*$A18</f>
        <v>158450.23999999999</v>
      </c>
      <c r="F18" s="5">
        <f t="shared" si="8"/>
        <v>113178.04000000001</v>
      </c>
      <c r="G18" s="5">
        <f t="shared" si="8"/>
        <v>90542.760000000009</v>
      </c>
      <c r="H18" s="5">
        <f t="shared" si="8"/>
        <v>67907.48</v>
      </c>
      <c r="I18" s="5">
        <f t="shared" si="8"/>
        <v>45272.200000000004</v>
      </c>
      <c r="J18" s="5">
        <f t="shared" si="8"/>
        <v>45272.200000000004</v>
      </c>
      <c r="K18" s="5">
        <f t="shared" si="8"/>
        <v>33952.92</v>
      </c>
      <c r="L18" s="5">
        <f t="shared" si="8"/>
        <v>33952.92</v>
      </c>
      <c r="M18" s="46"/>
      <c r="O18" s="8">
        <f>A18</f>
        <v>41</v>
      </c>
      <c r="P18" s="4">
        <f>B18</f>
        <v>0.04</v>
      </c>
      <c r="Q18" s="5">
        <f>Q$1*$B18*$A18</f>
        <v>316900.47999999998</v>
      </c>
      <c r="R18" s="5">
        <f>R$1*$B18*$A18</f>
        <v>226357.72</v>
      </c>
      <c r="S18" s="5">
        <f>S$1*$B18*$A18</f>
        <v>158450.23999999999</v>
      </c>
      <c r="T18" s="5">
        <f>T$1*$B18*$A18</f>
        <v>113178.04000000001</v>
      </c>
      <c r="U18" s="5">
        <f t="shared" ref="U18:Z18" si="9">U$1*$B18*$A18</f>
        <v>90542.760000000009</v>
      </c>
      <c r="V18" s="5">
        <f t="shared" si="9"/>
        <v>67907.48</v>
      </c>
      <c r="W18" s="5">
        <f t="shared" si="9"/>
        <v>45272.200000000004</v>
      </c>
      <c r="X18" s="5">
        <f t="shared" si="9"/>
        <v>45272.200000000004</v>
      </c>
      <c r="Y18" s="5">
        <f t="shared" si="9"/>
        <v>33952.92</v>
      </c>
      <c r="Z18" s="5">
        <f t="shared" si="9"/>
        <v>33952.92</v>
      </c>
      <c r="AA18" s="46"/>
    </row>
    <row r="19" spans="1:27" ht="15" thickTop="1" thickBot="1" x14ac:dyDescent="0.6">
      <c r="A19" s="8">
        <v>1365</v>
      </c>
      <c r="B19" s="4">
        <f t="shared" ref="B19:B28" si="10">B4</f>
        <v>0.03</v>
      </c>
      <c r="C19" s="5">
        <f t="shared" ref="C19:D28" si="11">C$1*$B19*$A19</f>
        <v>7912850.4000000004</v>
      </c>
      <c r="D19" s="5">
        <f t="shared" si="11"/>
        <v>5652041.8499999996</v>
      </c>
      <c r="E19" s="5">
        <f t="shared" si="8"/>
        <v>3956425.2</v>
      </c>
      <c r="F19" s="5">
        <f t="shared" si="8"/>
        <v>2826000.4499999997</v>
      </c>
      <c r="G19" s="5">
        <f t="shared" si="8"/>
        <v>2260808.5499999998</v>
      </c>
      <c r="H19" s="5">
        <f t="shared" si="8"/>
        <v>1695616.6500000001</v>
      </c>
      <c r="I19" s="5">
        <f t="shared" si="8"/>
        <v>1130424.75</v>
      </c>
      <c r="J19" s="5">
        <f t="shared" si="8"/>
        <v>1130424.75</v>
      </c>
      <c r="K19" s="5">
        <f t="shared" si="8"/>
        <v>847787.85000000009</v>
      </c>
      <c r="L19" s="5">
        <f t="shared" si="8"/>
        <v>847787.85000000009</v>
      </c>
      <c r="M19" s="46"/>
      <c r="O19" s="8">
        <f t="shared" ref="O19:P28" si="12">A19</f>
        <v>1365</v>
      </c>
      <c r="P19" s="4">
        <f t="shared" si="12"/>
        <v>0.03</v>
      </c>
      <c r="Q19" s="5">
        <f t="shared" ref="Q19:Q28" si="13">Q$1*$B19*$A19</f>
        <v>7912850.4000000004</v>
      </c>
      <c r="R19" s="5">
        <f t="shared" ref="R19:R28" si="14">$D$1*$B19*$A19</f>
        <v>5652041.8499999996</v>
      </c>
      <c r="S19" s="5">
        <f t="shared" ref="S19:S28" si="15">$E$1*$B19*$A19</f>
        <v>3956425.2</v>
      </c>
      <c r="T19" s="5">
        <f t="shared" ref="T19:Z28" si="16">T$1*$B19*$A19</f>
        <v>2826000.4499999997</v>
      </c>
      <c r="U19" s="5">
        <f t="shared" si="16"/>
        <v>2260808.5499999998</v>
      </c>
      <c r="V19" s="5">
        <f t="shared" si="16"/>
        <v>1695616.6500000001</v>
      </c>
      <c r="W19" s="5">
        <f t="shared" si="16"/>
        <v>1130424.75</v>
      </c>
      <c r="X19" s="5">
        <f t="shared" si="16"/>
        <v>1130424.75</v>
      </c>
      <c r="Y19" s="5">
        <f t="shared" si="16"/>
        <v>847787.85000000009</v>
      </c>
      <c r="Z19" s="5">
        <f t="shared" si="16"/>
        <v>847787.85000000009</v>
      </c>
      <c r="AA19" s="46"/>
    </row>
    <row r="20" spans="1:27" ht="15" thickTop="1" thickBot="1" x14ac:dyDescent="0.6">
      <c r="A20" s="8">
        <v>2806</v>
      </c>
      <c r="B20" s="4">
        <f t="shared" si="10"/>
        <v>0.09</v>
      </c>
      <c r="C20" s="5">
        <f t="shared" si="11"/>
        <v>48798809.280000001</v>
      </c>
      <c r="D20" s="5">
        <f t="shared" si="11"/>
        <v>34856328.420000002</v>
      </c>
      <c r="E20" s="5">
        <f t="shared" si="8"/>
        <v>24399404.640000001</v>
      </c>
      <c r="F20" s="5">
        <f t="shared" si="8"/>
        <v>17428037.939999998</v>
      </c>
      <c r="G20" s="5">
        <f t="shared" si="8"/>
        <v>13942480.859999999</v>
      </c>
      <c r="H20" s="5">
        <f t="shared" si="8"/>
        <v>10456923.779999999</v>
      </c>
      <c r="I20" s="5">
        <f t="shared" si="8"/>
        <v>6971366.6999999993</v>
      </c>
      <c r="J20" s="5">
        <f t="shared" si="8"/>
        <v>6971366.6999999993</v>
      </c>
      <c r="K20" s="5">
        <f t="shared" si="8"/>
        <v>5228335.62</v>
      </c>
      <c r="L20" s="5">
        <f t="shared" si="8"/>
        <v>5228335.62</v>
      </c>
      <c r="M20" s="46"/>
      <c r="O20" s="8">
        <f t="shared" si="12"/>
        <v>2806</v>
      </c>
      <c r="P20" s="4">
        <f t="shared" si="12"/>
        <v>0.09</v>
      </c>
      <c r="Q20" s="5">
        <f t="shared" si="13"/>
        <v>48798809.280000001</v>
      </c>
      <c r="R20" s="5">
        <f t="shared" si="14"/>
        <v>34856328.420000002</v>
      </c>
      <c r="S20" s="5">
        <f t="shared" si="15"/>
        <v>24399404.640000001</v>
      </c>
      <c r="T20" s="5">
        <f t="shared" si="16"/>
        <v>17428037.939999998</v>
      </c>
      <c r="U20" s="5">
        <f t="shared" si="16"/>
        <v>13942480.859999999</v>
      </c>
      <c r="V20" s="5">
        <f t="shared" si="16"/>
        <v>10456923.779999999</v>
      </c>
      <c r="W20" s="5">
        <f t="shared" si="16"/>
        <v>6971366.6999999993</v>
      </c>
      <c r="X20" s="5">
        <f t="shared" si="16"/>
        <v>6971366.6999999993</v>
      </c>
      <c r="Y20" s="5">
        <f t="shared" si="16"/>
        <v>5228335.62</v>
      </c>
      <c r="Z20" s="5">
        <f t="shared" si="16"/>
        <v>5228335.62</v>
      </c>
      <c r="AA20" s="46"/>
    </row>
    <row r="21" spans="1:27" ht="15" thickTop="1" thickBot="1" x14ac:dyDescent="0.6">
      <c r="A21" s="8">
        <v>5619</v>
      </c>
      <c r="B21" s="4">
        <f t="shared" si="10"/>
        <v>0.12</v>
      </c>
      <c r="C21" s="5">
        <f t="shared" si="11"/>
        <v>130292472.95999999</v>
      </c>
      <c r="D21" s="5">
        <f t="shared" si="11"/>
        <v>93066148.439999998</v>
      </c>
      <c r="E21" s="5">
        <f t="shared" si="8"/>
        <v>65146236.479999997</v>
      </c>
      <c r="F21" s="5">
        <f t="shared" si="8"/>
        <v>46532737.079999998</v>
      </c>
      <c r="G21" s="5">
        <f t="shared" si="8"/>
        <v>37226324.520000003</v>
      </c>
      <c r="H21" s="5">
        <f t="shared" si="8"/>
        <v>27919911.960000001</v>
      </c>
      <c r="I21" s="5">
        <f t="shared" si="8"/>
        <v>18613499.399999999</v>
      </c>
      <c r="J21" s="5">
        <f t="shared" si="8"/>
        <v>18613499.399999999</v>
      </c>
      <c r="K21" s="5">
        <f t="shared" si="8"/>
        <v>13959618.84</v>
      </c>
      <c r="L21" s="5">
        <f t="shared" si="8"/>
        <v>13959618.84</v>
      </c>
      <c r="M21" s="46"/>
      <c r="O21" s="8">
        <f t="shared" si="12"/>
        <v>5619</v>
      </c>
      <c r="P21" s="4">
        <f t="shared" si="12"/>
        <v>0.12</v>
      </c>
      <c r="Q21" s="5">
        <f t="shared" si="13"/>
        <v>130292472.95999999</v>
      </c>
      <c r="R21" s="5">
        <f t="shared" si="14"/>
        <v>93066148.439999998</v>
      </c>
      <c r="S21" s="5">
        <f t="shared" si="15"/>
        <v>65146236.479999997</v>
      </c>
      <c r="T21" s="5">
        <f t="shared" si="16"/>
        <v>46532737.079999998</v>
      </c>
      <c r="U21" s="5">
        <f t="shared" si="16"/>
        <v>37226324.520000003</v>
      </c>
      <c r="V21" s="5">
        <f t="shared" si="16"/>
        <v>27919911.960000001</v>
      </c>
      <c r="W21" s="5">
        <f t="shared" si="16"/>
        <v>18613499.399999999</v>
      </c>
      <c r="X21" s="5">
        <f t="shared" si="16"/>
        <v>18613499.399999999</v>
      </c>
      <c r="Y21" s="5">
        <f t="shared" si="16"/>
        <v>13959618.84</v>
      </c>
      <c r="Z21" s="5">
        <f t="shared" si="16"/>
        <v>13959618.84</v>
      </c>
      <c r="AA21" s="46"/>
    </row>
    <row r="22" spans="1:27" ht="15" thickTop="1" thickBot="1" x14ac:dyDescent="0.6">
      <c r="A22" s="8">
        <v>7178</v>
      </c>
      <c r="B22" s="4">
        <f t="shared" si="10"/>
        <v>0.12</v>
      </c>
      <c r="C22" s="5">
        <f t="shared" si="11"/>
        <v>166442315.52000001</v>
      </c>
      <c r="D22" s="5">
        <f t="shared" si="11"/>
        <v>118887491.27999999</v>
      </c>
      <c r="E22" s="5">
        <f t="shared" si="8"/>
        <v>83221157.760000005</v>
      </c>
      <c r="F22" s="5">
        <f t="shared" si="8"/>
        <v>59443314.960000001</v>
      </c>
      <c r="G22" s="5">
        <f t="shared" si="8"/>
        <v>47554824.240000002</v>
      </c>
      <c r="H22" s="5">
        <f t="shared" si="8"/>
        <v>35666333.520000003</v>
      </c>
      <c r="I22" s="5">
        <f t="shared" si="8"/>
        <v>23777842.800000001</v>
      </c>
      <c r="J22" s="5">
        <f t="shared" si="8"/>
        <v>23777842.800000001</v>
      </c>
      <c r="K22" s="5">
        <f t="shared" si="8"/>
        <v>17832736.080000002</v>
      </c>
      <c r="L22" s="5">
        <f t="shared" si="8"/>
        <v>17832736.080000002</v>
      </c>
      <c r="M22" s="46"/>
      <c r="O22" s="8">
        <f t="shared" si="12"/>
        <v>7178</v>
      </c>
      <c r="P22" s="4">
        <f t="shared" si="12"/>
        <v>0.12</v>
      </c>
      <c r="Q22" s="5">
        <f t="shared" si="13"/>
        <v>166442315.52000001</v>
      </c>
      <c r="R22" s="5">
        <f t="shared" si="14"/>
        <v>118887491.27999999</v>
      </c>
      <c r="S22" s="5">
        <f t="shared" si="15"/>
        <v>83221157.760000005</v>
      </c>
      <c r="T22" s="5">
        <f t="shared" si="16"/>
        <v>59443314.960000001</v>
      </c>
      <c r="U22" s="5">
        <f t="shared" si="16"/>
        <v>47554824.240000002</v>
      </c>
      <c r="V22" s="5">
        <f t="shared" si="16"/>
        <v>35666333.520000003</v>
      </c>
      <c r="W22" s="5">
        <f t="shared" si="16"/>
        <v>23777842.800000001</v>
      </c>
      <c r="X22" s="5">
        <f t="shared" si="16"/>
        <v>23777842.800000001</v>
      </c>
      <c r="Y22" s="5">
        <f t="shared" si="16"/>
        <v>17832736.080000002</v>
      </c>
      <c r="Z22" s="5">
        <f t="shared" si="16"/>
        <v>17832736.080000002</v>
      </c>
      <c r="AA22" s="46"/>
    </row>
    <row r="23" spans="1:27" ht="15" thickTop="1" thickBot="1" x14ac:dyDescent="0.6">
      <c r="A23" s="8">
        <v>9462</v>
      </c>
      <c r="B23" s="4">
        <f t="shared" si="10"/>
        <v>0.11</v>
      </c>
      <c r="C23" s="5">
        <f t="shared" si="11"/>
        <v>201119730.24000001</v>
      </c>
      <c r="D23" s="5">
        <f t="shared" si="11"/>
        <v>143657098.86000001</v>
      </c>
      <c r="E23" s="5">
        <f t="shared" si="8"/>
        <v>100559865.12</v>
      </c>
      <c r="F23" s="5">
        <f t="shared" si="8"/>
        <v>71828029.019999996</v>
      </c>
      <c r="G23" s="5">
        <f t="shared" si="8"/>
        <v>57462631.379999995</v>
      </c>
      <c r="H23" s="5">
        <f t="shared" si="8"/>
        <v>43097233.740000002</v>
      </c>
      <c r="I23" s="5">
        <f t="shared" si="8"/>
        <v>28731836.100000001</v>
      </c>
      <c r="J23" s="5">
        <f t="shared" si="8"/>
        <v>28731836.100000001</v>
      </c>
      <c r="K23" s="5">
        <f t="shared" si="8"/>
        <v>21548096.460000001</v>
      </c>
      <c r="L23" s="5">
        <f t="shared" si="8"/>
        <v>21548096.460000001</v>
      </c>
      <c r="M23" s="46"/>
      <c r="O23" s="8">
        <f t="shared" si="12"/>
        <v>9462</v>
      </c>
      <c r="P23" s="4">
        <f t="shared" si="12"/>
        <v>0.11</v>
      </c>
      <c r="Q23" s="5">
        <f t="shared" si="13"/>
        <v>201119730.24000001</v>
      </c>
      <c r="R23" s="5">
        <f t="shared" si="14"/>
        <v>143657098.86000001</v>
      </c>
      <c r="S23" s="5">
        <f t="shared" si="15"/>
        <v>100559865.12</v>
      </c>
      <c r="T23" s="5">
        <f t="shared" si="16"/>
        <v>71828029.019999996</v>
      </c>
      <c r="U23" s="5">
        <f t="shared" si="16"/>
        <v>57462631.379999995</v>
      </c>
      <c r="V23" s="5">
        <f t="shared" si="16"/>
        <v>43097233.740000002</v>
      </c>
      <c r="W23" s="5">
        <f t="shared" si="16"/>
        <v>28731836.100000001</v>
      </c>
      <c r="X23" s="5">
        <f t="shared" si="16"/>
        <v>28731836.100000001</v>
      </c>
      <c r="Y23" s="5">
        <f t="shared" si="16"/>
        <v>21548096.460000001</v>
      </c>
      <c r="Z23" s="5">
        <f t="shared" si="16"/>
        <v>21548096.460000001</v>
      </c>
      <c r="AA23" s="46"/>
    </row>
    <row r="24" spans="1:27" ht="15" thickTop="1" thickBot="1" x14ac:dyDescent="0.6">
      <c r="A24" s="8">
        <v>11573</v>
      </c>
      <c r="B24" s="4">
        <f t="shared" si="10"/>
        <v>0.11</v>
      </c>
      <c r="C24" s="5">
        <f t="shared" si="11"/>
        <v>245990132.96000001</v>
      </c>
      <c r="D24" s="5">
        <f>D$1*$B24*$A24</f>
        <v>175707419.69</v>
      </c>
      <c r="E24" s="5">
        <f t="shared" si="8"/>
        <v>122995066.48</v>
      </c>
      <c r="F24" s="5">
        <f t="shared" si="8"/>
        <v>87853073.329999998</v>
      </c>
      <c r="G24" s="5">
        <f t="shared" si="8"/>
        <v>70282713.269999996</v>
      </c>
      <c r="H24" s="5">
        <f t="shared" si="8"/>
        <v>52712353.210000008</v>
      </c>
      <c r="I24" s="5">
        <f t="shared" si="8"/>
        <v>35141993.149999999</v>
      </c>
      <c r="J24" s="5">
        <f t="shared" si="8"/>
        <v>35141993.149999999</v>
      </c>
      <c r="K24" s="5">
        <f t="shared" si="8"/>
        <v>26355540.09</v>
      </c>
      <c r="L24" s="5">
        <f t="shared" si="8"/>
        <v>26355540.09</v>
      </c>
      <c r="M24" s="46"/>
      <c r="O24" s="8">
        <f t="shared" si="12"/>
        <v>11573</v>
      </c>
      <c r="P24" s="4">
        <f t="shared" si="12"/>
        <v>0.11</v>
      </c>
      <c r="Q24" s="5">
        <f t="shared" si="13"/>
        <v>245990132.96000001</v>
      </c>
      <c r="R24" s="5">
        <f t="shared" si="14"/>
        <v>175707419.69</v>
      </c>
      <c r="S24" s="5">
        <f t="shared" si="15"/>
        <v>122995066.48</v>
      </c>
      <c r="T24" s="5">
        <f t="shared" si="16"/>
        <v>87853073.329999998</v>
      </c>
      <c r="U24" s="5">
        <f t="shared" si="16"/>
        <v>70282713.269999996</v>
      </c>
      <c r="V24" s="5">
        <f t="shared" si="16"/>
        <v>52712353.210000008</v>
      </c>
      <c r="W24" s="5">
        <f t="shared" si="16"/>
        <v>35141993.149999999</v>
      </c>
      <c r="X24" s="5">
        <f t="shared" si="16"/>
        <v>35141993.149999999</v>
      </c>
      <c r="Y24" s="5">
        <f t="shared" si="16"/>
        <v>26355540.09</v>
      </c>
      <c r="Z24" s="5">
        <f>Z$1*$B24*$A24</f>
        <v>26355540.09</v>
      </c>
      <c r="AA24" s="46"/>
    </row>
    <row r="25" spans="1:27" ht="15" thickTop="1" thickBot="1" x14ac:dyDescent="0.6">
      <c r="A25" s="8">
        <v>12495</v>
      </c>
      <c r="B25" s="4">
        <f t="shared" si="10"/>
        <v>0.13</v>
      </c>
      <c r="C25" s="5">
        <f t="shared" si="11"/>
        <v>313876399.19999999</v>
      </c>
      <c r="D25" s="5">
        <f t="shared" si="11"/>
        <v>224197660.05000001</v>
      </c>
      <c r="E25" s="5">
        <f t="shared" si="8"/>
        <v>156938199.59999999</v>
      </c>
      <c r="F25" s="5">
        <f t="shared" si="8"/>
        <v>112098017.85000001</v>
      </c>
      <c r="G25" s="5">
        <f t="shared" si="8"/>
        <v>89678739.150000006</v>
      </c>
      <c r="H25" s="5">
        <f t="shared" si="8"/>
        <v>67259460.450000003</v>
      </c>
      <c r="I25" s="5">
        <f t="shared" si="8"/>
        <v>44840181.75</v>
      </c>
      <c r="J25" s="5">
        <f t="shared" si="8"/>
        <v>44840181.75</v>
      </c>
      <c r="K25" s="5">
        <f t="shared" si="8"/>
        <v>33628918.049999997</v>
      </c>
      <c r="L25" s="5">
        <f t="shared" si="8"/>
        <v>33628918.049999997</v>
      </c>
      <c r="M25" s="46"/>
      <c r="O25" s="8">
        <f t="shared" si="12"/>
        <v>12495</v>
      </c>
      <c r="P25" s="4">
        <f t="shared" si="12"/>
        <v>0.13</v>
      </c>
      <c r="Q25" s="5">
        <f t="shared" si="13"/>
        <v>313876399.19999999</v>
      </c>
      <c r="R25" s="5">
        <f t="shared" si="14"/>
        <v>224197660.05000001</v>
      </c>
      <c r="S25" s="5">
        <f t="shared" si="15"/>
        <v>156938199.59999999</v>
      </c>
      <c r="T25" s="5">
        <f t="shared" si="16"/>
        <v>112098017.85000001</v>
      </c>
      <c r="U25" s="5">
        <f t="shared" si="16"/>
        <v>89678739.150000006</v>
      </c>
      <c r="V25" s="5">
        <f t="shared" si="16"/>
        <v>67259460.450000003</v>
      </c>
      <c r="W25" s="5">
        <f t="shared" si="16"/>
        <v>44840181.75</v>
      </c>
      <c r="X25" s="5">
        <f t="shared" si="16"/>
        <v>44840181.75</v>
      </c>
      <c r="Y25" s="5">
        <f t="shared" si="16"/>
        <v>33628918.049999997</v>
      </c>
      <c r="Z25" s="5">
        <f t="shared" si="16"/>
        <v>33628918.049999997</v>
      </c>
      <c r="AA25" s="46"/>
    </row>
    <row r="26" spans="1:27" ht="15" thickTop="1" thickBot="1" x14ac:dyDescent="0.6">
      <c r="A26" s="8">
        <v>16509</v>
      </c>
      <c r="B26" s="4">
        <f t="shared" si="10"/>
        <v>0.13</v>
      </c>
      <c r="C26" s="5">
        <f t="shared" si="11"/>
        <v>414708721.44</v>
      </c>
      <c r="D26" s="5">
        <f t="shared" si="11"/>
        <v>296220821.91000003</v>
      </c>
      <c r="E26" s="5">
        <f t="shared" si="8"/>
        <v>207354360.72</v>
      </c>
      <c r="F26" s="5">
        <f t="shared" si="8"/>
        <v>148109337.87</v>
      </c>
      <c r="G26" s="5">
        <f t="shared" si="8"/>
        <v>118487899.53</v>
      </c>
      <c r="H26" s="5">
        <f t="shared" si="8"/>
        <v>88866461.189999998</v>
      </c>
      <c r="I26" s="5">
        <f t="shared" si="8"/>
        <v>59245022.850000001</v>
      </c>
      <c r="J26" s="5">
        <f t="shared" si="8"/>
        <v>59245022.850000001</v>
      </c>
      <c r="K26" s="5">
        <f t="shared" si="8"/>
        <v>44432157.509999998</v>
      </c>
      <c r="L26" s="5">
        <f t="shared" si="8"/>
        <v>44432157.509999998</v>
      </c>
      <c r="M26" s="46"/>
      <c r="O26" s="8">
        <f t="shared" si="12"/>
        <v>16509</v>
      </c>
      <c r="P26" s="4">
        <f t="shared" si="12"/>
        <v>0.13</v>
      </c>
      <c r="Q26" s="5">
        <f t="shared" si="13"/>
        <v>414708721.44</v>
      </c>
      <c r="R26" s="5">
        <f t="shared" si="14"/>
        <v>296220821.91000003</v>
      </c>
      <c r="S26" s="5">
        <f t="shared" si="15"/>
        <v>207354360.72</v>
      </c>
      <c r="T26" s="5">
        <f t="shared" si="16"/>
        <v>148109337.87</v>
      </c>
      <c r="U26" s="5">
        <f t="shared" si="16"/>
        <v>118487899.53</v>
      </c>
      <c r="V26" s="5">
        <f t="shared" si="16"/>
        <v>88866461.189999998</v>
      </c>
      <c r="W26" s="5">
        <f t="shared" si="16"/>
        <v>59245022.850000001</v>
      </c>
      <c r="X26" s="5">
        <f t="shared" si="16"/>
        <v>59245022.850000001</v>
      </c>
      <c r="Y26" s="5">
        <f t="shared" si="16"/>
        <v>44432157.509999998</v>
      </c>
      <c r="Z26" s="5">
        <f t="shared" si="16"/>
        <v>44432157.509999998</v>
      </c>
      <c r="AA26" s="46"/>
    </row>
    <row r="27" spans="1:27" ht="15" thickTop="1" thickBot="1" x14ac:dyDescent="0.6">
      <c r="A27" s="8">
        <v>27862</v>
      </c>
      <c r="B27" s="4">
        <f t="shared" si="10"/>
        <v>0.09</v>
      </c>
      <c r="C27" s="5">
        <f t="shared" si="11"/>
        <v>484544698.56</v>
      </c>
      <c r="D27" s="5">
        <f t="shared" si="11"/>
        <v>346103714.33999997</v>
      </c>
      <c r="E27" s="5">
        <f t="shared" si="8"/>
        <v>242272349.28</v>
      </c>
      <c r="F27" s="5">
        <f t="shared" si="8"/>
        <v>173050603.38</v>
      </c>
      <c r="G27" s="5">
        <f t="shared" si="8"/>
        <v>138440984.22</v>
      </c>
      <c r="H27" s="5">
        <f t="shared" si="8"/>
        <v>103831365.05999999</v>
      </c>
      <c r="I27" s="5">
        <f t="shared" si="8"/>
        <v>69221745.899999991</v>
      </c>
      <c r="J27" s="5">
        <f t="shared" si="8"/>
        <v>69221745.899999991</v>
      </c>
      <c r="K27" s="5">
        <f t="shared" si="8"/>
        <v>51914428.740000002</v>
      </c>
      <c r="L27" s="5">
        <f t="shared" si="8"/>
        <v>51914428.740000002</v>
      </c>
      <c r="M27" s="46"/>
      <c r="O27" s="8">
        <f t="shared" si="12"/>
        <v>27862</v>
      </c>
      <c r="P27" s="4">
        <f t="shared" si="12"/>
        <v>0.09</v>
      </c>
      <c r="Q27" s="5">
        <f t="shared" si="13"/>
        <v>484544698.56</v>
      </c>
      <c r="R27" s="5">
        <f t="shared" si="14"/>
        <v>346103714.33999997</v>
      </c>
      <c r="S27" s="5">
        <f t="shared" si="15"/>
        <v>242272349.28</v>
      </c>
      <c r="T27" s="5">
        <f t="shared" si="16"/>
        <v>173050603.38</v>
      </c>
      <c r="U27" s="5">
        <f t="shared" si="16"/>
        <v>138440984.22</v>
      </c>
      <c r="V27" s="5">
        <f t="shared" si="16"/>
        <v>103831365.05999999</v>
      </c>
      <c r="W27" s="5">
        <f t="shared" si="16"/>
        <v>69221745.899999991</v>
      </c>
      <c r="X27" s="5">
        <f t="shared" si="16"/>
        <v>69221745.899999991</v>
      </c>
      <c r="Y27" s="5">
        <f t="shared" si="16"/>
        <v>51914428.740000002</v>
      </c>
      <c r="Z27" s="5">
        <f t="shared" si="16"/>
        <v>51914428.740000002</v>
      </c>
      <c r="AA27" s="46"/>
    </row>
    <row r="28" spans="1:27" ht="15" thickTop="1" thickBot="1" x14ac:dyDescent="0.6">
      <c r="A28" s="9">
        <v>38626</v>
      </c>
      <c r="B28" s="10">
        <f t="shared" si="10"/>
        <v>0.04</v>
      </c>
      <c r="C28" s="11">
        <f t="shared" si="11"/>
        <v>298551169.27999997</v>
      </c>
      <c r="D28" s="11">
        <f t="shared" si="11"/>
        <v>213251055.92000002</v>
      </c>
      <c r="E28" s="11">
        <f t="shared" si="8"/>
        <v>149275584.63999999</v>
      </c>
      <c r="F28" s="11">
        <f t="shared" si="8"/>
        <v>106624755.44</v>
      </c>
      <c r="G28" s="11">
        <f t="shared" si="8"/>
        <v>85300113.359999999</v>
      </c>
      <c r="H28" s="11">
        <f t="shared" si="8"/>
        <v>63975471.280000001</v>
      </c>
      <c r="I28" s="11">
        <f t="shared" si="8"/>
        <v>42650829.200000003</v>
      </c>
      <c r="J28" s="11">
        <f t="shared" si="8"/>
        <v>42650829.200000003</v>
      </c>
      <c r="K28" s="11">
        <f t="shared" si="8"/>
        <v>31986963.120000001</v>
      </c>
      <c r="L28" s="11">
        <f t="shared" si="8"/>
        <v>31986963.120000001</v>
      </c>
      <c r="M28" s="47"/>
      <c r="O28" s="9">
        <f t="shared" si="12"/>
        <v>38626</v>
      </c>
      <c r="P28" s="10">
        <f t="shared" si="12"/>
        <v>0.04</v>
      </c>
      <c r="Q28" s="11">
        <f t="shared" si="13"/>
        <v>298551169.27999997</v>
      </c>
      <c r="R28" s="11">
        <f t="shared" si="14"/>
        <v>213251055.92000002</v>
      </c>
      <c r="S28" s="11">
        <f t="shared" si="15"/>
        <v>149275584.63999999</v>
      </c>
      <c r="T28" s="11">
        <f t="shared" si="16"/>
        <v>106624755.44</v>
      </c>
      <c r="U28" s="11">
        <f t="shared" si="16"/>
        <v>85300113.359999999</v>
      </c>
      <c r="V28" s="11">
        <f t="shared" si="16"/>
        <v>63975471.280000001</v>
      </c>
      <c r="W28" s="11">
        <f t="shared" si="16"/>
        <v>42650829.200000003</v>
      </c>
      <c r="X28" s="11">
        <f t="shared" si="16"/>
        <v>42650829.200000003</v>
      </c>
      <c r="Y28" s="11">
        <f t="shared" si="16"/>
        <v>31986963.120000001</v>
      </c>
      <c r="Z28" s="11">
        <f t="shared" si="16"/>
        <v>31986963.120000001</v>
      </c>
      <c r="AA28" s="47"/>
    </row>
    <row r="30" spans="1:27" ht="14.7" thickBot="1" x14ac:dyDescent="0.6"/>
    <row r="31" spans="1:27" ht="19.5" thickBot="1" x14ac:dyDescent="0.75">
      <c r="A31" s="12" t="str">
        <f>A16</f>
        <v>Year 9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9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914</v>
      </c>
      <c r="B33" s="4">
        <f>B18</f>
        <v>0.04</v>
      </c>
      <c r="C33" s="5">
        <f>C$1*$B33*$A33</f>
        <v>7064561.9199999999</v>
      </c>
      <c r="D33" s="5">
        <f>D$1*$B33*$A33</f>
        <v>5046120.88</v>
      </c>
      <c r="E33" s="5">
        <f t="shared" ref="E33:L43" si="17">E$1*$B33*$A33</f>
        <v>3532280.96</v>
      </c>
      <c r="F33" s="5">
        <f t="shared" si="17"/>
        <v>2523042.16</v>
      </c>
      <c r="G33" s="5">
        <f t="shared" si="17"/>
        <v>2018441.04</v>
      </c>
      <c r="H33" s="5">
        <f t="shared" si="17"/>
        <v>1513839.92</v>
      </c>
      <c r="I33" s="5">
        <f t="shared" si="17"/>
        <v>1009238.8</v>
      </c>
      <c r="J33" s="5">
        <f t="shared" si="17"/>
        <v>1009238.8</v>
      </c>
      <c r="K33" s="5">
        <f t="shared" si="17"/>
        <v>756901.68</v>
      </c>
      <c r="L33" s="5">
        <f t="shared" si="17"/>
        <v>756901.68</v>
      </c>
      <c r="M33" s="46"/>
      <c r="O33" s="8">
        <f>A33</f>
        <v>914</v>
      </c>
      <c r="P33" s="4">
        <f>B33</f>
        <v>0.04</v>
      </c>
      <c r="Q33" s="5">
        <f>Q$1*$B33*$A33</f>
        <v>7064561.9199999999</v>
      </c>
      <c r="R33" s="5">
        <f>R$1*$B33*$A33</f>
        <v>5046120.88</v>
      </c>
      <c r="S33" s="5">
        <f>S$1*$B33*$A33</f>
        <v>3532280.96</v>
      </c>
      <c r="T33" s="5">
        <f>T$1*$B33*$A33</f>
        <v>2523042.16</v>
      </c>
      <c r="U33" s="5">
        <f t="shared" ref="U33:Z33" si="18">U$1*$B33*$A33</f>
        <v>2018441.04</v>
      </c>
      <c r="V33" s="5">
        <f t="shared" si="18"/>
        <v>1513839.92</v>
      </c>
      <c r="W33" s="5">
        <f t="shared" si="18"/>
        <v>1009238.8</v>
      </c>
      <c r="X33" s="5">
        <f t="shared" si="18"/>
        <v>1009238.8</v>
      </c>
      <c r="Y33" s="5">
        <f t="shared" si="18"/>
        <v>756901.68</v>
      </c>
      <c r="Z33" s="5">
        <f t="shared" si="18"/>
        <v>756901.68</v>
      </c>
      <c r="AA33" s="46"/>
    </row>
    <row r="34" spans="1:27" ht="15" thickTop="1" thickBot="1" x14ac:dyDescent="0.6">
      <c r="A34" s="8">
        <v>1445</v>
      </c>
      <c r="B34" s="4">
        <f t="shared" ref="B34:B43" si="19">B19</f>
        <v>0.03</v>
      </c>
      <c r="C34" s="5">
        <f t="shared" ref="C34:D43" si="20">C$1*$B34*$A34</f>
        <v>8376607.2000000002</v>
      </c>
      <c r="D34" s="5">
        <f t="shared" si="20"/>
        <v>5983297.0499999998</v>
      </c>
      <c r="E34" s="5">
        <f t="shared" si="17"/>
        <v>4188303.6</v>
      </c>
      <c r="F34" s="5">
        <f t="shared" si="17"/>
        <v>2991626.85</v>
      </c>
      <c r="G34" s="5">
        <f t="shared" si="17"/>
        <v>2393310.15</v>
      </c>
      <c r="H34" s="5">
        <f t="shared" si="17"/>
        <v>1794993.45</v>
      </c>
      <c r="I34" s="5">
        <f t="shared" si="17"/>
        <v>1196676.75</v>
      </c>
      <c r="J34" s="5">
        <f t="shared" si="17"/>
        <v>1196676.75</v>
      </c>
      <c r="K34" s="5">
        <f t="shared" si="17"/>
        <v>897475.05</v>
      </c>
      <c r="L34" s="5">
        <f t="shared" si="17"/>
        <v>897475.05</v>
      </c>
      <c r="M34" s="46"/>
      <c r="O34" s="8">
        <f t="shared" ref="O34:P43" si="21">A34</f>
        <v>1445</v>
      </c>
      <c r="P34" s="4">
        <f t="shared" si="21"/>
        <v>0.03</v>
      </c>
      <c r="Q34" s="5">
        <f t="shared" ref="Q34:Q43" si="22">Q$1*$B34*$A34</f>
        <v>8376607.2000000002</v>
      </c>
      <c r="R34" s="5">
        <f t="shared" ref="R34:R43" si="23">$D$1*$B34*$A34</f>
        <v>5983297.0499999998</v>
      </c>
      <c r="S34" s="5">
        <f t="shared" ref="S34:S43" si="24">$E$1*$B34*$A34</f>
        <v>4188303.6</v>
      </c>
      <c r="T34" s="5">
        <f t="shared" ref="T34:Z43" si="25">T$1*$B34*$A34</f>
        <v>2991626.85</v>
      </c>
      <c r="U34" s="5">
        <f t="shared" si="25"/>
        <v>2393310.15</v>
      </c>
      <c r="V34" s="5">
        <f t="shared" si="25"/>
        <v>1794993.45</v>
      </c>
      <c r="W34" s="5">
        <f t="shared" si="25"/>
        <v>1196676.75</v>
      </c>
      <c r="X34" s="5">
        <f t="shared" si="25"/>
        <v>1196676.75</v>
      </c>
      <c r="Y34" s="5">
        <f t="shared" si="25"/>
        <v>897475.05</v>
      </c>
      <c r="Z34" s="5">
        <f t="shared" si="25"/>
        <v>897475.05</v>
      </c>
      <c r="AA34" s="46"/>
    </row>
    <row r="35" spans="1:27" ht="15" thickTop="1" thickBot="1" x14ac:dyDescent="0.6">
      <c r="A35" s="8">
        <v>3716</v>
      </c>
      <c r="B35" s="4">
        <f t="shared" si="19"/>
        <v>0.09</v>
      </c>
      <c r="C35" s="5">
        <f t="shared" si="20"/>
        <v>64624510.080000006</v>
      </c>
      <c r="D35" s="5">
        <f t="shared" si="20"/>
        <v>46160412.119999997</v>
      </c>
      <c r="E35" s="5">
        <f t="shared" si="17"/>
        <v>32312255.040000003</v>
      </c>
      <c r="F35" s="5">
        <f t="shared" si="17"/>
        <v>23080038.84</v>
      </c>
      <c r="G35" s="5">
        <f t="shared" si="17"/>
        <v>18464097.959999997</v>
      </c>
      <c r="H35" s="5">
        <f t="shared" si="17"/>
        <v>13848157.079999998</v>
      </c>
      <c r="I35" s="5">
        <f t="shared" si="17"/>
        <v>9232216.1999999993</v>
      </c>
      <c r="J35" s="5">
        <f t="shared" si="17"/>
        <v>9232216.1999999993</v>
      </c>
      <c r="K35" s="5">
        <f t="shared" si="17"/>
        <v>6923911.3200000003</v>
      </c>
      <c r="L35" s="5">
        <f t="shared" si="17"/>
        <v>6923911.3200000003</v>
      </c>
      <c r="M35" s="46"/>
      <c r="O35" s="8">
        <f t="shared" si="21"/>
        <v>3716</v>
      </c>
      <c r="P35" s="4">
        <f t="shared" si="21"/>
        <v>0.09</v>
      </c>
      <c r="Q35" s="5">
        <f t="shared" si="22"/>
        <v>64624510.080000006</v>
      </c>
      <c r="R35" s="5">
        <f t="shared" si="23"/>
        <v>46160412.119999997</v>
      </c>
      <c r="S35" s="5">
        <f t="shared" si="24"/>
        <v>32312255.040000003</v>
      </c>
      <c r="T35" s="5">
        <f t="shared" si="25"/>
        <v>23080038.84</v>
      </c>
      <c r="U35" s="5">
        <f t="shared" si="25"/>
        <v>18464097.959999997</v>
      </c>
      <c r="V35" s="5">
        <f t="shared" si="25"/>
        <v>13848157.079999998</v>
      </c>
      <c r="W35" s="5">
        <f t="shared" si="25"/>
        <v>9232216.1999999993</v>
      </c>
      <c r="X35" s="5">
        <f t="shared" si="25"/>
        <v>9232216.1999999993</v>
      </c>
      <c r="Y35" s="5">
        <f t="shared" si="25"/>
        <v>6923911.3200000003</v>
      </c>
      <c r="Z35" s="5">
        <f t="shared" si="25"/>
        <v>6923911.3200000003</v>
      </c>
      <c r="AA35" s="46"/>
    </row>
    <row r="36" spans="1:27" ht="15" thickTop="1" thickBot="1" x14ac:dyDescent="0.6">
      <c r="A36" s="8">
        <v>5684</v>
      </c>
      <c r="B36" s="4">
        <f t="shared" si="19"/>
        <v>0.12</v>
      </c>
      <c r="C36" s="5">
        <f t="shared" si="20"/>
        <v>131799682.56</v>
      </c>
      <c r="D36" s="5">
        <f t="shared" si="20"/>
        <v>94142727.839999989</v>
      </c>
      <c r="E36" s="5">
        <f t="shared" si="17"/>
        <v>65899841.280000001</v>
      </c>
      <c r="F36" s="5">
        <f t="shared" si="17"/>
        <v>47071022.879999995</v>
      </c>
      <c r="G36" s="5">
        <f t="shared" si="17"/>
        <v>37656954.719999999</v>
      </c>
      <c r="H36" s="5">
        <f t="shared" si="17"/>
        <v>28242886.560000002</v>
      </c>
      <c r="I36" s="5">
        <f t="shared" si="17"/>
        <v>18828818.399999999</v>
      </c>
      <c r="J36" s="5">
        <f t="shared" si="17"/>
        <v>18828818.399999999</v>
      </c>
      <c r="K36" s="5">
        <f t="shared" si="17"/>
        <v>14121102.24</v>
      </c>
      <c r="L36" s="5">
        <f t="shared" si="17"/>
        <v>14121102.24</v>
      </c>
      <c r="M36" s="46"/>
      <c r="O36" s="8">
        <f t="shared" si="21"/>
        <v>5684</v>
      </c>
      <c r="P36" s="4">
        <f t="shared" si="21"/>
        <v>0.12</v>
      </c>
      <c r="Q36" s="5">
        <f t="shared" si="22"/>
        <v>131799682.56</v>
      </c>
      <c r="R36" s="5">
        <f t="shared" si="23"/>
        <v>94142727.839999989</v>
      </c>
      <c r="S36" s="5">
        <f t="shared" si="24"/>
        <v>65899841.280000001</v>
      </c>
      <c r="T36" s="5">
        <f t="shared" si="25"/>
        <v>47071022.879999995</v>
      </c>
      <c r="U36" s="5">
        <f t="shared" si="25"/>
        <v>37656954.719999999</v>
      </c>
      <c r="V36" s="5">
        <f t="shared" si="25"/>
        <v>28242886.560000002</v>
      </c>
      <c r="W36" s="5">
        <f t="shared" si="25"/>
        <v>18828818.399999999</v>
      </c>
      <c r="X36" s="5">
        <f t="shared" si="25"/>
        <v>18828818.399999999</v>
      </c>
      <c r="Y36" s="5">
        <f t="shared" si="25"/>
        <v>14121102.24</v>
      </c>
      <c r="Z36" s="5">
        <f t="shared" si="25"/>
        <v>14121102.24</v>
      </c>
      <c r="AA36" s="46"/>
    </row>
    <row r="37" spans="1:27" ht="15" thickTop="1" thickBot="1" x14ac:dyDescent="0.6">
      <c r="A37" s="8">
        <v>6782</v>
      </c>
      <c r="B37" s="4">
        <f t="shared" si="19"/>
        <v>0.12</v>
      </c>
      <c r="C37" s="5">
        <f t="shared" si="20"/>
        <v>157259930.88</v>
      </c>
      <c r="D37" s="5">
        <f t="shared" si="20"/>
        <v>112328638.31999999</v>
      </c>
      <c r="E37" s="5">
        <f t="shared" si="17"/>
        <v>78629965.439999998</v>
      </c>
      <c r="F37" s="5">
        <f t="shared" si="17"/>
        <v>56163912.239999995</v>
      </c>
      <c r="G37" s="5">
        <f t="shared" si="17"/>
        <v>44931292.560000002</v>
      </c>
      <c r="H37" s="5">
        <f t="shared" si="17"/>
        <v>33698672.880000003</v>
      </c>
      <c r="I37" s="5">
        <f t="shared" si="17"/>
        <v>22466053.199999999</v>
      </c>
      <c r="J37" s="5">
        <f t="shared" si="17"/>
        <v>22466053.199999999</v>
      </c>
      <c r="K37" s="5">
        <f t="shared" si="17"/>
        <v>16848929.52</v>
      </c>
      <c r="L37" s="5">
        <f t="shared" si="17"/>
        <v>16848929.52</v>
      </c>
      <c r="M37" s="46"/>
      <c r="O37" s="8">
        <f t="shared" si="21"/>
        <v>6782</v>
      </c>
      <c r="P37" s="4">
        <f t="shared" si="21"/>
        <v>0.12</v>
      </c>
      <c r="Q37" s="5">
        <f t="shared" si="22"/>
        <v>157259930.88</v>
      </c>
      <c r="R37" s="5">
        <f t="shared" si="23"/>
        <v>112328638.31999999</v>
      </c>
      <c r="S37" s="5">
        <f t="shared" si="24"/>
        <v>78629965.439999998</v>
      </c>
      <c r="T37" s="5">
        <f t="shared" si="25"/>
        <v>56163912.239999995</v>
      </c>
      <c r="U37" s="5">
        <f t="shared" si="25"/>
        <v>44931292.560000002</v>
      </c>
      <c r="V37" s="5">
        <f t="shared" si="25"/>
        <v>33698672.880000003</v>
      </c>
      <c r="W37" s="5">
        <f t="shared" si="25"/>
        <v>22466053.199999999</v>
      </c>
      <c r="X37" s="5">
        <f t="shared" si="25"/>
        <v>22466053.199999999</v>
      </c>
      <c r="Y37" s="5">
        <f t="shared" si="25"/>
        <v>16848929.52</v>
      </c>
      <c r="Z37" s="5">
        <f t="shared" si="25"/>
        <v>16848929.52</v>
      </c>
      <c r="AA37" s="46"/>
    </row>
    <row r="38" spans="1:27" ht="15" thickTop="1" thickBot="1" x14ac:dyDescent="0.6">
      <c r="A38" s="8">
        <v>8889</v>
      </c>
      <c r="B38" s="4">
        <f t="shared" si="19"/>
        <v>0.11</v>
      </c>
      <c r="C38" s="5">
        <f t="shared" si="20"/>
        <v>188940317.28</v>
      </c>
      <c r="D38" s="5">
        <f t="shared" si="20"/>
        <v>134957509.17000002</v>
      </c>
      <c r="E38" s="5">
        <f t="shared" si="17"/>
        <v>94470158.640000001</v>
      </c>
      <c r="F38" s="5">
        <f t="shared" si="17"/>
        <v>67478265.689999998</v>
      </c>
      <c r="G38" s="5">
        <f t="shared" si="17"/>
        <v>53982808.109999999</v>
      </c>
      <c r="H38" s="5">
        <f t="shared" si="17"/>
        <v>40487350.530000001</v>
      </c>
      <c r="I38" s="5">
        <f t="shared" si="17"/>
        <v>26991892.950000003</v>
      </c>
      <c r="J38" s="5">
        <f t="shared" si="17"/>
        <v>26991892.950000003</v>
      </c>
      <c r="K38" s="5">
        <f t="shared" si="17"/>
        <v>20243186.370000001</v>
      </c>
      <c r="L38" s="5">
        <f t="shared" si="17"/>
        <v>20243186.370000001</v>
      </c>
      <c r="M38" s="46"/>
      <c r="O38" s="8">
        <f t="shared" si="21"/>
        <v>8889</v>
      </c>
      <c r="P38" s="4">
        <f t="shared" si="21"/>
        <v>0.11</v>
      </c>
      <c r="Q38" s="5">
        <f t="shared" si="22"/>
        <v>188940317.28</v>
      </c>
      <c r="R38" s="5">
        <f t="shared" si="23"/>
        <v>134957509.17000002</v>
      </c>
      <c r="S38" s="5">
        <f t="shared" si="24"/>
        <v>94470158.640000001</v>
      </c>
      <c r="T38" s="5">
        <f t="shared" si="25"/>
        <v>67478265.689999998</v>
      </c>
      <c r="U38" s="5">
        <f t="shared" si="25"/>
        <v>53982808.109999999</v>
      </c>
      <c r="V38" s="5">
        <f t="shared" si="25"/>
        <v>40487350.530000001</v>
      </c>
      <c r="W38" s="5">
        <f t="shared" si="25"/>
        <v>26991892.950000003</v>
      </c>
      <c r="X38" s="5">
        <f t="shared" si="25"/>
        <v>26991892.950000003</v>
      </c>
      <c r="Y38" s="5">
        <f t="shared" si="25"/>
        <v>20243186.370000001</v>
      </c>
      <c r="Z38" s="5">
        <f t="shared" si="25"/>
        <v>20243186.370000001</v>
      </c>
      <c r="AA38" s="46"/>
    </row>
    <row r="39" spans="1:27" ht="15" thickTop="1" thickBot="1" x14ac:dyDescent="0.6">
      <c r="A39" s="8">
        <v>11769</v>
      </c>
      <c r="B39" s="4">
        <f t="shared" si="19"/>
        <v>0.11</v>
      </c>
      <c r="C39" s="5">
        <f t="shared" si="20"/>
        <v>250156214.88</v>
      </c>
      <c r="D39" s="5">
        <f>D$1*$B39*$A39</f>
        <v>178683195.56999999</v>
      </c>
      <c r="E39" s="5">
        <f t="shared" si="17"/>
        <v>125078107.44</v>
      </c>
      <c r="F39" s="5">
        <f t="shared" si="17"/>
        <v>89340950.489999995</v>
      </c>
      <c r="G39" s="5">
        <f t="shared" si="17"/>
        <v>71473019.310000002</v>
      </c>
      <c r="H39" s="5">
        <f t="shared" si="17"/>
        <v>53605088.130000003</v>
      </c>
      <c r="I39" s="5">
        <f t="shared" si="17"/>
        <v>35737156.950000003</v>
      </c>
      <c r="J39" s="5">
        <f t="shared" si="17"/>
        <v>35737156.950000003</v>
      </c>
      <c r="K39" s="5">
        <f t="shared" si="17"/>
        <v>26801896.77</v>
      </c>
      <c r="L39" s="5">
        <f t="shared" si="17"/>
        <v>26801896.77</v>
      </c>
      <c r="M39" s="46"/>
      <c r="O39" s="8">
        <f t="shared" si="21"/>
        <v>11769</v>
      </c>
      <c r="P39" s="4">
        <f t="shared" si="21"/>
        <v>0.11</v>
      </c>
      <c r="Q39" s="5">
        <f t="shared" si="22"/>
        <v>250156214.88</v>
      </c>
      <c r="R39" s="5">
        <f t="shared" si="23"/>
        <v>178683195.56999999</v>
      </c>
      <c r="S39" s="5">
        <f t="shared" si="24"/>
        <v>125078107.44</v>
      </c>
      <c r="T39" s="5">
        <f t="shared" si="25"/>
        <v>89340950.489999995</v>
      </c>
      <c r="U39" s="5">
        <f t="shared" si="25"/>
        <v>71473019.310000002</v>
      </c>
      <c r="V39" s="5">
        <f t="shared" si="25"/>
        <v>53605088.130000003</v>
      </c>
      <c r="W39" s="5">
        <f t="shared" si="25"/>
        <v>35737156.950000003</v>
      </c>
      <c r="X39" s="5">
        <f t="shared" si="25"/>
        <v>35737156.950000003</v>
      </c>
      <c r="Y39" s="5">
        <f t="shared" si="25"/>
        <v>26801896.77</v>
      </c>
      <c r="Z39" s="5">
        <f>Z$1*$B39*$A39</f>
        <v>26801896.77</v>
      </c>
      <c r="AA39" s="46"/>
    </row>
    <row r="40" spans="1:27" ht="15" thickTop="1" thickBot="1" x14ac:dyDescent="0.6">
      <c r="A40" s="8">
        <v>12270</v>
      </c>
      <c r="B40" s="4">
        <f t="shared" si="19"/>
        <v>0.13</v>
      </c>
      <c r="C40" s="5">
        <f t="shared" si="20"/>
        <v>308224363.19999999</v>
      </c>
      <c r="D40" s="5">
        <f t="shared" si="20"/>
        <v>220160487.30000001</v>
      </c>
      <c r="E40" s="5">
        <f t="shared" si="17"/>
        <v>154112181.59999999</v>
      </c>
      <c r="F40" s="5">
        <f t="shared" si="17"/>
        <v>110079446.10000001</v>
      </c>
      <c r="G40" s="5">
        <f t="shared" si="17"/>
        <v>88063875.900000006</v>
      </c>
      <c r="H40" s="5">
        <f t="shared" si="17"/>
        <v>66048305.699999996</v>
      </c>
      <c r="I40" s="5">
        <f t="shared" si="17"/>
        <v>44032735.5</v>
      </c>
      <c r="J40" s="5">
        <f t="shared" si="17"/>
        <v>44032735.5</v>
      </c>
      <c r="K40" s="5">
        <f t="shared" si="17"/>
        <v>33023355.299999997</v>
      </c>
      <c r="L40" s="5">
        <f t="shared" si="17"/>
        <v>33023355.299999997</v>
      </c>
      <c r="M40" s="46"/>
      <c r="O40" s="8">
        <f t="shared" si="21"/>
        <v>12270</v>
      </c>
      <c r="P40" s="4">
        <f t="shared" si="21"/>
        <v>0.13</v>
      </c>
      <c r="Q40" s="5">
        <f t="shared" si="22"/>
        <v>308224363.19999999</v>
      </c>
      <c r="R40" s="5">
        <f t="shared" si="23"/>
        <v>220160487.30000001</v>
      </c>
      <c r="S40" s="5">
        <f t="shared" si="24"/>
        <v>154112181.59999999</v>
      </c>
      <c r="T40" s="5">
        <f t="shared" si="25"/>
        <v>110079446.10000001</v>
      </c>
      <c r="U40" s="5">
        <f t="shared" si="25"/>
        <v>88063875.900000006</v>
      </c>
      <c r="V40" s="5">
        <f t="shared" si="25"/>
        <v>66048305.699999996</v>
      </c>
      <c r="W40" s="5">
        <f t="shared" si="25"/>
        <v>44032735.5</v>
      </c>
      <c r="X40" s="5">
        <f t="shared" si="25"/>
        <v>44032735.5</v>
      </c>
      <c r="Y40" s="5">
        <f t="shared" si="25"/>
        <v>33023355.299999997</v>
      </c>
      <c r="Z40" s="5">
        <f t="shared" si="25"/>
        <v>33023355.299999997</v>
      </c>
      <c r="AA40" s="46"/>
    </row>
    <row r="41" spans="1:27" ht="15" thickTop="1" thickBot="1" x14ac:dyDescent="0.6">
      <c r="A41" s="8">
        <v>18943</v>
      </c>
      <c r="B41" s="4">
        <f t="shared" si="19"/>
        <v>0.13</v>
      </c>
      <c r="C41" s="5">
        <f t="shared" si="20"/>
        <v>475851190.88</v>
      </c>
      <c r="D41" s="5">
        <f t="shared" si="20"/>
        <v>339894059.57000005</v>
      </c>
      <c r="E41" s="5">
        <f t="shared" si="17"/>
        <v>237925595.44</v>
      </c>
      <c r="F41" s="5">
        <f t="shared" si="17"/>
        <v>169945798.49000001</v>
      </c>
      <c r="G41" s="5">
        <f t="shared" si="17"/>
        <v>135957131.31</v>
      </c>
      <c r="H41" s="5">
        <f t="shared" si="17"/>
        <v>101968464.13</v>
      </c>
      <c r="I41" s="5">
        <f t="shared" si="17"/>
        <v>67979796.950000003</v>
      </c>
      <c r="J41" s="5">
        <f t="shared" si="17"/>
        <v>67979796.950000003</v>
      </c>
      <c r="K41" s="5">
        <f t="shared" si="17"/>
        <v>50983000.769999996</v>
      </c>
      <c r="L41" s="5">
        <f t="shared" si="17"/>
        <v>50983000.769999996</v>
      </c>
      <c r="M41" s="46"/>
      <c r="O41" s="8">
        <f t="shared" si="21"/>
        <v>18943</v>
      </c>
      <c r="P41" s="4">
        <f t="shared" si="21"/>
        <v>0.13</v>
      </c>
      <c r="Q41" s="5">
        <f t="shared" si="22"/>
        <v>475851190.88</v>
      </c>
      <c r="R41" s="5">
        <f t="shared" si="23"/>
        <v>339894059.57000005</v>
      </c>
      <c r="S41" s="5">
        <f t="shared" si="24"/>
        <v>237925595.44</v>
      </c>
      <c r="T41" s="5">
        <f t="shared" si="25"/>
        <v>169945798.49000001</v>
      </c>
      <c r="U41" s="5">
        <f t="shared" si="25"/>
        <v>135957131.31</v>
      </c>
      <c r="V41" s="5">
        <f t="shared" si="25"/>
        <v>101968464.13</v>
      </c>
      <c r="W41" s="5">
        <f t="shared" si="25"/>
        <v>67979796.950000003</v>
      </c>
      <c r="X41" s="5">
        <f t="shared" si="25"/>
        <v>67979796.950000003</v>
      </c>
      <c r="Y41" s="5">
        <f t="shared" si="25"/>
        <v>50983000.769999996</v>
      </c>
      <c r="Z41" s="5">
        <f t="shared" si="25"/>
        <v>50983000.769999996</v>
      </c>
      <c r="AA41" s="46"/>
    </row>
    <row r="42" spans="1:27" ht="15" thickTop="1" thickBot="1" x14ac:dyDescent="0.6">
      <c r="A42" s="8">
        <v>23131</v>
      </c>
      <c r="B42" s="4">
        <f t="shared" si="19"/>
        <v>0.09</v>
      </c>
      <c r="C42" s="5">
        <f t="shared" si="20"/>
        <v>402268445.28000003</v>
      </c>
      <c r="D42" s="5">
        <f t="shared" si="20"/>
        <v>287334901.17000002</v>
      </c>
      <c r="E42" s="5">
        <f t="shared" si="17"/>
        <v>201134222.64000002</v>
      </c>
      <c r="F42" s="5">
        <f t="shared" si="17"/>
        <v>143666409.69</v>
      </c>
      <c r="G42" s="5">
        <f t="shared" si="17"/>
        <v>114933544.10999998</v>
      </c>
      <c r="H42" s="5">
        <f t="shared" si="17"/>
        <v>86200678.529999986</v>
      </c>
      <c r="I42" s="5">
        <f t="shared" si="17"/>
        <v>57467812.949999996</v>
      </c>
      <c r="J42" s="5">
        <f t="shared" si="17"/>
        <v>57467812.949999996</v>
      </c>
      <c r="K42" s="5">
        <f t="shared" si="17"/>
        <v>43099298.369999997</v>
      </c>
      <c r="L42" s="5">
        <f t="shared" si="17"/>
        <v>43099298.369999997</v>
      </c>
      <c r="M42" s="46"/>
      <c r="O42" s="8">
        <f t="shared" si="21"/>
        <v>23131</v>
      </c>
      <c r="P42" s="4">
        <f t="shared" si="21"/>
        <v>0.09</v>
      </c>
      <c r="Q42" s="5">
        <f t="shared" si="22"/>
        <v>402268445.28000003</v>
      </c>
      <c r="R42" s="5">
        <f t="shared" si="23"/>
        <v>287334901.17000002</v>
      </c>
      <c r="S42" s="5">
        <f t="shared" si="24"/>
        <v>201134222.64000002</v>
      </c>
      <c r="T42" s="5">
        <f t="shared" si="25"/>
        <v>143666409.69</v>
      </c>
      <c r="U42" s="5">
        <f t="shared" si="25"/>
        <v>114933544.10999998</v>
      </c>
      <c r="V42" s="5">
        <f t="shared" si="25"/>
        <v>86200678.529999986</v>
      </c>
      <c r="W42" s="5">
        <f t="shared" si="25"/>
        <v>57467812.949999996</v>
      </c>
      <c r="X42" s="5">
        <f t="shared" si="25"/>
        <v>57467812.949999996</v>
      </c>
      <c r="Y42" s="5">
        <f t="shared" si="25"/>
        <v>43099298.369999997</v>
      </c>
      <c r="Z42" s="5">
        <f t="shared" si="25"/>
        <v>43099298.369999997</v>
      </c>
      <c r="AA42" s="46"/>
    </row>
    <row r="43" spans="1:27" ht="15" thickTop="1" thickBot="1" x14ac:dyDescent="0.6">
      <c r="A43" s="9">
        <v>36551</v>
      </c>
      <c r="B43" s="10">
        <f t="shared" si="19"/>
        <v>0.04</v>
      </c>
      <c r="C43" s="11">
        <f t="shared" si="20"/>
        <v>282512913.27999997</v>
      </c>
      <c r="D43" s="11">
        <f t="shared" si="20"/>
        <v>201795146.92000002</v>
      </c>
      <c r="E43" s="11">
        <f t="shared" si="17"/>
        <v>141256456.63999999</v>
      </c>
      <c r="F43" s="11">
        <f t="shared" si="17"/>
        <v>100896842.44</v>
      </c>
      <c r="G43" s="11">
        <f t="shared" si="17"/>
        <v>80717766.359999999</v>
      </c>
      <c r="H43" s="11">
        <f t="shared" si="17"/>
        <v>60538690.280000001</v>
      </c>
      <c r="I43" s="11">
        <f t="shared" si="17"/>
        <v>40359614.200000003</v>
      </c>
      <c r="J43" s="11">
        <f t="shared" si="17"/>
        <v>40359614.200000003</v>
      </c>
      <c r="K43" s="11">
        <f t="shared" si="17"/>
        <v>30268614.120000001</v>
      </c>
      <c r="L43" s="11">
        <f t="shared" si="17"/>
        <v>30268614.120000001</v>
      </c>
      <c r="M43" s="47"/>
      <c r="O43" s="9">
        <f t="shared" si="21"/>
        <v>36551</v>
      </c>
      <c r="P43" s="10">
        <f t="shared" si="21"/>
        <v>0.04</v>
      </c>
      <c r="Q43" s="11">
        <f t="shared" si="22"/>
        <v>282512913.27999997</v>
      </c>
      <c r="R43" s="11">
        <f t="shared" si="23"/>
        <v>201795146.92000002</v>
      </c>
      <c r="S43" s="11">
        <f t="shared" si="24"/>
        <v>141256456.63999999</v>
      </c>
      <c r="T43" s="11">
        <f t="shared" si="25"/>
        <v>100896842.44</v>
      </c>
      <c r="U43" s="11">
        <f t="shared" si="25"/>
        <v>80717766.359999999</v>
      </c>
      <c r="V43" s="11">
        <f t="shared" si="25"/>
        <v>60538690.280000001</v>
      </c>
      <c r="W43" s="11">
        <f t="shared" si="25"/>
        <v>40359614.200000003</v>
      </c>
      <c r="X43" s="11">
        <f t="shared" si="25"/>
        <v>40359614.200000003</v>
      </c>
      <c r="Y43" s="11">
        <f t="shared" si="25"/>
        <v>30268614.120000001</v>
      </c>
      <c r="Z43" s="11">
        <f t="shared" si="25"/>
        <v>30268614.120000001</v>
      </c>
      <c r="AA43" s="47"/>
    </row>
    <row r="45" spans="1:27" ht="14.7" thickBot="1" x14ac:dyDescent="0.6"/>
    <row r="46" spans="1:27" ht="19.5" thickBot="1" x14ac:dyDescent="0.75">
      <c r="A46" s="12" t="str">
        <f>A1</f>
        <v>Year 9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9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841</v>
      </c>
      <c r="B48" s="4">
        <f>B33</f>
        <v>0.04</v>
      </c>
      <c r="C48" s="5">
        <f>C$1*$B48*$A48</f>
        <v>6500324.4799999995</v>
      </c>
      <c r="D48" s="5">
        <f>D$1*$B48*$A48</f>
        <v>4643093.72</v>
      </c>
      <c r="E48" s="5">
        <f t="shared" ref="E48:L58" si="26">E$1*$B48*$A48</f>
        <v>3250162.2399999998</v>
      </c>
      <c r="F48" s="5">
        <f t="shared" si="26"/>
        <v>2321530.04</v>
      </c>
      <c r="G48" s="5">
        <f t="shared" si="26"/>
        <v>1857230.76</v>
      </c>
      <c r="H48" s="5">
        <f t="shared" si="26"/>
        <v>1392931.48</v>
      </c>
      <c r="I48" s="5">
        <f t="shared" si="26"/>
        <v>928632.20000000007</v>
      </c>
      <c r="J48" s="5">
        <f t="shared" si="26"/>
        <v>928632.20000000007</v>
      </c>
      <c r="K48" s="5">
        <f t="shared" si="26"/>
        <v>696448.92</v>
      </c>
      <c r="L48" s="5">
        <f t="shared" si="26"/>
        <v>696448.92</v>
      </c>
      <c r="M48" s="46"/>
      <c r="O48" s="8">
        <f>A48</f>
        <v>841</v>
      </c>
      <c r="P48" s="4">
        <f>B48</f>
        <v>0.04</v>
      </c>
      <c r="Q48" s="5">
        <f>Q$1*$B48*$A48</f>
        <v>6500324.4799999995</v>
      </c>
      <c r="R48" s="5">
        <f>R$1*$B48*$A48</f>
        <v>4643093.72</v>
      </c>
      <c r="S48" s="5">
        <f>S$1*$B48*$A48</f>
        <v>3250162.2399999998</v>
      </c>
      <c r="T48" s="5">
        <f>T$1*$B48*$A48</f>
        <v>2321530.04</v>
      </c>
      <c r="U48" s="5">
        <f t="shared" ref="U48:Z48" si="27">U$1*$B48*$A48</f>
        <v>1857230.76</v>
      </c>
      <c r="V48" s="5">
        <f t="shared" si="27"/>
        <v>1392931.48</v>
      </c>
      <c r="W48" s="5">
        <f t="shared" si="27"/>
        <v>928632.20000000007</v>
      </c>
      <c r="X48" s="5">
        <f t="shared" si="27"/>
        <v>928632.20000000007</v>
      </c>
      <c r="Y48" s="5">
        <f t="shared" si="27"/>
        <v>696448.92</v>
      </c>
      <c r="Z48" s="5">
        <f t="shared" si="27"/>
        <v>696448.92</v>
      </c>
      <c r="AA48" s="46"/>
    </row>
    <row r="49" spans="1:27" ht="15" thickTop="1" thickBot="1" x14ac:dyDescent="0.6">
      <c r="A49" s="8">
        <v>1973</v>
      </c>
      <c r="B49" s="4">
        <f t="shared" ref="B49:B58" si="28">B34</f>
        <v>0.03</v>
      </c>
      <c r="C49" s="5">
        <f t="shared" ref="C49:D58" si="29">C$1*$B49*$A49</f>
        <v>11437402.08</v>
      </c>
      <c r="D49" s="5">
        <f t="shared" si="29"/>
        <v>8169581.3699999992</v>
      </c>
      <c r="E49" s="5">
        <f t="shared" si="26"/>
        <v>5718701.04</v>
      </c>
      <c r="F49" s="5">
        <f t="shared" si="26"/>
        <v>4084761.09</v>
      </c>
      <c r="G49" s="5">
        <f t="shared" si="26"/>
        <v>3267820.71</v>
      </c>
      <c r="H49" s="5">
        <f t="shared" si="26"/>
        <v>2450880.33</v>
      </c>
      <c r="I49" s="5">
        <f t="shared" si="26"/>
        <v>1633939.95</v>
      </c>
      <c r="J49" s="5">
        <f t="shared" si="26"/>
        <v>1633939.95</v>
      </c>
      <c r="K49" s="5">
        <f t="shared" si="26"/>
        <v>1225410.57</v>
      </c>
      <c r="L49" s="5">
        <f t="shared" si="26"/>
        <v>1225410.57</v>
      </c>
      <c r="M49" s="46"/>
      <c r="O49" s="8">
        <f t="shared" ref="O49:P58" si="30">A49</f>
        <v>1973</v>
      </c>
      <c r="P49" s="4">
        <f t="shared" si="30"/>
        <v>0.03</v>
      </c>
      <c r="Q49" s="5">
        <f t="shared" ref="Q49:Q58" si="31">Q$1*$B49*$A49</f>
        <v>11437402.08</v>
      </c>
      <c r="R49" s="5">
        <f t="shared" ref="R49:R58" si="32">$D$1*$B49*$A49</f>
        <v>8169581.3699999992</v>
      </c>
      <c r="S49" s="5">
        <f t="shared" ref="S49:S58" si="33">$E$1*$B49*$A49</f>
        <v>5718701.04</v>
      </c>
      <c r="T49" s="5">
        <f t="shared" ref="T49:Z58" si="34">T$1*$B49*$A49</f>
        <v>4084761.09</v>
      </c>
      <c r="U49" s="5">
        <f t="shared" si="34"/>
        <v>3267820.71</v>
      </c>
      <c r="V49" s="5">
        <f t="shared" si="34"/>
        <v>2450880.33</v>
      </c>
      <c r="W49" s="5">
        <f t="shared" si="34"/>
        <v>1633939.95</v>
      </c>
      <c r="X49" s="5">
        <f t="shared" si="34"/>
        <v>1633939.95</v>
      </c>
      <c r="Y49" s="5">
        <f t="shared" si="34"/>
        <v>1225410.57</v>
      </c>
      <c r="Z49" s="5">
        <f t="shared" si="34"/>
        <v>1225410.57</v>
      </c>
      <c r="AA49" s="46"/>
    </row>
    <row r="50" spans="1:27" ht="15" thickTop="1" thickBot="1" x14ac:dyDescent="0.6">
      <c r="A50" s="8">
        <v>2054</v>
      </c>
      <c r="B50" s="4">
        <f t="shared" si="28"/>
        <v>0.09</v>
      </c>
      <c r="C50" s="5">
        <f t="shared" si="29"/>
        <v>35720867.520000003</v>
      </c>
      <c r="D50" s="5">
        <f t="shared" si="29"/>
        <v>25514931.780000001</v>
      </c>
      <c r="E50" s="5">
        <f t="shared" si="26"/>
        <v>17860433.760000002</v>
      </c>
      <c r="F50" s="5">
        <f t="shared" si="26"/>
        <v>12757373.459999999</v>
      </c>
      <c r="G50" s="5">
        <f t="shared" si="26"/>
        <v>10205935.739999998</v>
      </c>
      <c r="H50" s="5">
        <f t="shared" si="26"/>
        <v>7654498.0199999996</v>
      </c>
      <c r="I50" s="5">
        <f t="shared" si="26"/>
        <v>5103060.3</v>
      </c>
      <c r="J50" s="5">
        <f t="shared" si="26"/>
        <v>5103060.3</v>
      </c>
      <c r="K50" s="5">
        <f t="shared" si="26"/>
        <v>3827156.58</v>
      </c>
      <c r="L50" s="5">
        <f t="shared" si="26"/>
        <v>3827156.58</v>
      </c>
      <c r="M50" s="46"/>
      <c r="O50" s="8">
        <f t="shared" si="30"/>
        <v>2054</v>
      </c>
      <c r="P50" s="4">
        <f t="shared" si="30"/>
        <v>0.09</v>
      </c>
      <c r="Q50" s="5">
        <f t="shared" si="31"/>
        <v>35720867.520000003</v>
      </c>
      <c r="R50" s="5">
        <f t="shared" si="32"/>
        <v>25514931.780000001</v>
      </c>
      <c r="S50" s="5">
        <f t="shared" si="33"/>
        <v>17860433.760000002</v>
      </c>
      <c r="T50" s="5">
        <f t="shared" si="34"/>
        <v>12757373.459999999</v>
      </c>
      <c r="U50" s="5">
        <f t="shared" si="34"/>
        <v>10205935.739999998</v>
      </c>
      <c r="V50" s="5">
        <f t="shared" si="34"/>
        <v>7654498.0199999996</v>
      </c>
      <c r="W50" s="5">
        <f t="shared" si="34"/>
        <v>5103060.3</v>
      </c>
      <c r="X50" s="5">
        <f t="shared" si="34"/>
        <v>5103060.3</v>
      </c>
      <c r="Y50" s="5">
        <f t="shared" si="34"/>
        <v>3827156.58</v>
      </c>
      <c r="Z50" s="5">
        <f t="shared" si="34"/>
        <v>3827156.58</v>
      </c>
      <c r="AA50" s="46"/>
    </row>
    <row r="51" spans="1:27" ht="15" thickTop="1" thickBot="1" x14ac:dyDescent="0.6">
      <c r="A51" s="8">
        <v>5677</v>
      </c>
      <c r="B51" s="4">
        <f t="shared" si="28"/>
        <v>0.12</v>
      </c>
      <c r="C51" s="5">
        <f t="shared" si="29"/>
        <v>131637367.68000001</v>
      </c>
      <c r="D51" s="5">
        <f t="shared" si="29"/>
        <v>94026788.519999996</v>
      </c>
      <c r="E51" s="5">
        <f t="shared" si="26"/>
        <v>65818683.840000004</v>
      </c>
      <c r="F51" s="5">
        <f t="shared" si="26"/>
        <v>47013053.640000001</v>
      </c>
      <c r="G51" s="5">
        <f t="shared" si="26"/>
        <v>37610579.159999996</v>
      </c>
      <c r="H51" s="5">
        <f t="shared" si="26"/>
        <v>28208104.68</v>
      </c>
      <c r="I51" s="5">
        <f t="shared" si="26"/>
        <v>18805630.199999999</v>
      </c>
      <c r="J51" s="5">
        <f t="shared" si="26"/>
        <v>18805630.199999999</v>
      </c>
      <c r="K51" s="5">
        <f t="shared" si="26"/>
        <v>14103711.720000001</v>
      </c>
      <c r="L51" s="5">
        <f t="shared" si="26"/>
        <v>14103711.720000001</v>
      </c>
      <c r="M51" s="46"/>
      <c r="O51" s="8">
        <f t="shared" si="30"/>
        <v>5677</v>
      </c>
      <c r="P51" s="4">
        <f t="shared" si="30"/>
        <v>0.12</v>
      </c>
      <c r="Q51" s="5">
        <f t="shared" si="31"/>
        <v>131637367.68000001</v>
      </c>
      <c r="R51" s="5">
        <f t="shared" si="32"/>
        <v>94026788.519999996</v>
      </c>
      <c r="S51" s="5">
        <f t="shared" si="33"/>
        <v>65818683.840000004</v>
      </c>
      <c r="T51" s="5">
        <f t="shared" si="34"/>
        <v>47013053.640000001</v>
      </c>
      <c r="U51" s="5">
        <f t="shared" si="34"/>
        <v>37610579.159999996</v>
      </c>
      <c r="V51" s="5">
        <f t="shared" si="34"/>
        <v>28208104.68</v>
      </c>
      <c r="W51" s="5">
        <f t="shared" si="34"/>
        <v>18805630.199999999</v>
      </c>
      <c r="X51" s="5">
        <f t="shared" si="34"/>
        <v>18805630.199999999</v>
      </c>
      <c r="Y51" s="5">
        <f t="shared" si="34"/>
        <v>14103711.720000001</v>
      </c>
      <c r="Z51" s="5">
        <f t="shared" si="34"/>
        <v>14103711.720000001</v>
      </c>
      <c r="AA51" s="46"/>
    </row>
    <row r="52" spans="1:27" ht="15" thickTop="1" thickBot="1" x14ac:dyDescent="0.6">
      <c r="A52" s="8">
        <v>6245</v>
      </c>
      <c r="B52" s="4">
        <f t="shared" si="28"/>
        <v>0.12</v>
      </c>
      <c r="C52" s="5">
        <f t="shared" si="29"/>
        <v>144808060.80000001</v>
      </c>
      <c r="D52" s="5">
        <f t="shared" si="29"/>
        <v>103434436.19999999</v>
      </c>
      <c r="E52" s="5">
        <f t="shared" si="26"/>
        <v>72404030.400000006</v>
      </c>
      <c r="F52" s="5">
        <f t="shared" si="26"/>
        <v>51716843.399999999</v>
      </c>
      <c r="G52" s="5">
        <f t="shared" si="26"/>
        <v>41373624.600000001</v>
      </c>
      <c r="H52" s="5">
        <f t="shared" si="26"/>
        <v>31030405.800000001</v>
      </c>
      <c r="I52" s="5">
        <f t="shared" si="26"/>
        <v>20687187</v>
      </c>
      <c r="J52" s="5">
        <f t="shared" si="26"/>
        <v>20687187</v>
      </c>
      <c r="K52" s="5">
        <f t="shared" si="26"/>
        <v>15514828.200000001</v>
      </c>
      <c r="L52" s="5">
        <f t="shared" si="26"/>
        <v>15514828.200000001</v>
      </c>
      <c r="M52" s="46"/>
      <c r="O52" s="8">
        <f t="shared" si="30"/>
        <v>6245</v>
      </c>
      <c r="P52" s="4">
        <f t="shared" si="30"/>
        <v>0.12</v>
      </c>
      <c r="Q52" s="5">
        <f t="shared" si="31"/>
        <v>144808060.80000001</v>
      </c>
      <c r="R52" s="5">
        <f t="shared" si="32"/>
        <v>103434436.19999999</v>
      </c>
      <c r="S52" s="5">
        <f t="shared" si="33"/>
        <v>72404030.400000006</v>
      </c>
      <c r="T52" s="5">
        <f t="shared" si="34"/>
        <v>51716843.399999999</v>
      </c>
      <c r="U52" s="5">
        <f t="shared" si="34"/>
        <v>41373624.600000001</v>
      </c>
      <c r="V52" s="5">
        <f t="shared" si="34"/>
        <v>31030405.800000001</v>
      </c>
      <c r="W52" s="5">
        <f t="shared" si="34"/>
        <v>20687187</v>
      </c>
      <c r="X52" s="5">
        <f t="shared" si="34"/>
        <v>20687187</v>
      </c>
      <c r="Y52" s="5">
        <f t="shared" si="34"/>
        <v>15514828.200000001</v>
      </c>
      <c r="Z52" s="5">
        <f t="shared" si="34"/>
        <v>15514828.200000001</v>
      </c>
      <c r="AA52" s="46"/>
    </row>
    <row r="53" spans="1:27" ht="15" thickTop="1" thickBot="1" x14ac:dyDescent="0.6">
      <c r="A53" s="8">
        <v>8016</v>
      </c>
      <c r="B53" s="4">
        <f t="shared" si="28"/>
        <v>0.11</v>
      </c>
      <c r="C53" s="5">
        <f t="shared" si="29"/>
        <v>170384248.31999999</v>
      </c>
      <c r="D53" s="5">
        <f t="shared" si="29"/>
        <v>121703160.48</v>
      </c>
      <c r="E53" s="5">
        <f t="shared" si="26"/>
        <v>85192124.159999996</v>
      </c>
      <c r="F53" s="5">
        <f t="shared" si="26"/>
        <v>60851139.359999999</v>
      </c>
      <c r="G53" s="5">
        <f t="shared" si="26"/>
        <v>48681087.839999996</v>
      </c>
      <c r="H53" s="5">
        <f t="shared" si="26"/>
        <v>36511036.32</v>
      </c>
      <c r="I53" s="5">
        <f t="shared" si="26"/>
        <v>24340984.800000001</v>
      </c>
      <c r="J53" s="5">
        <f t="shared" si="26"/>
        <v>24340984.800000001</v>
      </c>
      <c r="K53" s="5">
        <f t="shared" si="26"/>
        <v>18255077.280000001</v>
      </c>
      <c r="L53" s="5">
        <f t="shared" si="26"/>
        <v>18255077.280000001</v>
      </c>
      <c r="M53" s="46"/>
      <c r="O53" s="8">
        <f t="shared" si="30"/>
        <v>8016</v>
      </c>
      <c r="P53" s="4">
        <f t="shared" si="30"/>
        <v>0.11</v>
      </c>
      <c r="Q53" s="5">
        <f t="shared" si="31"/>
        <v>170384248.31999999</v>
      </c>
      <c r="R53" s="5">
        <f t="shared" si="32"/>
        <v>121703160.48</v>
      </c>
      <c r="S53" s="5">
        <f t="shared" si="33"/>
        <v>85192124.159999996</v>
      </c>
      <c r="T53" s="5">
        <f t="shared" si="34"/>
        <v>60851139.359999999</v>
      </c>
      <c r="U53" s="5">
        <f t="shared" si="34"/>
        <v>48681087.839999996</v>
      </c>
      <c r="V53" s="5">
        <f t="shared" si="34"/>
        <v>36511036.32</v>
      </c>
      <c r="W53" s="5">
        <f t="shared" si="34"/>
        <v>24340984.800000001</v>
      </c>
      <c r="X53" s="5">
        <f t="shared" si="34"/>
        <v>24340984.800000001</v>
      </c>
      <c r="Y53" s="5">
        <f t="shared" si="34"/>
        <v>18255077.280000001</v>
      </c>
      <c r="Z53" s="5">
        <f t="shared" si="34"/>
        <v>18255077.280000001</v>
      </c>
      <c r="AA53" s="46"/>
    </row>
    <row r="54" spans="1:27" ht="15" thickTop="1" thickBot="1" x14ac:dyDescent="0.6">
      <c r="A54" s="8">
        <v>11588</v>
      </c>
      <c r="B54" s="4">
        <f t="shared" si="28"/>
        <v>0.11</v>
      </c>
      <c r="C54" s="5">
        <f t="shared" si="29"/>
        <v>246308965.75999999</v>
      </c>
      <c r="D54" s="5">
        <f>D$1*$B54*$A54</f>
        <v>175935157.64000002</v>
      </c>
      <c r="E54" s="5">
        <f t="shared" si="26"/>
        <v>123154482.88</v>
      </c>
      <c r="F54" s="5">
        <f t="shared" si="26"/>
        <v>87966941.480000004</v>
      </c>
      <c r="G54" s="5">
        <f t="shared" si="26"/>
        <v>70373808.120000005</v>
      </c>
      <c r="H54" s="5">
        <f t="shared" si="26"/>
        <v>52780674.760000005</v>
      </c>
      <c r="I54" s="5">
        <f t="shared" si="26"/>
        <v>35187541.399999999</v>
      </c>
      <c r="J54" s="5">
        <f t="shared" si="26"/>
        <v>35187541.399999999</v>
      </c>
      <c r="K54" s="5">
        <f t="shared" si="26"/>
        <v>26389700.039999999</v>
      </c>
      <c r="L54" s="5">
        <f t="shared" si="26"/>
        <v>26389700.039999999</v>
      </c>
      <c r="M54" s="46"/>
      <c r="O54" s="8">
        <f t="shared" si="30"/>
        <v>11588</v>
      </c>
      <c r="P54" s="4">
        <f t="shared" si="30"/>
        <v>0.11</v>
      </c>
      <c r="Q54" s="5">
        <f t="shared" si="31"/>
        <v>246308965.75999999</v>
      </c>
      <c r="R54" s="5">
        <f t="shared" si="32"/>
        <v>175935157.64000002</v>
      </c>
      <c r="S54" s="5">
        <f t="shared" si="33"/>
        <v>123154482.88</v>
      </c>
      <c r="T54" s="5">
        <f t="shared" si="34"/>
        <v>87966941.480000004</v>
      </c>
      <c r="U54" s="5">
        <f t="shared" si="34"/>
        <v>70373808.120000005</v>
      </c>
      <c r="V54" s="5">
        <f t="shared" si="34"/>
        <v>52780674.760000005</v>
      </c>
      <c r="W54" s="5">
        <f t="shared" si="34"/>
        <v>35187541.399999999</v>
      </c>
      <c r="X54" s="5">
        <f t="shared" si="34"/>
        <v>35187541.399999999</v>
      </c>
      <c r="Y54" s="5">
        <f t="shared" si="34"/>
        <v>26389700.039999999</v>
      </c>
      <c r="Z54" s="5">
        <f>Z$1*$B54*$A54</f>
        <v>26389700.039999999</v>
      </c>
      <c r="AA54" s="46"/>
    </row>
    <row r="55" spans="1:27" ht="15" thickTop="1" thickBot="1" x14ac:dyDescent="0.6">
      <c r="A55" s="8">
        <v>14208</v>
      </c>
      <c r="B55" s="4">
        <f t="shared" si="28"/>
        <v>0.13</v>
      </c>
      <c r="C55" s="5">
        <f t="shared" si="29"/>
        <v>356907233.27999997</v>
      </c>
      <c r="D55" s="5">
        <f t="shared" si="29"/>
        <v>254934001.92000002</v>
      </c>
      <c r="E55" s="5">
        <f t="shared" si="26"/>
        <v>178453616.63999999</v>
      </c>
      <c r="F55" s="5">
        <f t="shared" si="26"/>
        <v>127466077.44</v>
      </c>
      <c r="G55" s="5">
        <f t="shared" si="26"/>
        <v>101973231.36</v>
      </c>
      <c r="H55" s="5">
        <f t="shared" si="26"/>
        <v>76480385.280000001</v>
      </c>
      <c r="I55" s="5">
        <f t="shared" si="26"/>
        <v>50987539.200000003</v>
      </c>
      <c r="J55" s="5">
        <f t="shared" si="26"/>
        <v>50987539.200000003</v>
      </c>
      <c r="K55" s="5">
        <f t="shared" si="26"/>
        <v>38239269.119999997</v>
      </c>
      <c r="L55" s="5">
        <f t="shared" si="26"/>
        <v>38239269.119999997</v>
      </c>
      <c r="M55" s="46"/>
      <c r="O55" s="8">
        <f t="shared" si="30"/>
        <v>14208</v>
      </c>
      <c r="P55" s="4">
        <f t="shared" si="30"/>
        <v>0.13</v>
      </c>
      <c r="Q55" s="5">
        <f t="shared" si="31"/>
        <v>356907233.27999997</v>
      </c>
      <c r="R55" s="5">
        <f t="shared" si="32"/>
        <v>254934001.92000002</v>
      </c>
      <c r="S55" s="5">
        <f t="shared" si="33"/>
        <v>178453616.63999999</v>
      </c>
      <c r="T55" s="5">
        <f t="shared" si="34"/>
        <v>127466077.44</v>
      </c>
      <c r="U55" s="5">
        <f t="shared" si="34"/>
        <v>101973231.36</v>
      </c>
      <c r="V55" s="5">
        <f t="shared" si="34"/>
        <v>76480385.280000001</v>
      </c>
      <c r="W55" s="5">
        <f t="shared" si="34"/>
        <v>50987539.200000003</v>
      </c>
      <c r="X55" s="5">
        <f t="shared" si="34"/>
        <v>50987539.200000003</v>
      </c>
      <c r="Y55" s="5">
        <f t="shared" si="34"/>
        <v>38239269.119999997</v>
      </c>
      <c r="Z55" s="5">
        <f t="shared" si="34"/>
        <v>38239269.119999997</v>
      </c>
      <c r="AA55" s="46"/>
    </row>
    <row r="56" spans="1:27" ht="15" thickTop="1" thickBot="1" x14ac:dyDescent="0.6">
      <c r="A56" s="8">
        <v>19222</v>
      </c>
      <c r="B56" s="4">
        <f t="shared" si="28"/>
        <v>0.13</v>
      </c>
      <c r="C56" s="5">
        <f t="shared" si="29"/>
        <v>482859715.51999998</v>
      </c>
      <c r="D56" s="5">
        <f t="shared" si="29"/>
        <v>344900153.78000003</v>
      </c>
      <c r="E56" s="5">
        <f t="shared" si="26"/>
        <v>241429857.75999999</v>
      </c>
      <c r="F56" s="5">
        <f t="shared" si="26"/>
        <v>172448827.46000001</v>
      </c>
      <c r="G56" s="5">
        <f t="shared" si="26"/>
        <v>137959561.74000001</v>
      </c>
      <c r="H56" s="5">
        <f t="shared" si="26"/>
        <v>103470296.02</v>
      </c>
      <c r="I56" s="5">
        <f t="shared" si="26"/>
        <v>68981030.299999997</v>
      </c>
      <c r="J56" s="5">
        <f t="shared" si="26"/>
        <v>68981030.299999997</v>
      </c>
      <c r="K56" s="5">
        <f t="shared" si="26"/>
        <v>51733898.579999998</v>
      </c>
      <c r="L56" s="5">
        <f t="shared" si="26"/>
        <v>51733898.579999998</v>
      </c>
      <c r="M56" s="46"/>
      <c r="O56" s="8">
        <f t="shared" si="30"/>
        <v>19222</v>
      </c>
      <c r="P56" s="4">
        <f t="shared" si="30"/>
        <v>0.13</v>
      </c>
      <c r="Q56" s="5">
        <f t="shared" si="31"/>
        <v>482859715.51999998</v>
      </c>
      <c r="R56" s="5">
        <f t="shared" si="32"/>
        <v>344900153.78000003</v>
      </c>
      <c r="S56" s="5">
        <f t="shared" si="33"/>
        <v>241429857.75999999</v>
      </c>
      <c r="T56" s="5">
        <f t="shared" si="34"/>
        <v>172448827.46000001</v>
      </c>
      <c r="U56" s="5">
        <f t="shared" si="34"/>
        <v>137959561.74000001</v>
      </c>
      <c r="V56" s="5">
        <f t="shared" si="34"/>
        <v>103470296.02</v>
      </c>
      <c r="W56" s="5">
        <f t="shared" si="34"/>
        <v>68981030.299999997</v>
      </c>
      <c r="X56" s="5">
        <f t="shared" si="34"/>
        <v>68981030.299999997</v>
      </c>
      <c r="Y56" s="5">
        <f t="shared" si="34"/>
        <v>51733898.579999998</v>
      </c>
      <c r="Z56" s="5">
        <f t="shared" si="34"/>
        <v>51733898.579999998</v>
      </c>
      <c r="AA56" s="46"/>
    </row>
    <row r="57" spans="1:27" ht="15" thickTop="1" thickBot="1" x14ac:dyDescent="0.6">
      <c r="A57" s="8">
        <v>20538</v>
      </c>
      <c r="B57" s="4">
        <f t="shared" si="28"/>
        <v>0.09</v>
      </c>
      <c r="C57" s="5">
        <f t="shared" si="29"/>
        <v>357173893.44</v>
      </c>
      <c r="D57" s="5">
        <f t="shared" si="29"/>
        <v>255124473.66</v>
      </c>
      <c r="E57" s="5">
        <f t="shared" si="26"/>
        <v>178586946.72</v>
      </c>
      <c r="F57" s="5">
        <f t="shared" si="26"/>
        <v>127561312.61999999</v>
      </c>
      <c r="G57" s="5">
        <f t="shared" si="26"/>
        <v>102049419.77999999</v>
      </c>
      <c r="H57" s="5">
        <f t="shared" si="26"/>
        <v>76537526.939999998</v>
      </c>
      <c r="I57" s="5">
        <f t="shared" si="26"/>
        <v>51025634.099999994</v>
      </c>
      <c r="J57" s="5">
        <f t="shared" si="26"/>
        <v>51025634.099999994</v>
      </c>
      <c r="K57" s="5">
        <f t="shared" si="26"/>
        <v>38267839.259999998</v>
      </c>
      <c r="L57" s="5">
        <f t="shared" si="26"/>
        <v>38267839.259999998</v>
      </c>
      <c r="M57" s="46"/>
      <c r="O57" s="8">
        <f t="shared" si="30"/>
        <v>20538</v>
      </c>
      <c r="P57" s="4">
        <f t="shared" si="30"/>
        <v>0.09</v>
      </c>
      <c r="Q57" s="5">
        <f t="shared" si="31"/>
        <v>357173893.44</v>
      </c>
      <c r="R57" s="5">
        <f t="shared" si="32"/>
        <v>255124473.66</v>
      </c>
      <c r="S57" s="5">
        <f t="shared" si="33"/>
        <v>178586946.72</v>
      </c>
      <c r="T57" s="5">
        <f t="shared" si="34"/>
        <v>127561312.61999999</v>
      </c>
      <c r="U57" s="5">
        <f t="shared" si="34"/>
        <v>102049419.77999999</v>
      </c>
      <c r="V57" s="5">
        <f t="shared" si="34"/>
        <v>76537526.939999998</v>
      </c>
      <c r="W57" s="5">
        <f t="shared" si="34"/>
        <v>51025634.099999994</v>
      </c>
      <c r="X57" s="5">
        <f t="shared" si="34"/>
        <v>51025634.099999994</v>
      </c>
      <c r="Y57" s="5">
        <f t="shared" si="34"/>
        <v>38267839.259999998</v>
      </c>
      <c r="Z57" s="5">
        <f t="shared" si="34"/>
        <v>38267839.259999998</v>
      </c>
      <c r="AA57" s="46"/>
    </row>
    <row r="58" spans="1:27" ht="15" thickTop="1" thickBot="1" x14ac:dyDescent="0.6">
      <c r="A58" s="9">
        <v>40111</v>
      </c>
      <c r="B58" s="10">
        <f t="shared" si="28"/>
        <v>0.04</v>
      </c>
      <c r="C58" s="11">
        <f t="shared" si="29"/>
        <v>310029150.07999998</v>
      </c>
      <c r="D58" s="11">
        <f t="shared" si="29"/>
        <v>221449622.12</v>
      </c>
      <c r="E58" s="11">
        <f t="shared" si="26"/>
        <v>155014575.03999999</v>
      </c>
      <c r="F58" s="11">
        <f t="shared" si="26"/>
        <v>110724008.84</v>
      </c>
      <c r="G58" s="11">
        <f t="shared" si="26"/>
        <v>88579527.960000008</v>
      </c>
      <c r="H58" s="11">
        <f t="shared" si="26"/>
        <v>66435047.079999998</v>
      </c>
      <c r="I58" s="11">
        <f t="shared" si="26"/>
        <v>44290566.200000003</v>
      </c>
      <c r="J58" s="11">
        <f t="shared" si="26"/>
        <v>44290566.200000003</v>
      </c>
      <c r="K58" s="11">
        <f t="shared" si="26"/>
        <v>33216721.32</v>
      </c>
      <c r="L58" s="11">
        <f t="shared" si="26"/>
        <v>33216721.32</v>
      </c>
      <c r="M58" s="47"/>
      <c r="O58" s="9">
        <f t="shared" si="30"/>
        <v>40111</v>
      </c>
      <c r="P58" s="10">
        <f t="shared" si="30"/>
        <v>0.04</v>
      </c>
      <c r="Q58" s="11">
        <f t="shared" si="31"/>
        <v>310029150.07999998</v>
      </c>
      <c r="R58" s="11">
        <f t="shared" si="32"/>
        <v>221449622.12</v>
      </c>
      <c r="S58" s="11">
        <f t="shared" si="33"/>
        <v>155014575.03999999</v>
      </c>
      <c r="T58" s="11">
        <f t="shared" si="34"/>
        <v>110724008.84</v>
      </c>
      <c r="U58" s="11">
        <f t="shared" si="34"/>
        <v>88579527.960000008</v>
      </c>
      <c r="V58" s="11">
        <f t="shared" si="34"/>
        <v>66435047.079999998</v>
      </c>
      <c r="W58" s="11">
        <f t="shared" si="34"/>
        <v>44290566.200000003</v>
      </c>
      <c r="X58" s="11">
        <f t="shared" si="34"/>
        <v>44290566.200000003</v>
      </c>
      <c r="Y58" s="11">
        <f t="shared" si="34"/>
        <v>33216721.32</v>
      </c>
      <c r="Z58" s="11">
        <f t="shared" si="34"/>
        <v>33216721.32</v>
      </c>
      <c r="AA58" s="47"/>
    </row>
    <row r="60" spans="1:27" ht="14.7" thickBot="1" x14ac:dyDescent="0.6"/>
    <row r="61" spans="1:27" ht="19.5" thickBot="1" x14ac:dyDescent="0.75">
      <c r="A61" s="12" t="str">
        <f>A1</f>
        <v>Year 9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9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988</v>
      </c>
      <c r="B63" s="4">
        <f>B48</f>
        <v>0.04</v>
      </c>
      <c r="C63" s="5">
        <f>C$1*$B63*$A63</f>
        <v>7636528.6399999997</v>
      </c>
      <c r="D63" s="5">
        <f>D$1*$B63*$A63</f>
        <v>5454668.96</v>
      </c>
      <c r="E63" s="5">
        <f t="shared" ref="E63:L73" si="35">E$1*$B63*$A63</f>
        <v>3818264.32</v>
      </c>
      <c r="F63" s="5">
        <f t="shared" si="35"/>
        <v>2727314.72</v>
      </c>
      <c r="G63" s="5">
        <f t="shared" si="35"/>
        <v>2181859.6800000002</v>
      </c>
      <c r="H63" s="5">
        <f t="shared" si="35"/>
        <v>1636404.64</v>
      </c>
      <c r="I63" s="5">
        <f t="shared" si="35"/>
        <v>1090949.6000000001</v>
      </c>
      <c r="J63" s="5">
        <f t="shared" si="35"/>
        <v>1090949.6000000001</v>
      </c>
      <c r="K63" s="5">
        <f t="shared" si="35"/>
        <v>818182.56</v>
      </c>
      <c r="L63" s="5">
        <f t="shared" si="35"/>
        <v>818182.56</v>
      </c>
      <c r="M63" s="46"/>
      <c r="O63" s="8">
        <f>A63</f>
        <v>988</v>
      </c>
      <c r="P63" s="4">
        <f>B63</f>
        <v>0.04</v>
      </c>
      <c r="Q63" s="5">
        <f>Q$1*$B63*$A63</f>
        <v>7636528.6399999997</v>
      </c>
      <c r="R63" s="5">
        <f>R$1*$B63*$A63</f>
        <v>5454668.96</v>
      </c>
      <c r="S63" s="5">
        <f>S$1*$B63*$A63</f>
        <v>3818264.32</v>
      </c>
      <c r="T63" s="5">
        <f>T$1*$B63*$A63</f>
        <v>2727314.72</v>
      </c>
      <c r="U63" s="5">
        <f t="shared" ref="U63:Z63" si="36">U$1*$B63*$A63</f>
        <v>2181859.6800000002</v>
      </c>
      <c r="V63" s="5">
        <f t="shared" si="36"/>
        <v>1636404.64</v>
      </c>
      <c r="W63" s="5">
        <f t="shared" si="36"/>
        <v>1090949.6000000001</v>
      </c>
      <c r="X63" s="5">
        <f t="shared" si="36"/>
        <v>1090949.6000000001</v>
      </c>
      <c r="Y63" s="5">
        <f t="shared" si="36"/>
        <v>818182.56</v>
      </c>
      <c r="Z63" s="5">
        <f t="shared" si="36"/>
        <v>818182.56</v>
      </c>
      <c r="AA63" s="46"/>
    </row>
    <row r="64" spans="1:27" ht="15" thickTop="1" thickBot="1" x14ac:dyDescent="0.6">
      <c r="A64" s="8">
        <v>1015</v>
      </c>
      <c r="B64" s="4">
        <f t="shared" ref="B64:B73" si="37">B49</f>
        <v>0.03</v>
      </c>
      <c r="C64" s="5">
        <f t="shared" ref="C64:D73" si="38">C$1*$B64*$A64</f>
        <v>5883914.4000000004</v>
      </c>
      <c r="D64" s="5">
        <f t="shared" si="38"/>
        <v>4202800.3499999996</v>
      </c>
      <c r="E64" s="5">
        <f t="shared" si="35"/>
        <v>2941957.2</v>
      </c>
      <c r="F64" s="5">
        <f t="shared" si="35"/>
        <v>2101384.9499999997</v>
      </c>
      <c r="G64" s="5">
        <f t="shared" si="35"/>
        <v>1681114.05</v>
      </c>
      <c r="H64" s="5">
        <f t="shared" si="35"/>
        <v>1260843.1500000001</v>
      </c>
      <c r="I64" s="5">
        <f t="shared" si="35"/>
        <v>840572.25</v>
      </c>
      <c r="J64" s="5">
        <f t="shared" si="35"/>
        <v>840572.25</v>
      </c>
      <c r="K64" s="5">
        <f t="shared" si="35"/>
        <v>630406.35</v>
      </c>
      <c r="L64" s="5">
        <f t="shared" si="35"/>
        <v>630406.35</v>
      </c>
      <c r="M64" s="46"/>
      <c r="O64" s="8">
        <f t="shared" ref="O64:P73" si="39">A64</f>
        <v>1015</v>
      </c>
      <c r="P64" s="4">
        <f t="shared" si="39"/>
        <v>0.03</v>
      </c>
      <c r="Q64" s="5">
        <f t="shared" ref="Q64:Q73" si="40">Q$1*$B64*$A64</f>
        <v>5883914.4000000004</v>
      </c>
      <c r="R64" s="5">
        <f t="shared" ref="R64:R73" si="41">$D$1*$B64*$A64</f>
        <v>4202800.3499999996</v>
      </c>
      <c r="S64" s="5">
        <f t="shared" ref="S64:S73" si="42">$E$1*$B64*$A64</f>
        <v>2941957.2</v>
      </c>
      <c r="T64" s="5">
        <f t="shared" ref="T64:Z73" si="43">T$1*$B64*$A64</f>
        <v>2101384.9499999997</v>
      </c>
      <c r="U64" s="5">
        <f t="shared" si="43"/>
        <v>1681114.05</v>
      </c>
      <c r="V64" s="5">
        <f t="shared" si="43"/>
        <v>1260843.1500000001</v>
      </c>
      <c r="W64" s="5">
        <f t="shared" si="43"/>
        <v>840572.25</v>
      </c>
      <c r="X64" s="5">
        <f t="shared" si="43"/>
        <v>840572.25</v>
      </c>
      <c r="Y64" s="5">
        <f t="shared" si="43"/>
        <v>630406.35</v>
      </c>
      <c r="Z64" s="5">
        <f t="shared" si="43"/>
        <v>630406.35</v>
      </c>
      <c r="AA64" s="46"/>
    </row>
    <row r="65" spans="1:27" ht="15" thickTop="1" thickBot="1" x14ac:dyDescent="0.6">
      <c r="A65" s="8">
        <v>3813</v>
      </c>
      <c r="B65" s="4">
        <f t="shared" si="37"/>
        <v>0.09</v>
      </c>
      <c r="C65" s="5">
        <f t="shared" si="38"/>
        <v>66311425.440000005</v>
      </c>
      <c r="D65" s="5">
        <f t="shared" si="38"/>
        <v>47365352.909999996</v>
      </c>
      <c r="E65" s="5">
        <f t="shared" si="35"/>
        <v>33155712.720000003</v>
      </c>
      <c r="F65" s="5">
        <f t="shared" si="35"/>
        <v>23682504.869999997</v>
      </c>
      <c r="G65" s="5">
        <f t="shared" si="35"/>
        <v>18946072.529999997</v>
      </c>
      <c r="H65" s="5">
        <f t="shared" si="35"/>
        <v>14209640.189999999</v>
      </c>
      <c r="I65" s="5">
        <f t="shared" si="35"/>
        <v>9473207.8499999996</v>
      </c>
      <c r="J65" s="5">
        <f t="shared" si="35"/>
        <v>9473207.8499999996</v>
      </c>
      <c r="K65" s="5">
        <f t="shared" si="35"/>
        <v>7104648.5099999998</v>
      </c>
      <c r="L65" s="5">
        <f t="shared" si="35"/>
        <v>7104648.5099999998</v>
      </c>
      <c r="M65" s="46"/>
      <c r="O65" s="8">
        <f t="shared" si="39"/>
        <v>3813</v>
      </c>
      <c r="P65" s="4">
        <f t="shared" si="39"/>
        <v>0.09</v>
      </c>
      <c r="Q65" s="5">
        <f t="shared" si="40"/>
        <v>66311425.440000005</v>
      </c>
      <c r="R65" s="5">
        <f t="shared" si="41"/>
        <v>47365352.909999996</v>
      </c>
      <c r="S65" s="5">
        <f t="shared" si="42"/>
        <v>33155712.720000003</v>
      </c>
      <c r="T65" s="5">
        <f t="shared" si="43"/>
        <v>23682504.869999997</v>
      </c>
      <c r="U65" s="5">
        <f t="shared" si="43"/>
        <v>18946072.529999997</v>
      </c>
      <c r="V65" s="5">
        <f t="shared" si="43"/>
        <v>14209640.189999999</v>
      </c>
      <c r="W65" s="5">
        <f t="shared" si="43"/>
        <v>9473207.8499999996</v>
      </c>
      <c r="X65" s="5">
        <f t="shared" si="43"/>
        <v>9473207.8499999996</v>
      </c>
      <c r="Y65" s="5">
        <f t="shared" si="43"/>
        <v>7104648.5099999998</v>
      </c>
      <c r="Z65" s="5">
        <f t="shared" si="43"/>
        <v>7104648.5099999998</v>
      </c>
      <c r="AA65" s="46"/>
    </row>
    <row r="66" spans="1:27" ht="15" thickTop="1" thickBot="1" x14ac:dyDescent="0.6">
      <c r="A66" s="8">
        <v>5163</v>
      </c>
      <c r="B66" s="4">
        <f t="shared" si="37"/>
        <v>0.12</v>
      </c>
      <c r="C66" s="5">
        <f t="shared" si="38"/>
        <v>119718817.92</v>
      </c>
      <c r="D66" s="5">
        <f t="shared" si="38"/>
        <v>85513529.879999995</v>
      </c>
      <c r="E66" s="5">
        <f t="shared" si="35"/>
        <v>59859408.960000001</v>
      </c>
      <c r="F66" s="5">
        <f t="shared" si="35"/>
        <v>42756455.159999996</v>
      </c>
      <c r="G66" s="5">
        <f t="shared" si="35"/>
        <v>34205288.039999999</v>
      </c>
      <c r="H66" s="5">
        <f t="shared" si="35"/>
        <v>25654120.920000002</v>
      </c>
      <c r="I66" s="5">
        <f t="shared" si="35"/>
        <v>17102953.800000001</v>
      </c>
      <c r="J66" s="5">
        <f t="shared" si="35"/>
        <v>17102953.800000001</v>
      </c>
      <c r="K66" s="5">
        <f t="shared" si="35"/>
        <v>12826750.680000002</v>
      </c>
      <c r="L66" s="5">
        <f t="shared" si="35"/>
        <v>12826750.680000002</v>
      </c>
      <c r="M66" s="46"/>
      <c r="O66" s="8">
        <f t="shared" si="39"/>
        <v>5163</v>
      </c>
      <c r="P66" s="4">
        <f t="shared" si="39"/>
        <v>0.12</v>
      </c>
      <c r="Q66" s="5">
        <f t="shared" si="40"/>
        <v>119718817.92</v>
      </c>
      <c r="R66" s="5">
        <f t="shared" si="41"/>
        <v>85513529.879999995</v>
      </c>
      <c r="S66" s="5">
        <f t="shared" si="42"/>
        <v>59859408.960000001</v>
      </c>
      <c r="T66" s="5">
        <f t="shared" si="43"/>
        <v>42756455.159999996</v>
      </c>
      <c r="U66" s="5">
        <f t="shared" si="43"/>
        <v>34205288.039999999</v>
      </c>
      <c r="V66" s="5">
        <f t="shared" si="43"/>
        <v>25654120.920000002</v>
      </c>
      <c r="W66" s="5">
        <f t="shared" si="43"/>
        <v>17102953.800000001</v>
      </c>
      <c r="X66" s="5">
        <f t="shared" si="43"/>
        <v>17102953.800000001</v>
      </c>
      <c r="Y66" s="5">
        <f t="shared" si="43"/>
        <v>12826750.680000002</v>
      </c>
      <c r="Z66" s="5">
        <f t="shared" si="43"/>
        <v>12826750.680000002</v>
      </c>
      <c r="AA66" s="46"/>
    </row>
    <row r="67" spans="1:27" ht="15" thickTop="1" thickBot="1" x14ac:dyDescent="0.6">
      <c r="A67" s="8">
        <v>7631</v>
      </c>
      <c r="B67" s="4">
        <f t="shared" si="37"/>
        <v>0.12</v>
      </c>
      <c r="C67" s="5">
        <f t="shared" si="38"/>
        <v>176946407.03999999</v>
      </c>
      <c r="D67" s="5">
        <f t="shared" si="38"/>
        <v>126390421.55999999</v>
      </c>
      <c r="E67" s="5">
        <f t="shared" si="35"/>
        <v>88473203.519999996</v>
      </c>
      <c r="F67" s="5">
        <f t="shared" si="35"/>
        <v>63194752.919999994</v>
      </c>
      <c r="G67" s="5">
        <f t="shared" si="35"/>
        <v>50555985.479999997</v>
      </c>
      <c r="H67" s="5">
        <f t="shared" si="35"/>
        <v>37917218.039999999</v>
      </c>
      <c r="I67" s="5">
        <f t="shared" si="35"/>
        <v>25278450.599999998</v>
      </c>
      <c r="J67" s="5">
        <f t="shared" si="35"/>
        <v>25278450.599999998</v>
      </c>
      <c r="K67" s="5">
        <f t="shared" si="35"/>
        <v>18958151.16</v>
      </c>
      <c r="L67" s="5">
        <f t="shared" si="35"/>
        <v>18958151.16</v>
      </c>
      <c r="M67" s="46"/>
      <c r="O67" s="8">
        <f t="shared" si="39"/>
        <v>7631</v>
      </c>
      <c r="P67" s="4">
        <f t="shared" si="39"/>
        <v>0.12</v>
      </c>
      <c r="Q67" s="5">
        <f t="shared" si="40"/>
        <v>176946407.03999999</v>
      </c>
      <c r="R67" s="5">
        <f t="shared" si="41"/>
        <v>126390421.55999999</v>
      </c>
      <c r="S67" s="5">
        <f t="shared" si="42"/>
        <v>88473203.519999996</v>
      </c>
      <c r="T67" s="5">
        <f t="shared" si="43"/>
        <v>63194752.919999994</v>
      </c>
      <c r="U67" s="5">
        <f t="shared" si="43"/>
        <v>50555985.479999997</v>
      </c>
      <c r="V67" s="5">
        <f t="shared" si="43"/>
        <v>37917218.039999999</v>
      </c>
      <c r="W67" s="5">
        <f t="shared" si="43"/>
        <v>25278450.599999998</v>
      </c>
      <c r="X67" s="5">
        <f t="shared" si="43"/>
        <v>25278450.599999998</v>
      </c>
      <c r="Y67" s="5">
        <f t="shared" si="43"/>
        <v>18958151.16</v>
      </c>
      <c r="Z67" s="5">
        <f t="shared" si="43"/>
        <v>18958151.16</v>
      </c>
      <c r="AA67" s="46"/>
    </row>
    <row r="68" spans="1:27" ht="15" thickTop="1" thickBot="1" x14ac:dyDescent="0.6">
      <c r="A68" s="8">
        <v>9497</v>
      </c>
      <c r="B68" s="4">
        <f t="shared" si="37"/>
        <v>0.11</v>
      </c>
      <c r="C68" s="5">
        <f t="shared" si="38"/>
        <v>201863673.44</v>
      </c>
      <c r="D68" s="5">
        <f t="shared" si="38"/>
        <v>144188487.41</v>
      </c>
      <c r="E68" s="5">
        <f t="shared" si="35"/>
        <v>100931836.72</v>
      </c>
      <c r="F68" s="5">
        <f t="shared" si="35"/>
        <v>72093721.370000005</v>
      </c>
      <c r="G68" s="5">
        <f t="shared" si="35"/>
        <v>57675186.030000001</v>
      </c>
      <c r="H68" s="5">
        <f t="shared" si="35"/>
        <v>43256650.690000005</v>
      </c>
      <c r="I68" s="5">
        <f t="shared" si="35"/>
        <v>28838115.350000001</v>
      </c>
      <c r="J68" s="5">
        <f t="shared" si="35"/>
        <v>28838115.350000001</v>
      </c>
      <c r="K68" s="5">
        <f t="shared" si="35"/>
        <v>21627803.009999998</v>
      </c>
      <c r="L68" s="5">
        <f t="shared" si="35"/>
        <v>21627803.009999998</v>
      </c>
      <c r="M68" s="46"/>
      <c r="O68" s="8">
        <f t="shared" si="39"/>
        <v>9497</v>
      </c>
      <c r="P68" s="4">
        <f t="shared" si="39"/>
        <v>0.11</v>
      </c>
      <c r="Q68" s="5">
        <f t="shared" si="40"/>
        <v>201863673.44</v>
      </c>
      <c r="R68" s="5">
        <f t="shared" si="41"/>
        <v>144188487.41</v>
      </c>
      <c r="S68" s="5">
        <f t="shared" si="42"/>
        <v>100931836.72</v>
      </c>
      <c r="T68" s="5">
        <f t="shared" si="43"/>
        <v>72093721.370000005</v>
      </c>
      <c r="U68" s="5">
        <f t="shared" si="43"/>
        <v>57675186.030000001</v>
      </c>
      <c r="V68" s="5">
        <f t="shared" si="43"/>
        <v>43256650.690000005</v>
      </c>
      <c r="W68" s="5">
        <f t="shared" si="43"/>
        <v>28838115.350000001</v>
      </c>
      <c r="X68" s="5">
        <f t="shared" si="43"/>
        <v>28838115.350000001</v>
      </c>
      <c r="Y68" s="5">
        <f t="shared" si="43"/>
        <v>21627803.009999998</v>
      </c>
      <c r="Z68" s="5">
        <f t="shared" si="43"/>
        <v>21627803.009999998</v>
      </c>
      <c r="AA68" s="46"/>
    </row>
    <row r="69" spans="1:27" ht="15" thickTop="1" thickBot="1" x14ac:dyDescent="0.6">
      <c r="A69" s="8">
        <v>10961</v>
      </c>
      <c r="B69" s="4">
        <f t="shared" si="37"/>
        <v>0.11</v>
      </c>
      <c r="C69" s="5">
        <f t="shared" si="38"/>
        <v>232981754.72</v>
      </c>
      <c r="D69" s="5">
        <f>D$1*$B69*$A69</f>
        <v>166415711.33000001</v>
      </c>
      <c r="E69" s="5">
        <f t="shared" si="35"/>
        <v>116490877.36</v>
      </c>
      <c r="F69" s="5">
        <f t="shared" si="35"/>
        <v>83207252.810000002</v>
      </c>
      <c r="G69" s="5">
        <f t="shared" si="35"/>
        <v>66566043.390000001</v>
      </c>
      <c r="H69" s="5">
        <f t="shared" si="35"/>
        <v>49924833.970000006</v>
      </c>
      <c r="I69" s="5">
        <f t="shared" si="35"/>
        <v>33283624.550000001</v>
      </c>
      <c r="J69" s="5">
        <f t="shared" si="35"/>
        <v>33283624.550000001</v>
      </c>
      <c r="K69" s="5">
        <f t="shared" si="35"/>
        <v>24961814.129999999</v>
      </c>
      <c r="L69" s="5">
        <f t="shared" si="35"/>
        <v>24961814.129999999</v>
      </c>
      <c r="M69" s="46"/>
      <c r="O69" s="8">
        <f t="shared" si="39"/>
        <v>10961</v>
      </c>
      <c r="P69" s="4">
        <f t="shared" si="39"/>
        <v>0.11</v>
      </c>
      <c r="Q69" s="5">
        <f t="shared" si="40"/>
        <v>232981754.72</v>
      </c>
      <c r="R69" s="5">
        <f t="shared" si="41"/>
        <v>166415711.33000001</v>
      </c>
      <c r="S69" s="5">
        <f t="shared" si="42"/>
        <v>116490877.36</v>
      </c>
      <c r="T69" s="5">
        <f t="shared" si="43"/>
        <v>83207252.810000002</v>
      </c>
      <c r="U69" s="5">
        <f t="shared" si="43"/>
        <v>66566043.390000001</v>
      </c>
      <c r="V69" s="5">
        <f t="shared" si="43"/>
        <v>49924833.970000006</v>
      </c>
      <c r="W69" s="5">
        <f t="shared" si="43"/>
        <v>33283624.550000001</v>
      </c>
      <c r="X69" s="5">
        <f t="shared" si="43"/>
        <v>33283624.550000001</v>
      </c>
      <c r="Y69" s="5">
        <f t="shared" si="43"/>
        <v>24961814.129999999</v>
      </c>
      <c r="Z69" s="5">
        <f>Z$1*$B69*$A69</f>
        <v>24961814.129999999</v>
      </c>
      <c r="AA69" s="46"/>
    </row>
    <row r="70" spans="1:27" ht="15" thickTop="1" thickBot="1" x14ac:dyDescent="0.6">
      <c r="A70" s="8">
        <v>14669</v>
      </c>
      <c r="B70" s="4">
        <f t="shared" si="37"/>
        <v>0.13</v>
      </c>
      <c r="C70" s="5">
        <f t="shared" si="38"/>
        <v>368487627.04000002</v>
      </c>
      <c r="D70" s="5">
        <f t="shared" si="38"/>
        <v>263205720.31000003</v>
      </c>
      <c r="E70" s="5">
        <f t="shared" si="35"/>
        <v>184243813.52000001</v>
      </c>
      <c r="F70" s="5">
        <f t="shared" si="35"/>
        <v>131601906.67</v>
      </c>
      <c r="G70" s="5">
        <f t="shared" si="35"/>
        <v>105281906.73</v>
      </c>
      <c r="H70" s="5">
        <f t="shared" si="35"/>
        <v>78961906.789999992</v>
      </c>
      <c r="I70" s="5">
        <f t="shared" si="35"/>
        <v>52641906.850000001</v>
      </c>
      <c r="J70" s="5">
        <f t="shared" si="35"/>
        <v>52641906.850000001</v>
      </c>
      <c r="K70" s="5">
        <f t="shared" si="35"/>
        <v>39479999.909999996</v>
      </c>
      <c r="L70" s="5">
        <f t="shared" si="35"/>
        <v>39479999.909999996</v>
      </c>
      <c r="M70" s="46"/>
      <c r="O70" s="8">
        <f t="shared" si="39"/>
        <v>14669</v>
      </c>
      <c r="P70" s="4">
        <f t="shared" si="39"/>
        <v>0.13</v>
      </c>
      <c r="Q70" s="5">
        <f t="shared" si="40"/>
        <v>368487627.04000002</v>
      </c>
      <c r="R70" s="5">
        <f t="shared" si="41"/>
        <v>263205720.31000003</v>
      </c>
      <c r="S70" s="5">
        <f t="shared" si="42"/>
        <v>184243813.52000001</v>
      </c>
      <c r="T70" s="5">
        <f t="shared" si="43"/>
        <v>131601906.67</v>
      </c>
      <c r="U70" s="5">
        <f t="shared" si="43"/>
        <v>105281906.73</v>
      </c>
      <c r="V70" s="5">
        <f t="shared" si="43"/>
        <v>78961906.789999992</v>
      </c>
      <c r="W70" s="5">
        <f t="shared" si="43"/>
        <v>52641906.850000001</v>
      </c>
      <c r="X70" s="5">
        <f t="shared" si="43"/>
        <v>52641906.850000001</v>
      </c>
      <c r="Y70" s="5">
        <f t="shared" si="43"/>
        <v>39479999.909999996</v>
      </c>
      <c r="Z70" s="5">
        <f t="shared" si="43"/>
        <v>39479999.909999996</v>
      </c>
      <c r="AA70" s="46"/>
    </row>
    <row r="71" spans="1:27" ht="15" thickTop="1" thickBot="1" x14ac:dyDescent="0.6">
      <c r="A71" s="8">
        <v>15862</v>
      </c>
      <c r="B71" s="4">
        <f t="shared" si="37"/>
        <v>0.13</v>
      </c>
      <c r="C71" s="5">
        <f t="shared" si="38"/>
        <v>398455977.92000002</v>
      </c>
      <c r="D71" s="5">
        <f t="shared" si="38"/>
        <v>284611707.38000005</v>
      </c>
      <c r="E71" s="5">
        <f t="shared" si="35"/>
        <v>199227988.96000001</v>
      </c>
      <c r="F71" s="5">
        <f t="shared" si="35"/>
        <v>142304822.66</v>
      </c>
      <c r="G71" s="5">
        <f t="shared" si="35"/>
        <v>113844270.54000001</v>
      </c>
      <c r="H71" s="5">
        <f t="shared" si="35"/>
        <v>85383718.420000002</v>
      </c>
      <c r="I71" s="5">
        <f t="shared" si="35"/>
        <v>56923166.300000004</v>
      </c>
      <c r="J71" s="5">
        <f t="shared" si="35"/>
        <v>56923166.300000004</v>
      </c>
      <c r="K71" s="5">
        <f t="shared" si="35"/>
        <v>42690828.18</v>
      </c>
      <c r="L71" s="5">
        <f t="shared" si="35"/>
        <v>42690828.18</v>
      </c>
      <c r="M71" s="46"/>
      <c r="O71" s="8">
        <f t="shared" si="39"/>
        <v>15862</v>
      </c>
      <c r="P71" s="4">
        <f t="shared" si="39"/>
        <v>0.13</v>
      </c>
      <c r="Q71" s="5">
        <f t="shared" si="40"/>
        <v>398455977.92000002</v>
      </c>
      <c r="R71" s="5">
        <f t="shared" si="41"/>
        <v>284611707.38000005</v>
      </c>
      <c r="S71" s="5">
        <f t="shared" si="42"/>
        <v>199227988.96000001</v>
      </c>
      <c r="T71" s="5">
        <f t="shared" si="43"/>
        <v>142304822.66</v>
      </c>
      <c r="U71" s="5">
        <f t="shared" si="43"/>
        <v>113844270.54000001</v>
      </c>
      <c r="V71" s="5">
        <f t="shared" si="43"/>
        <v>85383718.420000002</v>
      </c>
      <c r="W71" s="5">
        <f t="shared" si="43"/>
        <v>56923166.300000004</v>
      </c>
      <c r="X71" s="5">
        <f t="shared" si="43"/>
        <v>56923166.300000004</v>
      </c>
      <c r="Y71" s="5">
        <f t="shared" si="43"/>
        <v>42690828.18</v>
      </c>
      <c r="Z71" s="5">
        <f t="shared" si="43"/>
        <v>42690828.18</v>
      </c>
      <c r="AA71" s="46"/>
    </row>
    <row r="72" spans="1:27" ht="15" thickTop="1" thickBot="1" x14ac:dyDescent="0.6">
      <c r="A72" s="8">
        <v>21876</v>
      </c>
      <c r="B72" s="4">
        <f t="shared" si="37"/>
        <v>0.09</v>
      </c>
      <c r="C72" s="5">
        <f t="shared" si="38"/>
        <v>380442890.88</v>
      </c>
      <c r="D72" s="5">
        <f t="shared" si="38"/>
        <v>271745203.31999999</v>
      </c>
      <c r="E72" s="5">
        <f t="shared" si="35"/>
        <v>190221445.44</v>
      </c>
      <c r="F72" s="5">
        <f t="shared" si="35"/>
        <v>135871617.24000001</v>
      </c>
      <c r="G72" s="5">
        <f t="shared" si="35"/>
        <v>108697687.55999999</v>
      </c>
      <c r="H72" s="5">
        <f t="shared" si="35"/>
        <v>81523757.879999995</v>
      </c>
      <c r="I72" s="5">
        <f t="shared" si="35"/>
        <v>54349828.199999996</v>
      </c>
      <c r="J72" s="5">
        <f t="shared" si="35"/>
        <v>54349828.199999996</v>
      </c>
      <c r="K72" s="5">
        <f t="shared" si="35"/>
        <v>40760894.520000003</v>
      </c>
      <c r="L72" s="5">
        <f t="shared" si="35"/>
        <v>40760894.520000003</v>
      </c>
      <c r="M72" s="46"/>
      <c r="O72" s="8">
        <f t="shared" si="39"/>
        <v>21876</v>
      </c>
      <c r="P72" s="4">
        <f t="shared" si="39"/>
        <v>0.09</v>
      </c>
      <c r="Q72" s="5">
        <f t="shared" si="40"/>
        <v>380442890.88</v>
      </c>
      <c r="R72" s="5">
        <f t="shared" si="41"/>
        <v>271745203.31999999</v>
      </c>
      <c r="S72" s="5">
        <f t="shared" si="42"/>
        <v>190221445.44</v>
      </c>
      <c r="T72" s="5">
        <f t="shared" si="43"/>
        <v>135871617.24000001</v>
      </c>
      <c r="U72" s="5">
        <f t="shared" si="43"/>
        <v>108697687.55999999</v>
      </c>
      <c r="V72" s="5">
        <f t="shared" si="43"/>
        <v>81523757.879999995</v>
      </c>
      <c r="W72" s="5">
        <f t="shared" si="43"/>
        <v>54349828.199999996</v>
      </c>
      <c r="X72" s="5">
        <f t="shared" si="43"/>
        <v>54349828.199999996</v>
      </c>
      <c r="Y72" s="5">
        <f t="shared" si="43"/>
        <v>40760894.520000003</v>
      </c>
      <c r="Z72" s="5">
        <f t="shared" si="43"/>
        <v>40760894.520000003</v>
      </c>
      <c r="AA72" s="46"/>
    </row>
    <row r="73" spans="1:27" ht="15" thickTop="1" thickBot="1" x14ac:dyDescent="0.6">
      <c r="A73" s="9">
        <v>33280</v>
      </c>
      <c r="B73" s="10">
        <f t="shared" si="37"/>
        <v>0.04</v>
      </c>
      <c r="C73" s="11">
        <f t="shared" si="38"/>
        <v>257230438.40000001</v>
      </c>
      <c r="D73" s="11">
        <f t="shared" si="38"/>
        <v>183736217.59999999</v>
      </c>
      <c r="E73" s="11">
        <f t="shared" si="35"/>
        <v>128615219.2</v>
      </c>
      <c r="F73" s="11">
        <f t="shared" si="35"/>
        <v>91867443.200000003</v>
      </c>
      <c r="G73" s="11">
        <f t="shared" si="35"/>
        <v>73494220.799999997</v>
      </c>
      <c r="H73" s="11">
        <f t="shared" si="35"/>
        <v>55120998.399999999</v>
      </c>
      <c r="I73" s="11">
        <f t="shared" si="35"/>
        <v>36747776</v>
      </c>
      <c r="J73" s="11">
        <f t="shared" si="35"/>
        <v>36747776</v>
      </c>
      <c r="K73" s="11">
        <f t="shared" si="35"/>
        <v>27559833.600000001</v>
      </c>
      <c r="L73" s="11">
        <f t="shared" si="35"/>
        <v>27559833.600000001</v>
      </c>
      <c r="M73" s="47"/>
      <c r="O73" s="9">
        <f t="shared" si="39"/>
        <v>33280</v>
      </c>
      <c r="P73" s="10">
        <f t="shared" si="39"/>
        <v>0.04</v>
      </c>
      <c r="Q73" s="11">
        <f t="shared" si="40"/>
        <v>257230438.40000001</v>
      </c>
      <c r="R73" s="11">
        <f t="shared" si="41"/>
        <v>183736217.59999999</v>
      </c>
      <c r="S73" s="11">
        <f t="shared" si="42"/>
        <v>128615219.2</v>
      </c>
      <c r="T73" s="11">
        <f t="shared" si="43"/>
        <v>91867443.200000003</v>
      </c>
      <c r="U73" s="11">
        <f t="shared" si="43"/>
        <v>73494220.799999997</v>
      </c>
      <c r="V73" s="11">
        <f t="shared" si="43"/>
        <v>55120998.399999999</v>
      </c>
      <c r="W73" s="11">
        <f t="shared" si="43"/>
        <v>36747776</v>
      </c>
      <c r="X73" s="11">
        <f t="shared" si="43"/>
        <v>36747776</v>
      </c>
      <c r="Y73" s="11">
        <f t="shared" si="43"/>
        <v>27559833.600000001</v>
      </c>
      <c r="Z73" s="11">
        <f t="shared" si="43"/>
        <v>27559833.600000001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D14B-0028-4EB9-8A70-C1F8F6606A6C}">
  <dimension ref="A1:AA73"/>
  <sheetViews>
    <sheetView workbookViewId="0">
      <selection activeCell="O1" sqref="A1:XFD1048576"/>
    </sheetView>
  </sheetViews>
  <sheetFormatPr defaultRowHeight="14.4" x14ac:dyDescent="0.55000000000000004"/>
  <cols>
    <col min="1" max="1" width="10.734375" style="5" bestFit="1" customWidth="1"/>
    <col min="2" max="2" width="6.05078125" style="4" bestFit="1" customWidth="1"/>
    <col min="3" max="8" width="14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10.734375" bestFit="1" customWidth="1"/>
    <col min="16" max="16" width="6.05078125" bestFit="1" customWidth="1"/>
    <col min="17" max="22" width="14.3125" bestFit="1" customWidth="1"/>
    <col min="23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50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10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964</v>
      </c>
      <c r="B3" s="4">
        <f>Data!O28</f>
        <v>0.05</v>
      </c>
      <c r="C3" s="5">
        <f>C$1*$B3*$A3</f>
        <v>9313782.4000000004</v>
      </c>
      <c r="D3" s="5">
        <f>D$1*$B3*$A3</f>
        <v>6652708.6000000006</v>
      </c>
      <c r="E3" s="5">
        <f t="shared" ref="E3:L13" si="0">E$1*$B3*$A3</f>
        <v>4656891.2</v>
      </c>
      <c r="F3" s="5">
        <f t="shared" si="0"/>
        <v>3326330.2</v>
      </c>
      <c r="G3" s="5">
        <f t="shared" si="0"/>
        <v>2661073.8000000003</v>
      </c>
      <c r="H3" s="5">
        <f t="shared" si="0"/>
        <v>1995817.4</v>
      </c>
      <c r="I3" s="5">
        <f t="shared" si="0"/>
        <v>1330561</v>
      </c>
      <c r="J3" s="5">
        <f t="shared" si="0"/>
        <v>1330561</v>
      </c>
      <c r="K3" s="5">
        <f t="shared" si="0"/>
        <v>997884.60000000009</v>
      </c>
      <c r="L3" s="5">
        <f t="shared" si="0"/>
        <v>997884.60000000009</v>
      </c>
      <c r="M3" s="46"/>
      <c r="O3" s="8">
        <f>A3</f>
        <v>964</v>
      </c>
      <c r="P3" s="4">
        <f>B3</f>
        <v>0.05</v>
      </c>
      <c r="Q3" s="5">
        <f>Q$1*$B3*$A3</f>
        <v>9313782.4000000004</v>
      </c>
      <c r="R3" s="5">
        <f>R$1*$B3*$A3</f>
        <v>6652708.6000000006</v>
      </c>
      <c r="S3" s="5">
        <f>S$1*$B3*$A3</f>
        <v>4656891.2</v>
      </c>
      <c r="T3" s="5">
        <f>T$1*$B3*$A3</f>
        <v>3326330.2</v>
      </c>
      <c r="U3" s="5">
        <f t="shared" ref="U3:Z3" si="1">U$1*$B3*$A3</f>
        <v>2661073.8000000003</v>
      </c>
      <c r="V3" s="5">
        <f t="shared" si="1"/>
        <v>1995817.4</v>
      </c>
      <c r="W3" s="5">
        <f t="shared" si="1"/>
        <v>1330561</v>
      </c>
      <c r="X3" s="5">
        <f t="shared" si="1"/>
        <v>1330561</v>
      </c>
      <c r="Y3" s="5">
        <f t="shared" si="1"/>
        <v>997884.60000000009</v>
      </c>
      <c r="Z3" s="5">
        <f t="shared" si="1"/>
        <v>997884.60000000009</v>
      </c>
      <c r="AA3" s="46"/>
    </row>
    <row r="4" spans="1:27" ht="15" thickTop="1" thickBot="1" x14ac:dyDescent="0.6">
      <c r="A4" s="8">
        <v>1132</v>
      </c>
      <c r="B4" s="4">
        <f>Data!O29</f>
        <v>0.04</v>
      </c>
      <c r="C4" s="5">
        <f t="shared" ref="C4:D13" si="2">C$1*$B4*$A4</f>
        <v>8749544.959999999</v>
      </c>
      <c r="D4" s="5">
        <f t="shared" si="2"/>
        <v>6249681.4400000004</v>
      </c>
      <c r="E4" s="5">
        <f t="shared" si="0"/>
        <v>4374772.4799999995</v>
      </c>
      <c r="F4" s="5">
        <f t="shared" si="0"/>
        <v>3124818.08</v>
      </c>
      <c r="G4" s="5">
        <f t="shared" si="0"/>
        <v>2499863.52</v>
      </c>
      <c r="H4" s="5">
        <f t="shared" si="0"/>
        <v>1874908.96</v>
      </c>
      <c r="I4" s="5">
        <f t="shared" si="0"/>
        <v>1249954.4000000001</v>
      </c>
      <c r="J4" s="5">
        <f t="shared" si="0"/>
        <v>1249954.4000000001</v>
      </c>
      <c r="K4" s="5">
        <f t="shared" si="0"/>
        <v>937431.84</v>
      </c>
      <c r="L4" s="5">
        <f t="shared" si="0"/>
        <v>937431.84</v>
      </c>
      <c r="M4" s="46"/>
      <c r="O4" s="8">
        <f t="shared" ref="O4:P13" si="3">A4</f>
        <v>1132</v>
      </c>
      <c r="P4" s="4">
        <f t="shared" si="3"/>
        <v>0.04</v>
      </c>
      <c r="Q4" s="5">
        <f t="shared" ref="Q4:Q13" si="4">Q$1*$B4*$A4</f>
        <v>8749544.959999999</v>
      </c>
      <c r="R4" s="5">
        <f t="shared" ref="R4:R13" si="5">$D$1*$B4*$A4</f>
        <v>6249681.4400000004</v>
      </c>
      <c r="S4" s="5">
        <f t="shared" ref="S4:S13" si="6">$E$1*$B4*$A4</f>
        <v>4374772.4799999995</v>
      </c>
      <c r="T4" s="5">
        <f t="shared" ref="T4:Z13" si="7">T$1*$B4*$A4</f>
        <v>3124818.08</v>
      </c>
      <c r="U4" s="5">
        <f t="shared" si="7"/>
        <v>2499863.52</v>
      </c>
      <c r="V4" s="5">
        <f t="shared" si="7"/>
        <v>1874908.96</v>
      </c>
      <c r="W4" s="5">
        <f t="shared" si="7"/>
        <v>1249954.4000000001</v>
      </c>
      <c r="X4" s="5">
        <f t="shared" si="7"/>
        <v>1249954.4000000001</v>
      </c>
      <c r="Y4" s="5">
        <f t="shared" si="7"/>
        <v>937431.84</v>
      </c>
      <c r="Z4" s="5">
        <f t="shared" si="7"/>
        <v>937431.84</v>
      </c>
      <c r="AA4" s="46"/>
    </row>
    <row r="5" spans="1:27" ht="15" thickTop="1" thickBot="1" x14ac:dyDescent="0.6">
      <c r="A5" s="8">
        <v>3015</v>
      </c>
      <c r="B5" s="4">
        <f>Data!O30</f>
        <v>0.08</v>
      </c>
      <c r="C5" s="5">
        <f t="shared" si="2"/>
        <v>46607558.399999999</v>
      </c>
      <c r="D5" s="5">
        <f t="shared" si="2"/>
        <v>33291147.600000001</v>
      </c>
      <c r="E5" s="5">
        <f t="shared" si="0"/>
        <v>23303779.199999999</v>
      </c>
      <c r="F5" s="5">
        <f t="shared" si="0"/>
        <v>16645453.200000001</v>
      </c>
      <c r="G5" s="5">
        <f t="shared" si="0"/>
        <v>13316410.800000001</v>
      </c>
      <c r="H5" s="5">
        <f t="shared" si="0"/>
        <v>9987368.4000000004</v>
      </c>
      <c r="I5" s="5">
        <f t="shared" si="0"/>
        <v>6658326</v>
      </c>
      <c r="J5" s="5">
        <f t="shared" si="0"/>
        <v>6658326</v>
      </c>
      <c r="K5" s="5">
        <f t="shared" si="0"/>
        <v>4993563.5999999996</v>
      </c>
      <c r="L5" s="5">
        <f t="shared" si="0"/>
        <v>4993563.5999999996</v>
      </c>
      <c r="M5" s="46"/>
      <c r="O5" s="8">
        <f t="shared" si="3"/>
        <v>3015</v>
      </c>
      <c r="P5" s="4">
        <f t="shared" si="3"/>
        <v>0.08</v>
      </c>
      <c r="Q5" s="5">
        <f t="shared" si="4"/>
        <v>46607558.399999999</v>
      </c>
      <c r="R5" s="5">
        <f t="shared" si="5"/>
        <v>33291147.600000001</v>
      </c>
      <c r="S5" s="5">
        <f t="shared" si="6"/>
        <v>23303779.199999999</v>
      </c>
      <c r="T5" s="5">
        <f t="shared" si="7"/>
        <v>16645453.200000001</v>
      </c>
      <c r="U5" s="5">
        <f t="shared" si="7"/>
        <v>13316410.800000001</v>
      </c>
      <c r="V5" s="5">
        <f t="shared" si="7"/>
        <v>9987368.4000000004</v>
      </c>
      <c r="W5" s="5">
        <f t="shared" si="7"/>
        <v>6658326</v>
      </c>
      <c r="X5" s="5">
        <f t="shared" si="7"/>
        <v>6658326</v>
      </c>
      <c r="Y5" s="5">
        <f t="shared" si="7"/>
        <v>4993563.5999999996</v>
      </c>
      <c r="Z5" s="5">
        <f t="shared" si="7"/>
        <v>4993563.5999999996</v>
      </c>
      <c r="AA5" s="46"/>
    </row>
    <row r="6" spans="1:27" ht="15" thickTop="1" thickBot="1" x14ac:dyDescent="0.6">
      <c r="A6" s="8">
        <v>5546</v>
      </c>
      <c r="B6" s="4">
        <f>Data!O31</f>
        <v>0.11</v>
      </c>
      <c r="C6" s="5">
        <f t="shared" si="2"/>
        <v>117883113.92</v>
      </c>
      <c r="D6" s="5">
        <f t="shared" si="2"/>
        <v>84202311.38000001</v>
      </c>
      <c r="E6" s="5">
        <f t="shared" si="0"/>
        <v>58941556.960000001</v>
      </c>
      <c r="F6" s="5">
        <f t="shared" si="0"/>
        <v>42100850.660000004</v>
      </c>
      <c r="G6" s="5">
        <f t="shared" si="0"/>
        <v>33680802.539999999</v>
      </c>
      <c r="H6" s="5">
        <f t="shared" si="0"/>
        <v>25260754.420000002</v>
      </c>
      <c r="I6" s="5">
        <f t="shared" si="0"/>
        <v>16840706.300000001</v>
      </c>
      <c r="J6" s="5">
        <f t="shared" si="0"/>
        <v>16840706.300000001</v>
      </c>
      <c r="K6" s="5">
        <f t="shared" si="0"/>
        <v>12630072.18</v>
      </c>
      <c r="L6" s="5">
        <f t="shared" si="0"/>
        <v>12630072.18</v>
      </c>
      <c r="M6" s="46"/>
      <c r="O6" s="8">
        <f t="shared" si="3"/>
        <v>5546</v>
      </c>
      <c r="P6" s="4">
        <f t="shared" si="3"/>
        <v>0.11</v>
      </c>
      <c r="Q6" s="5">
        <f t="shared" si="4"/>
        <v>117883113.92</v>
      </c>
      <c r="R6" s="5">
        <f t="shared" si="5"/>
        <v>84202311.38000001</v>
      </c>
      <c r="S6" s="5">
        <f t="shared" si="6"/>
        <v>58941556.960000001</v>
      </c>
      <c r="T6" s="5">
        <f t="shared" si="7"/>
        <v>42100850.660000004</v>
      </c>
      <c r="U6" s="5">
        <f t="shared" si="7"/>
        <v>33680802.539999999</v>
      </c>
      <c r="V6" s="5">
        <f t="shared" si="7"/>
        <v>25260754.420000002</v>
      </c>
      <c r="W6" s="5">
        <f t="shared" si="7"/>
        <v>16840706.300000001</v>
      </c>
      <c r="X6" s="5">
        <f t="shared" si="7"/>
        <v>16840706.300000001</v>
      </c>
      <c r="Y6" s="5">
        <f t="shared" si="7"/>
        <v>12630072.18</v>
      </c>
      <c r="Z6" s="5">
        <f t="shared" si="7"/>
        <v>12630072.18</v>
      </c>
      <c r="AA6" s="46"/>
    </row>
    <row r="7" spans="1:27" ht="15" thickTop="1" thickBot="1" x14ac:dyDescent="0.6">
      <c r="A7" s="8">
        <v>7610</v>
      </c>
      <c r="B7" s="4">
        <f>Data!O32</f>
        <v>0.12</v>
      </c>
      <c r="C7" s="5">
        <f t="shared" si="2"/>
        <v>176459462.40000001</v>
      </c>
      <c r="D7" s="5">
        <f t="shared" si="2"/>
        <v>126042603.59999999</v>
      </c>
      <c r="E7" s="5">
        <f t="shared" si="0"/>
        <v>88229731.200000003</v>
      </c>
      <c r="F7" s="5">
        <f t="shared" si="0"/>
        <v>63020845.199999996</v>
      </c>
      <c r="G7" s="5">
        <f t="shared" si="0"/>
        <v>50416858.799999997</v>
      </c>
      <c r="H7" s="5">
        <f t="shared" si="0"/>
        <v>37812872.399999999</v>
      </c>
      <c r="I7" s="5">
        <f t="shared" si="0"/>
        <v>25208886</v>
      </c>
      <c r="J7" s="5">
        <f t="shared" si="0"/>
        <v>25208886</v>
      </c>
      <c r="K7" s="5">
        <f t="shared" si="0"/>
        <v>18905979.600000001</v>
      </c>
      <c r="L7" s="5">
        <f t="shared" si="0"/>
        <v>18905979.600000001</v>
      </c>
      <c r="M7" s="46"/>
      <c r="O7" s="8">
        <f t="shared" si="3"/>
        <v>7610</v>
      </c>
      <c r="P7" s="4">
        <f t="shared" si="3"/>
        <v>0.12</v>
      </c>
      <c r="Q7" s="5">
        <f t="shared" si="4"/>
        <v>176459462.40000001</v>
      </c>
      <c r="R7" s="5">
        <f t="shared" si="5"/>
        <v>126042603.59999999</v>
      </c>
      <c r="S7" s="5">
        <f t="shared" si="6"/>
        <v>88229731.200000003</v>
      </c>
      <c r="T7" s="5">
        <f t="shared" si="7"/>
        <v>63020845.199999996</v>
      </c>
      <c r="U7" s="5">
        <f t="shared" si="7"/>
        <v>50416858.799999997</v>
      </c>
      <c r="V7" s="5">
        <f t="shared" si="7"/>
        <v>37812872.399999999</v>
      </c>
      <c r="W7" s="5">
        <f t="shared" si="7"/>
        <v>25208886</v>
      </c>
      <c r="X7" s="5">
        <f t="shared" si="7"/>
        <v>25208886</v>
      </c>
      <c r="Y7" s="5">
        <f t="shared" si="7"/>
        <v>18905979.600000001</v>
      </c>
      <c r="Z7" s="5">
        <f t="shared" si="7"/>
        <v>18905979.600000001</v>
      </c>
      <c r="AA7" s="46"/>
    </row>
    <row r="8" spans="1:27" ht="15" thickTop="1" thickBot="1" x14ac:dyDescent="0.6">
      <c r="A8" s="8">
        <v>9611</v>
      </c>
      <c r="B8" s="4">
        <f>Data!O33</f>
        <v>0.12</v>
      </c>
      <c r="C8" s="5">
        <f t="shared" si="2"/>
        <v>222858330.24000001</v>
      </c>
      <c r="D8" s="5">
        <f t="shared" si="2"/>
        <v>159184686.35999998</v>
      </c>
      <c r="E8" s="5">
        <f t="shared" si="0"/>
        <v>111429165.12</v>
      </c>
      <c r="F8" s="5">
        <f t="shared" si="0"/>
        <v>79591766.519999996</v>
      </c>
      <c r="G8" s="5">
        <f t="shared" si="0"/>
        <v>63673643.880000003</v>
      </c>
      <c r="H8" s="5">
        <f t="shared" si="0"/>
        <v>47755521.240000002</v>
      </c>
      <c r="I8" s="5">
        <f t="shared" si="0"/>
        <v>31837398.599999998</v>
      </c>
      <c r="J8" s="5">
        <f t="shared" si="0"/>
        <v>31837398.599999998</v>
      </c>
      <c r="K8" s="5">
        <f t="shared" si="0"/>
        <v>23877183.960000001</v>
      </c>
      <c r="L8" s="5">
        <f t="shared" si="0"/>
        <v>23877183.960000001</v>
      </c>
      <c r="M8" s="46"/>
      <c r="O8" s="8">
        <f t="shared" si="3"/>
        <v>9611</v>
      </c>
      <c r="P8" s="4">
        <f t="shared" si="3"/>
        <v>0.12</v>
      </c>
      <c r="Q8" s="5">
        <f t="shared" si="4"/>
        <v>222858330.24000001</v>
      </c>
      <c r="R8" s="5">
        <f t="shared" si="5"/>
        <v>159184686.35999998</v>
      </c>
      <c r="S8" s="5">
        <f t="shared" si="6"/>
        <v>111429165.12</v>
      </c>
      <c r="T8" s="5">
        <f t="shared" si="7"/>
        <v>79591766.519999996</v>
      </c>
      <c r="U8" s="5">
        <f t="shared" si="7"/>
        <v>63673643.880000003</v>
      </c>
      <c r="V8" s="5">
        <f t="shared" si="7"/>
        <v>47755521.240000002</v>
      </c>
      <c r="W8" s="5">
        <f t="shared" si="7"/>
        <v>31837398.599999998</v>
      </c>
      <c r="X8" s="5">
        <f t="shared" si="7"/>
        <v>31837398.599999998</v>
      </c>
      <c r="Y8" s="5">
        <f t="shared" si="7"/>
        <v>23877183.960000001</v>
      </c>
      <c r="Z8" s="5">
        <f t="shared" si="7"/>
        <v>23877183.960000001</v>
      </c>
      <c r="AA8" s="46"/>
    </row>
    <row r="9" spans="1:27" ht="15" thickTop="1" thickBot="1" x14ac:dyDescent="0.6">
      <c r="A9" s="8">
        <v>11522</v>
      </c>
      <c r="B9" s="4">
        <f>Data!O34</f>
        <v>0.1</v>
      </c>
      <c r="C9" s="5">
        <f t="shared" si="2"/>
        <v>222641910.40000001</v>
      </c>
      <c r="D9" s="5">
        <f>D$1*$B9*$A9</f>
        <v>159030100.60000002</v>
      </c>
      <c r="E9" s="5">
        <f t="shared" si="0"/>
        <v>111320955.2</v>
      </c>
      <c r="F9" s="5">
        <f t="shared" si="0"/>
        <v>79514474.200000003</v>
      </c>
      <c r="G9" s="5">
        <f t="shared" si="0"/>
        <v>63611809.800000004</v>
      </c>
      <c r="H9" s="5">
        <f t="shared" si="0"/>
        <v>47709145.399999999</v>
      </c>
      <c r="I9" s="5">
        <f t="shared" si="0"/>
        <v>31806481</v>
      </c>
      <c r="J9" s="5">
        <f t="shared" si="0"/>
        <v>31806481</v>
      </c>
      <c r="K9" s="5">
        <f t="shared" si="0"/>
        <v>23853996.600000001</v>
      </c>
      <c r="L9" s="5">
        <f t="shared" si="0"/>
        <v>23853996.600000001</v>
      </c>
      <c r="M9" s="46"/>
      <c r="O9" s="8">
        <f t="shared" si="3"/>
        <v>11522</v>
      </c>
      <c r="P9" s="4">
        <f t="shared" si="3"/>
        <v>0.1</v>
      </c>
      <c r="Q9" s="5">
        <f t="shared" si="4"/>
        <v>222641910.40000001</v>
      </c>
      <c r="R9" s="5">
        <f t="shared" si="5"/>
        <v>159030100.60000002</v>
      </c>
      <c r="S9" s="5">
        <f t="shared" si="6"/>
        <v>111320955.2</v>
      </c>
      <c r="T9" s="5">
        <f t="shared" si="7"/>
        <v>79514474.200000003</v>
      </c>
      <c r="U9" s="5">
        <f t="shared" si="7"/>
        <v>63611809.800000004</v>
      </c>
      <c r="V9" s="5">
        <f t="shared" si="7"/>
        <v>47709145.399999999</v>
      </c>
      <c r="W9" s="5">
        <f t="shared" si="7"/>
        <v>31806481</v>
      </c>
      <c r="X9" s="5">
        <f t="shared" si="7"/>
        <v>31806481</v>
      </c>
      <c r="Y9" s="5">
        <f t="shared" si="7"/>
        <v>23853996.600000001</v>
      </c>
      <c r="Z9" s="5">
        <f>Z$1*$B9*$A9</f>
        <v>23853996.600000001</v>
      </c>
      <c r="AA9" s="46"/>
    </row>
    <row r="10" spans="1:27" ht="15" thickTop="1" thickBot="1" x14ac:dyDescent="0.6">
      <c r="A10" s="8">
        <v>12984</v>
      </c>
      <c r="B10" s="4">
        <f>Data!O35</f>
        <v>0.13</v>
      </c>
      <c r="C10" s="5">
        <f t="shared" si="2"/>
        <v>326160157.44</v>
      </c>
      <c r="D10" s="5">
        <f t="shared" si="2"/>
        <v>232971782.16000003</v>
      </c>
      <c r="E10" s="5">
        <f t="shared" si="0"/>
        <v>163080078.72</v>
      </c>
      <c r="F10" s="5">
        <f t="shared" si="0"/>
        <v>116485047.12</v>
      </c>
      <c r="G10" s="5">
        <f t="shared" si="0"/>
        <v>93188375.280000001</v>
      </c>
      <c r="H10" s="5">
        <f t="shared" si="0"/>
        <v>69891703.439999998</v>
      </c>
      <c r="I10" s="5">
        <f t="shared" si="0"/>
        <v>46595031.600000001</v>
      </c>
      <c r="J10" s="5">
        <f t="shared" si="0"/>
        <v>46595031.600000001</v>
      </c>
      <c r="K10" s="5">
        <f t="shared" si="0"/>
        <v>34945007.759999998</v>
      </c>
      <c r="L10" s="5">
        <f t="shared" si="0"/>
        <v>34945007.759999998</v>
      </c>
      <c r="M10" s="46"/>
      <c r="O10" s="8">
        <f t="shared" si="3"/>
        <v>12984</v>
      </c>
      <c r="P10" s="4">
        <f t="shared" si="3"/>
        <v>0.13</v>
      </c>
      <c r="Q10" s="5">
        <f t="shared" si="4"/>
        <v>326160157.44</v>
      </c>
      <c r="R10" s="5">
        <f t="shared" si="5"/>
        <v>232971782.16000003</v>
      </c>
      <c r="S10" s="5">
        <f t="shared" si="6"/>
        <v>163080078.72</v>
      </c>
      <c r="T10" s="5">
        <f t="shared" si="7"/>
        <v>116485047.12</v>
      </c>
      <c r="U10" s="5">
        <f t="shared" si="7"/>
        <v>93188375.280000001</v>
      </c>
      <c r="V10" s="5">
        <f t="shared" si="7"/>
        <v>69891703.439999998</v>
      </c>
      <c r="W10" s="5">
        <f t="shared" si="7"/>
        <v>46595031.600000001</v>
      </c>
      <c r="X10" s="5">
        <f t="shared" si="7"/>
        <v>46595031.600000001</v>
      </c>
      <c r="Y10" s="5">
        <f t="shared" si="7"/>
        <v>34945007.759999998</v>
      </c>
      <c r="Z10" s="5">
        <f t="shared" si="7"/>
        <v>34945007.759999998</v>
      </c>
      <c r="AA10" s="46"/>
    </row>
    <row r="11" spans="1:27" ht="15" thickTop="1" thickBot="1" x14ac:dyDescent="0.6">
      <c r="A11" s="8">
        <v>18199</v>
      </c>
      <c r="B11" s="4">
        <f>Data!O36</f>
        <v>0.12</v>
      </c>
      <c r="C11" s="5">
        <f t="shared" si="2"/>
        <v>421995500.16000003</v>
      </c>
      <c r="D11" s="5">
        <f t="shared" si="2"/>
        <v>301425669.23999995</v>
      </c>
      <c r="E11" s="5">
        <f t="shared" si="0"/>
        <v>210997750.08000001</v>
      </c>
      <c r="F11" s="5">
        <f t="shared" si="0"/>
        <v>150711742.68000001</v>
      </c>
      <c r="G11" s="5">
        <f t="shared" si="0"/>
        <v>120569830.92</v>
      </c>
      <c r="H11" s="5">
        <f t="shared" si="0"/>
        <v>90427919.159999996</v>
      </c>
      <c r="I11" s="5">
        <f t="shared" si="0"/>
        <v>60286007.399999999</v>
      </c>
      <c r="J11" s="5">
        <f t="shared" si="0"/>
        <v>60286007.399999999</v>
      </c>
      <c r="K11" s="5">
        <f t="shared" si="0"/>
        <v>45212867.640000001</v>
      </c>
      <c r="L11" s="5">
        <f t="shared" si="0"/>
        <v>45212867.640000001</v>
      </c>
      <c r="M11" s="46"/>
      <c r="O11" s="8">
        <f t="shared" si="3"/>
        <v>18199</v>
      </c>
      <c r="P11" s="4">
        <f t="shared" si="3"/>
        <v>0.12</v>
      </c>
      <c r="Q11" s="5">
        <f t="shared" si="4"/>
        <v>421995500.16000003</v>
      </c>
      <c r="R11" s="5">
        <f t="shared" si="5"/>
        <v>301425669.23999995</v>
      </c>
      <c r="S11" s="5">
        <f t="shared" si="6"/>
        <v>210997750.08000001</v>
      </c>
      <c r="T11" s="5">
        <f t="shared" si="7"/>
        <v>150711742.68000001</v>
      </c>
      <c r="U11" s="5">
        <f t="shared" si="7"/>
        <v>120569830.92</v>
      </c>
      <c r="V11" s="5">
        <f t="shared" si="7"/>
        <v>90427919.159999996</v>
      </c>
      <c r="W11" s="5">
        <f t="shared" si="7"/>
        <v>60286007.399999999</v>
      </c>
      <c r="X11" s="5">
        <f t="shared" si="7"/>
        <v>60286007.399999999</v>
      </c>
      <c r="Y11" s="5">
        <f t="shared" si="7"/>
        <v>45212867.640000001</v>
      </c>
      <c r="Z11" s="5">
        <f t="shared" si="7"/>
        <v>45212867.640000001</v>
      </c>
      <c r="AA11" s="46"/>
    </row>
    <row r="12" spans="1:27" ht="15" thickTop="1" thickBot="1" x14ac:dyDescent="0.6">
      <c r="A12" s="8">
        <v>26183</v>
      </c>
      <c r="B12" s="4">
        <f>Data!O37</f>
        <v>0.1</v>
      </c>
      <c r="C12" s="5">
        <f t="shared" si="2"/>
        <v>505939345.60000002</v>
      </c>
      <c r="D12" s="5">
        <f t="shared" si="2"/>
        <v>361385620.90000004</v>
      </c>
      <c r="E12" s="5">
        <f t="shared" si="0"/>
        <v>252969672.80000001</v>
      </c>
      <c r="F12" s="5">
        <f t="shared" si="0"/>
        <v>180691501.30000001</v>
      </c>
      <c r="G12" s="5">
        <f t="shared" si="0"/>
        <v>144553724.70000002</v>
      </c>
      <c r="H12" s="5">
        <f t="shared" si="0"/>
        <v>108415948.09999999</v>
      </c>
      <c r="I12" s="5">
        <f t="shared" si="0"/>
        <v>72278171.5</v>
      </c>
      <c r="J12" s="5">
        <f t="shared" si="0"/>
        <v>72278171.5</v>
      </c>
      <c r="K12" s="5">
        <f t="shared" si="0"/>
        <v>54206664.900000006</v>
      </c>
      <c r="L12" s="5">
        <f t="shared" si="0"/>
        <v>54206664.900000006</v>
      </c>
      <c r="M12" s="46"/>
      <c r="O12" s="8">
        <f t="shared" si="3"/>
        <v>26183</v>
      </c>
      <c r="P12" s="4">
        <f t="shared" si="3"/>
        <v>0.1</v>
      </c>
      <c r="Q12" s="5">
        <f t="shared" si="4"/>
        <v>505939345.60000002</v>
      </c>
      <c r="R12" s="5">
        <f t="shared" si="5"/>
        <v>361385620.90000004</v>
      </c>
      <c r="S12" s="5">
        <f t="shared" si="6"/>
        <v>252969672.80000001</v>
      </c>
      <c r="T12" s="5">
        <f t="shared" si="7"/>
        <v>180691501.30000001</v>
      </c>
      <c r="U12" s="5">
        <f t="shared" si="7"/>
        <v>144553724.70000002</v>
      </c>
      <c r="V12" s="5">
        <f t="shared" si="7"/>
        <v>108415948.09999999</v>
      </c>
      <c r="W12" s="5">
        <f t="shared" si="7"/>
        <v>72278171.5</v>
      </c>
      <c r="X12" s="5">
        <f t="shared" si="7"/>
        <v>72278171.5</v>
      </c>
      <c r="Y12" s="5">
        <f t="shared" si="7"/>
        <v>54206664.900000006</v>
      </c>
      <c r="Z12" s="5">
        <f t="shared" si="7"/>
        <v>54206664.900000006</v>
      </c>
      <c r="AA12" s="46"/>
    </row>
    <row r="13" spans="1:27" ht="15" thickTop="1" thickBot="1" x14ac:dyDescent="0.6">
      <c r="A13" s="9">
        <v>43257</v>
      </c>
      <c r="B13" s="10">
        <f>Data!O38</f>
        <v>0.03</v>
      </c>
      <c r="C13" s="11">
        <f t="shared" si="2"/>
        <v>250759098.72</v>
      </c>
      <c r="D13" s="11">
        <f t="shared" si="2"/>
        <v>179113827.32999998</v>
      </c>
      <c r="E13" s="11">
        <f t="shared" si="0"/>
        <v>125379549.36</v>
      </c>
      <c r="F13" s="11">
        <f t="shared" si="0"/>
        <v>89556264.810000002</v>
      </c>
      <c r="G13" s="11">
        <f t="shared" si="0"/>
        <v>71645271.390000001</v>
      </c>
      <c r="H13" s="11">
        <f t="shared" si="0"/>
        <v>53734277.969999999</v>
      </c>
      <c r="I13" s="11">
        <f t="shared" si="0"/>
        <v>35823284.549999997</v>
      </c>
      <c r="J13" s="11">
        <f t="shared" si="0"/>
        <v>35823284.549999997</v>
      </c>
      <c r="K13" s="11">
        <f t="shared" si="0"/>
        <v>26866490.130000003</v>
      </c>
      <c r="L13" s="11">
        <f t="shared" si="0"/>
        <v>26866490.130000003</v>
      </c>
      <c r="M13" s="47"/>
      <c r="O13" s="9">
        <f t="shared" si="3"/>
        <v>43257</v>
      </c>
      <c r="P13" s="10">
        <f t="shared" si="3"/>
        <v>0.03</v>
      </c>
      <c r="Q13" s="11">
        <f t="shared" si="4"/>
        <v>250759098.72</v>
      </c>
      <c r="R13" s="11">
        <f t="shared" si="5"/>
        <v>179113827.32999998</v>
      </c>
      <c r="S13" s="11">
        <f t="shared" si="6"/>
        <v>125379549.36</v>
      </c>
      <c r="T13" s="11">
        <f t="shared" si="7"/>
        <v>89556264.810000002</v>
      </c>
      <c r="U13" s="11">
        <f t="shared" si="7"/>
        <v>71645271.390000001</v>
      </c>
      <c r="V13" s="11">
        <f t="shared" si="7"/>
        <v>53734277.969999999</v>
      </c>
      <c r="W13" s="11">
        <f t="shared" si="7"/>
        <v>35823284.549999997</v>
      </c>
      <c r="X13" s="11">
        <f t="shared" si="7"/>
        <v>35823284.549999997</v>
      </c>
      <c r="Y13" s="11">
        <f t="shared" si="7"/>
        <v>26866490.130000003</v>
      </c>
      <c r="Z13" s="11">
        <f t="shared" si="7"/>
        <v>26866490.130000003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10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10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200</v>
      </c>
      <c r="B18" s="4">
        <f>B3</f>
        <v>0.05</v>
      </c>
      <c r="C18" s="5">
        <f>C$1*$B18*$A18</f>
        <v>1932320</v>
      </c>
      <c r="D18" s="5">
        <f>D$1*$B18*$A18</f>
        <v>1380230</v>
      </c>
      <c r="E18" s="5">
        <f t="shared" ref="E18:L28" si="8">E$1*$B18*$A18</f>
        <v>966160</v>
      </c>
      <c r="F18" s="5">
        <f t="shared" si="8"/>
        <v>690110</v>
      </c>
      <c r="G18" s="5">
        <f t="shared" si="8"/>
        <v>552090</v>
      </c>
      <c r="H18" s="5">
        <f t="shared" si="8"/>
        <v>414070</v>
      </c>
      <c r="I18" s="5">
        <f t="shared" si="8"/>
        <v>276050</v>
      </c>
      <c r="J18" s="5">
        <f t="shared" si="8"/>
        <v>276050</v>
      </c>
      <c r="K18" s="5">
        <f t="shared" si="8"/>
        <v>207030.00000000003</v>
      </c>
      <c r="L18" s="5">
        <f t="shared" si="8"/>
        <v>207030.00000000003</v>
      </c>
      <c r="M18" s="46"/>
      <c r="O18" s="8">
        <f>A18</f>
        <v>200</v>
      </c>
      <c r="P18" s="4">
        <f>B18</f>
        <v>0.05</v>
      </c>
      <c r="Q18" s="5">
        <f>Q$1*$B18*$A18</f>
        <v>1932320</v>
      </c>
      <c r="R18" s="5">
        <f>R$1*$B18*$A18</f>
        <v>1380230</v>
      </c>
      <c r="S18" s="5">
        <f>S$1*$B18*$A18</f>
        <v>966160</v>
      </c>
      <c r="T18" s="5">
        <f>T$1*$B18*$A18</f>
        <v>690110</v>
      </c>
      <c r="U18" s="5">
        <f t="shared" ref="U18:Z18" si="9">U$1*$B18*$A18</f>
        <v>552090</v>
      </c>
      <c r="V18" s="5">
        <f t="shared" si="9"/>
        <v>414070</v>
      </c>
      <c r="W18" s="5">
        <f t="shared" si="9"/>
        <v>276050</v>
      </c>
      <c r="X18" s="5">
        <f t="shared" si="9"/>
        <v>276050</v>
      </c>
      <c r="Y18" s="5">
        <f t="shared" si="9"/>
        <v>207030.00000000003</v>
      </c>
      <c r="Z18" s="5">
        <f t="shared" si="9"/>
        <v>207030.00000000003</v>
      </c>
      <c r="AA18" s="46"/>
    </row>
    <row r="19" spans="1:27" ht="15" thickTop="1" thickBot="1" x14ac:dyDescent="0.6">
      <c r="A19" s="8">
        <v>1845</v>
      </c>
      <c r="B19" s="4">
        <f t="shared" ref="B19:B28" si="10">B4</f>
        <v>0.04</v>
      </c>
      <c r="C19" s="5">
        <f t="shared" ref="C19:D28" si="11">C$1*$B19*$A19</f>
        <v>14260521.6</v>
      </c>
      <c r="D19" s="5">
        <f t="shared" si="11"/>
        <v>10186097.4</v>
      </c>
      <c r="E19" s="5">
        <f t="shared" si="8"/>
        <v>7130260.7999999998</v>
      </c>
      <c r="F19" s="5">
        <f t="shared" si="8"/>
        <v>5093011.8</v>
      </c>
      <c r="G19" s="5">
        <f t="shared" si="8"/>
        <v>4074424.2</v>
      </c>
      <c r="H19" s="5">
        <f t="shared" si="8"/>
        <v>3055836.6</v>
      </c>
      <c r="I19" s="5">
        <f t="shared" si="8"/>
        <v>2037249</v>
      </c>
      <c r="J19" s="5">
        <f t="shared" si="8"/>
        <v>2037249</v>
      </c>
      <c r="K19" s="5">
        <f t="shared" si="8"/>
        <v>1527881.4</v>
      </c>
      <c r="L19" s="5">
        <f t="shared" si="8"/>
        <v>1527881.4</v>
      </c>
      <c r="M19" s="46"/>
      <c r="O19" s="8">
        <f t="shared" ref="O19:P28" si="12">A19</f>
        <v>1845</v>
      </c>
      <c r="P19" s="4">
        <f t="shared" si="12"/>
        <v>0.04</v>
      </c>
      <c r="Q19" s="5">
        <f t="shared" ref="Q19:Q28" si="13">Q$1*$B19*$A19</f>
        <v>14260521.6</v>
      </c>
      <c r="R19" s="5">
        <f t="shared" ref="R19:R28" si="14">$D$1*$B19*$A19</f>
        <v>10186097.4</v>
      </c>
      <c r="S19" s="5">
        <f t="shared" ref="S19:S28" si="15">$E$1*$B19*$A19</f>
        <v>7130260.7999999998</v>
      </c>
      <c r="T19" s="5">
        <f t="shared" ref="T19:Z28" si="16">T$1*$B19*$A19</f>
        <v>5093011.8</v>
      </c>
      <c r="U19" s="5">
        <f t="shared" si="16"/>
        <v>4074424.2</v>
      </c>
      <c r="V19" s="5">
        <f t="shared" si="16"/>
        <v>3055836.6</v>
      </c>
      <c r="W19" s="5">
        <f t="shared" si="16"/>
        <v>2037249</v>
      </c>
      <c r="X19" s="5">
        <f t="shared" si="16"/>
        <v>2037249</v>
      </c>
      <c r="Y19" s="5">
        <f t="shared" si="16"/>
        <v>1527881.4</v>
      </c>
      <c r="Z19" s="5">
        <f t="shared" si="16"/>
        <v>1527881.4</v>
      </c>
      <c r="AA19" s="46"/>
    </row>
    <row r="20" spans="1:27" ht="15" thickTop="1" thickBot="1" x14ac:dyDescent="0.6">
      <c r="A20" s="8">
        <v>3481</v>
      </c>
      <c r="B20" s="4">
        <f t="shared" si="10"/>
        <v>0.08</v>
      </c>
      <c r="C20" s="5">
        <f t="shared" si="11"/>
        <v>53811247.359999999</v>
      </c>
      <c r="D20" s="5">
        <f t="shared" si="11"/>
        <v>38436645.039999999</v>
      </c>
      <c r="E20" s="5">
        <f t="shared" si="8"/>
        <v>26905623.68</v>
      </c>
      <c r="F20" s="5">
        <f t="shared" si="8"/>
        <v>19218183.280000001</v>
      </c>
      <c r="G20" s="5">
        <f t="shared" si="8"/>
        <v>15374602.32</v>
      </c>
      <c r="H20" s="5">
        <f t="shared" si="8"/>
        <v>11531021.359999999</v>
      </c>
      <c r="I20" s="5">
        <f t="shared" si="8"/>
        <v>7687440.4000000004</v>
      </c>
      <c r="J20" s="5">
        <f t="shared" si="8"/>
        <v>7687440.4000000004</v>
      </c>
      <c r="K20" s="5">
        <f t="shared" si="8"/>
        <v>5765371.4400000004</v>
      </c>
      <c r="L20" s="5">
        <f t="shared" si="8"/>
        <v>5765371.4400000004</v>
      </c>
      <c r="M20" s="46"/>
      <c r="O20" s="8">
        <f t="shared" si="12"/>
        <v>3481</v>
      </c>
      <c r="P20" s="4">
        <f t="shared" si="12"/>
        <v>0.08</v>
      </c>
      <c r="Q20" s="5">
        <f t="shared" si="13"/>
        <v>53811247.359999999</v>
      </c>
      <c r="R20" s="5">
        <f t="shared" si="14"/>
        <v>38436645.039999999</v>
      </c>
      <c r="S20" s="5">
        <f t="shared" si="15"/>
        <v>26905623.68</v>
      </c>
      <c r="T20" s="5">
        <f t="shared" si="16"/>
        <v>19218183.280000001</v>
      </c>
      <c r="U20" s="5">
        <f t="shared" si="16"/>
        <v>15374602.32</v>
      </c>
      <c r="V20" s="5">
        <f t="shared" si="16"/>
        <v>11531021.359999999</v>
      </c>
      <c r="W20" s="5">
        <f t="shared" si="16"/>
        <v>7687440.4000000004</v>
      </c>
      <c r="X20" s="5">
        <f t="shared" si="16"/>
        <v>7687440.4000000004</v>
      </c>
      <c r="Y20" s="5">
        <f t="shared" si="16"/>
        <v>5765371.4400000004</v>
      </c>
      <c r="Z20" s="5">
        <f t="shared" si="16"/>
        <v>5765371.4400000004</v>
      </c>
      <c r="AA20" s="46"/>
    </row>
    <row r="21" spans="1:27" ht="15" thickTop="1" thickBot="1" x14ac:dyDescent="0.6">
      <c r="A21" s="8">
        <v>4168</v>
      </c>
      <c r="B21" s="4">
        <f t="shared" si="10"/>
        <v>0.11</v>
      </c>
      <c r="C21" s="5">
        <f t="shared" si="11"/>
        <v>88593007.359999999</v>
      </c>
      <c r="D21" s="5">
        <f t="shared" si="11"/>
        <v>63280785.039999999</v>
      </c>
      <c r="E21" s="5">
        <f t="shared" si="8"/>
        <v>44296503.68</v>
      </c>
      <c r="F21" s="5">
        <f t="shared" si="8"/>
        <v>31640163.280000001</v>
      </c>
      <c r="G21" s="5">
        <f t="shared" si="8"/>
        <v>25312222.32</v>
      </c>
      <c r="H21" s="5">
        <f t="shared" si="8"/>
        <v>18984281.360000003</v>
      </c>
      <c r="I21" s="5">
        <f t="shared" si="8"/>
        <v>12656340.4</v>
      </c>
      <c r="J21" s="5">
        <f t="shared" si="8"/>
        <v>12656340.4</v>
      </c>
      <c r="K21" s="5">
        <f t="shared" si="8"/>
        <v>9491911.4399999995</v>
      </c>
      <c r="L21" s="5">
        <f t="shared" si="8"/>
        <v>9491911.4399999995</v>
      </c>
      <c r="M21" s="46"/>
      <c r="O21" s="8">
        <f t="shared" si="12"/>
        <v>4168</v>
      </c>
      <c r="P21" s="4">
        <f t="shared" si="12"/>
        <v>0.11</v>
      </c>
      <c r="Q21" s="5">
        <f t="shared" si="13"/>
        <v>88593007.359999999</v>
      </c>
      <c r="R21" s="5">
        <f t="shared" si="14"/>
        <v>63280785.039999999</v>
      </c>
      <c r="S21" s="5">
        <f t="shared" si="15"/>
        <v>44296503.68</v>
      </c>
      <c r="T21" s="5">
        <f t="shared" si="16"/>
        <v>31640163.280000001</v>
      </c>
      <c r="U21" s="5">
        <f t="shared" si="16"/>
        <v>25312222.32</v>
      </c>
      <c r="V21" s="5">
        <f t="shared" si="16"/>
        <v>18984281.360000003</v>
      </c>
      <c r="W21" s="5">
        <f t="shared" si="16"/>
        <v>12656340.4</v>
      </c>
      <c r="X21" s="5">
        <f t="shared" si="16"/>
        <v>12656340.4</v>
      </c>
      <c r="Y21" s="5">
        <f t="shared" si="16"/>
        <v>9491911.4399999995</v>
      </c>
      <c r="Z21" s="5">
        <f t="shared" si="16"/>
        <v>9491911.4399999995</v>
      </c>
      <c r="AA21" s="46"/>
    </row>
    <row r="22" spans="1:27" ht="15" thickTop="1" thickBot="1" x14ac:dyDescent="0.6">
      <c r="A22" s="8">
        <v>6565</v>
      </c>
      <c r="B22" s="4">
        <f t="shared" si="10"/>
        <v>0.12</v>
      </c>
      <c r="C22" s="5">
        <f t="shared" si="11"/>
        <v>152228169.59999999</v>
      </c>
      <c r="D22" s="5">
        <f t="shared" si="11"/>
        <v>108734519.39999999</v>
      </c>
      <c r="E22" s="5">
        <f t="shared" si="8"/>
        <v>76114084.799999997</v>
      </c>
      <c r="F22" s="5">
        <f t="shared" si="8"/>
        <v>54366865.799999997</v>
      </c>
      <c r="G22" s="5">
        <f t="shared" si="8"/>
        <v>43493650.200000003</v>
      </c>
      <c r="H22" s="5">
        <f t="shared" si="8"/>
        <v>32620434.600000001</v>
      </c>
      <c r="I22" s="5">
        <f t="shared" si="8"/>
        <v>21747219</v>
      </c>
      <c r="J22" s="5">
        <f t="shared" si="8"/>
        <v>21747219</v>
      </c>
      <c r="K22" s="5">
        <f t="shared" si="8"/>
        <v>16309823.4</v>
      </c>
      <c r="L22" s="5">
        <f t="shared" si="8"/>
        <v>16309823.4</v>
      </c>
      <c r="M22" s="46"/>
      <c r="O22" s="8">
        <f t="shared" si="12"/>
        <v>6565</v>
      </c>
      <c r="P22" s="4">
        <f t="shared" si="12"/>
        <v>0.12</v>
      </c>
      <c r="Q22" s="5">
        <f t="shared" si="13"/>
        <v>152228169.59999999</v>
      </c>
      <c r="R22" s="5">
        <f t="shared" si="14"/>
        <v>108734519.39999999</v>
      </c>
      <c r="S22" s="5">
        <f t="shared" si="15"/>
        <v>76114084.799999997</v>
      </c>
      <c r="T22" s="5">
        <f t="shared" si="16"/>
        <v>54366865.799999997</v>
      </c>
      <c r="U22" s="5">
        <f t="shared" si="16"/>
        <v>43493650.200000003</v>
      </c>
      <c r="V22" s="5">
        <f t="shared" si="16"/>
        <v>32620434.600000001</v>
      </c>
      <c r="W22" s="5">
        <f t="shared" si="16"/>
        <v>21747219</v>
      </c>
      <c r="X22" s="5">
        <f t="shared" si="16"/>
        <v>21747219</v>
      </c>
      <c r="Y22" s="5">
        <f t="shared" si="16"/>
        <v>16309823.4</v>
      </c>
      <c r="Z22" s="5">
        <f t="shared" si="16"/>
        <v>16309823.4</v>
      </c>
      <c r="AA22" s="46"/>
    </row>
    <row r="23" spans="1:27" ht="15" thickTop="1" thickBot="1" x14ac:dyDescent="0.6">
      <c r="A23" s="8">
        <v>9311</v>
      </c>
      <c r="B23" s="4">
        <f t="shared" si="10"/>
        <v>0.12</v>
      </c>
      <c r="C23" s="5">
        <f t="shared" si="11"/>
        <v>215901978.24000001</v>
      </c>
      <c r="D23" s="5">
        <f t="shared" si="11"/>
        <v>154215858.35999998</v>
      </c>
      <c r="E23" s="5">
        <f t="shared" si="8"/>
        <v>107950989.12</v>
      </c>
      <c r="F23" s="5">
        <f t="shared" si="8"/>
        <v>77107370.519999996</v>
      </c>
      <c r="G23" s="5">
        <f t="shared" si="8"/>
        <v>61686119.880000003</v>
      </c>
      <c r="H23" s="5">
        <f t="shared" si="8"/>
        <v>46264869.240000002</v>
      </c>
      <c r="I23" s="5">
        <f t="shared" si="8"/>
        <v>30843618.599999998</v>
      </c>
      <c r="J23" s="5">
        <f t="shared" si="8"/>
        <v>30843618.599999998</v>
      </c>
      <c r="K23" s="5">
        <f t="shared" si="8"/>
        <v>23131875.960000001</v>
      </c>
      <c r="L23" s="5">
        <f t="shared" si="8"/>
        <v>23131875.960000001</v>
      </c>
      <c r="M23" s="46"/>
      <c r="O23" s="8">
        <f t="shared" si="12"/>
        <v>9311</v>
      </c>
      <c r="P23" s="4">
        <f t="shared" si="12"/>
        <v>0.12</v>
      </c>
      <c r="Q23" s="5">
        <f t="shared" si="13"/>
        <v>215901978.24000001</v>
      </c>
      <c r="R23" s="5">
        <f t="shared" si="14"/>
        <v>154215858.35999998</v>
      </c>
      <c r="S23" s="5">
        <f t="shared" si="15"/>
        <v>107950989.12</v>
      </c>
      <c r="T23" s="5">
        <f t="shared" si="16"/>
        <v>77107370.519999996</v>
      </c>
      <c r="U23" s="5">
        <f t="shared" si="16"/>
        <v>61686119.880000003</v>
      </c>
      <c r="V23" s="5">
        <f t="shared" si="16"/>
        <v>46264869.240000002</v>
      </c>
      <c r="W23" s="5">
        <f t="shared" si="16"/>
        <v>30843618.599999998</v>
      </c>
      <c r="X23" s="5">
        <f t="shared" si="16"/>
        <v>30843618.599999998</v>
      </c>
      <c r="Y23" s="5">
        <f t="shared" si="16"/>
        <v>23131875.960000001</v>
      </c>
      <c r="Z23" s="5">
        <f t="shared" si="16"/>
        <v>23131875.960000001</v>
      </c>
      <c r="AA23" s="46"/>
    </row>
    <row r="24" spans="1:27" ht="15" thickTop="1" thickBot="1" x14ac:dyDescent="0.6">
      <c r="A24" s="8">
        <v>11305</v>
      </c>
      <c r="B24" s="4">
        <f t="shared" si="10"/>
        <v>0.1</v>
      </c>
      <c r="C24" s="5">
        <f t="shared" si="11"/>
        <v>218448776</v>
      </c>
      <c r="D24" s="5">
        <f>D$1*$B24*$A24</f>
        <v>156035001.5</v>
      </c>
      <c r="E24" s="5">
        <f t="shared" si="8"/>
        <v>109224388</v>
      </c>
      <c r="F24" s="5">
        <f t="shared" si="8"/>
        <v>78016935.5</v>
      </c>
      <c r="G24" s="5">
        <f t="shared" si="8"/>
        <v>62413774.500000007</v>
      </c>
      <c r="H24" s="5">
        <f t="shared" si="8"/>
        <v>46810613.5</v>
      </c>
      <c r="I24" s="5">
        <f t="shared" si="8"/>
        <v>31207452.5</v>
      </c>
      <c r="J24" s="5">
        <f t="shared" si="8"/>
        <v>31207452.5</v>
      </c>
      <c r="K24" s="5">
        <f t="shared" si="8"/>
        <v>23404741.500000004</v>
      </c>
      <c r="L24" s="5">
        <f t="shared" si="8"/>
        <v>23404741.500000004</v>
      </c>
      <c r="M24" s="46"/>
      <c r="O24" s="8">
        <f t="shared" si="12"/>
        <v>11305</v>
      </c>
      <c r="P24" s="4">
        <f t="shared" si="12"/>
        <v>0.1</v>
      </c>
      <c r="Q24" s="5">
        <f t="shared" si="13"/>
        <v>218448776</v>
      </c>
      <c r="R24" s="5">
        <f t="shared" si="14"/>
        <v>156035001.5</v>
      </c>
      <c r="S24" s="5">
        <f t="shared" si="15"/>
        <v>109224388</v>
      </c>
      <c r="T24" s="5">
        <f t="shared" si="16"/>
        <v>78016935.5</v>
      </c>
      <c r="U24" s="5">
        <f t="shared" si="16"/>
        <v>62413774.500000007</v>
      </c>
      <c r="V24" s="5">
        <f t="shared" si="16"/>
        <v>46810613.5</v>
      </c>
      <c r="W24" s="5">
        <f t="shared" si="16"/>
        <v>31207452.5</v>
      </c>
      <c r="X24" s="5">
        <f t="shared" si="16"/>
        <v>31207452.5</v>
      </c>
      <c r="Y24" s="5">
        <f t="shared" si="16"/>
        <v>23404741.500000004</v>
      </c>
      <c r="Z24" s="5">
        <f>Z$1*$B24*$A24</f>
        <v>23404741.500000004</v>
      </c>
      <c r="AA24" s="46"/>
    </row>
    <row r="25" spans="1:27" ht="15" thickTop="1" thickBot="1" x14ac:dyDescent="0.6">
      <c r="A25" s="8">
        <v>12415</v>
      </c>
      <c r="B25" s="4">
        <f t="shared" si="10"/>
        <v>0.13</v>
      </c>
      <c r="C25" s="5">
        <f t="shared" si="11"/>
        <v>311866786.39999998</v>
      </c>
      <c r="D25" s="5">
        <f t="shared" si="11"/>
        <v>222762220.85000002</v>
      </c>
      <c r="E25" s="5">
        <f t="shared" si="8"/>
        <v>155933393.19999999</v>
      </c>
      <c r="F25" s="5">
        <f t="shared" si="8"/>
        <v>111380303.45</v>
      </c>
      <c r="G25" s="5">
        <f t="shared" si="8"/>
        <v>89104565.549999997</v>
      </c>
      <c r="H25" s="5">
        <f t="shared" si="8"/>
        <v>66828827.649999999</v>
      </c>
      <c r="I25" s="5">
        <f t="shared" si="8"/>
        <v>44553089.75</v>
      </c>
      <c r="J25" s="5">
        <f t="shared" si="8"/>
        <v>44553089.75</v>
      </c>
      <c r="K25" s="5">
        <f t="shared" si="8"/>
        <v>33413606.849999998</v>
      </c>
      <c r="L25" s="5">
        <f t="shared" si="8"/>
        <v>33413606.849999998</v>
      </c>
      <c r="M25" s="46"/>
      <c r="O25" s="8">
        <f t="shared" si="12"/>
        <v>12415</v>
      </c>
      <c r="P25" s="4">
        <f t="shared" si="12"/>
        <v>0.13</v>
      </c>
      <c r="Q25" s="5">
        <f t="shared" si="13"/>
        <v>311866786.39999998</v>
      </c>
      <c r="R25" s="5">
        <f t="shared" si="14"/>
        <v>222762220.85000002</v>
      </c>
      <c r="S25" s="5">
        <f t="shared" si="15"/>
        <v>155933393.19999999</v>
      </c>
      <c r="T25" s="5">
        <f t="shared" si="16"/>
        <v>111380303.45</v>
      </c>
      <c r="U25" s="5">
        <f t="shared" si="16"/>
        <v>89104565.549999997</v>
      </c>
      <c r="V25" s="5">
        <f t="shared" si="16"/>
        <v>66828827.649999999</v>
      </c>
      <c r="W25" s="5">
        <f t="shared" si="16"/>
        <v>44553089.75</v>
      </c>
      <c r="X25" s="5">
        <f t="shared" si="16"/>
        <v>44553089.75</v>
      </c>
      <c r="Y25" s="5">
        <f t="shared" si="16"/>
        <v>33413606.849999998</v>
      </c>
      <c r="Z25" s="5">
        <f t="shared" si="16"/>
        <v>33413606.849999998</v>
      </c>
      <c r="AA25" s="46"/>
    </row>
    <row r="26" spans="1:27" ht="15" thickTop="1" thickBot="1" x14ac:dyDescent="0.6">
      <c r="A26" s="8">
        <v>19649</v>
      </c>
      <c r="B26" s="4">
        <f t="shared" si="10"/>
        <v>0.12</v>
      </c>
      <c r="C26" s="5">
        <f t="shared" si="11"/>
        <v>455617868.16000003</v>
      </c>
      <c r="D26" s="5">
        <f t="shared" si="11"/>
        <v>325441671.23999995</v>
      </c>
      <c r="E26" s="5">
        <f t="shared" si="8"/>
        <v>227808934.08000001</v>
      </c>
      <c r="F26" s="5">
        <f t="shared" si="8"/>
        <v>162719656.68000001</v>
      </c>
      <c r="G26" s="5">
        <f t="shared" si="8"/>
        <v>130176196.92</v>
      </c>
      <c r="H26" s="5">
        <f t="shared" si="8"/>
        <v>97632737.159999996</v>
      </c>
      <c r="I26" s="5">
        <f t="shared" si="8"/>
        <v>65089277.399999999</v>
      </c>
      <c r="J26" s="5">
        <f t="shared" si="8"/>
        <v>65089277.399999999</v>
      </c>
      <c r="K26" s="5">
        <f t="shared" si="8"/>
        <v>48815189.640000001</v>
      </c>
      <c r="L26" s="5">
        <f t="shared" si="8"/>
        <v>48815189.640000001</v>
      </c>
      <c r="M26" s="46"/>
      <c r="O26" s="8">
        <f t="shared" si="12"/>
        <v>19649</v>
      </c>
      <c r="P26" s="4">
        <f t="shared" si="12"/>
        <v>0.12</v>
      </c>
      <c r="Q26" s="5">
        <f t="shared" si="13"/>
        <v>455617868.16000003</v>
      </c>
      <c r="R26" s="5">
        <f t="shared" si="14"/>
        <v>325441671.23999995</v>
      </c>
      <c r="S26" s="5">
        <f t="shared" si="15"/>
        <v>227808934.08000001</v>
      </c>
      <c r="T26" s="5">
        <f t="shared" si="16"/>
        <v>162719656.68000001</v>
      </c>
      <c r="U26" s="5">
        <f t="shared" si="16"/>
        <v>130176196.92</v>
      </c>
      <c r="V26" s="5">
        <f t="shared" si="16"/>
        <v>97632737.159999996</v>
      </c>
      <c r="W26" s="5">
        <f t="shared" si="16"/>
        <v>65089277.399999999</v>
      </c>
      <c r="X26" s="5">
        <f t="shared" si="16"/>
        <v>65089277.399999999</v>
      </c>
      <c r="Y26" s="5">
        <f t="shared" si="16"/>
        <v>48815189.640000001</v>
      </c>
      <c r="Z26" s="5">
        <f t="shared" si="16"/>
        <v>48815189.640000001</v>
      </c>
      <c r="AA26" s="46"/>
    </row>
    <row r="27" spans="1:27" ht="15" thickTop="1" thickBot="1" x14ac:dyDescent="0.6">
      <c r="A27" s="8">
        <v>21695</v>
      </c>
      <c r="B27" s="4">
        <f t="shared" si="10"/>
        <v>0.1</v>
      </c>
      <c r="C27" s="5">
        <f t="shared" si="11"/>
        <v>419216824</v>
      </c>
      <c r="D27" s="5">
        <f t="shared" si="11"/>
        <v>299440898.5</v>
      </c>
      <c r="E27" s="5">
        <f t="shared" si="8"/>
        <v>209608412</v>
      </c>
      <c r="F27" s="5">
        <f t="shared" si="8"/>
        <v>149719364.5</v>
      </c>
      <c r="G27" s="5">
        <f t="shared" si="8"/>
        <v>119775925.50000001</v>
      </c>
      <c r="H27" s="5">
        <f t="shared" si="8"/>
        <v>89832486.5</v>
      </c>
      <c r="I27" s="5">
        <f t="shared" si="8"/>
        <v>59889047.5</v>
      </c>
      <c r="J27" s="5">
        <f t="shared" si="8"/>
        <v>59889047.5</v>
      </c>
      <c r="K27" s="5">
        <f t="shared" si="8"/>
        <v>44915158.500000007</v>
      </c>
      <c r="L27" s="5">
        <f t="shared" si="8"/>
        <v>44915158.500000007</v>
      </c>
      <c r="M27" s="46"/>
      <c r="O27" s="8">
        <f t="shared" si="12"/>
        <v>21695</v>
      </c>
      <c r="P27" s="4">
        <f t="shared" si="12"/>
        <v>0.1</v>
      </c>
      <c r="Q27" s="5">
        <f t="shared" si="13"/>
        <v>419216824</v>
      </c>
      <c r="R27" s="5">
        <f t="shared" si="14"/>
        <v>299440898.5</v>
      </c>
      <c r="S27" s="5">
        <f t="shared" si="15"/>
        <v>209608412</v>
      </c>
      <c r="T27" s="5">
        <f t="shared" si="16"/>
        <v>149719364.5</v>
      </c>
      <c r="U27" s="5">
        <f t="shared" si="16"/>
        <v>119775925.50000001</v>
      </c>
      <c r="V27" s="5">
        <f t="shared" si="16"/>
        <v>89832486.5</v>
      </c>
      <c r="W27" s="5">
        <f t="shared" si="16"/>
        <v>59889047.5</v>
      </c>
      <c r="X27" s="5">
        <f t="shared" si="16"/>
        <v>59889047.5</v>
      </c>
      <c r="Y27" s="5">
        <f t="shared" si="16"/>
        <v>44915158.500000007</v>
      </c>
      <c r="Z27" s="5">
        <f t="shared" si="16"/>
        <v>44915158.500000007</v>
      </c>
      <c r="AA27" s="46"/>
    </row>
    <row r="28" spans="1:27" ht="15" thickTop="1" thickBot="1" x14ac:dyDescent="0.6">
      <c r="A28" s="9">
        <v>37948</v>
      </c>
      <c r="B28" s="10">
        <f t="shared" si="10"/>
        <v>0.03</v>
      </c>
      <c r="C28" s="11">
        <f t="shared" si="11"/>
        <v>219983038.08000001</v>
      </c>
      <c r="D28" s="11">
        <f t="shared" si="11"/>
        <v>157130904.11999997</v>
      </c>
      <c r="E28" s="11">
        <f t="shared" si="8"/>
        <v>109991519.04000001</v>
      </c>
      <c r="F28" s="11">
        <f t="shared" si="8"/>
        <v>78564882.840000004</v>
      </c>
      <c r="G28" s="11">
        <f t="shared" si="8"/>
        <v>62852133.960000001</v>
      </c>
      <c r="H28" s="11">
        <f t="shared" si="8"/>
        <v>47139385.079999998</v>
      </c>
      <c r="I28" s="11">
        <f t="shared" si="8"/>
        <v>31426636.199999999</v>
      </c>
      <c r="J28" s="11">
        <f t="shared" si="8"/>
        <v>31426636.199999999</v>
      </c>
      <c r="K28" s="11">
        <f t="shared" si="8"/>
        <v>23569123.32</v>
      </c>
      <c r="L28" s="11">
        <f t="shared" si="8"/>
        <v>23569123.32</v>
      </c>
      <c r="M28" s="47"/>
      <c r="O28" s="9">
        <f t="shared" si="12"/>
        <v>37948</v>
      </c>
      <c r="P28" s="10">
        <f t="shared" si="12"/>
        <v>0.03</v>
      </c>
      <c r="Q28" s="11">
        <f t="shared" si="13"/>
        <v>219983038.08000001</v>
      </c>
      <c r="R28" s="11">
        <f t="shared" si="14"/>
        <v>157130904.11999997</v>
      </c>
      <c r="S28" s="11">
        <f t="shared" si="15"/>
        <v>109991519.04000001</v>
      </c>
      <c r="T28" s="11">
        <f t="shared" si="16"/>
        <v>78564882.840000004</v>
      </c>
      <c r="U28" s="11">
        <f t="shared" si="16"/>
        <v>62852133.960000001</v>
      </c>
      <c r="V28" s="11">
        <f t="shared" si="16"/>
        <v>47139385.079999998</v>
      </c>
      <c r="W28" s="11">
        <f t="shared" si="16"/>
        <v>31426636.199999999</v>
      </c>
      <c r="X28" s="11">
        <f t="shared" si="16"/>
        <v>31426636.199999999</v>
      </c>
      <c r="Y28" s="11">
        <f t="shared" si="16"/>
        <v>23569123.32</v>
      </c>
      <c r="Z28" s="11">
        <f t="shared" si="16"/>
        <v>23569123.32</v>
      </c>
      <c r="AA28" s="47"/>
    </row>
    <row r="30" spans="1:27" ht="14.7" thickBot="1" x14ac:dyDescent="0.6"/>
    <row r="31" spans="1:27" ht="19.5" thickBot="1" x14ac:dyDescent="0.75">
      <c r="A31" s="12" t="str">
        <f>A16</f>
        <v>Year 10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10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359</v>
      </c>
      <c r="B33" s="4">
        <f>B18</f>
        <v>0.05</v>
      </c>
      <c r="C33" s="5">
        <f>C$1*$B33*$A33</f>
        <v>3468514.4</v>
      </c>
      <c r="D33" s="5">
        <f>D$1*$B33*$A33</f>
        <v>2477512.85</v>
      </c>
      <c r="E33" s="5">
        <f t="shared" ref="E33:L43" si="17">E$1*$B33*$A33</f>
        <v>1734257.2</v>
      </c>
      <c r="F33" s="5">
        <f t="shared" si="17"/>
        <v>1238747.45</v>
      </c>
      <c r="G33" s="5">
        <f t="shared" si="17"/>
        <v>991001.55</v>
      </c>
      <c r="H33" s="5">
        <f t="shared" si="17"/>
        <v>743255.65</v>
      </c>
      <c r="I33" s="5">
        <f t="shared" si="17"/>
        <v>495509.75</v>
      </c>
      <c r="J33" s="5">
        <f t="shared" si="17"/>
        <v>495509.75</v>
      </c>
      <c r="K33" s="5">
        <f t="shared" si="17"/>
        <v>371618.85000000003</v>
      </c>
      <c r="L33" s="5">
        <f t="shared" si="17"/>
        <v>371618.85000000003</v>
      </c>
      <c r="M33" s="46"/>
      <c r="O33" s="8">
        <f>A33</f>
        <v>359</v>
      </c>
      <c r="P33" s="4">
        <f>B33</f>
        <v>0.05</v>
      </c>
      <c r="Q33" s="5">
        <f>Q$1*$B33*$A33</f>
        <v>3468514.4</v>
      </c>
      <c r="R33" s="5">
        <f>R$1*$B33*$A33</f>
        <v>2477512.85</v>
      </c>
      <c r="S33" s="5">
        <f>S$1*$B33*$A33</f>
        <v>1734257.2</v>
      </c>
      <c r="T33" s="5">
        <f>T$1*$B33*$A33</f>
        <v>1238747.45</v>
      </c>
      <c r="U33" s="5">
        <f t="shared" ref="U33:Z33" si="18">U$1*$B33*$A33</f>
        <v>991001.55</v>
      </c>
      <c r="V33" s="5">
        <f t="shared" si="18"/>
        <v>743255.65</v>
      </c>
      <c r="W33" s="5">
        <f t="shared" si="18"/>
        <v>495509.75</v>
      </c>
      <c r="X33" s="5">
        <f t="shared" si="18"/>
        <v>495509.75</v>
      </c>
      <c r="Y33" s="5">
        <f t="shared" si="18"/>
        <v>371618.85000000003</v>
      </c>
      <c r="Z33" s="5">
        <f t="shared" si="18"/>
        <v>371618.85000000003</v>
      </c>
      <c r="AA33" s="46"/>
    </row>
    <row r="34" spans="1:27" ht="15" thickTop="1" thickBot="1" x14ac:dyDescent="0.6">
      <c r="A34" s="8">
        <v>1301</v>
      </c>
      <c r="B34" s="4">
        <f t="shared" ref="B34:B43" si="19">B19</f>
        <v>0.04</v>
      </c>
      <c r="C34" s="5">
        <f t="shared" ref="C34:D43" si="20">C$1*$B34*$A34</f>
        <v>10055793.279999999</v>
      </c>
      <c r="D34" s="5">
        <f t="shared" si="20"/>
        <v>7182716.9199999999</v>
      </c>
      <c r="E34" s="5">
        <f t="shared" si="17"/>
        <v>5027896.6399999997</v>
      </c>
      <c r="F34" s="5">
        <f t="shared" si="17"/>
        <v>3591332.44</v>
      </c>
      <c r="G34" s="5">
        <f t="shared" si="17"/>
        <v>2873076.3600000003</v>
      </c>
      <c r="H34" s="5">
        <f t="shared" si="17"/>
        <v>2154820.2799999998</v>
      </c>
      <c r="I34" s="5">
        <f t="shared" si="17"/>
        <v>1436564.2</v>
      </c>
      <c r="J34" s="5">
        <f t="shared" si="17"/>
        <v>1436564.2</v>
      </c>
      <c r="K34" s="5">
        <f t="shared" si="17"/>
        <v>1077384.1200000001</v>
      </c>
      <c r="L34" s="5">
        <f t="shared" si="17"/>
        <v>1077384.1200000001</v>
      </c>
      <c r="M34" s="46"/>
      <c r="O34" s="8">
        <f t="shared" ref="O34:P43" si="21">A34</f>
        <v>1301</v>
      </c>
      <c r="P34" s="4">
        <f t="shared" si="21"/>
        <v>0.04</v>
      </c>
      <c r="Q34" s="5">
        <f t="shared" ref="Q34:Q43" si="22">Q$1*$B34*$A34</f>
        <v>10055793.279999999</v>
      </c>
      <c r="R34" s="5">
        <f t="shared" ref="R34:R43" si="23">$D$1*$B34*$A34</f>
        <v>7182716.9199999999</v>
      </c>
      <c r="S34" s="5">
        <f t="shared" ref="S34:S43" si="24">$E$1*$B34*$A34</f>
        <v>5027896.6399999997</v>
      </c>
      <c r="T34" s="5">
        <f t="shared" ref="T34:Z43" si="25">T$1*$B34*$A34</f>
        <v>3591332.44</v>
      </c>
      <c r="U34" s="5">
        <f t="shared" si="25"/>
        <v>2873076.3600000003</v>
      </c>
      <c r="V34" s="5">
        <f t="shared" si="25"/>
        <v>2154820.2799999998</v>
      </c>
      <c r="W34" s="5">
        <f t="shared" si="25"/>
        <v>1436564.2</v>
      </c>
      <c r="X34" s="5">
        <f t="shared" si="25"/>
        <v>1436564.2</v>
      </c>
      <c r="Y34" s="5">
        <f t="shared" si="25"/>
        <v>1077384.1200000001</v>
      </c>
      <c r="Z34" s="5">
        <f t="shared" si="25"/>
        <v>1077384.1200000001</v>
      </c>
      <c r="AA34" s="46"/>
    </row>
    <row r="35" spans="1:27" ht="15" thickTop="1" thickBot="1" x14ac:dyDescent="0.6">
      <c r="A35" s="8">
        <v>3976</v>
      </c>
      <c r="B35" s="4">
        <f t="shared" si="19"/>
        <v>0.08</v>
      </c>
      <c r="C35" s="5">
        <f t="shared" si="20"/>
        <v>61463234.559999995</v>
      </c>
      <c r="D35" s="5">
        <f t="shared" si="20"/>
        <v>43902355.840000004</v>
      </c>
      <c r="E35" s="5">
        <f t="shared" si="17"/>
        <v>30731617.279999997</v>
      </c>
      <c r="F35" s="5">
        <f t="shared" si="17"/>
        <v>21951018.879999999</v>
      </c>
      <c r="G35" s="5">
        <f t="shared" si="17"/>
        <v>17560878.720000003</v>
      </c>
      <c r="H35" s="5">
        <f t="shared" si="17"/>
        <v>13170738.560000001</v>
      </c>
      <c r="I35" s="5">
        <f t="shared" si="17"/>
        <v>8780598.4000000004</v>
      </c>
      <c r="J35" s="5">
        <f t="shared" si="17"/>
        <v>8780598.4000000004</v>
      </c>
      <c r="K35" s="5">
        <f t="shared" si="17"/>
        <v>6585210.2400000002</v>
      </c>
      <c r="L35" s="5">
        <f t="shared" si="17"/>
        <v>6585210.2400000002</v>
      </c>
      <c r="M35" s="46"/>
      <c r="O35" s="8">
        <f t="shared" si="21"/>
        <v>3976</v>
      </c>
      <c r="P35" s="4">
        <f t="shared" si="21"/>
        <v>0.08</v>
      </c>
      <c r="Q35" s="5">
        <f t="shared" si="22"/>
        <v>61463234.559999995</v>
      </c>
      <c r="R35" s="5">
        <f t="shared" si="23"/>
        <v>43902355.840000004</v>
      </c>
      <c r="S35" s="5">
        <f t="shared" si="24"/>
        <v>30731617.279999997</v>
      </c>
      <c r="T35" s="5">
        <f t="shared" si="25"/>
        <v>21951018.879999999</v>
      </c>
      <c r="U35" s="5">
        <f t="shared" si="25"/>
        <v>17560878.720000003</v>
      </c>
      <c r="V35" s="5">
        <f t="shared" si="25"/>
        <v>13170738.560000001</v>
      </c>
      <c r="W35" s="5">
        <f t="shared" si="25"/>
        <v>8780598.4000000004</v>
      </c>
      <c r="X35" s="5">
        <f t="shared" si="25"/>
        <v>8780598.4000000004</v>
      </c>
      <c r="Y35" s="5">
        <f t="shared" si="25"/>
        <v>6585210.2400000002</v>
      </c>
      <c r="Z35" s="5">
        <f t="shared" si="25"/>
        <v>6585210.2400000002</v>
      </c>
      <c r="AA35" s="46"/>
    </row>
    <row r="36" spans="1:27" ht="15" thickTop="1" thickBot="1" x14ac:dyDescent="0.6">
      <c r="A36" s="8">
        <v>4108</v>
      </c>
      <c r="B36" s="4">
        <f t="shared" si="19"/>
        <v>0.11</v>
      </c>
      <c r="C36" s="5">
        <f t="shared" si="20"/>
        <v>87317676.159999996</v>
      </c>
      <c r="D36" s="5">
        <f t="shared" si="20"/>
        <v>62369833.240000002</v>
      </c>
      <c r="E36" s="5">
        <f t="shared" si="17"/>
        <v>43658838.079999998</v>
      </c>
      <c r="F36" s="5">
        <f t="shared" si="17"/>
        <v>31184690.68</v>
      </c>
      <c r="G36" s="5">
        <f t="shared" si="17"/>
        <v>24947842.919999998</v>
      </c>
      <c r="H36" s="5">
        <f t="shared" si="17"/>
        <v>18710995.16</v>
      </c>
      <c r="I36" s="5">
        <f t="shared" si="17"/>
        <v>12474147.4</v>
      </c>
      <c r="J36" s="5">
        <f t="shared" si="17"/>
        <v>12474147.4</v>
      </c>
      <c r="K36" s="5">
        <f t="shared" si="17"/>
        <v>9355271.6400000006</v>
      </c>
      <c r="L36" s="5">
        <f t="shared" si="17"/>
        <v>9355271.6400000006</v>
      </c>
      <c r="M36" s="46"/>
      <c r="O36" s="8">
        <f t="shared" si="21"/>
        <v>4108</v>
      </c>
      <c r="P36" s="4">
        <f t="shared" si="21"/>
        <v>0.11</v>
      </c>
      <c r="Q36" s="5">
        <f t="shared" si="22"/>
        <v>87317676.159999996</v>
      </c>
      <c r="R36" s="5">
        <f t="shared" si="23"/>
        <v>62369833.240000002</v>
      </c>
      <c r="S36" s="5">
        <f t="shared" si="24"/>
        <v>43658838.079999998</v>
      </c>
      <c r="T36" s="5">
        <f t="shared" si="25"/>
        <v>31184690.68</v>
      </c>
      <c r="U36" s="5">
        <f t="shared" si="25"/>
        <v>24947842.919999998</v>
      </c>
      <c r="V36" s="5">
        <f t="shared" si="25"/>
        <v>18710995.16</v>
      </c>
      <c r="W36" s="5">
        <f t="shared" si="25"/>
        <v>12474147.4</v>
      </c>
      <c r="X36" s="5">
        <f t="shared" si="25"/>
        <v>12474147.4</v>
      </c>
      <c r="Y36" s="5">
        <f t="shared" si="25"/>
        <v>9355271.6400000006</v>
      </c>
      <c r="Z36" s="5">
        <f t="shared" si="25"/>
        <v>9355271.6400000006</v>
      </c>
      <c r="AA36" s="46"/>
    </row>
    <row r="37" spans="1:27" ht="15" thickTop="1" thickBot="1" x14ac:dyDescent="0.6">
      <c r="A37" s="8">
        <v>7583</v>
      </c>
      <c r="B37" s="4">
        <f t="shared" si="19"/>
        <v>0.12</v>
      </c>
      <c r="C37" s="5">
        <f t="shared" si="20"/>
        <v>175833390.72</v>
      </c>
      <c r="D37" s="5">
        <f t="shared" si="20"/>
        <v>125595409.07999998</v>
      </c>
      <c r="E37" s="5">
        <f t="shared" si="17"/>
        <v>87916695.359999999</v>
      </c>
      <c r="F37" s="5">
        <f t="shared" si="17"/>
        <v>62797249.559999995</v>
      </c>
      <c r="G37" s="5">
        <f t="shared" si="17"/>
        <v>50237981.640000001</v>
      </c>
      <c r="H37" s="5">
        <f t="shared" si="17"/>
        <v>37678713.719999999</v>
      </c>
      <c r="I37" s="5">
        <f t="shared" si="17"/>
        <v>25119445.800000001</v>
      </c>
      <c r="J37" s="5">
        <f t="shared" si="17"/>
        <v>25119445.800000001</v>
      </c>
      <c r="K37" s="5">
        <f t="shared" si="17"/>
        <v>18838901.880000003</v>
      </c>
      <c r="L37" s="5">
        <f t="shared" si="17"/>
        <v>18838901.880000003</v>
      </c>
      <c r="M37" s="46"/>
      <c r="O37" s="8">
        <f t="shared" si="21"/>
        <v>7583</v>
      </c>
      <c r="P37" s="4">
        <f t="shared" si="21"/>
        <v>0.12</v>
      </c>
      <c r="Q37" s="5">
        <f t="shared" si="22"/>
        <v>175833390.72</v>
      </c>
      <c r="R37" s="5">
        <f t="shared" si="23"/>
        <v>125595409.07999998</v>
      </c>
      <c r="S37" s="5">
        <f t="shared" si="24"/>
        <v>87916695.359999999</v>
      </c>
      <c r="T37" s="5">
        <f t="shared" si="25"/>
        <v>62797249.559999995</v>
      </c>
      <c r="U37" s="5">
        <f t="shared" si="25"/>
        <v>50237981.640000001</v>
      </c>
      <c r="V37" s="5">
        <f t="shared" si="25"/>
        <v>37678713.719999999</v>
      </c>
      <c r="W37" s="5">
        <f t="shared" si="25"/>
        <v>25119445.800000001</v>
      </c>
      <c r="X37" s="5">
        <f t="shared" si="25"/>
        <v>25119445.800000001</v>
      </c>
      <c r="Y37" s="5">
        <f t="shared" si="25"/>
        <v>18838901.880000003</v>
      </c>
      <c r="Z37" s="5">
        <f t="shared" si="25"/>
        <v>18838901.880000003</v>
      </c>
      <c r="AA37" s="46"/>
    </row>
    <row r="38" spans="1:27" ht="15" thickTop="1" thickBot="1" x14ac:dyDescent="0.6">
      <c r="A38" s="8">
        <v>8759</v>
      </c>
      <c r="B38" s="4">
        <f t="shared" si="19"/>
        <v>0.12</v>
      </c>
      <c r="C38" s="5">
        <f t="shared" si="20"/>
        <v>203102290.56</v>
      </c>
      <c r="D38" s="5">
        <f t="shared" si="20"/>
        <v>145073214.83999997</v>
      </c>
      <c r="E38" s="5">
        <f t="shared" si="17"/>
        <v>101551145.28</v>
      </c>
      <c r="F38" s="5">
        <f t="shared" si="17"/>
        <v>72536081.879999995</v>
      </c>
      <c r="G38" s="5">
        <f t="shared" si="17"/>
        <v>58029075.719999999</v>
      </c>
      <c r="H38" s="5">
        <f t="shared" si="17"/>
        <v>43522069.560000002</v>
      </c>
      <c r="I38" s="5">
        <f t="shared" si="17"/>
        <v>29015063.399999999</v>
      </c>
      <c r="J38" s="5">
        <f t="shared" si="17"/>
        <v>29015063.399999999</v>
      </c>
      <c r="K38" s="5">
        <f t="shared" si="17"/>
        <v>21760509.240000002</v>
      </c>
      <c r="L38" s="5">
        <f t="shared" si="17"/>
        <v>21760509.240000002</v>
      </c>
      <c r="M38" s="46"/>
      <c r="O38" s="8">
        <f t="shared" si="21"/>
        <v>8759</v>
      </c>
      <c r="P38" s="4">
        <f t="shared" si="21"/>
        <v>0.12</v>
      </c>
      <c r="Q38" s="5">
        <f t="shared" si="22"/>
        <v>203102290.56</v>
      </c>
      <c r="R38" s="5">
        <f t="shared" si="23"/>
        <v>145073214.83999997</v>
      </c>
      <c r="S38" s="5">
        <f t="shared" si="24"/>
        <v>101551145.28</v>
      </c>
      <c r="T38" s="5">
        <f t="shared" si="25"/>
        <v>72536081.879999995</v>
      </c>
      <c r="U38" s="5">
        <f t="shared" si="25"/>
        <v>58029075.719999999</v>
      </c>
      <c r="V38" s="5">
        <f t="shared" si="25"/>
        <v>43522069.560000002</v>
      </c>
      <c r="W38" s="5">
        <f t="shared" si="25"/>
        <v>29015063.399999999</v>
      </c>
      <c r="X38" s="5">
        <f t="shared" si="25"/>
        <v>29015063.399999999</v>
      </c>
      <c r="Y38" s="5">
        <f t="shared" si="25"/>
        <v>21760509.240000002</v>
      </c>
      <c r="Z38" s="5">
        <f t="shared" si="25"/>
        <v>21760509.240000002</v>
      </c>
      <c r="AA38" s="46"/>
    </row>
    <row r="39" spans="1:27" ht="15" thickTop="1" thickBot="1" x14ac:dyDescent="0.6">
      <c r="A39" s="8">
        <v>11260</v>
      </c>
      <c r="B39" s="4">
        <f t="shared" si="19"/>
        <v>0.1</v>
      </c>
      <c r="C39" s="5">
        <f t="shared" si="20"/>
        <v>217579232</v>
      </c>
      <c r="D39" s="5">
        <f>D$1*$B39*$A39</f>
        <v>155413898</v>
      </c>
      <c r="E39" s="5">
        <f t="shared" si="17"/>
        <v>108789616</v>
      </c>
      <c r="F39" s="5">
        <f t="shared" si="17"/>
        <v>77706386</v>
      </c>
      <c r="G39" s="5">
        <f t="shared" si="17"/>
        <v>62165334.000000007</v>
      </c>
      <c r="H39" s="5">
        <f t="shared" si="17"/>
        <v>46624282</v>
      </c>
      <c r="I39" s="5">
        <f t="shared" si="17"/>
        <v>31083230</v>
      </c>
      <c r="J39" s="5">
        <f t="shared" si="17"/>
        <v>31083230</v>
      </c>
      <c r="K39" s="5">
        <f t="shared" si="17"/>
        <v>23311578.000000004</v>
      </c>
      <c r="L39" s="5">
        <f t="shared" si="17"/>
        <v>23311578.000000004</v>
      </c>
      <c r="M39" s="46"/>
      <c r="O39" s="8">
        <f t="shared" si="21"/>
        <v>11260</v>
      </c>
      <c r="P39" s="4">
        <f t="shared" si="21"/>
        <v>0.1</v>
      </c>
      <c r="Q39" s="5">
        <f t="shared" si="22"/>
        <v>217579232</v>
      </c>
      <c r="R39" s="5">
        <f t="shared" si="23"/>
        <v>155413898</v>
      </c>
      <c r="S39" s="5">
        <f t="shared" si="24"/>
        <v>108789616</v>
      </c>
      <c r="T39" s="5">
        <f t="shared" si="25"/>
        <v>77706386</v>
      </c>
      <c r="U39" s="5">
        <f t="shared" si="25"/>
        <v>62165334.000000007</v>
      </c>
      <c r="V39" s="5">
        <f t="shared" si="25"/>
        <v>46624282</v>
      </c>
      <c r="W39" s="5">
        <f t="shared" si="25"/>
        <v>31083230</v>
      </c>
      <c r="X39" s="5">
        <f t="shared" si="25"/>
        <v>31083230</v>
      </c>
      <c r="Y39" s="5">
        <f t="shared" si="25"/>
        <v>23311578.000000004</v>
      </c>
      <c r="Z39" s="5">
        <f>Z$1*$B39*$A39</f>
        <v>23311578.000000004</v>
      </c>
      <c r="AA39" s="46"/>
    </row>
    <row r="40" spans="1:27" ht="15" thickTop="1" thickBot="1" x14ac:dyDescent="0.6">
      <c r="A40" s="8">
        <v>12899</v>
      </c>
      <c r="B40" s="4">
        <f t="shared" si="19"/>
        <v>0.13</v>
      </c>
      <c r="C40" s="5">
        <f t="shared" si="20"/>
        <v>324024943.83999997</v>
      </c>
      <c r="D40" s="5">
        <f t="shared" si="20"/>
        <v>231446628.01000002</v>
      </c>
      <c r="E40" s="5">
        <f t="shared" si="17"/>
        <v>162012471.91999999</v>
      </c>
      <c r="F40" s="5">
        <f t="shared" si="17"/>
        <v>115722475.57000001</v>
      </c>
      <c r="G40" s="5">
        <f t="shared" si="17"/>
        <v>92578315.829999998</v>
      </c>
      <c r="H40" s="5">
        <f t="shared" si="17"/>
        <v>69434156.090000004</v>
      </c>
      <c r="I40" s="5">
        <f t="shared" si="17"/>
        <v>46289996.350000001</v>
      </c>
      <c r="J40" s="5">
        <f t="shared" si="17"/>
        <v>46289996.350000001</v>
      </c>
      <c r="K40" s="5">
        <f t="shared" si="17"/>
        <v>34716239.609999999</v>
      </c>
      <c r="L40" s="5">
        <f t="shared" si="17"/>
        <v>34716239.609999999</v>
      </c>
      <c r="M40" s="46"/>
      <c r="O40" s="8">
        <f t="shared" si="21"/>
        <v>12899</v>
      </c>
      <c r="P40" s="4">
        <f t="shared" si="21"/>
        <v>0.13</v>
      </c>
      <c r="Q40" s="5">
        <f t="shared" si="22"/>
        <v>324024943.83999997</v>
      </c>
      <c r="R40" s="5">
        <f t="shared" si="23"/>
        <v>231446628.01000002</v>
      </c>
      <c r="S40" s="5">
        <f t="shared" si="24"/>
        <v>162012471.91999999</v>
      </c>
      <c r="T40" s="5">
        <f t="shared" si="25"/>
        <v>115722475.57000001</v>
      </c>
      <c r="U40" s="5">
        <f t="shared" si="25"/>
        <v>92578315.829999998</v>
      </c>
      <c r="V40" s="5">
        <f t="shared" si="25"/>
        <v>69434156.090000004</v>
      </c>
      <c r="W40" s="5">
        <f t="shared" si="25"/>
        <v>46289996.350000001</v>
      </c>
      <c r="X40" s="5">
        <f t="shared" si="25"/>
        <v>46289996.350000001</v>
      </c>
      <c r="Y40" s="5">
        <f t="shared" si="25"/>
        <v>34716239.609999999</v>
      </c>
      <c r="Z40" s="5">
        <f t="shared" si="25"/>
        <v>34716239.609999999</v>
      </c>
      <c r="AA40" s="46"/>
    </row>
    <row r="41" spans="1:27" ht="15" thickTop="1" thickBot="1" x14ac:dyDescent="0.6">
      <c r="A41" s="8">
        <v>17331</v>
      </c>
      <c r="B41" s="4">
        <f t="shared" si="19"/>
        <v>0.12</v>
      </c>
      <c r="C41" s="5">
        <f t="shared" si="20"/>
        <v>401868455.04000002</v>
      </c>
      <c r="D41" s="5">
        <f t="shared" si="20"/>
        <v>287049193.55999994</v>
      </c>
      <c r="E41" s="5">
        <f t="shared" si="17"/>
        <v>200934227.52000001</v>
      </c>
      <c r="F41" s="5">
        <f t="shared" si="17"/>
        <v>143523556.91999999</v>
      </c>
      <c r="G41" s="5">
        <f t="shared" si="17"/>
        <v>114819261.48</v>
      </c>
      <c r="H41" s="5">
        <f t="shared" si="17"/>
        <v>86114966.040000007</v>
      </c>
      <c r="I41" s="5">
        <f t="shared" si="17"/>
        <v>57410670.600000001</v>
      </c>
      <c r="J41" s="5">
        <f t="shared" si="17"/>
        <v>57410670.600000001</v>
      </c>
      <c r="K41" s="5">
        <f t="shared" si="17"/>
        <v>43056443.160000004</v>
      </c>
      <c r="L41" s="5">
        <f t="shared" si="17"/>
        <v>43056443.160000004</v>
      </c>
      <c r="M41" s="46"/>
      <c r="O41" s="8">
        <f t="shared" si="21"/>
        <v>17331</v>
      </c>
      <c r="P41" s="4">
        <f t="shared" si="21"/>
        <v>0.12</v>
      </c>
      <c r="Q41" s="5">
        <f t="shared" si="22"/>
        <v>401868455.04000002</v>
      </c>
      <c r="R41" s="5">
        <f t="shared" si="23"/>
        <v>287049193.55999994</v>
      </c>
      <c r="S41" s="5">
        <f t="shared" si="24"/>
        <v>200934227.52000001</v>
      </c>
      <c r="T41" s="5">
        <f t="shared" si="25"/>
        <v>143523556.91999999</v>
      </c>
      <c r="U41" s="5">
        <f t="shared" si="25"/>
        <v>114819261.48</v>
      </c>
      <c r="V41" s="5">
        <f t="shared" si="25"/>
        <v>86114966.040000007</v>
      </c>
      <c r="W41" s="5">
        <f t="shared" si="25"/>
        <v>57410670.600000001</v>
      </c>
      <c r="X41" s="5">
        <f t="shared" si="25"/>
        <v>57410670.600000001</v>
      </c>
      <c r="Y41" s="5">
        <f t="shared" si="25"/>
        <v>43056443.160000004</v>
      </c>
      <c r="Z41" s="5">
        <f t="shared" si="25"/>
        <v>43056443.160000004</v>
      </c>
      <c r="AA41" s="46"/>
    </row>
    <row r="42" spans="1:27" ht="15" thickTop="1" thickBot="1" x14ac:dyDescent="0.6">
      <c r="A42" s="8">
        <v>22001</v>
      </c>
      <c r="B42" s="4">
        <f t="shared" si="19"/>
        <v>0.1</v>
      </c>
      <c r="C42" s="5">
        <f t="shared" si="20"/>
        <v>425129723.19999999</v>
      </c>
      <c r="D42" s="5">
        <f t="shared" si="20"/>
        <v>303664402.30000001</v>
      </c>
      <c r="E42" s="5">
        <f t="shared" si="17"/>
        <v>212564861.59999999</v>
      </c>
      <c r="F42" s="5">
        <f t="shared" si="17"/>
        <v>151831101.09999999</v>
      </c>
      <c r="G42" s="5">
        <f t="shared" si="17"/>
        <v>121465320.90000001</v>
      </c>
      <c r="H42" s="5">
        <f t="shared" si="17"/>
        <v>91099540.700000003</v>
      </c>
      <c r="I42" s="5">
        <f t="shared" si="17"/>
        <v>60733760.5</v>
      </c>
      <c r="J42" s="5">
        <f t="shared" si="17"/>
        <v>60733760.5</v>
      </c>
      <c r="K42" s="5">
        <f t="shared" si="17"/>
        <v>45548670.300000004</v>
      </c>
      <c r="L42" s="5">
        <f t="shared" si="17"/>
        <v>45548670.300000004</v>
      </c>
      <c r="M42" s="46"/>
      <c r="O42" s="8">
        <f t="shared" si="21"/>
        <v>22001</v>
      </c>
      <c r="P42" s="4">
        <f t="shared" si="21"/>
        <v>0.1</v>
      </c>
      <c r="Q42" s="5">
        <f t="shared" si="22"/>
        <v>425129723.19999999</v>
      </c>
      <c r="R42" s="5">
        <f t="shared" si="23"/>
        <v>303664402.30000001</v>
      </c>
      <c r="S42" s="5">
        <f t="shared" si="24"/>
        <v>212564861.59999999</v>
      </c>
      <c r="T42" s="5">
        <f t="shared" si="25"/>
        <v>151831101.09999999</v>
      </c>
      <c r="U42" s="5">
        <f t="shared" si="25"/>
        <v>121465320.90000001</v>
      </c>
      <c r="V42" s="5">
        <f t="shared" si="25"/>
        <v>91099540.700000003</v>
      </c>
      <c r="W42" s="5">
        <f t="shared" si="25"/>
        <v>60733760.5</v>
      </c>
      <c r="X42" s="5">
        <f t="shared" si="25"/>
        <v>60733760.5</v>
      </c>
      <c r="Y42" s="5">
        <f t="shared" si="25"/>
        <v>45548670.300000004</v>
      </c>
      <c r="Z42" s="5">
        <f t="shared" si="25"/>
        <v>45548670.300000004</v>
      </c>
      <c r="AA42" s="46"/>
    </row>
    <row r="43" spans="1:27" ht="15" thickTop="1" thickBot="1" x14ac:dyDescent="0.6">
      <c r="A43" s="9">
        <v>44162</v>
      </c>
      <c r="B43" s="10">
        <f t="shared" si="19"/>
        <v>0.03</v>
      </c>
      <c r="C43" s="11">
        <f t="shared" si="20"/>
        <v>256005347.52000001</v>
      </c>
      <c r="D43" s="11">
        <f t="shared" si="20"/>
        <v>182861151.77999997</v>
      </c>
      <c r="E43" s="11">
        <f t="shared" si="17"/>
        <v>128002673.76000001</v>
      </c>
      <c r="F43" s="11">
        <f t="shared" si="17"/>
        <v>91429913.459999993</v>
      </c>
      <c r="G43" s="11">
        <f t="shared" si="17"/>
        <v>73144195.739999995</v>
      </c>
      <c r="H43" s="11">
        <f t="shared" si="17"/>
        <v>54858478.020000003</v>
      </c>
      <c r="I43" s="11">
        <f t="shared" si="17"/>
        <v>36572760.299999997</v>
      </c>
      <c r="J43" s="11">
        <f t="shared" si="17"/>
        <v>36572760.299999997</v>
      </c>
      <c r="K43" s="11">
        <f t="shared" si="17"/>
        <v>27428576.580000002</v>
      </c>
      <c r="L43" s="11">
        <f t="shared" si="17"/>
        <v>27428576.580000002</v>
      </c>
      <c r="M43" s="47"/>
      <c r="O43" s="9">
        <f t="shared" si="21"/>
        <v>44162</v>
      </c>
      <c r="P43" s="10">
        <f t="shared" si="21"/>
        <v>0.03</v>
      </c>
      <c r="Q43" s="11">
        <f t="shared" si="22"/>
        <v>256005347.52000001</v>
      </c>
      <c r="R43" s="11">
        <f t="shared" si="23"/>
        <v>182861151.77999997</v>
      </c>
      <c r="S43" s="11">
        <f t="shared" si="24"/>
        <v>128002673.76000001</v>
      </c>
      <c r="T43" s="11">
        <f t="shared" si="25"/>
        <v>91429913.459999993</v>
      </c>
      <c r="U43" s="11">
        <f t="shared" si="25"/>
        <v>73144195.739999995</v>
      </c>
      <c r="V43" s="11">
        <f t="shared" si="25"/>
        <v>54858478.020000003</v>
      </c>
      <c r="W43" s="11">
        <f t="shared" si="25"/>
        <v>36572760.299999997</v>
      </c>
      <c r="X43" s="11">
        <f t="shared" si="25"/>
        <v>36572760.299999997</v>
      </c>
      <c r="Y43" s="11">
        <f t="shared" si="25"/>
        <v>27428576.580000002</v>
      </c>
      <c r="Z43" s="11">
        <f t="shared" si="25"/>
        <v>27428576.580000002</v>
      </c>
      <c r="AA43" s="47"/>
    </row>
    <row r="45" spans="1:27" ht="14.7" thickBot="1" x14ac:dyDescent="0.6"/>
    <row r="46" spans="1:27" ht="19.5" thickBot="1" x14ac:dyDescent="0.75">
      <c r="A46" s="12" t="str">
        <f>A1</f>
        <v>Year 10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10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158</v>
      </c>
      <c r="B48" s="4">
        <f>B33</f>
        <v>0.05</v>
      </c>
      <c r="C48" s="5">
        <f>C$1*$B48*$A48</f>
        <v>1526532.8</v>
      </c>
      <c r="D48" s="5">
        <f>D$1*$B48*$A48</f>
        <v>1090381.7000000002</v>
      </c>
      <c r="E48" s="5">
        <f t="shared" ref="E48:L58" si="26">E$1*$B48*$A48</f>
        <v>763266.4</v>
      </c>
      <c r="F48" s="5">
        <f t="shared" si="26"/>
        <v>545186.9</v>
      </c>
      <c r="G48" s="5">
        <f t="shared" si="26"/>
        <v>436151.10000000003</v>
      </c>
      <c r="H48" s="5">
        <f t="shared" si="26"/>
        <v>327115.3</v>
      </c>
      <c r="I48" s="5">
        <f t="shared" si="26"/>
        <v>218079.5</v>
      </c>
      <c r="J48" s="5">
        <f t="shared" si="26"/>
        <v>218079.5</v>
      </c>
      <c r="K48" s="5">
        <f t="shared" si="26"/>
        <v>163553.70000000001</v>
      </c>
      <c r="L48" s="5">
        <f t="shared" si="26"/>
        <v>163553.70000000001</v>
      </c>
      <c r="M48" s="46"/>
      <c r="O48" s="8">
        <f>A48</f>
        <v>158</v>
      </c>
      <c r="P48" s="4">
        <f>B48</f>
        <v>0.05</v>
      </c>
      <c r="Q48" s="5">
        <f>Q$1*$B48*$A48</f>
        <v>1526532.8</v>
      </c>
      <c r="R48" s="5">
        <f>R$1*$B48*$A48</f>
        <v>1090381.7000000002</v>
      </c>
      <c r="S48" s="5">
        <f>S$1*$B48*$A48</f>
        <v>763266.4</v>
      </c>
      <c r="T48" s="5">
        <f>T$1*$B48*$A48</f>
        <v>545186.9</v>
      </c>
      <c r="U48" s="5">
        <f t="shared" ref="U48:Z48" si="27">U$1*$B48*$A48</f>
        <v>436151.10000000003</v>
      </c>
      <c r="V48" s="5">
        <f t="shared" si="27"/>
        <v>327115.3</v>
      </c>
      <c r="W48" s="5">
        <f t="shared" si="27"/>
        <v>218079.5</v>
      </c>
      <c r="X48" s="5">
        <f t="shared" si="27"/>
        <v>218079.5</v>
      </c>
      <c r="Y48" s="5">
        <f t="shared" si="27"/>
        <v>163553.70000000001</v>
      </c>
      <c r="Z48" s="5">
        <f t="shared" si="27"/>
        <v>163553.70000000001</v>
      </c>
      <c r="AA48" s="46"/>
    </row>
    <row r="49" spans="1:27" ht="15" thickTop="1" thickBot="1" x14ac:dyDescent="0.6">
      <c r="A49" s="8">
        <v>1795</v>
      </c>
      <c r="B49" s="4">
        <f t="shared" ref="B49:B58" si="28">B34</f>
        <v>0.04</v>
      </c>
      <c r="C49" s="5">
        <f t="shared" ref="C49:D58" si="29">C$1*$B49*$A49</f>
        <v>13874057.6</v>
      </c>
      <c r="D49" s="5">
        <f t="shared" si="29"/>
        <v>9910051.4000000004</v>
      </c>
      <c r="E49" s="5">
        <f t="shared" si="26"/>
        <v>6937028.7999999998</v>
      </c>
      <c r="F49" s="5">
        <f t="shared" si="26"/>
        <v>4954989.8</v>
      </c>
      <c r="G49" s="5">
        <f t="shared" si="26"/>
        <v>3964006.2</v>
      </c>
      <c r="H49" s="5">
        <f t="shared" si="26"/>
        <v>2973022.6</v>
      </c>
      <c r="I49" s="5">
        <f t="shared" si="26"/>
        <v>1982039</v>
      </c>
      <c r="J49" s="5">
        <f t="shared" si="26"/>
        <v>1982039</v>
      </c>
      <c r="K49" s="5">
        <f t="shared" si="26"/>
        <v>1486475.4</v>
      </c>
      <c r="L49" s="5">
        <f t="shared" si="26"/>
        <v>1486475.4</v>
      </c>
      <c r="M49" s="46"/>
      <c r="O49" s="8">
        <f t="shared" ref="O49:P58" si="30">A49</f>
        <v>1795</v>
      </c>
      <c r="P49" s="4">
        <f t="shared" si="30"/>
        <v>0.04</v>
      </c>
      <c r="Q49" s="5">
        <f t="shared" ref="Q49:Q58" si="31">Q$1*$B49*$A49</f>
        <v>13874057.6</v>
      </c>
      <c r="R49" s="5">
        <f t="shared" ref="R49:R58" si="32">$D$1*$B49*$A49</f>
        <v>9910051.4000000004</v>
      </c>
      <c r="S49" s="5">
        <f t="shared" ref="S49:S58" si="33">$E$1*$B49*$A49</f>
        <v>6937028.7999999998</v>
      </c>
      <c r="T49" s="5">
        <f t="shared" ref="T49:Z58" si="34">T$1*$B49*$A49</f>
        <v>4954989.8</v>
      </c>
      <c r="U49" s="5">
        <f t="shared" si="34"/>
        <v>3964006.2</v>
      </c>
      <c r="V49" s="5">
        <f t="shared" si="34"/>
        <v>2973022.6</v>
      </c>
      <c r="W49" s="5">
        <f t="shared" si="34"/>
        <v>1982039</v>
      </c>
      <c r="X49" s="5">
        <f t="shared" si="34"/>
        <v>1982039</v>
      </c>
      <c r="Y49" s="5">
        <f t="shared" si="34"/>
        <v>1486475.4</v>
      </c>
      <c r="Z49" s="5">
        <f t="shared" si="34"/>
        <v>1486475.4</v>
      </c>
      <c r="AA49" s="46"/>
    </row>
    <row r="50" spans="1:27" ht="15" thickTop="1" thickBot="1" x14ac:dyDescent="0.6">
      <c r="A50" s="8">
        <v>2460</v>
      </c>
      <c r="B50" s="4">
        <f t="shared" si="28"/>
        <v>0.08</v>
      </c>
      <c r="C50" s="5">
        <f t="shared" si="29"/>
        <v>38028057.600000001</v>
      </c>
      <c r="D50" s="5">
        <f t="shared" si="29"/>
        <v>27162926.399999999</v>
      </c>
      <c r="E50" s="5">
        <f t="shared" si="26"/>
        <v>19014028.800000001</v>
      </c>
      <c r="F50" s="5">
        <f t="shared" si="26"/>
        <v>13581364.800000001</v>
      </c>
      <c r="G50" s="5">
        <f t="shared" si="26"/>
        <v>10865131.200000001</v>
      </c>
      <c r="H50" s="5">
        <f t="shared" si="26"/>
        <v>8148897.5999999996</v>
      </c>
      <c r="I50" s="5">
        <f t="shared" si="26"/>
        <v>5432664</v>
      </c>
      <c r="J50" s="5">
        <f t="shared" si="26"/>
        <v>5432664</v>
      </c>
      <c r="K50" s="5">
        <f t="shared" si="26"/>
        <v>4074350.4</v>
      </c>
      <c r="L50" s="5">
        <f t="shared" si="26"/>
        <v>4074350.4</v>
      </c>
      <c r="M50" s="46"/>
      <c r="O50" s="8">
        <f t="shared" si="30"/>
        <v>2460</v>
      </c>
      <c r="P50" s="4">
        <f t="shared" si="30"/>
        <v>0.08</v>
      </c>
      <c r="Q50" s="5">
        <f t="shared" si="31"/>
        <v>38028057.600000001</v>
      </c>
      <c r="R50" s="5">
        <f t="shared" si="32"/>
        <v>27162926.399999999</v>
      </c>
      <c r="S50" s="5">
        <f t="shared" si="33"/>
        <v>19014028.800000001</v>
      </c>
      <c r="T50" s="5">
        <f t="shared" si="34"/>
        <v>13581364.800000001</v>
      </c>
      <c r="U50" s="5">
        <f t="shared" si="34"/>
        <v>10865131.200000001</v>
      </c>
      <c r="V50" s="5">
        <f t="shared" si="34"/>
        <v>8148897.5999999996</v>
      </c>
      <c r="W50" s="5">
        <f t="shared" si="34"/>
        <v>5432664</v>
      </c>
      <c r="X50" s="5">
        <f t="shared" si="34"/>
        <v>5432664</v>
      </c>
      <c r="Y50" s="5">
        <f t="shared" si="34"/>
        <v>4074350.4</v>
      </c>
      <c r="Z50" s="5">
        <f t="shared" si="34"/>
        <v>4074350.4</v>
      </c>
      <c r="AA50" s="46"/>
    </row>
    <row r="51" spans="1:27" ht="15" thickTop="1" thickBot="1" x14ac:dyDescent="0.6">
      <c r="A51" s="8">
        <v>4759</v>
      </c>
      <c r="B51" s="4">
        <f t="shared" si="28"/>
        <v>0.11</v>
      </c>
      <c r="C51" s="5">
        <f t="shared" si="29"/>
        <v>101155019.68000001</v>
      </c>
      <c r="D51" s="5">
        <f t="shared" si="29"/>
        <v>72253660.269999996</v>
      </c>
      <c r="E51" s="5">
        <f t="shared" si="26"/>
        <v>50577509.840000004</v>
      </c>
      <c r="F51" s="5">
        <f t="shared" si="26"/>
        <v>36126568.390000001</v>
      </c>
      <c r="G51" s="5">
        <f t="shared" si="26"/>
        <v>28901359.41</v>
      </c>
      <c r="H51" s="5">
        <f t="shared" si="26"/>
        <v>21676150.430000003</v>
      </c>
      <c r="I51" s="5">
        <f t="shared" si="26"/>
        <v>14450941.450000001</v>
      </c>
      <c r="J51" s="5">
        <f t="shared" si="26"/>
        <v>14450941.450000001</v>
      </c>
      <c r="K51" s="5">
        <f t="shared" si="26"/>
        <v>10837813.469999999</v>
      </c>
      <c r="L51" s="5">
        <f t="shared" si="26"/>
        <v>10837813.469999999</v>
      </c>
      <c r="M51" s="46"/>
      <c r="O51" s="8">
        <f t="shared" si="30"/>
        <v>4759</v>
      </c>
      <c r="P51" s="4">
        <f t="shared" si="30"/>
        <v>0.11</v>
      </c>
      <c r="Q51" s="5">
        <f t="shared" si="31"/>
        <v>101155019.68000001</v>
      </c>
      <c r="R51" s="5">
        <f t="shared" si="32"/>
        <v>72253660.269999996</v>
      </c>
      <c r="S51" s="5">
        <f t="shared" si="33"/>
        <v>50577509.840000004</v>
      </c>
      <c r="T51" s="5">
        <f t="shared" si="34"/>
        <v>36126568.390000001</v>
      </c>
      <c r="U51" s="5">
        <f t="shared" si="34"/>
        <v>28901359.41</v>
      </c>
      <c r="V51" s="5">
        <f t="shared" si="34"/>
        <v>21676150.430000003</v>
      </c>
      <c r="W51" s="5">
        <f t="shared" si="34"/>
        <v>14450941.450000001</v>
      </c>
      <c r="X51" s="5">
        <f t="shared" si="34"/>
        <v>14450941.450000001</v>
      </c>
      <c r="Y51" s="5">
        <f t="shared" si="34"/>
        <v>10837813.469999999</v>
      </c>
      <c r="Z51" s="5">
        <f t="shared" si="34"/>
        <v>10837813.469999999</v>
      </c>
      <c r="AA51" s="46"/>
    </row>
    <row r="52" spans="1:27" ht="15" thickTop="1" thickBot="1" x14ac:dyDescent="0.6">
      <c r="A52" s="8">
        <v>6769</v>
      </c>
      <c r="B52" s="4">
        <f t="shared" si="28"/>
        <v>0.12</v>
      </c>
      <c r="C52" s="5">
        <f t="shared" si="29"/>
        <v>156958488.96000001</v>
      </c>
      <c r="D52" s="5">
        <f t="shared" si="29"/>
        <v>112113322.43999998</v>
      </c>
      <c r="E52" s="5">
        <f t="shared" si="26"/>
        <v>78479244.480000004</v>
      </c>
      <c r="F52" s="5">
        <f t="shared" si="26"/>
        <v>56056255.079999998</v>
      </c>
      <c r="G52" s="5">
        <f t="shared" si="26"/>
        <v>44845166.519999996</v>
      </c>
      <c r="H52" s="5">
        <f t="shared" si="26"/>
        <v>33634077.960000001</v>
      </c>
      <c r="I52" s="5">
        <f t="shared" si="26"/>
        <v>22422989.399999999</v>
      </c>
      <c r="J52" s="5">
        <f t="shared" si="26"/>
        <v>22422989.399999999</v>
      </c>
      <c r="K52" s="5">
        <f t="shared" si="26"/>
        <v>16816632.84</v>
      </c>
      <c r="L52" s="5">
        <f t="shared" si="26"/>
        <v>16816632.84</v>
      </c>
      <c r="M52" s="46"/>
      <c r="O52" s="8">
        <f t="shared" si="30"/>
        <v>6769</v>
      </c>
      <c r="P52" s="4">
        <f t="shared" si="30"/>
        <v>0.12</v>
      </c>
      <c r="Q52" s="5">
        <f t="shared" si="31"/>
        <v>156958488.96000001</v>
      </c>
      <c r="R52" s="5">
        <f t="shared" si="32"/>
        <v>112113322.43999998</v>
      </c>
      <c r="S52" s="5">
        <f t="shared" si="33"/>
        <v>78479244.480000004</v>
      </c>
      <c r="T52" s="5">
        <f t="shared" si="34"/>
        <v>56056255.079999998</v>
      </c>
      <c r="U52" s="5">
        <f t="shared" si="34"/>
        <v>44845166.519999996</v>
      </c>
      <c r="V52" s="5">
        <f t="shared" si="34"/>
        <v>33634077.960000001</v>
      </c>
      <c r="W52" s="5">
        <f t="shared" si="34"/>
        <v>22422989.399999999</v>
      </c>
      <c r="X52" s="5">
        <f t="shared" si="34"/>
        <v>22422989.399999999</v>
      </c>
      <c r="Y52" s="5">
        <f t="shared" si="34"/>
        <v>16816632.84</v>
      </c>
      <c r="Z52" s="5">
        <f t="shared" si="34"/>
        <v>16816632.84</v>
      </c>
      <c r="AA52" s="46"/>
    </row>
    <row r="53" spans="1:27" ht="15" thickTop="1" thickBot="1" x14ac:dyDescent="0.6">
      <c r="A53" s="8">
        <v>8976</v>
      </c>
      <c r="B53" s="4">
        <f t="shared" si="28"/>
        <v>0.12</v>
      </c>
      <c r="C53" s="5">
        <f t="shared" si="29"/>
        <v>208134051.84</v>
      </c>
      <c r="D53" s="5">
        <f t="shared" si="29"/>
        <v>148667333.75999999</v>
      </c>
      <c r="E53" s="5">
        <f t="shared" si="26"/>
        <v>104067025.92</v>
      </c>
      <c r="F53" s="5">
        <f t="shared" si="26"/>
        <v>74333128.319999993</v>
      </c>
      <c r="G53" s="5">
        <f t="shared" si="26"/>
        <v>59466718.079999998</v>
      </c>
      <c r="H53" s="5">
        <f t="shared" si="26"/>
        <v>44600307.840000004</v>
      </c>
      <c r="I53" s="5">
        <f t="shared" si="26"/>
        <v>29733897.599999998</v>
      </c>
      <c r="J53" s="5">
        <f t="shared" si="26"/>
        <v>29733897.599999998</v>
      </c>
      <c r="K53" s="5">
        <f t="shared" si="26"/>
        <v>22299615.359999999</v>
      </c>
      <c r="L53" s="5">
        <f t="shared" si="26"/>
        <v>22299615.359999999</v>
      </c>
      <c r="M53" s="46"/>
      <c r="O53" s="8">
        <f t="shared" si="30"/>
        <v>8976</v>
      </c>
      <c r="P53" s="4">
        <f t="shared" si="30"/>
        <v>0.12</v>
      </c>
      <c r="Q53" s="5">
        <f t="shared" si="31"/>
        <v>208134051.84</v>
      </c>
      <c r="R53" s="5">
        <f t="shared" si="32"/>
        <v>148667333.75999999</v>
      </c>
      <c r="S53" s="5">
        <f t="shared" si="33"/>
        <v>104067025.92</v>
      </c>
      <c r="T53" s="5">
        <f t="shared" si="34"/>
        <v>74333128.319999993</v>
      </c>
      <c r="U53" s="5">
        <f t="shared" si="34"/>
        <v>59466718.079999998</v>
      </c>
      <c r="V53" s="5">
        <f t="shared" si="34"/>
        <v>44600307.840000004</v>
      </c>
      <c r="W53" s="5">
        <f t="shared" si="34"/>
        <v>29733897.599999998</v>
      </c>
      <c r="X53" s="5">
        <f t="shared" si="34"/>
        <v>29733897.599999998</v>
      </c>
      <c r="Y53" s="5">
        <f t="shared" si="34"/>
        <v>22299615.359999999</v>
      </c>
      <c r="Z53" s="5">
        <f t="shared" si="34"/>
        <v>22299615.359999999</v>
      </c>
      <c r="AA53" s="46"/>
    </row>
    <row r="54" spans="1:27" ht="15" thickTop="1" thickBot="1" x14ac:dyDescent="0.6">
      <c r="A54" s="8">
        <v>10832</v>
      </c>
      <c r="B54" s="4">
        <f t="shared" si="28"/>
        <v>0.1</v>
      </c>
      <c r="C54" s="5">
        <f t="shared" si="29"/>
        <v>209308902.40000001</v>
      </c>
      <c r="D54" s="5">
        <f>D$1*$B54*$A54</f>
        <v>149506513.60000002</v>
      </c>
      <c r="E54" s="5">
        <f t="shared" si="26"/>
        <v>104654451.2</v>
      </c>
      <c r="F54" s="5">
        <f t="shared" si="26"/>
        <v>74752715.200000003</v>
      </c>
      <c r="G54" s="5">
        <f t="shared" si="26"/>
        <v>59802388.800000004</v>
      </c>
      <c r="H54" s="5">
        <f t="shared" si="26"/>
        <v>44852062.399999999</v>
      </c>
      <c r="I54" s="5">
        <f t="shared" si="26"/>
        <v>29901736</v>
      </c>
      <c r="J54" s="5">
        <f t="shared" si="26"/>
        <v>29901736</v>
      </c>
      <c r="K54" s="5">
        <f t="shared" si="26"/>
        <v>22425489.600000001</v>
      </c>
      <c r="L54" s="5">
        <f t="shared" si="26"/>
        <v>22425489.600000001</v>
      </c>
      <c r="M54" s="46"/>
      <c r="O54" s="8">
        <f t="shared" si="30"/>
        <v>10832</v>
      </c>
      <c r="P54" s="4">
        <f t="shared" si="30"/>
        <v>0.1</v>
      </c>
      <c r="Q54" s="5">
        <f t="shared" si="31"/>
        <v>209308902.40000001</v>
      </c>
      <c r="R54" s="5">
        <f t="shared" si="32"/>
        <v>149506513.60000002</v>
      </c>
      <c r="S54" s="5">
        <f t="shared" si="33"/>
        <v>104654451.2</v>
      </c>
      <c r="T54" s="5">
        <f t="shared" si="34"/>
        <v>74752715.200000003</v>
      </c>
      <c r="U54" s="5">
        <f t="shared" si="34"/>
        <v>59802388.800000004</v>
      </c>
      <c r="V54" s="5">
        <f t="shared" si="34"/>
        <v>44852062.399999999</v>
      </c>
      <c r="W54" s="5">
        <f t="shared" si="34"/>
        <v>29901736</v>
      </c>
      <c r="X54" s="5">
        <f t="shared" si="34"/>
        <v>29901736</v>
      </c>
      <c r="Y54" s="5">
        <f t="shared" si="34"/>
        <v>22425489.600000001</v>
      </c>
      <c r="Z54" s="5">
        <f>Z$1*$B54*$A54</f>
        <v>22425489.600000001</v>
      </c>
      <c r="AA54" s="46"/>
    </row>
    <row r="55" spans="1:27" ht="15" thickTop="1" thickBot="1" x14ac:dyDescent="0.6">
      <c r="A55" s="8">
        <v>13410</v>
      </c>
      <c r="B55" s="4">
        <f t="shared" si="28"/>
        <v>0.13</v>
      </c>
      <c r="C55" s="5">
        <f t="shared" si="29"/>
        <v>336861345.60000002</v>
      </c>
      <c r="D55" s="5">
        <f t="shared" si="29"/>
        <v>240615495.90000004</v>
      </c>
      <c r="E55" s="5">
        <f t="shared" si="26"/>
        <v>168430672.80000001</v>
      </c>
      <c r="F55" s="5">
        <f t="shared" si="26"/>
        <v>120306876.3</v>
      </c>
      <c r="G55" s="5">
        <f t="shared" si="26"/>
        <v>96245849.700000003</v>
      </c>
      <c r="H55" s="5">
        <f t="shared" si="26"/>
        <v>72184823.099999994</v>
      </c>
      <c r="I55" s="5">
        <f t="shared" si="26"/>
        <v>48123796.5</v>
      </c>
      <c r="J55" s="5">
        <f t="shared" si="26"/>
        <v>48123796.5</v>
      </c>
      <c r="K55" s="5">
        <f t="shared" si="26"/>
        <v>36091539.899999999</v>
      </c>
      <c r="L55" s="5">
        <f t="shared" si="26"/>
        <v>36091539.899999999</v>
      </c>
      <c r="M55" s="46"/>
      <c r="O55" s="8">
        <f t="shared" si="30"/>
        <v>13410</v>
      </c>
      <c r="P55" s="4">
        <f t="shared" si="30"/>
        <v>0.13</v>
      </c>
      <c r="Q55" s="5">
        <f t="shared" si="31"/>
        <v>336861345.60000002</v>
      </c>
      <c r="R55" s="5">
        <f t="shared" si="32"/>
        <v>240615495.90000004</v>
      </c>
      <c r="S55" s="5">
        <f t="shared" si="33"/>
        <v>168430672.80000001</v>
      </c>
      <c r="T55" s="5">
        <f t="shared" si="34"/>
        <v>120306876.3</v>
      </c>
      <c r="U55" s="5">
        <f t="shared" si="34"/>
        <v>96245849.700000003</v>
      </c>
      <c r="V55" s="5">
        <f t="shared" si="34"/>
        <v>72184823.099999994</v>
      </c>
      <c r="W55" s="5">
        <f t="shared" si="34"/>
        <v>48123796.5</v>
      </c>
      <c r="X55" s="5">
        <f t="shared" si="34"/>
        <v>48123796.5</v>
      </c>
      <c r="Y55" s="5">
        <f t="shared" si="34"/>
        <v>36091539.899999999</v>
      </c>
      <c r="Z55" s="5">
        <f t="shared" si="34"/>
        <v>36091539.899999999</v>
      </c>
      <c r="AA55" s="46"/>
    </row>
    <row r="56" spans="1:27" ht="15" thickTop="1" thickBot="1" x14ac:dyDescent="0.6">
      <c r="A56" s="8">
        <v>18923</v>
      </c>
      <c r="B56" s="4">
        <f t="shared" si="28"/>
        <v>0.12</v>
      </c>
      <c r="C56" s="5">
        <f t="shared" si="29"/>
        <v>438783496.31999999</v>
      </c>
      <c r="D56" s="5">
        <f t="shared" si="29"/>
        <v>313417107.47999996</v>
      </c>
      <c r="E56" s="5">
        <f t="shared" si="26"/>
        <v>219391748.16</v>
      </c>
      <c r="F56" s="5">
        <f t="shared" si="26"/>
        <v>156707418.35999998</v>
      </c>
      <c r="G56" s="5">
        <f t="shared" si="26"/>
        <v>125366388.84</v>
      </c>
      <c r="H56" s="5">
        <f t="shared" si="26"/>
        <v>94025359.320000008</v>
      </c>
      <c r="I56" s="5">
        <f t="shared" si="26"/>
        <v>62684329.799999997</v>
      </c>
      <c r="J56" s="5">
        <f t="shared" si="26"/>
        <v>62684329.799999997</v>
      </c>
      <c r="K56" s="5">
        <f t="shared" si="26"/>
        <v>47011544.280000001</v>
      </c>
      <c r="L56" s="5">
        <f t="shared" si="26"/>
        <v>47011544.280000001</v>
      </c>
      <c r="M56" s="46"/>
      <c r="O56" s="8">
        <f t="shared" si="30"/>
        <v>18923</v>
      </c>
      <c r="P56" s="4">
        <f t="shared" si="30"/>
        <v>0.12</v>
      </c>
      <c r="Q56" s="5">
        <f t="shared" si="31"/>
        <v>438783496.31999999</v>
      </c>
      <c r="R56" s="5">
        <f t="shared" si="32"/>
        <v>313417107.47999996</v>
      </c>
      <c r="S56" s="5">
        <f t="shared" si="33"/>
        <v>219391748.16</v>
      </c>
      <c r="T56" s="5">
        <f t="shared" si="34"/>
        <v>156707418.35999998</v>
      </c>
      <c r="U56" s="5">
        <f t="shared" si="34"/>
        <v>125366388.84</v>
      </c>
      <c r="V56" s="5">
        <f t="shared" si="34"/>
        <v>94025359.320000008</v>
      </c>
      <c r="W56" s="5">
        <f t="shared" si="34"/>
        <v>62684329.799999997</v>
      </c>
      <c r="X56" s="5">
        <f t="shared" si="34"/>
        <v>62684329.799999997</v>
      </c>
      <c r="Y56" s="5">
        <f t="shared" si="34"/>
        <v>47011544.280000001</v>
      </c>
      <c r="Z56" s="5">
        <f t="shared" si="34"/>
        <v>47011544.280000001</v>
      </c>
      <c r="AA56" s="46"/>
    </row>
    <row r="57" spans="1:27" ht="15" thickTop="1" thickBot="1" x14ac:dyDescent="0.6">
      <c r="A57" s="8">
        <v>26156</v>
      </c>
      <c r="B57" s="4">
        <f t="shared" si="28"/>
        <v>0.1</v>
      </c>
      <c r="C57" s="5">
        <f t="shared" si="29"/>
        <v>505417619.20000005</v>
      </c>
      <c r="D57" s="5">
        <f t="shared" si="29"/>
        <v>361012958.80000001</v>
      </c>
      <c r="E57" s="5">
        <f t="shared" si="26"/>
        <v>252708809.60000002</v>
      </c>
      <c r="F57" s="5">
        <f t="shared" si="26"/>
        <v>180505171.60000002</v>
      </c>
      <c r="G57" s="5">
        <f t="shared" si="26"/>
        <v>144404660.40000001</v>
      </c>
      <c r="H57" s="5">
        <f t="shared" si="26"/>
        <v>108304149.19999999</v>
      </c>
      <c r="I57" s="5">
        <f t="shared" si="26"/>
        <v>72203638</v>
      </c>
      <c r="J57" s="5">
        <f t="shared" si="26"/>
        <v>72203638</v>
      </c>
      <c r="K57" s="5">
        <f t="shared" si="26"/>
        <v>54150766.800000004</v>
      </c>
      <c r="L57" s="5">
        <f t="shared" si="26"/>
        <v>54150766.800000004</v>
      </c>
      <c r="M57" s="46"/>
      <c r="O57" s="8">
        <f t="shared" si="30"/>
        <v>26156</v>
      </c>
      <c r="P57" s="4">
        <f t="shared" si="30"/>
        <v>0.1</v>
      </c>
      <c r="Q57" s="5">
        <f t="shared" si="31"/>
        <v>505417619.20000005</v>
      </c>
      <c r="R57" s="5">
        <f t="shared" si="32"/>
        <v>361012958.80000001</v>
      </c>
      <c r="S57" s="5">
        <f t="shared" si="33"/>
        <v>252708809.60000002</v>
      </c>
      <c r="T57" s="5">
        <f t="shared" si="34"/>
        <v>180505171.60000002</v>
      </c>
      <c r="U57" s="5">
        <f t="shared" si="34"/>
        <v>144404660.40000001</v>
      </c>
      <c r="V57" s="5">
        <f t="shared" si="34"/>
        <v>108304149.19999999</v>
      </c>
      <c r="W57" s="5">
        <f t="shared" si="34"/>
        <v>72203638</v>
      </c>
      <c r="X57" s="5">
        <f t="shared" si="34"/>
        <v>72203638</v>
      </c>
      <c r="Y57" s="5">
        <f t="shared" si="34"/>
        <v>54150766.800000004</v>
      </c>
      <c r="Z57" s="5">
        <f t="shared" si="34"/>
        <v>54150766.800000004</v>
      </c>
      <c r="AA57" s="46"/>
    </row>
    <row r="58" spans="1:27" ht="15" thickTop="1" thickBot="1" x14ac:dyDescent="0.6">
      <c r="A58" s="9">
        <v>47901</v>
      </c>
      <c r="B58" s="10">
        <f t="shared" si="28"/>
        <v>0.03</v>
      </c>
      <c r="C58" s="11">
        <f t="shared" si="29"/>
        <v>277680180.95999998</v>
      </c>
      <c r="D58" s="11">
        <f t="shared" si="29"/>
        <v>198343191.68999997</v>
      </c>
      <c r="E58" s="11">
        <f t="shared" si="26"/>
        <v>138840090.47999999</v>
      </c>
      <c r="F58" s="11">
        <f t="shared" si="26"/>
        <v>99170877.329999998</v>
      </c>
      <c r="G58" s="11">
        <f t="shared" si="26"/>
        <v>79336989.269999996</v>
      </c>
      <c r="H58" s="11">
        <f t="shared" si="26"/>
        <v>59503101.210000001</v>
      </c>
      <c r="I58" s="11">
        <f t="shared" si="26"/>
        <v>39669213.149999999</v>
      </c>
      <c r="J58" s="11">
        <f t="shared" si="26"/>
        <v>39669213.149999999</v>
      </c>
      <c r="K58" s="11">
        <f t="shared" si="26"/>
        <v>29750832.09</v>
      </c>
      <c r="L58" s="11">
        <f t="shared" si="26"/>
        <v>29750832.09</v>
      </c>
      <c r="M58" s="47"/>
      <c r="O58" s="9">
        <f t="shared" si="30"/>
        <v>47901</v>
      </c>
      <c r="P58" s="10">
        <f t="shared" si="30"/>
        <v>0.03</v>
      </c>
      <c r="Q58" s="11">
        <f t="shared" si="31"/>
        <v>277680180.95999998</v>
      </c>
      <c r="R58" s="11">
        <f t="shared" si="32"/>
        <v>198343191.68999997</v>
      </c>
      <c r="S58" s="11">
        <f t="shared" si="33"/>
        <v>138840090.47999999</v>
      </c>
      <c r="T58" s="11">
        <f t="shared" si="34"/>
        <v>99170877.329999998</v>
      </c>
      <c r="U58" s="11">
        <f t="shared" si="34"/>
        <v>79336989.269999996</v>
      </c>
      <c r="V58" s="11">
        <f t="shared" si="34"/>
        <v>59503101.210000001</v>
      </c>
      <c r="W58" s="11">
        <f t="shared" si="34"/>
        <v>39669213.149999999</v>
      </c>
      <c r="X58" s="11">
        <f t="shared" si="34"/>
        <v>39669213.149999999</v>
      </c>
      <c r="Y58" s="11">
        <f t="shared" si="34"/>
        <v>29750832.09</v>
      </c>
      <c r="Z58" s="11">
        <f t="shared" si="34"/>
        <v>29750832.09</v>
      </c>
      <c r="AA58" s="47"/>
    </row>
    <row r="60" spans="1:27" ht="14.7" thickBot="1" x14ac:dyDescent="0.6"/>
    <row r="61" spans="1:27" ht="19.5" thickBot="1" x14ac:dyDescent="0.75">
      <c r="A61" s="12" t="str">
        <f>A1</f>
        <v>Year 10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10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925</v>
      </c>
      <c r="B63" s="4">
        <f>B48</f>
        <v>0.05</v>
      </c>
      <c r="C63" s="5">
        <f>C$1*$B63*$A63</f>
        <v>8936980</v>
      </c>
      <c r="D63" s="5">
        <f>D$1*$B63*$A63</f>
        <v>6383563.7500000009</v>
      </c>
      <c r="E63" s="5">
        <f t="shared" ref="E63:L73" si="35">E$1*$B63*$A63</f>
        <v>4468490</v>
      </c>
      <c r="F63" s="5">
        <f t="shared" si="35"/>
        <v>3191758.75</v>
      </c>
      <c r="G63" s="5">
        <f t="shared" si="35"/>
        <v>2553416.2500000005</v>
      </c>
      <c r="H63" s="5">
        <f t="shared" si="35"/>
        <v>1915073.75</v>
      </c>
      <c r="I63" s="5">
        <f t="shared" si="35"/>
        <v>1276731.25</v>
      </c>
      <c r="J63" s="5">
        <f t="shared" si="35"/>
        <v>1276731.25</v>
      </c>
      <c r="K63" s="5">
        <f t="shared" si="35"/>
        <v>957513.75000000012</v>
      </c>
      <c r="L63" s="5">
        <f t="shared" si="35"/>
        <v>957513.75000000012</v>
      </c>
      <c r="M63" s="46"/>
      <c r="O63" s="8">
        <f>A63</f>
        <v>925</v>
      </c>
      <c r="P63" s="4">
        <f>B63</f>
        <v>0.05</v>
      </c>
      <c r="Q63" s="5">
        <f>Q$1*$B63*$A63</f>
        <v>8936980</v>
      </c>
      <c r="R63" s="5">
        <f>R$1*$B63*$A63</f>
        <v>6383563.7500000009</v>
      </c>
      <c r="S63" s="5">
        <f>S$1*$B63*$A63</f>
        <v>4468490</v>
      </c>
      <c r="T63" s="5">
        <f>T$1*$B63*$A63</f>
        <v>3191758.75</v>
      </c>
      <c r="U63" s="5">
        <f t="shared" ref="U63:Z63" si="36">U$1*$B63*$A63</f>
        <v>2553416.2500000005</v>
      </c>
      <c r="V63" s="5">
        <f t="shared" si="36"/>
        <v>1915073.75</v>
      </c>
      <c r="W63" s="5">
        <f t="shared" si="36"/>
        <v>1276731.25</v>
      </c>
      <c r="X63" s="5">
        <f t="shared" si="36"/>
        <v>1276731.25</v>
      </c>
      <c r="Y63" s="5">
        <f t="shared" si="36"/>
        <v>957513.75000000012</v>
      </c>
      <c r="Z63" s="5">
        <f t="shared" si="36"/>
        <v>957513.75000000012</v>
      </c>
      <c r="AA63" s="46"/>
    </row>
    <row r="64" spans="1:27" ht="15" thickTop="1" thickBot="1" x14ac:dyDescent="0.6">
      <c r="A64" s="8">
        <v>1373</v>
      </c>
      <c r="B64" s="4">
        <f t="shared" ref="B64:B73" si="37">B49</f>
        <v>0.04</v>
      </c>
      <c r="C64" s="5">
        <f t="shared" ref="C64:D73" si="38">C$1*$B64*$A64</f>
        <v>10612301.439999999</v>
      </c>
      <c r="D64" s="5">
        <f t="shared" si="38"/>
        <v>7580223.1600000001</v>
      </c>
      <c r="E64" s="5">
        <f t="shared" si="35"/>
        <v>5306150.72</v>
      </c>
      <c r="F64" s="5">
        <f t="shared" si="35"/>
        <v>3790084.12</v>
      </c>
      <c r="G64" s="5">
        <f t="shared" si="35"/>
        <v>3032078.2800000003</v>
      </c>
      <c r="H64" s="5">
        <f t="shared" si="35"/>
        <v>2274072.44</v>
      </c>
      <c r="I64" s="5">
        <f t="shared" si="35"/>
        <v>1516066.6</v>
      </c>
      <c r="J64" s="5">
        <f t="shared" si="35"/>
        <v>1516066.6</v>
      </c>
      <c r="K64" s="5">
        <f t="shared" si="35"/>
        <v>1137008.76</v>
      </c>
      <c r="L64" s="5">
        <f t="shared" si="35"/>
        <v>1137008.76</v>
      </c>
      <c r="M64" s="46"/>
      <c r="O64" s="8">
        <f t="shared" ref="O64:P73" si="39">A64</f>
        <v>1373</v>
      </c>
      <c r="P64" s="4">
        <f t="shared" si="39"/>
        <v>0.04</v>
      </c>
      <c r="Q64" s="5">
        <f t="shared" ref="Q64:Q73" si="40">Q$1*$B64*$A64</f>
        <v>10612301.439999999</v>
      </c>
      <c r="R64" s="5">
        <f t="shared" ref="R64:R73" si="41">$D$1*$B64*$A64</f>
        <v>7580223.1600000001</v>
      </c>
      <c r="S64" s="5">
        <f t="shared" ref="S64:S73" si="42">$E$1*$B64*$A64</f>
        <v>5306150.72</v>
      </c>
      <c r="T64" s="5">
        <f t="shared" ref="T64:Z73" si="43">T$1*$B64*$A64</f>
        <v>3790084.12</v>
      </c>
      <c r="U64" s="5">
        <f t="shared" si="43"/>
        <v>3032078.2800000003</v>
      </c>
      <c r="V64" s="5">
        <f t="shared" si="43"/>
        <v>2274072.44</v>
      </c>
      <c r="W64" s="5">
        <f t="shared" si="43"/>
        <v>1516066.6</v>
      </c>
      <c r="X64" s="5">
        <f t="shared" si="43"/>
        <v>1516066.6</v>
      </c>
      <c r="Y64" s="5">
        <f t="shared" si="43"/>
        <v>1137008.76</v>
      </c>
      <c r="Z64" s="5">
        <f t="shared" si="43"/>
        <v>1137008.76</v>
      </c>
      <c r="AA64" s="46"/>
    </row>
    <row r="65" spans="1:27" ht="15" thickTop="1" thickBot="1" x14ac:dyDescent="0.6">
      <c r="A65" s="8">
        <v>2349</v>
      </c>
      <c r="B65" s="4">
        <f t="shared" si="37"/>
        <v>0.08</v>
      </c>
      <c r="C65" s="5">
        <f t="shared" si="38"/>
        <v>36312157.439999998</v>
      </c>
      <c r="D65" s="5">
        <f t="shared" si="38"/>
        <v>25937282.16</v>
      </c>
      <c r="E65" s="5">
        <f t="shared" si="35"/>
        <v>18156078.719999999</v>
      </c>
      <c r="F65" s="5">
        <f t="shared" si="35"/>
        <v>12968547.120000001</v>
      </c>
      <c r="G65" s="5">
        <f t="shared" si="35"/>
        <v>10374875.280000001</v>
      </c>
      <c r="H65" s="5">
        <f t="shared" si="35"/>
        <v>7781203.4399999995</v>
      </c>
      <c r="I65" s="5">
        <f t="shared" si="35"/>
        <v>5187531.6000000006</v>
      </c>
      <c r="J65" s="5">
        <f t="shared" si="35"/>
        <v>5187531.6000000006</v>
      </c>
      <c r="K65" s="5">
        <f t="shared" si="35"/>
        <v>3890507.7600000002</v>
      </c>
      <c r="L65" s="5">
        <f t="shared" si="35"/>
        <v>3890507.7600000002</v>
      </c>
      <c r="M65" s="46"/>
      <c r="O65" s="8">
        <f t="shared" si="39"/>
        <v>2349</v>
      </c>
      <c r="P65" s="4">
        <f t="shared" si="39"/>
        <v>0.08</v>
      </c>
      <c r="Q65" s="5">
        <f t="shared" si="40"/>
        <v>36312157.439999998</v>
      </c>
      <c r="R65" s="5">
        <f t="shared" si="41"/>
        <v>25937282.16</v>
      </c>
      <c r="S65" s="5">
        <f t="shared" si="42"/>
        <v>18156078.719999999</v>
      </c>
      <c r="T65" s="5">
        <f t="shared" si="43"/>
        <v>12968547.120000001</v>
      </c>
      <c r="U65" s="5">
        <f t="shared" si="43"/>
        <v>10374875.280000001</v>
      </c>
      <c r="V65" s="5">
        <f t="shared" si="43"/>
        <v>7781203.4399999995</v>
      </c>
      <c r="W65" s="5">
        <f t="shared" si="43"/>
        <v>5187531.6000000006</v>
      </c>
      <c r="X65" s="5">
        <f t="shared" si="43"/>
        <v>5187531.6000000006</v>
      </c>
      <c r="Y65" s="5">
        <f t="shared" si="43"/>
        <v>3890507.7600000002</v>
      </c>
      <c r="Z65" s="5">
        <f t="shared" si="43"/>
        <v>3890507.7600000002</v>
      </c>
      <c r="AA65" s="46"/>
    </row>
    <row r="66" spans="1:27" ht="15" thickTop="1" thickBot="1" x14ac:dyDescent="0.6">
      <c r="A66" s="8">
        <v>4195</v>
      </c>
      <c r="B66" s="4">
        <f t="shared" si="37"/>
        <v>0.11</v>
      </c>
      <c r="C66" s="5">
        <f t="shared" si="38"/>
        <v>89166906.400000006</v>
      </c>
      <c r="D66" s="5">
        <f t="shared" si="38"/>
        <v>63690713.350000001</v>
      </c>
      <c r="E66" s="5">
        <f t="shared" si="35"/>
        <v>44583453.200000003</v>
      </c>
      <c r="F66" s="5">
        <f t="shared" si="35"/>
        <v>31845125.949999999</v>
      </c>
      <c r="G66" s="5">
        <f t="shared" si="35"/>
        <v>25476193.050000001</v>
      </c>
      <c r="H66" s="5">
        <f t="shared" si="35"/>
        <v>19107260.150000002</v>
      </c>
      <c r="I66" s="5">
        <f t="shared" si="35"/>
        <v>12738327.25</v>
      </c>
      <c r="J66" s="5">
        <f t="shared" si="35"/>
        <v>12738327.25</v>
      </c>
      <c r="K66" s="5">
        <f t="shared" si="35"/>
        <v>9553399.3499999996</v>
      </c>
      <c r="L66" s="5">
        <f t="shared" si="35"/>
        <v>9553399.3499999996</v>
      </c>
      <c r="M66" s="46"/>
      <c r="O66" s="8">
        <f t="shared" si="39"/>
        <v>4195</v>
      </c>
      <c r="P66" s="4">
        <f t="shared" si="39"/>
        <v>0.11</v>
      </c>
      <c r="Q66" s="5">
        <f t="shared" si="40"/>
        <v>89166906.400000006</v>
      </c>
      <c r="R66" s="5">
        <f t="shared" si="41"/>
        <v>63690713.350000001</v>
      </c>
      <c r="S66" s="5">
        <f t="shared" si="42"/>
        <v>44583453.200000003</v>
      </c>
      <c r="T66" s="5">
        <f t="shared" si="43"/>
        <v>31845125.949999999</v>
      </c>
      <c r="U66" s="5">
        <f t="shared" si="43"/>
        <v>25476193.050000001</v>
      </c>
      <c r="V66" s="5">
        <f t="shared" si="43"/>
        <v>19107260.150000002</v>
      </c>
      <c r="W66" s="5">
        <f t="shared" si="43"/>
        <v>12738327.25</v>
      </c>
      <c r="X66" s="5">
        <f t="shared" si="43"/>
        <v>12738327.25</v>
      </c>
      <c r="Y66" s="5">
        <f t="shared" si="43"/>
        <v>9553399.3499999996</v>
      </c>
      <c r="Z66" s="5">
        <f t="shared" si="43"/>
        <v>9553399.3499999996</v>
      </c>
      <c r="AA66" s="46"/>
    </row>
    <row r="67" spans="1:27" ht="15" thickTop="1" thickBot="1" x14ac:dyDescent="0.6">
      <c r="A67" s="8">
        <v>6628</v>
      </c>
      <c r="B67" s="4">
        <f t="shared" si="37"/>
        <v>0.12</v>
      </c>
      <c r="C67" s="5">
        <f t="shared" si="38"/>
        <v>153689003.52000001</v>
      </c>
      <c r="D67" s="5">
        <f t="shared" si="38"/>
        <v>109777973.27999999</v>
      </c>
      <c r="E67" s="5">
        <f t="shared" si="35"/>
        <v>76844501.760000005</v>
      </c>
      <c r="F67" s="5">
        <f t="shared" si="35"/>
        <v>54888588.960000001</v>
      </c>
      <c r="G67" s="5">
        <f t="shared" si="35"/>
        <v>43911030.240000002</v>
      </c>
      <c r="H67" s="5">
        <f t="shared" si="35"/>
        <v>32933471.52</v>
      </c>
      <c r="I67" s="5">
        <f t="shared" si="35"/>
        <v>21955912.800000001</v>
      </c>
      <c r="J67" s="5">
        <f t="shared" si="35"/>
        <v>21955912.800000001</v>
      </c>
      <c r="K67" s="5">
        <f t="shared" si="35"/>
        <v>16466338.08</v>
      </c>
      <c r="L67" s="5">
        <f t="shared" si="35"/>
        <v>16466338.08</v>
      </c>
      <c r="M67" s="46"/>
      <c r="O67" s="8">
        <f t="shared" si="39"/>
        <v>6628</v>
      </c>
      <c r="P67" s="4">
        <f t="shared" si="39"/>
        <v>0.12</v>
      </c>
      <c r="Q67" s="5">
        <f t="shared" si="40"/>
        <v>153689003.52000001</v>
      </c>
      <c r="R67" s="5">
        <f t="shared" si="41"/>
        <v>109777973.27999999</v>
      </c>
      <c r="S67" s="5">
        <f t="shared" si="42"/>
        <v>76844501.760000005</v>
      </c>
      <c r="T67" s="5">
        <f t="shared" si="43"/>
        <v>54888588.960000001</v>
      </c>
      <c r="U67" s="5">
        <f t="shared" si="43"/>
        <v>43911030.240000002</v>
      </c>
      <c r="V67" s="5">
        <f t="shared" si="43"/>
        <v>32933471.52</v>
      </c>
      <c r="W67" s="5">
        <f t="shared" si="43"/>
        <v>21955912.800000001</v>
      </c>
      <c r="X67" s="5">
        <f t="shared" si="43"/>
        <v>21955912.800000001</v>
      </c>
      <c r="Y67" s="5">
        <f t="shared" si="43"/>
        <v>16466338.08</v>
      </c>
      <c r="Z67" s="5">
        <f t="shared" si="43"/>
        <v>16466338.08</v>
      </c>
      <c r="AA67" s="46"/>
    </row>
    <row r="68" spans="1:27" ht="15" thickTop="1" thickBot="1" x14ac:dyDescent="0.6">
      <c r="A68" s="8">
        <v>8373</v>
      </c>
      <c r="B68" s="4">
        <f t="shared" si="37"/>
        <v>0.12</v>
      </c>
      <c r="C68" s="5">
        <f t="shared" si="38"/>
        <v>194151784.31999999</v>
      </c>
      <c r="D68" s="5">
        <f t="shared" si="38"/>
        <v>138679989.47999999</v>
      </c>
      <c r="E68" s="5">
        <f t="shared" si="35"/>
        <v>97075892.159999996</v>
      </c>
      <c r="F68" s="5">
        <f t="shared" si="35"/>
        <v>69339492.359999999</v>
      </c>
      <c r="G68" s="5">
        <f t="shared" si="35"/>
        <v>55471794.839999996</v>
      </c>
      <c r="H68" s="5">
        <f t="shared" si="35"/>
        <v>41604097.32</v>
      </c>
      <c r="I68" s="5">
        <f t="shared" si="35"/>
        <v>27736399.800000001</v>
      </c>
      <c r="J68" s="5">
        <f t="shared" si="35"/>
        <v>27736399.800000001</v>
      </c>
      <c r="K68" s="5">
        <f t="shared" si="35"/>
        <v>20801546.280000001</v>
      </c>
      <c r="L68" s="5">
        <f t="shared" si="35"/>
        <v>20801546.280000001</v>
      </c>
      <c r="M68" s="46"/>
      <c r="O68" s="8">
        <f t="shared" si="39"/>
        <v>8373</v>
      </c>
      <c r="P68" s="4">
        <f t="shared" si="39"/>
        <v>0.12</v>
      </c>
      <c r="Q68" s="5">
        <f t="shared" si="40"/>
        <v>194151784.31999999</v>
      </c>
      <c r="R68" s="5">
        <f t="shared" si="41"/>
        <v>138679989.47999999</v>
      </c>
      <c r="S68" s="5">
        <f t="shared" si="42"/>
        <v>97075892.159999996</v>
      </c>
      <c r="T68" s="5">
        <f t="shared" si="43"/>
        <v>69339492.359999999</v>
      </c>
      <c r="U68" s="5">
        <f t="shared" si="43"/>
        <v>55471794.839999996</v>
      </c>
      <c r="V68" s="5">
        <f t="shared" si="43"/>
        <v>41604097.32</v>
      </c>
      <c r="W68" s="5">
        <f t="shared" si="43"/>
        <v>27736399.800000001</v>
      </c>
      <c r="X68" s="5">
        <f t="shared" si="43"/>
        <v>27736399.800000001</v>
      </c>
      <c r="Y68" s="5">
        <f t="shared" si="43"/>
        <v>20801546.280000001</v>
      </c>
      <c r="Z68" s="5">
        <f t="shared" si="43"/>
        <v>20801546.280000001</v>
      </c>
      <c r="AA68" s="46"/>
    </row>
    <row r="69" spans="1:27" ht="15" thickTop="1" thickBot="1" x14ac:dyDescent="0.6">
      <c r="A69" s="8">
        <v>11839</v>
      </c>
      <c r="B69" s="4">
        <f t="shared" si="37"/>
        <v>0.1</v>
      </c>
      <c r="C69" s="5">
        <f t="shared" si="38"/>
        <v>228767364.80000001</v>
      </c>
      <c r="D69" s="5">
        <f>D$1*$B69*$A69</f>
        <v>163405429.70000002</v>
      </c>
      <c r="E69" s="5">
        <f t="shared" si="35"/>
        <v>114383682.40000001</v>
      </c>
      <c r="F69" s="5">
        <f t="shared" si="35"/>
        <v>81702122.900000006</v>
      </c>
      <c r="G69" s="5">
        <f t="shared" si="35"/>
        <v>65361935.100000009</v>
      </c>
      <c r="H69" s="5">
        <f t="shared" si="35"/>
        <v>49021747.299999997</v>
      </c>
      <c r="I69" s="5">
        <f t="shared" si="35"/>
        <v>32681559.5</v>
      </c>
      <c r="J69" s="5">
        <f t="shared" si="35"/>
        <v>32681559.5</v>
      </c>
      <c r="K69" s="5">
        <f t="shared" si="35"/>
        <v>24510281.700000003</v>
      </c>
      <c r="L69" s="5">
        <f t="shared" si="35"/>
        <v>24510281.700000003</v>
      </c>
      <c r="M69" s="46"/>
      <c r="O69" s="8">
        <f t="shared" si="39"/>
        <v>11839</v>
      </c>
      <c r="P69" s="4">
        <f t="shared" si="39"/>
        <v>0.1</v>
      </c>
      <c r="Q69" s="5">
        <f t="shared" si="40"/>
        <v>228767364.80000001</v>
      </c>
      <c r="R69" s="5">
        <f t="shared" si="41"/>
        <v>163405429.70000002</v>
      </c>
      <c r="S69" s="5">
        <f t="shared" si="42"/>
        <v>114383682.40000001</v>
      </c>
      <c r="T69" s="5">
        <f t="shared" si="43"/>
        <v>81702122.900000006</v>
      </c>
      <c r="U69" s="5">
        <f t="shared" si="43"/>
        <v>65361935.100000009</v>
      </c>
      <c r="V69" s="5">
        <f t="shared" si="43"/>
        <v>49021747.299999997</v>
      </c>
      <c r="W69" s="5">
        <f t="shared" si="43"/>
        <v>32681559.5</v>
      </c>
      <c r="X69" s="5">
        <f t="shared" si="43"/>
        <v>32681559.5</v>
      </c>
      <c r="Y69" s="5">
        <f t="shared" si="43"/>
        <v>24510281.700000003</v>
      </c>
      <c r="Z69" s="5">
        <f>Z$1*$B69*$A69</f>
        <v>24510281.700000003</v>
      </c>
      <c r="AA69" s="46"/>
    </row>
    <row r="70" spans="1:27" ht="15" thickTop="1" thickBot="1" x14ac:dyDescent="0.6">
      <c r="A70" s="8">
        <v>12364</v>
      </c>
      <c r="B70" s="4">
        <f t="shared" si="37"/>
        <v>0.13</v>
      </c>
      <c r="C70" s="5">
        <f t="shared" si="38"/>
        <v>310585658.24000001</v>
      </c>
      <c r="D70" s="5">
        <f t="shared" si="38"/>
        <v>221847128.36000001</v>
      </c>
      <c r="E70" s="5">
        <f t="shared" si="35"/>
        <v>155292829.12</v>
      </c>
      <c r="F70" s="5">
        <f t="shared" si="35"/>
        <v>110922760.52000001</v>
      </c>
      <c r="G70" s="5">
        <f t="shared" si="35"/>
        <v>88738529.879999995</v>
      </c>
      <c r="H70" s="5">
        <f t="shared" si="35"/>
        <v>66554299.239999995</v>
      </c>
      <c r="I70" s="5">
        <f t="shared" si="35"/>
        <v>44370068.600000001</v>
      </c>
      <c r="J70" s="5">
        <f t="shared" si="35"/>
        <v>44370068.600000001</v>
      </c>
      <c r="K70" s="5">
        <f t="shared" si="35"/>
        <v>33276345.959999997</v>
      </c>
      <c r="L70" s="5">
        <f t="shared" si="35"/>
        <v>33276345.959999997</v>
      </c>
      <c r="M70" s="46"/>
      <c r="O70" s="8">
        <f t="shared" si="39"/>
        <v>12364</v>
      </c>
      <c r="P70" s="4">
        <f t="shared" si="39"/>
        <v>0.13</v>
      </c>
      <c r="Q70" s="5">
        <f t="shared" si="40"/>
        <v>310585658.24000001</v>
      </c>
      <c r="R70" s="5">
        <f t="shared" si="41"/>
        <v>221847128.36000001</v>
      </c>
      <c r="S70" s="5">
        <f t="shared" si="42"/>
        <v>155292829.12</v>
      </c>
      <c r="T70" s="5">
        <f t="shared" si="43"/>
        <v>110922760.52000001</v>
      </c>
      <c r="U70" s="5">
        <f t="shared" si="43"/>
        <v>88738529.879999995</v>
      </c>
      <c r="V70" s="5">
        <f t="shared" si="43"/>
        <v>66554299.239999995</v>
      </c>
      <c r="W70" s="5">
        <f t="shared" si="43"/>
        <v>44370068.600000001</v>
      </c>
      <c r="X70" s="5">
        <f t="shared" si="43"/>
        <v>44370068.600000001</v>
      </c>
      <c r="Y70" s="5">
        <f t="shared" si="43"/>
        <v>33276345.959999997</v>
      </c>
      <c r="Z70" s="5">
        <f t="shared" si="43"/>
        <v>33276345.959999997</v>
      </c>
      <c r="AA70" s="46"/>
    </row>
    <row r="71" spans="1:27" ht="15" thickTop="1" thickBot="1" x14ac:dyDescent="0.6">
      <c r="A71" s="8">
        <v>19375</v>
      </c>
      <c r="B71" s="4">
        <f t="shared" si="37"/>
        <v>0.12</v>
      </c>
      <c r="C71" s="5">
        <f t="shared" si="38"/>
        <v>449264400</v>
      </c>
      <c r="D71" s="5">
        <f t="shared" si="38"/>
        <v>320903474.99999994</v>
      </c>
      <c r="E71" s="5">
        <f t="shared" si="35"/>
        <v>224632200</v>
      </c>
      <c r="F71" s="5">
        <f t="shared" si="35"/>
        <v>160450575</v>
      </c>
      <c r="G71" s="5">
        <f t="shared" si="35"/>
        <v>128360925</v>
      </c>
      <c r="H71" s="5">
        <f t="shared" si="35"/>
        <v>96271275</v>
      </c>
      <c r="I71" s="5">
        <f t="shared" si="35"/>
        <v>64181625</v>
      </c>
      <c r="J71" s="5">
        <f t="shared" si="35"/>
        <v>64181625</v>
      </c>
      <c r="K71" s="5">
        <f t="shared" si="35"/>
        <v>48134475</v>
      </c>
      <c r="L71" s="5">
        <f t="shared" si="35"/>
        <v>48134475</v>
      </c>
      <c r="M71" s="46"/>
      <c r="O71" s="8">
        <f t="shared" si="39"/>
        <v>19375</v>
      </c>
      <c r="P71" s="4">
        <f t="shared" si="39"/>
        <v>0.12</v>
      </c>
      <c r="Q71" s="5">
        <f t="shared" si="40"/>
        <v>449264400</v>
      </c>
      <c r="R71" s="5">
        <f t="shared" si="41"/>
        <v>320903474.99999994</v>
      </c>
      <c r="S71" s="5">
        <f t="shared" si="42"/>
        <v>224632200</v>
      </c>
      <c r="T71" s="5">
        <f t="shared" si="43"/>
        <v>160450575</v>
      </c>
      <c r="U71" s="5">
        <f t="shared" si="43"/>
        <v>128360925</v>
      </c>
      <c r="V71" s="5">
        <f t="shared" si="43"/>
        <v>96271275</v>
      </c>
      <c r="W71" s="5">
        <f t="shared" si="43"/>
        <v>64181625</v>
      </c>
      <c r="X71" s="5">
        <f t="shared" si="43"/>
        <v>64181625</v>
      </c>
      <c r="Y71" s="5">
        <f t="shared" si="43"/>
        <v>48134475</v>
      </c>
      <c r="Z71" s="5">
        <f t="shared" si="43"/>
        <v>48134475</v>
      </c>
      <c r="AA71" s="46"/>
    </row>
    <row r="72" spans="1:27" ht="15" thickTop="1" thickBot="1" x14ac:dyDescent="0.6">
      <c r="A72" s="8">
        <v>23438</v>
      </c>
      <c r="B72" s="4">
        <f t="shared" si="37"/>
        <v>0.1</v>
      </c>
      <c r="C72" s="5">
        <f t="shared" si="38"/>
        <v>452897161.60000002</v>
      </c>
      <c r="D72" s="5">
        <f t="shared" si="38"/>
        <v>323498307.40000004</v>
      </c>
      <c r="E72" s="5">
        <f t="shared" si="35"/>
        <v>226448580.80000001</v>
      </c>
      <c r="F72" s="5">
        <f t="shared" si="35"/>
        <v>161747981.80000001</v>
      </c>
      <c r="G72" s="5">
        <f t="shared" si="35"/>
        <v>129398854.20000002</v>
      </c>
      <c r="H72" s="5">
        <f t="shared" si="35"/>
        <v>97049726.599999994</v>
      </c>
      <c r="I72" s="5">
        <f t="shared" si="35"/>
        <v>64700599</v>
      </c>
      <c r="J72" s="5">
        <f t="shared" si="35"/>
        <v>64700599</v>
      </c>
      <c r="K72" s="5">
        <f t="shared" si="35"/>
        <v>48523691.400000006</v>
      </c>
      <c r="L72" s="5">
        <f t="shared" si="35"/>
        <v>48523691.400000006</v>
      </c>
      <c r="M72" s="46"/>
      <c r="O72" s="8">
        <f t="shared" si="39"/>
        <v>23438</v>
      </c>
      <c r="P72" s="4">
        <f t="shared" si="39"/>
        <v>0.1</v>
      </c>
      <c r="Q72" s="5">
        <f t="shared" si="40"/>
        <v>452897161.60000002</v>
      </c>
      <c r="R72" s="5">
        <f t="shared" si="41"/>
        <v>323498307.40000004</v>
      </c>
      <c r="S72" s="5">
        <f t="shared" si="42"/>
        <v>226448580.80000001</v>
      </c>
      <c r="T72" s="5">
        <f t="shared" si="43"/>
        <v>161747981.80000001</v>
      </c>
      <c r="U72" s="5">
        <f t="shared" si="43"/>
        <v>129398854.20000002</v>
      </c>
      <c r="V72" s="5">
        <f t="shared" si="43"/>
        <v>97049726.599999994</v>
      </c>
      <c r="W72" s="5">
        <f t="shared" si="43"/>
        <v>64700599</v>
      </c>
      <c r="X72" s="5">
        <f t="shared" si="43"/>
        <v>64700599</v>
      </c>
      <c r="Y72" s="5">
        <f t="shared" si="43"/>
        <v>48523691.400000006</v>
      </c>
      <c r="Z72" s="5">
        <f t="shared" si="43"/>
        <v>48523691.400000006</v>
      </c>
      <c r="AA72" s="46"/>
    </row>
    <row r="73" spans="1:27" ht="15" thickTop="1" thickBot="1" x14ac:dyDescent="0.6">
      <c r="A73" s="9">
        <v>30676</v>
      </c>
      <c r="B73" s="10">
        <f t="shared" si="37"/>
        <v>0.03</v>
      </c>
      <c r="C73" s="11">
        <f t="shared" si="38"/>
        <v>177827544.96000001</v>
      </c>
      <c r="D73" s="11">
        <f t="shared" si="38"/>
        <v>127019806.43999998</v>
      </c>
      <c r="E73" s="11">
        <f t="shared" si="35"/>
        <v>88913772.480000004</v>
      </c>
      <c r="F73" s="11">
        <f t="shared" si="35"/>
        <v>63509443.079999998</v>
      </c>
      <c r="G73" s="11">
        <f t="shared" si="35"/>
        <v>50807738.519999996</v>
      </c>
      <c r="H73" s="11">
        <f t="shared" si="35"/>
        <v>38106033.960000001</v>
      </c>
      <c r="I73" s="11">
        <f t="shared" si="35"/>
        <v>25404329.399999999</v>
      </c>
      <c r="J73" s="11">
        <f t="shared" si="35"/>
        <v>25404329.399999999</v>
      </c>
      <c r="K73" s="11">
        <f t="shared" si="35"/>
        <v>19052556.84</v>
      </c>
      <c r="L73" s="11">
        <f t="shared" si="35"/>
        <v>19052556.84</v>
      </c>
      <c r="M73" s="47"/>
      <c r="O73" s="9">
        <f t="shared" si="39"/>
        <v>30676</v>
      </c>
      <c r="P73" s="10">
        <f t="shared" si="39"/>
        <v>0.03</v>
      </c>
      <c r="Q73" s="11">
        <f t="shared" si="40"/>
        <v>177827544.96000001</v>
      </c>
      <c r="R73" s="11">
        <f t="shared" si="41"/>
        <v>127019806.43999998</v>
      </c>
      <c r="S73" s="11">
        <f t="shared" si="42"/>
        <v>88913772.480000004</v>
      </c>
      <c r="T73" s="11">
        <f t="shared" si="43"/>
        <v>63509443.079999998</v>
      </c>
      <c r="U73" s="11">
        <f t="shared" si="43"/>
        <v>50807738.519999996</v>
      </c>
      <c r="V73" s="11">
        <f t="shared" si="43"/>
        <v>38106033.960000001</v>
      </c>
      <c r="W73" s="11">
        <f t="shared" si="43"/>
        <v>25404329.399999999</v>
      </c>
      <c r="X73" s="11">
        <f t="shared" si="43"/>
        <v>25404329.399999999</v>
      </c>
      <c r="Y73" s="11">
        <f t="shared" si="43"/>
        <v>19052556.84</v>
      </c>
      <c r="Z73" s="11">
        <f t="shared" si="43"/>
        <v>19052556.84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6384-0FDB-4849-B854-ABD21A29C6A7}">
  <dimension ref="A1:AA73"/>
  <sheetViews>
    <sheetView workbookViewId="0">
      <selection activeCell="O1" sqref="A1:XFD1048576"/>
    </sheetView>
  </sheetViews>
  <sheetFormatPr defaultRowHeight="14.4" x14ac:dyDescent="0.55000000000000004"/>
  <cols>
    <col min="1" max="1" width="10.734375" style="5" bestFit="1" customWidth="1"/>
    <col min="2" max="2" width="6.05078125" style="4" bestFit="1" customWidth="1"/>
    <col min="3" max="7" width="14.3125" style="5" bestFit="1" customWidth="1"/>
    <col min="8" max="8" width="13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10.734375" bestFit="1" customWidth="1"/>
    <col min="16" max="16" width="6.05078125" bestFit="1" customWidth="1"/>
    <col min="17" max="21" width="14.3125" bestFit="1" customWidth="1"/>
    <col min="22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51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11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65</v>
      </c>
      <c r="B3" s="4">
        <f>Data!P28</f>
        <v>0.06</v>
      </c>
      <c r="C3" s="5">
        <f>C$1*$B3*$A3</f>
        <v>753604.8</v>
      </c>
      <c r="D3" s="5">
        <f>D$1*$B3*$A3</f>
        <v>538289.69999999995</v>
      </c>
      <c r="E3" s="5">
        <f t="shared" ref="E3:L13" si="0">E$1*$B3*$A3</f>
        <v>376802.4</v>
      </c>
      <c r="F3" s="5">
        <f t="shared" si="0"/>
        <v>269142.89999999997</v>
      </c>
      <c r="G3" s="5">
        <f t="shared" si="0"/>
        <v>215315.1</v>
      </c>
      <c r="H3" s="5">
        <f t="shared" si="0"/>
        <v>161487.30000000002</v>
      </c>
      <c r="I3" s="5">
        <f t="shared" si="0"/>
        <v>107659.5</v>
      </c>
      <c r="J3" s="5">
        <f t="shared" si="0"/>
        <v>107659.5</v>
      </c>
      <c r="K3" s="5">
        <f t="shared" si="0"/>
        <v>80741.7</v>
      </c>
      <c r="L3" s="5">
        <f t="shared" si="0"/>
        <v>80741.7</v>
      </c>
      <c r="M3" s="46"/>
      <c r="O3" s="8">
        <f>A3</f>
        <v>65</v>
      </c>
      <c r="P3" s="4">
        <f>B3</f>
        <v>0.06</v>
      </c>
      <c r="Q3" s="5">
        <f>Q$1*$B3*$A3</f>
        <v>753604.8</v>
      </c>
      <c r="R3" s="5">
        <f>R$1*$B3*$A3</f>
        <v>538289.69999999995</v>
      </c>
      <c r="S3" s="5">
        <f>S$1*$B3*$A3</f>
        <v>376802.4</v>
      </c>
      <c r="T3" s="5">
        <f>T$1*$B3*$A3</f>
        <v>269142.89999999997</v>
      </c>
      <c r="U3" s="5">
        <f t="shared" ref="U3:Z3" si="1">U$1*$B3*$A3</f>
        <v>215315.1</v>
      </c>
      <c r="V3" s="5">
        <f t="shared" si="1"/>
        <v>161487.30000000002</v>
      </c>
      <c r="W3" s="5">
        <f t="shared" si="1"/>
        <v>107659.5</v>
      </c>
      <c r="X3" s="5">
        <f t="shared" si="1"/>
        <v>107659.5</v>
      </c>
      <c r="Y3" s="5">
        <f t="shared" si="1"/>
        <v>80741.7</v>
      </c>
      <c r="Z3" s="5">
        <f t="shared" si="1"/>
        <v>80741.7</v>
      </c>
      <c r="AA3" s="46"/>
    </row>
    <row r="4" spans="1:27" ht="15" thickTop="1" thickBot="1" x14ac:dyDescent="0.6">
      <c r="A4" s="8">
        <v>1965</v>
      </c>
      <c r="B4" s="4">
        <f>Data!P29</f>
        <v>0.05</v>
      </c>
      <c r="C4" s="5">
        <f t="shared" ref="C4:D13" si="2">C$1*$B4*$A4</f>
        <v>18985044</v>
      </c>
      <c r="D4" s="5">
        <f t="shared" si="2"/>
        <v>13560759.750000002</v>
      </c>
      <c r="E4" s="5">
        <f t="shared" si="0"/>
        <v>9492522</v>
      </c>
      <c r="F4" s="5">
        <f t="shared" si="0"/>
        <v>6780330.75</v>
      </c>
      <c r="G4" s="5">
        <f t="shared" si="0"/>
        <v>5424284.2500000009</v>
      </c>
      <c r="H4" s="5">
        <f t="shared" si="0"/>
        <v>4068237.75</v>
      </c>
      <c r="I4" s="5">
        <f t="shared" si="0"/>
        <v>2712191.25</v>
      </c>
      <c r="J4" s="5">
        <f t="shared" si="0"/>
        <v>2712191.25</v>
      </c>
      <c r="K4" s="5">
        <f t="shared" si="0"/>
        <v>2034069.7500000002</v>
      </c>
      <c r="L4" s="5">
        <f t="shared" si="0"/>
        <v>2034069.7500000002</v>
      </c>
      <c r="M4" s="46"/>
      <c r="O4" s="8">
        <f t="shared" ref="O4:P13" si="3">A4</f>
        <v>1965</v>
      </c>
      <c r="P4" s="4">
        <f t="shared" si="3"/>
        <v>0.05</v>
      </c>
      <c r="Q4" s="5">
        <f t="shared" ref="Q4:Q13" si="4">Q$1*$B4*$A4</f>
        <v>18985044</v>
      </c>
      <c r="R4" s="5">
        <f t="shared" ref="R4:R13" si="5">$D$1*$B4*$A4</f>
        <v>13560759.750000002</v>
      </c>
      <c r="S4" s="5">
        <f t="shared" ref="S4:S13" si="6">$E$1*$B4*$A4</f>
        <v>9492522</v>
      </c>
      <c r="T4" s="5">
        <f t="shared" ref="T4:Z13" si="7">T$1*$B4*$A4</f>
        <v>6780330.75</v>
      </c>
      <c r="U4" s="5">
        <f t="shared" si="7"/>
        <v>5424284.2500000009</v>
      </c>
      <c r="V4" s="5">
        <f t="shared" si="7"/>
        <v>4068237.75</v>
      </c>
      <c r="W4" s="5">
        <f t="shared" si="7"/>
        <v>2712191.25</v>
      </c>
      <c r="X4" s="5">
        <f t="shared" si="7"/>
        <v>2712191.25</v>
      </c>
      <c r="Y4" s="5">
        <f t="shared" si="7"/>
        <v>2034069.7500000002</v>
      </c>
      <c r="Z4" s="5">
        <f t="shared" si="7"/>
        <v>2034069.7500000002</v>
      </c>
      <c r="AA4" s="46"/>
    </row>
    <row r="5" spans="1:27" ht="15" thickTop="1" thickBot="1" x14ac:dyDescent="0.6">
      <c r="A5" s="8">
        <v>3097</v>
      </c>
      <c r="B5" s="4">
        <f>Data!P30</f>
        <v>0.12</v>
      </c>
      <c r="C5" s="5">
        <f t="shared" si="2"/>
        <v>71812740.480000004</v>
      </c>
      <c r="D5" s="5">
        <f t="shared" si="2"/>
        <v>51294867.719999991</v>
      </c>
      <c r="E5" s="5">
        <f t="shared" si="0"/>
        <v>35906370.240000002</v>
      </c>
      <c r="F5" s="5">
        <f t="shared" si="0"/>
        <v>25647248.039999999</v>
      </c>
      <c r="G5" s="5">
        <f t="shared" si="0"/>
        <v>20517872.759999998</v>
      </c>
      <c r="H5" s="5">
        <f t="shared" si="0"/>
        <v>15388497.48</v>
      </c>
      <c r="I5" s="5">
        <f t="shared" si="0"/>
        <v>10259122.199999999</v>
      </c>
      <c r="J5" s="5">
        <f t="shared" si="0"/>
        <v>10259122.199999999</v>
      </c>
      <c r="K5" s="5">
        <f t="shared" si="0"/>
        <v>7694062.9200000009</v>
      </c>
      <c r="L5" s="5">
        <f t="shared" si="0"/>
        <v>7694062.9200000009</v>
      </c>
      <c r="M5" s="46"/>
      <c r="O5" s="8">
        <f t="shared" si="3"/>
        <v>3097</v>
      </c>
      <c r="P5" s="4">
        <f t="shared" si="3"/>
        <v>0.12</v>
      </c>
      <c r="Q5" s="5">
        <f t="shared" si="4"/>
        <v>71812740.480000004</v>
      </c>
      <c r="R5" s="5">
        <f t="shared" si="5"/>
        <v>51294867.719999991</v>
      </c>
      <c r="S5" s="5">
        <f t="shared" si="6"/>
        <v>35906370.240000002</v>
      </c>
      <c r="T5" s="5">
        <f t="shared" si="7"/>
        <v>25647248.039999999</v>
      </c>
      <c r="U5" s="5">
        <f t="shared" si="7"/>
        <v>20517872.759999998</v>
      </c>
      <c r="V5" s="5">
        <f t="shared" si="7"/>
        <v>15388497.48</v>
      </c>
      <c r="W5" s="5">
        <f t="shared" si="7"/>
        <v>10259122.199999999</v>
      </c>
      <c r="X5" s="5">
        <f t="shared" si="7"/>
        <v>10259122.199999999</v>
      </c>
      <c r="Y5" s="5">
        <f t="shared" si="7"/>
        <v>7694062.9200000009</v>
      </c>
      <c r="Z5" s="5">
        <f t="shared" si="7"/>
        <v>7694062.9200000009</v>
      </c>
      <c r="AA5" s="46"/>
    </row>
    <row r="6" spans="1:27" ht="15" thickTop="1" thickBot="1" x14ac:dyDescent="0.6">
      <c r="A6" s="8">
        <v>5145</v>
      </c>
      <c r="B6" s="4">
        <f>Data!P31</f>
        <v>0.13</v>
      </c>
      <c r="C6" s="5">
        <f t="shared" si="2"/>
        <v>129243223.2</v>
      </c>
      <c r="D6" s="5">
        <f t="shared" si="2"/>
        <v>92316683.550000012</v>
      </c>
      <c r="E6" s="5">
        <f t="shared" si="0"/>
        <v>64621611.600000001</v>
      </c>
      <c r="F6" s="5">
        <f t="shared" si="0"/>
        <v>46158007.350000001</v>
      </c>
      <c r="G6" s="5">
        <f t="shared" si="0"/>
        <v>36926539.649999999</v>
      </c>
      <c r="H6" s="5">
        <f t="shared" si="0"/>
        <v>27695071.949999999</v>
      </c>
      <c r="I6" s="5">
        <f t="shared" si="0"/>
        <v>18463604.25</v>
      </c>
      <c r="J6" s="5">
        <f t="shared" si="0"/>
        <v>18463604.25</v>
      </c>
      <c r="K6" s="5">
        <f t="shared" si="0"/>
        <v>13847201.549999999</v>
      </c>
      <c r="L6" s="5">
        <f t="shared" si="0"/>
        <v>13847201.549999999</v>
      </c>
      <c r="M6" s="46"/>
      <c r="O6" s="8">
        <f t="shared" si="3"/>
        <v>5145</v>
      </c>
      <c r="P6" s="4">
        <f t="shared" si="3"/>
        <v>0.13</v>
      </c>
      <c r="Q6" s="5">
        <f t="shared" si="4"/>
        <v>129243223.2</v>
      </c>
      <c r="R6" s="5">
        <f t="shared" si="5"/>
        <v>92316683.550000012</v>
      </c>
      <c r="S6" s="5">
        <f t="shared" si="6"/>
        <v>64621611.600000001</v>
      </c>
      <c r="T6" s="5">
        <f t="shared" si="7"/>
        <v>46158007.350000001</v>
      </c>
      <c r="U6" s="5">
        <f t="shared" si="7"/>
        <v>36926539.649999999</v>
      </c>
      <c r="V6" s="5">
        <f t="shared" si="7"/>
        <v>27695071.949999999</v>
      </c>
      <c r="W6" s="5">
        <f t="shared" si="7"/>
        <v>18463604.25</v>
      </c>
      <c r="X6" s="5">
        <f t="shared" si="7"/>
        <v>18463604.25</v>
      </c>
      <c r="Y6" s="5">
        <f t="shared" si="7"/>
        <v>13847201.549999999</v>
      </c>
      <c r="Z6" s="5">
        <f t="shared" si="7"/>
        <v>13847201.549999999</v>
      </c>
      <c r="AA6" s="46"/>
    </row>
    <row r="7" spans="1:27" ht="15" thickTop="1" thickBot="1" x14ac:dyDescent="0.6">
      <c r="A7" s="8">
        <v>6757</v>
      </c>
      <c r="B7" s="4">
        <f>Data!P32</f>
        <v>0.13</v>
      </c>
      <c r="C7" s="5">
        <f t="shared" si="2"/>
        <v>169736921.12</v>
      </c>
      <c r="D7" s="5">
        <f t="shared" si="2"/>
        <v>121240783.43000001</v>
      </c>
      <c r="E7" s="5">
        <f t="shared" si="0"/>
        <v>84868460.560000002</v>
      </c>
      <c r="F7" s="5">
        <f t="shared" si="0"/>
        <v>60619952.510000005</v>
      </c>
      <c r="G7" s="5">
        <f t="shared" si="0"/>
        <v>48496137.689999998</v>
      </c>
      <c r="H7" s="5">
        <f t="shared" si="0"/>
        <v>36372322.869999997</v>
      </c>
      <c r="I7" s="5">
        <f t="shared" si="0"/>
        <v>24248508.050000001</v>
      </c>
      <c r="J7" s="5">
        <f t="shared" si="0"/>
        <v>24248508.050000001</v>
      </c>
      <c r="K7" s="5">
        <f t="shared" si="0"/>
        <v>18185722.23</v>
      </c>
      <c r="L7" s="5">
        <f t="shared" si="0"/>
        <v>18185722.23</v>
      </c>
      <c r="M7" s="46"/>
      <c r="O7" s="8">
        <f t="shared" si="3"/>
        <v>6757</v>
      </c>
      <c r="P7" s="4">
        <f t="shared" si="3"/>
        <v>0.13</v>
      </c>
      <c r="Q7" s="5">
        <f t="shared" si="4"/>
        <v>169736921.12</v>
      </c>
      <c r="R7" s="5">
        <f t="shared" si="5"/>
        <v>121240783.43000001</v>
      </c>
      <c r="S7" s="5">
        <f t="shared" si="6"/>
        <v>84868460.560000002</v>
      </c>
      <c r="T7" s="5">
        <f t="shared" si="7"/>
        <v>60619952.510000005</v>
      </c>
      <c r="U7" s="5">
        <f t="shared" si="7"/>
        <v>48496137.689999998</v>
      </c>
      <c r="V7" s="5">
        <f t="shared" si="7"/>
        <v>36372322.869999997</v>
      </c>
      <c r="W7" s="5">
        <f t="shared" si="7"/>
        <v>24248508.050000001</v>
      </c>
      <c r="X7" s="5">
        <f t="shared" si="7"/>
        <v>24248508.050000001</v>
      </c>
      <c r="Y7" s="5">
        <f t="shared" si="7"/>
        <v>18185722.23</v>
      </c>
      <c r="Z7" s="5">
        <f t="shared" si="7"/>
        <v>18185722.23</v>
      </c>
      <c r="AA7" s="46"/>
    </row>
    <row r="8" spans="1:27" ht="15" thickTop="1" thickBot="1" x14ac:dyDescent="0.6">
      <c r="A8" s="8">
        <v>8924</v>
      </c>
      <c r="B8" s="4">
        <f>Data!P33</f>
        <v>0.12</v>
      </c>
      <c r="C8" s="5">
        <f t="shared" si="2"/>
        <v>206928284.16</v>
      </c>
      <c r="D8" s="5">
        <f t="shared" si="2"/>
        <v>147806070.23999998</v>
      </c>
      <c r="E8" s="5">
        <f t="shared" si="0"/>
        <v>103464142.08</v>
      </c>
      <c r="F8" s="5">
        <f t="shared" si="0"/>
        <v>73902499.679999992</v>
      </c>
      <c r="G8" s="5">
        <f t="shared" si="0"/>
        <v>59122213.920000002</v>
      </c>
      <c r="H8" s="5">
        <f t="shared" si="0"/>
        <v>44341928.160000004</v>
      </c>
      <c r="I8" s="5">
        <f t="shared" si="0"/>
        <v>29561642.399999999</v>
      </c>
      <c r="J8" s="5">
        <f t="shared" si="0"/>
        <v>29561642.399999999</v>
      </c>
      <c r="K8" s="5">
        <f t="shared" si="0"/>
        <v>22170428.640000001</v>
      </c>
      <c r="L8" s="5">
        <f t="shared" si="0"/>
        <v>22170428.640000001</v>
      </c>
      <c r="M8" s="46"/>
      <c r="O8" s="8">
        <f t="shared" si="3"/>
        <v>8924</v>
      </c>
      <c r="P8" s="4">
        <f t="shared" si="3"/>
        <v>0.12</v>
      </c>
      <c r="Q8" s="5">
        <f t="shared" si="4"/>
        <v>206928284.16</v>
      </c>
      <c r="R8" s="5">
        <f t="shared" si="5"/>
        <v>147806070.23999998</v>
      </c>
      <c r="S8" s="5">
        <f t="shared" si="6"/>
        <v>103464142.08</v>
      </c>
      <c r="T8" s="5">
        <f t="shared" si="7"/>
        <v>73902499.679999992</v>
      </c>
      <c r="U8" s="5">
        <f t="shared" si="7"/>
        <v>59122213.920000002</v>
      </c>
      <c r="V8" s="5">
        <f t="shared" si="7"/>
        <v>44341928.160000004</v>
      </c>
      <c r="W8" s="5">
        <f t="shared" si="7"/>
        <v>29561642.399999999</v>
      </c>
      <c r="X8" s="5">
        <f t="shared" si="7"/>
        <v>29561642.399999999</v>
      </c>
      <c r="Y8" s="5">
        <f t="shared" si="7"/>
        <v>22170428.640000001</v>
      </c>
      <c r="Z8" s="5">
        <f t="shared" si="7"/>
        <v>22170428.640000001</v>
      </c>
      <c r="AA8" s="46"/>
    </row>
    <row r="9" spans="1:27" ht="15" thickTop="1" thickBot="1" x14ac:dyDescent="0.6">
      <c r="A9" s="8">
        <v>11191</v>
      </c>
      <c r="B9" s="4">
        <f>Data!P34</f>
        <v>0.1</v>
      </c>
      <c r="C9" s="5">
        <f t="shared" si="2"/>
        <v>216245931.20000002</v>
      </c>
      <c r="D9" s="5">
        <f>D$1*$B9*$A9</f>
        <v>154461539.30000001</v>
      </c>
      <c r="E9" s="5">
        <f t="shared" si="0"/>
        <v>108122965.60000001</v>
      </c>
      <c r="F9" s="5">
        <f t="shared" si="0"/>
        <v>77230210.100000009</v>
      </c>
      <c r="G9" s="5">
        <f t="shared" si="0"/>
        <v>61784391.900000006</v>
      </c>
      <c r="H9" s="5">
        <f t="shared" si="0"/>
        <v>46338573.699999996</v>
      </c>
      <c r="I9" s="5">
        <f t="shared" si="0"/>
        <v>30892755.5</v>
      </c>
      <c r="J9" s="5">
        <f t="shared" si="0"/>
        <v>30892755.5</v>
      </c>
      <c r="K9" s="5">
        <f t="shared" si="0"/>
        <v>23168727.300000001</v>
      </c>
      <c r="L9" s="5">
        <f t="shared" si="0"/>
        <v>23168727.300000001</v>
      </c>
      <c r="M9" s="46"/>
      <c r="O9" s="8">
        <f t="shared" si="3"/>
        <v>11191</v>
      </c>
      <c r="P9" s="4">
        <f t="shared" si="3"/>
        <v>0.1</v>
      </c>
      <c r="Q9" s="5">
        <f t="shared" si="4"/>
        <v>216245931.20000002</v>
      </c>
      <c r="R9" s="5">
        <f t="shared" si="5"/>
        <v>154461539.30000001</v>
      </c>
      <c r="S9" s="5">
        <f t="shared" si="6"/>
        <v>108122965.60000001</v>
      </c>
      <c r="T9" s="5">
        <f t="shared" si="7"/>
        <v>77230210.100000009</v>
      </c>
      <c r="U9" s="5">
        <f t="shared" si="7"/>
        <v>61784391.900000006</v>
      </c>
      <c r="V9" s="5">
        <f t="shared" si="7"/>
        <v>46338573.699999996</v>
      </c>
      <c r="W9" s="5">
        <f t="shared" si="7"/>
        <v>30892755.5</v>
      </c>
      <c r="X9" s="5">
        <f t="shared" si="7"/>
        <v>30892755.5</v>
      </c>
      <c r="Y9" s="5">
        <f t="shared" si="7"/>
        <v>23168727.300000001</v>
      </c>
      <c r="Z9" s="5">
        <f>Z$1*$B9*$A9</f>
        <v>23168727.300000001</v>
      </c>
      <c r="AA9" s="46"/>
    </row>
    <row r="10" spans="1:27" ht="15" thickTop="1" thickBot="1" x14ac:dyDescent="0.6">
      <c r="A10" s="8">
        <v>14165</v>
      </c>
      <c r="B10" s="4">
        <f>Data!P35</f>
        <v>0.11</v>
      </c>
      <c r="C10" s="5">
        <f t="shared" si="2"/>
        <v>301084440.80000001</v>
      </c>
      <c r="D10" s="5">
        <f t="shared" si="2"/>
        <v>215060537.45000002</v>
      </c>
      <c r="E10" s="5">
        <f t="shared" si="0"/>
        <v>150542220.40000001</v>
      </c>
      <c r="F10" s="5">
        <f t="shared" si="0"/>
        <v>107529489.65000001</v>
      </c>
      <c r="G10" s="5">
        <f t="shared" si="0"/>
        <v>86023903.349999994</v>
      </c>
      <c r="H10" s="5">
        <f t="shared" si="0"/>
        <v>64518317.050000004</v>
      </c>
      <c r="I10" s="5">
        <f t="shared" si="0"/>
        <v>43012730.75</v>
      </c>
      <c r="J10" s="5">
        <f t="shared" si="0"/>
        <v>43012730.75</v>
      </c>
      <c r="K10" s="5">
        <f t="shared" si="0"/>
        <v>32258379.449999999</v>
      </c>
      <c r="L10" s="5">
        <f t="shared" si="0"/>
        <v>32258379.449999999</v>
      </c>
      <c r="M10" s="46"/>
      <c r="O10" s="8">
        <f t="shared" si="3"/>
        <v>14165</v>
      </c>
      <c r="P10" s="4">
        <f t="shared" si="3"/>
        <v>0.11</v>
      </c>
      <c r="Q10" s="5">
        <f t="shared" si="4"/>
        <v>301084440.80000001</v>
      </c>
      <c r="R10" s="5">
        <f t="shared" si="5"/>
        <v>215060537.45000002</v>
      </c>
      <c r="S10" s="5">
        <f t="shared" si="6"/>
        <v>150542220.40000001</v>
      </c>
      <c r="T10" s="5">
        <f t="shared" si="7"/>
        <v>107529489.65000001</v>
      </c>
      <c r="U10" s="5">
        <f t="shared" si="7"/>
        <v>86023903.349999994</v>
      </c>
      <c r="V10" s="5">
        <f t="shared" si="7"/>
        <v>64518317.050000004</v>
      </c>
      <c r="W10" s="5">
        <f t="shared" si="7"/>
        <v>43012730.75</v>
      </c>
      <c r="X10" s="5">
        <f t="shared" si="7"/>
        <v>43012730.75</v>
      </c>
      <c r="Y10" s="5">
        <f t="shared" si="7"/>
        <v>32258379.449999999</v>
      </c>
      <c r="Z10" s="5">
        <f t="shared" si="7"/>
        <v>32258379.449999999</v>
      </c>
      <c r="AA10" s="46"/>
    </row>
    <row r="11" spans="1:27" ht="15" thickTop="1" thickBot="1" x14ac:dyDescent="0.6">
      <c r="A11" s="8">
        <v>15984</v>
      </c>
      <c r="B11" s="4">
        <f>Data!P36</f>
        <v>0.1</v>
      </c>
      <c r="C11" s="5">
        <f t="shared" si="2"/>
        <v>308862028.80000001</v>
      </c>
      <c r="D11" s="5">
        <f t="shared" si="2"/>
        <v>220615963.20000002</v>
      </c>
      <c r="E11" s="5">
        <f t="shared" si="0"/>
        <v>154431014.40000001</v>
      </c>
      <c r="F11" s="5">
        <f t="shared" si="0"/>
        <v>110307182.40000001</v>
      </c>
      <c r="G11" s="5">
        <f t="shared" si="0"/>
        <v>88246065.600000009</v>
      </c>
      <c r="H11" s="5">
        <f t="shared" si="0"/>
        <v>66184948.799999997</v>
      </c>
      <c r="I11" s="5">
        <f t="shared" si="0"/>
        <v>44123832</v>
      </c>
      <c r="J11" s="5">
        <f t="shared" si="0"/>
        <v>44123832</v>
      </c>
      <c r="K11" s="5">
        <f t="shared" si="0"/>
        <v>33091675.200000003</v>
      </c>
      <c r="L11" s="5">
        <f t="shared" si="0"/>
        <v>33091675.200000003</v>
      </c>
      <c r="M11" s="46"/>
      <c r="O11" s="8">
        <f t="shared" si="3"/>
        <v>15984</v>
      </c>
      <c r="P11" s="4">
        <f t="shared" si="3"/>
        <v>0.1</v>
      </c>
      <c r="Q11" s="5">
        <f t="shared" si="4"/>
        <v>308862028.80000001</v>
      </c>
      <c r="R11" s="5">
        <f t="shared" si="5"/>
        <v>220615963.20000002</v>
      </c>
      <c r="S11" s="5">
        <f t="shared" si="6"/>
        <v>154431014.40000001</v>
      </c>
      <c r="T11" s="5">
        <f t="shared" si="7"/>
        <v>110307182.40000001</v>
      </c>
      <c r="U11" s="5">
        <f t="shared" si="7"/>
        <v>88246065.600000009</v>
      </c>
      <c r="V11" s="5">
        <f t="shared" si="7"/>
        <v>66184948.799999997</v>
      </c>
      <c r="W11" s="5">
        <f t="shared" si="7"/>
        <v>44123832</v>
      </c>
      <c r="X11" s="5">
        <f t="shared" si="7"/>
        <v>44123832</v>
      </c>
      <c r="Y11" s="5">
        <f t="shared" si="7"/>
        <v>33091675.200000003</v>
      </c>
      <c r="Z11" s="5">
        <f t="shared" si="7"/>
        <v>33091675.200000003</v>
      </c>
      <c r="AA11" s="46"/>
    </row>
    <row r="12" spans="1:27" ht="15" thickTop="1" thickBot="1" x14ac:dyDescent="0.6">
      <c r="A12" s="8">
        <v>29056</v>
      </c>
      <c r="B12" s="4">
        <f>Data!P37</f>
        <v>0.06</v>
      </c>
      <c r="C12" s="5">
        <f t="shared" si="2"/>
        <v>336872939.51999998</v>
      </c>
      <c r="D12" s="5">
        <f t="shared" si="2"/>
        <v>240623777.27999997</v>
      </c>
      <c r="E12" s="5">
        <f t="shared" si="0"/>
        <v>168436469.75999999</v>
      </c>
      <c r="F12" s="5">
        <f t="shared" si="0"/>
        <v>120311016.95999999</v>
      </c>
      <c r="G12" s="5">
        <f t="shared" si="0"/>
        <v>96249162.239999995</v>
      </c>
      <c r="H12" s="5">
        <f t="shared" si="0"/>
        <v>72187307.519999996</v>
      </c>
      <c r="I12" s="5">
        <f t="shared" si="0"/>
        <v>48125452.799999997</v>
      </c>
      <c r="J12" s="5">
        <f t="shared" si="0"/>
        <v>48125452.799999997</v>
      </c>
      <c r="K12" s="5">
        <f t="shared" si="0"/>
        <v>36092782.079999998</v>
      </c>
      <c r="L12" s="5">
        <f t="shared" si="0"/>
        <v>36092782.079999998</v>
      </c>
      <c r="M12" s="46"/>
      <c r="O12" s="8">
        <f t="shared" si="3"/>
        <v>29056</v>
      </c>
      <c r="P12" s="4">
        <f t="shared" si="3"/>
        <v>0.06</v>
      </c>
      <c r="Q12" s="5">
        <f t="shared" si="4"/>
        <v>336872939.51999998</v>
      </c>
      <c r="R12" s="5">
        <f t="shared" si="5"/>
        <v>240623777.27999997</v>
      </c>
      <c r="S12" s="5">
        <f t="shared" si="6"/>
        <v>168436469.75999999</v>
      </c>
      <c r="T12" s="5">
        <f t="shared" si="7"/>
        <v>120311016.95999999</v>
      </c>
      <c r="U12" s="5">
        <f t="shared" si="7"/>
        <v>96249162.239999995</v>
      </c>
      <c r="V12" s="5">
        <f t="shared" si="7"/>
        <v>72187307.519999996</v>
      </c>
      <c r="W12" s="5">
        <f t="shared" si="7"/>
        <v>48125452.799999997</v>
      </c>
      <c r="X12" s="5">
        <f t="shared" si="7"/>
        <v>48125452.799999997</v>
      </c>
      <c r="Y12" s="5">
        <f t="shared" si="7"/>
        <v>36092782.079999998</v>
      </c>
      <c r="Z12" s="5">
        <f t="shared" si="7"/>
        <v>36092782.079999998</v>
      </c>
      <c r="AA12" s="46"/>
    </row>
    <row r="13" spans="1:27" ht="15" thickTop="1" thickBot="1" x14ac:dyDescent="0.6">
      <c r="A13" s="9">
        <v>49559</v>
      </c>
      <c r="B13" s="10">
        <f>Data!P38</f>
        <v>0.03</v>
      </c>
      <c r="C13" s="11">
        <f t="shared" si="2"/>
        <v>287291540.63999999</v>
      </c>
      <c r="D13" s="11">
        <f t="shared" si="2"/>
        <v>205208455.70999998</v>
      </c>
      <c r="E13" s="11">
        <f t="shared" si="0"/>
        <v>143645770.31999999</v>
      </c>
      <c r="F13" s="11">
        <f t="shared" si="0"/>
        <v>102603484.47</v>
      </c>
      <c r="G13" s="11">
        <f t="shared" si="0"/>
        <v>82083084.929999992</v>
      </c>
      <c r="H13" s="11">
        <f t="shared" si="0"/>
        <v>61562685.390000001</v>
      </c>
      <c r="I13" s="11">
        <f t="shared" si="0"/>
        <v>41042285.850000001</v>
      </c>
      <c r="J13" s="11">
        <f t="shared" si="0"/>
        <v>41042285.850000001</v>
      </c>
      <c r="K13" s="11">
        <f t="shared" si="0"/>
        <v>30780599.310000002</v>
      </c>
      <c r="L13" s="11">
        <f t="shared" si="0"/>
        <v>30780599.310000002</v>
      </c>
      <c r="M13" s="47"/>
      <c r="O13" s="9">
        <f t="shared" si="3"/>
        <v>49559</v>
      </c>
      <c r="P13" s="10">
        <f t="shared" si="3"/>
        <v>0.03</v>
      </c>
      <c r="Q13" s="11">
        <f t="shared" si="4"/>
        <v>287291540.63999999</v>
      </c>
      <c r="R13" s="11">
        <f t="shared" si="5"/>
        <v>205208455.70999998</v>
      </c>
      <c r="S13" s="11">
        <f t="shared" si="6"/>
        <v>143645770.31999999</v>
      </c>
      <c r="T13" s="11">
        <f t="shared" si="7"/>
        <v>102603484.47</v>
      </c>
      <c r="U13" s="11">
        <f t="shared" si="7"/>
        <v>82083084.929999992</v>
      </c>
      <c r="V13" s="11">
        <f t="shared" si="7"/>
        <v>61562685.390000001</v>
      </c>
      <c r="W13" s="11">
        <f t="shared" si="7"/>
        <v>41042285.850000001</v>
      </c>
      <c r="X13" s="11">
        <f t="shared" si="7"/>
        <v>41042285.850000001</v>
      </c>
      <c r="Y13" s="11">
        <f t="shared" si="7"/>
        <v>30780599.310000002</v>
      </c>
      <c r="Z13" s="11">
        <f t="shared" si="7"/>
        <v>30780599.310000002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11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11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96</v>
      </c>
      <c r="B18" s="4">
        <f>B3</f>
        <v>0.06</v>
      </c>
      <c r="C18" s="5">
        <f>C$1*$B18*$A18</f>
        <v>1113016.3200000001</v>
      </c>
      <c r="D18" s="5">
        <f>D$1*$B18*$A18</f>
        <v>795012.48</v>
      </c>
      <c r="E18" s="5">
        <f t="shared" ref="E18:L28" si="8">E$1*$B18*$A18</f>
        <v>556508.16000000003</v>
      </c>
      <c r="F18" s="5">
        <f t="shared" si="8"/>
        <v>397503.36</v>
      </c>
      <c r="G18" s="5">
        <f t="shared" si="8"/>
        <v>318003.83999999997</v>
      </c>
      <c r="H18" s="5">
        <f t="shared" si="8"/>
        <v>238504.32000000001</v>
      </c>
      <c r="I18" s="5">
        <f t="shared" si="8"/>
        <v>159004.79999999999</v>
      </c>
      <c r="J18" s="5">
        <f t="shared" si="8"/>
        <v>159004.79999999999</v>
      </c>
      <c r="K18" s="5">
        <f t="shared" si="8"/>
        <v>119249.28</v>
      </c>
      <c r="L18" s="5">
        <f t="shared" si="8"/>
        <v>119249.28</v>
      </c>
      <c r="M18" s="46"/>
      <c r="O18" s="8">
        <f>A18</f>
        <v>96</v>
      </c>
      <c r="P18" s="4">
        <f>B18</f>
        <v>0.06</v>
      </c>
      <c r="Q18" s="5">
        <f>Q$1*$B18*$A18</f>
        <v>1113016.3200000001</v>
      </c>
      <c r="R18" s="5">
        <f>R$1*$B18*$A18</f>
        <v>795012.48</v>
      </c>
      <c r="S18" s="5">
        <f>S$1*$B18*$A18</f>
        <v>556508.16000000003</v>
      </c>
      <c r="T18" s="5">
        <f>T$1*$B18*$A18</f>
        <v>397503.36</v>
      </c>
      <c r="U18" s="5">
        <f t="shared" ref="U18:Z18" si="9">U$1*$B18*$A18</f>
        <v>318003.83999999997</v>
      </c>
      <c r="V18" s="5">
        <f t="shared" si="9"/>
        <v>238504.32000000001</v>
      </c>
      <c r="W18" s="5">
        <f t="shared" si="9"/>
        <v>159004.79999999999</v>
      </c>
      <c r="X18" s="5">
        <f t="shared" si="9"/>
        <v>159004.79999999999</v>
      </c>
      <c r="Y18" s="5">
        <f t="shared" si="9"/>
        <v>119249.28</v>
      </c>
      <c r="Z18" s="5">
        <f t="shared" si="9"/>
        <v>119249.28</v>
      </c>
      <c r="AA18" s="46"/>
    </row>
    <row r="19" spans="1:27" ht="15" thickTop="1" thickBot="1" x14ac:dyDescent="0.6">
      <c r="A19" s="8">
        <v>1810</v>
      </c>
      <c r="B19" s="4">
        <f t="shared" ref="B19:B28" si="10">B4</f>
        <v>0.05</v>
      </c>
      <c r="C19" s="5">
        <f t="shared" ref="C19:D28" si="11">C$1*$B19*$A19</f>
        <v>17487496</v>
      </c>
      <c r="D19" s="5">
        <f t="shared" si="11"/>
        <v>12491081.500000002</v>
      </c>
      <c r="E19" s="5">
        <f t="shared" si="8"/>
        <v>8743748</v>
      </c>
      <c r="F19" s="5">
        <f t="shared" si="8"/>
        <v>6245495.5</v>
      </c>
      <c r="G19" s="5">
        <f t="shared" si="8"/>
        <v>4996414.5000000009</v>
      </c>
      <c r="H19" s="5">
        <f t="shared" si="8"/>
        <v>3747333.5</v>
      </c>
      <c r="I19" s="5">
        <f t="shared" si="8"/>
        <v>2498252.5</v>
      </c>
      <c r="J19" s="5">
        <f t="shared" si="8"/>
        <v>2498252.5</v>
      </c>
      <c r="K19" s="5">
        <f t="shared" si="8"/>
        <v>1873621.5000000002</v>
      </c>
      <c r="L19" s="5">
        <f t="shared" si="8"/>
        <v>1873621.5000000002</v>
      </c>
      <c r="M19" s="46"/>
      <c r="O19" s="8">
        <f t="shared" ref="O19:P28" si="12">A19</f>
        <v>1810</v>
      </c>
      <c r="P19" s="4">
        <f t="shared" si="12"/>
        <v>0.05</v>
      </c>
      <c r="Q19" s="5">
        <f t="shared" ref="Q19:Q28" si="13">Q$1*$B19*$A19</f>
        <v>17487496</v>
      </c>
      <c r="R19" s="5">
        <f t="shared" ref="R19:R28" si="14">$D$1*$B19*$A19</f>
        <v>12491081.500000002</v>
      </c>
      <c r="S19" s="5">
        <f t="shared" ref="S19:S28" si="15">$E$1*$B19*$A19</f>
        <v>8743748</v>
      </c>
      <c r="T19" s="5">
        <f t="shared" ref="T19:Z28" si="16">T$1*$B19*$A19</f>
        <v>6245495.5</v>
      </c>
      <c r="U19" s="5">
        <f t="shared" si="16"/>
        <v>4996414.5000000009</v>
      </c>
      <c r="V19" s="5">
        <f t="shared" si="16"/>
        <v>3747333.5</v>
      </c>
      <c r="W19" s="5">
        <f t="shared" si="16"/>
        <v>2498252.5</v>
      </c>
      <c r="X19" s="5">
        <f t="shared" si="16"/>
        <v>2498252.5</v>
      </c>
      <c r="Y19" s="5">
        <f t="shared" si="16"/>
        <v>1873621.5000000002</v>
      </c>
      <c r="Z19" s="5">
        <f t="shared" si="16"/>
        <v>1873621.5000000002</v>
      </c>
      <c r="AA19" s="46"/>
    </row>
    <row r="20" spans="1:27" ht="15" thickTop="1" thickBot="1" x14ac:dyDescent="0.6">
      <c r="A20" s="8">
        <v>2081</v>
      </c>
      <c r="B20" s="4">
        <f t="shared" si="10"/>
        <v>0.12</v>
      </c>
      <c r="C20" s="5">
        <f t="shared" si="11"/>
        <v>48253895.039999999</v>
      </c>
      <c r="D20" s="5">
        <f t="shared" si="11"/>
        <v>34467103.559999995</v>
      </c>
      <c r="E20" s="5">
        <f t="shared" si="8"/>
        <v>24126947.52</v>
      </c>
      <c r="F20" s="5">
        <f t="shared" si="8"/>
        <v>17233426.919999998</v>
      </c>
      <c r="G20" s="5">
        <f t="shared" si="8"/>
        <v>13786791.48</v>
      </c>
      <c r="H20" s="5">
        <f t="shared" si="8"/>
        <v>10340156.040000001</v>
      </c>
      <c r="I20" s="5">
        <f t="shared" si="8"/>
        <v>6893520.5999999996</v>
      </c>
      <c r="J20" s="5">
        <f t="shared" si="8"/>
        <v>6893520.5999999996</v>
      </c>
      <c r="K20" s="5">
        <f t="shared" si="8"/>
        <v>5169953.16</v>
      </c>
      <c r="L20" s="5">
        <f t="shared" si="8"/>
        <v>5169953.16</v>
      </c>
      <c r="M20" s="46"/>
      <c r="O20" s="8">
        <f t="shared" si="12"/>
        <v>2081</v>
      </c>
      <c r="P20" s="4">
        <f t="shared" si="12"/>
        <v>0.12</v>
      </c>
      <c r="Q20" s="5">
        <f t="shared" si="13"/>
        <v>48253895.039999999</v>
      </c>
      <c r="R20" s="5">
        <f t="shared" si="14"/>
        <v>34467103.559999995</v>
      </c>
      <c r="S20" s="5">
        <f t="shared" si="15"/>
        <v>24126947.52</v>
      </c>
      <c r="T20" s="5">
        <f t="shared" si="16"/>
        <v>17233426.919999998</v>
      </c>
      <c r="U20" s="5">
        <f t="shared" si="16"/>
        <v>13786791.48</v>
      </c>
      <c r="V20" s="5">
        <f t="shared" si="16"/>
        <v>10340156.040000001</v>
      </c>
      <c r="W20" s="5">
        <f t="shared" si="16"/>
        <v>6893520.5999999996</v>
      </c>
      <c r="X20" s="5">
        <f t="shared" si="16"/>
        <v>6893520.5999999996</v>
      </c>
      <c r="Y20" s="5">
        <f t="shared" si="16"/>
        <v>5169953.16</v>
      </c>
      <c r="Z20" s="5">
        <f t="shared" si="16"/>
        <v>5169953.16</v>
      </c>
      <c r="AA20" s="46"/>
    </row>
    <row r="21" spans="1:27" ht="15" thickTop="1" thickBot="1" x14ac:dyDescent="0.6">
      <c r="A21" s="8">
        <v>4725</v>
      </c>
      <c r="B21" s="4">
        <f t="shared" si="10"/>
        <v>0.13</v>
      </c>
      <c r="C21" s="5">
        <f t="shared" si="11"/>
        <v>118692756</v>
      </c>
      <c r="D21" s="5">
        <f t="shared" si="11"/>
        <v>84780627.750000015</v>
      </c>
      <c r="E21" s="5">
        <f t="shared" si="8"/>
        <v>59346378</v>
      </c>
      <c r="F21" s="5">
        <f t="shared" si="8"/>
        <v>42390006.75</v>
      </c>
      <c r="G21" s="5">
        <f t="shared" si="8"/>
        <v>33912128.25</v>
      </c>
      <c r="H21" s="5">
        <f t="shared" si="8"/>
        <v>25434249.75</v>
      </c>
      <c r="I21" s="5">
        <f t="shared" si="8"/>
        <v>16956371.25</v>
      </c>
      <c r="J21" s="5">
        <f t="shared" si="8"/>
        <v>16956371.25</v>
      </c>
      <c r="K21" s="5">
        <f t="shared" si="8"/>
        <v>12716817.75</v>
      </c>
      <c r="L21" s="5">
        <f t="shared" si="8"/>
        <v>12716817.75</v>
      </c>
      <c r="M21" s="46"/>
      <c r="O21" s="8">
        <f t="shared" si="12"/>
        <v>4725</v>
      </c>
      <c r="P21" s="4">
        <f t="shared" si="12"/>
        <v>0.13</v>
      </c>
      <c r="Q21" s="5">
        <f t="shared" si="13"/>
        <v>118692756</v>
      </c>
      <c r="R21" s="5">
        <f t="shared" si="14"/>
        <v>84780627.750000015</v>
      </c>
      <c r="S21" s="5">
        <f t="shared" si="15"/>
        <v>59346378</v>
      </c>
      <c r="T21" s="5">
        <f t="shared" si="16"/>
        <v>42390006.75</v>
      </c>
      <c r="U21" s="5">
        <f t="shared" si="16"/>
        <v>33912128.25</v>
      </c>
      <c r="V21" s="5">
        <f t="shared" si="16"/>
        <v>25434249.75</v>
      </c>
      <c r="W21" s="5">
        <f t="shared" si="16"/>
        <v>16956371.25</v>
      </c>
      <c r="X21" s="5">
        <f t="shared" si="16"/>
        <v>16956371.25</v>
      </c>
      <c r="Y21" s="5">
        <f t="shared" si="16"/>
        <v>12716817.75</v>
      </c>
      <c r="Z21" s="5">
        <f t="shared" si="16"/>
        <v>12716817.75</v>
      </c>
      <c r="AA21" s="46"/>
    </row>
    <row r="22" spans="1:27" ht="15" thickTop="1" thickBot="1" x14ac:dyDescent="0.6">
      <c r="A22" s="8">
        <v>7762</v>
      </c>
      <c r="B22" s="4">
        <f t="shared" si="10"/>
        <v>0.13</v>
      </c>
      <c r="C22" s="5">
        <f t="shared" si="11"/>
        <v>194982681.91999999</v>
      </c>
      <c r="D22" s="5">
        <f t="shared" si="11"/>
        <v>139273488.38000003</v>
      </c>
      <c r="E22" s="5">
        <f t="shared" si="8"/>
        <v>97491340.959999993</v>
      </c>
      <c r="F22" s="5">
        <f t="shared" si="8"/>
        <v>69636239.659999996</v>
      </c>
      <c r="G22" s="5">
        <f t="shared" si="8"/>
        <v>55709193.539999999</v>
      </c>
      <c r="H22" s="5">
        <f t="shared" si="8"/>
        <v>41782147.420000002</v>
      </c>
      <c r="I22" s="5">
        <f t="shared" si="8"/>
        <v>27855101.300000001</v>
      </c>
      <c r="J22" s="5">
        <f t="shared" si="8"/>
        <v>27855101.300000001</v>
      </c>
      <c r="K22" s="5">
        <f t="shared" si="8"/>
        <v>20890569.18</v>
      </c>
      <c r="L22" s="5">
        <f t="shared" si="8"/>
        <v>20890569.18</v>
      </c>
      <c r="M22" s="46"/>
      <c r="O22" s="8">
        <f t="shared" si="12"/>
        <v>7762</v>
      </c>
      <c r="P22" s="4">
        <f t="shared" si="12"/>
        <v>0.13</v>
      </c>
      <c r="Q22" s="5">
        <f t="shared" si="13"/>
        <v>194982681.91999999</v>
      </c>
      <c r="R22" s="5">
        <f t="shared" si="14"/>
        <v>139273488.38000003</v>
      </c>
      <c r="S22" s="5">
        <f t="shared" si="15"/>
        <v>97491340.959999993</v>
      </c>
      <c r="T22" s="5">
        <f t="shared" si="16"/>
        <v>69636239.659999996</v>
      </c>
      <c r="U22" s="5">
        <f t="shared" si="16"/>
        <v>55709193.539999999</v>
      </c>
      <c r="V22" s="5">
        <f t="shared" si="16"/>
        <v>41782147.420000002</v>
      </c>
      <c r="W22" s="5">
        <f t="shared" si="16"/>
        <v>27855101.300000001</v>
      </c>
      <c r="X22" s="5">
        <f t="shared" si="16"/>
        <v>27855101.300000001</v>
      </c>
      <c r="Y22" s="5">
        <f t="shared" si="16"/>
        <v>20890569.18</v>
      </c>
      <c r="Z22" s="5">
        <f t="shared" si="16"/>
        <v>20890569.18</v>
      </c>
      <c r="AA22" s="46"/>
    </row>
    <row r="23" spans="1:27" ht="15" thickTop="1" thickBot="1" x14ac:dyDescent="0.6">
      <c r="A23" s="8">
        <v>8659</v>
      </c>
      <c r="B23" s="4">
        <f t="shared" si="10"/>
        <v>0.12</v>
      </c>
      <c r="C23" s="5">
        <f t="shared" si="11"/>
        <v>200783506.56</v>
      </c>
      <c r="D23" s="5">
        <f t="shared" si="11"/>
        <v>143416938.83999997</v>
      </c>
      <c r="E23" s="5">
        <f t="shared" si="8"/>
        <v>100391753.28</v>
      </c>
      <c r="F23" s="5">
        <f t="shared" si="8"/>
        <v>71707949.879999995</v>
      </c>
      <c r="G23" s="5">
        <f t="shared" si="8"/>
        <v>57366567.719999999</v>
      </c>
      <c r="H23" s="5">
        <f t="shared" si="8"/>
        <v>43025185.560000002</v>
      </c>
      <c r="I23" s="5">
        <f t="shared" si="8"/>
        <v>28683803.399999999</v>
      </c>
      <c r="J23" s="5">
        <f t="shared" si="8"/>
        <v>28683803.399999999</v>
      </c>
      <c r="K23" s="5">
        <f t="shared" si="8"/>
        <v>21512073.240000002</v>
      </c>
      <c r="L23" s="5">
        <f t="shared" si="8"/>
        <v>21512073.240000002</v>
      </c>
      <c r="M23" s="46"/>
      <c r="O23" s="8">
        <f t="shared" si="12"/>
        <v>8659</v>
      </c>
      <c r="P23" s="4">
        <f t="shared" si="12"/>
        <v>0.12</v>
      </c>
      <c r="Q23" s="5">
        <f t="shared" si="13"/>
        <v>200783506.56</v>
      </c>
      <c r="R23" s="5">
        <f t="shared" si="14"/>
        <v>143416938.83999997</v>
      </c>
      <c r="S23" s="5">
        <f t="shared" si="15"/>
        <v>100391753.28</v>
      </c>
      <c r="T23" s="5">
        <f t="shared" si="16"/>
        <v>71707949.879999995</v>
      </c>
      <c r="U23" s="5">
        <f t="shared" si="16"/>
        <v>57366567.719999999</v>
      </c>
      <c r="V23" s="5">
        <f t="shared" si="16"/>
        <v>43025185.560000002</v>
      </c>
      <c r="W23" s="5">
        <f t="shared" si="16"/>
        <v>28683803.399999999</v>
      </c>
      <c r="X23" s="5">
        <f t="shared" si="16"/>
        <v>28683803.399999999</v>
      </c>
      <c r="Y23" s="5">
        <f t="shared" si="16"/>
        <v>21512073.240000002</v>
      </c>
      <c r="Z23" s="5">
        <f t="shared" si="16"/>
        <v>21512073.240000002</v>
      </c>
      <c r="AA23" s="46"/>
    </row>
    <row r="24" spans="1:27" ht="15" thickTop="1" thickBot="1" x14ac:dyDescent="0.6">
      <c r="A24" s="8">
        <v>11619</v>
      </c>
      <c r="B24" s="4">
        <f t="shared" si="10"/>
        <v>0.1</v>
      </c>
      <c r="C24" s="5">
        <f t="shared" si="11"/>
        <v>224516260.80000001</v>
      </c>
      <c r="D24" s="5">
        <f>D$1*$B24*$A24</f>
        <v>160368923.70000002</v>
      </c>
      <c r="E24" s="5">
        <f t="shared" si="8"/>
        <v>112258130.40000001</v>
      </c>
      <c r="F24" s="5">
        <f t="shared" si="8"/>
        <v>80183880.900000006</v>
      </c>
      <c r="G24" s="5">
        <f t="shared" si="8"/>
        <v>64147337.100000009</v>
      </c>
      <c r="H24" s="5">
        <f t="shared" si="8"/>
        <v>48110793.299999997</v>
      </c>
      <c r="I24" s="5">
        <f t="shared" si="8"/>
        <v>32074249.5</v>
      </c>
      <c r="J24" s="5">
        <f t="shared" si="8"/>
        <v>32074249.5</v>
      </c>
      <c r="K24" s="5">
        <f t="shared" si="8"/>
        <v>24054815.700000003</v>
      </c>
      <c r="L24" s="5">
        <f t="shared" si="8"/>
        <v>24054815.700000003</v>
      </c>
      <c r="M24" s="46"/>
      <c r="O24" s="8">
        <f t="shared" si="12"/>
        <v>11619</v>
      </c>
      <c r="P24" s="4">
        <f t="shared" si="12"/>
        <v>0.1</v>
      </c>
      <c r="Q24" s="5">
        <f t="shared" si="13"/>
        <v>224516260.80000001</v>
      </c>
      <c r="R24" s="5">
        <f t="shared" si="14"/>
        <v>160368923.70000002</v>
      </c>
      <c r="S24" s="5">
        <f t="shared" si="15"/>
        <v>112258130.40000001</v>
      </c>
      <c r="T24" s="5">
        <f t="shared" si="16"/>
        <v>80183880.900000006</v>
      </c>
      <c r="U24" s="5">
        <f t="shared" si="16"/>
        <v>64147337.100000009</v>
      </c>
      <c r="V24" s="5">
        <f t="shared" si="16"/>
        <v>48110793.299999997</v>
      </c>
      <c r="W24" s="5">
        <f t="shared" si="16"/>
        <v>32074249.5</v>
      </c>
      <c r="X24" s="5">
        <f t="shared" si="16"/>
        <v>32074249.5</v>
      </c>
      <c r="Y24" s="5">
        <f t="shared" si="16"/>
        <v>24054815.700000003</v>
      </c>
      <c r="Z24" s="5">
        <f>Z$1*$B24*$A24</f>
        <v>24054815.700000003</v>
      </c>
      <c r="AA24" s="46"/>
    </row>
    <row r="25" spans="1:27" ht="15" thickTop="1" thickBot="1" x14ac:dyDescent="0.6">
      <c r="A25" s="8">
        <v>13329</v>
      </c>
      <c r="B25" s="4">
        <f t="shared" si="10"/>
        <v>0.11</v>
      </c>
      <c r="C25" s="5">
        <f t="shared" si="11"/>
        <v>283314826.07999998</v>
      </c>
      <c r="D25" s="5">
        <f t="shared" si="11"/>
        <v>202367942.37</v>
      </c>
      <c r="E25" s="5">
        <f t="shared" si="8"/>
        <v>141657413.03999999</v>
      </c>
      <c r="F25" s="5">
        <f t="shared" si="8"/>
        <v>101183238.09</v>
      </c>
      <c r="G25" s="5">
        <f t="shared" si="8"/>
        <v>80946883.709999993</v>
      </c>
      <c r="H25" s="5">
        <f t="shared" si="8"/>
        <v>60710529.330000006</v>
      </c>
      <c r="I25" s="5">
        <f t="shared" si="8"/>
        <v>40474174.950000003</v>
      </c>
      <c r="J25" s="5">
        <f t="shared" si="8"/>
        <v>40474174.950000003</v>
      </c>
      <c r="K25" s="5">
        <f t="shared" si="8"/>
        <v>30354531.57</v>
      </c>
      <c r="L25" s="5">
        <f t="shared" si="8"/>
        <v>30354531.57</v>
      </c>
      <c r="M25" s="46"/>
      <c r="O25" s="8">
        <f t="shared" si="12"/>
        <v>13329</v>
      </c>
      <c r="P25" s="4">
        <f t="shared" si="12"/>
        <v>0.11</v>
      </c>
      <c r="Q25" s="5">
        <f t="shared" si="13"/>
        <v>283314826.07999998</v>
      </c>
      <c r="R25" s="5">
        <f t="shared" si="14"/>
        <v>202367942.37</v>
      </c>
      <c r="S25" s="5">
        <f t="shared" si="15"/>
        <v>141657413.03999999</v>
      </c>
      <c r="T25" s="5">
        <f t="shared" si="16"/>
        <v>101183238.09</v>
      </c>
      <c r="U25" s="5">
        <f t="shared" si="16"/>
        <v>80946883.709999993</v>
      </c>
      <c r="V25" s="5">
        <f t="shared" si="16"/>
        <v>60710529.330000006</v>
      </c>
      <c r="W25" s="5">
        <f t="shared" si="16"/>
        <v>40474174.950000003</v>
      </c>
      <c r="X25" s="5">
        <f t="shared" si="16"/>
        <v>40474174.950000003</v>
      </c>
      <c r="Y25" s="5">
        <f t="shared" si="16"/>
        <v>30354531.57</v>
      </c>
      <c r="Z25" s="5">
        <f t="shared" si="16"/>
        <v>30354531.57</v>
      </c>
      <c r="AA25" s="46"/>
    </row>
    <row r="26" spans="1:27" ht="15" thickTop="1" thickBot="1" x14ac:dyDescent="0.6">
      <c r="A26" s="8">
        <v>18543</v>
      </c>
      <c r="B26" s="4">
        <f t="shared" si="10"/>
        <v>0.1</v>
      </c>
      <c r="C26" s="5">
        <f t="shared" si="11"/>
        <v>358310097.60000002</v>
      </c>
      <c r="D26" s="5">
        <f t="shared" si="11"/>
        <v>255936048.90000001</v>
      </c>
      <c r="E26" s="5">
        <f t="shared" si="8"/>
        <v>179155048.80000001</v>
      </c>
      <c r="F26" s="5">
        <f t="shared" si="8"/>
        <v>127967097.30000001</v>
      </c>
      <c r="G26" s="5">
        <f t="shared" si="8"/>
        <v>102374048.7</v>
      </c>
      <c r="H26" s="5">
        <f t="shared" si="8"/>
        <v>76781000.099999994</v>
      </c>
      <c r="I26" s="5">
        <f t="shared" si="8"/>
        <v>51187951.5</v>
      </c>
      <c r="J26" s="5">
        <f t="shared" si="8"/>
        <v>51187951.5</v>
      </c>
      <c r="K26" s="5">
        <f t="shared" si="8"/>
        <v>38389572.900000006</v>
      </c>
      <c r="L26" s="5">
        <f t="shared" si="8"/>
        <v>38389572.900000006</v>
      </c>
      <c r="M26" s="46"/>
      <c r="O26" s="8">
        <f t="shared" si="12"/>
        <v>18543</v>
      </c>
      <c r="P26" s="4">
        <f t="shared" si="12"/>
        <v>0.1</v>
      </c>
      <c r="Q26" s="5">
        <f t="shared" si="13"/>
        <v>358310097.60000002</v>
      </c>
      <c r="R26" s="5">
        <f t="shared" si="14"/>
        <v>255936048.90000001</v>
      </c>
      <c r="S26" s="5">
        <f t="shared" si="15"/>
        <v>179155048.80000001</v>
      </c>
      <c r="T26" s="5">
        <f t="shared" si="16"/>
        <v>127967097.30000001</v>
      </c>
      <c r="U26" s="5">
        <f t="shared" si="16"/>
        <v>102374048.7</v>
      </c>
      <c r="V26" s="5">
        <f t="shared" si="16"/>
        <v>76781000.099999994</v>
      </c>
      <c r="W26" s="5">
        <f t="shared" si="16"/>
        <v>51187951.5</v>
      </c>
      <c r="X26" s="5">
        <f t="shared" si="16"/>
        <v>51187951.5</v>
      </c>
      <c r="Y26" s="5">
        <f t="shared" si="16"/>
        <v>38389572.900000006</v>
      </c>
      <c r="Z26" s="5">
        <f t="shared" si="16"/>
        <v>38389572.900000006</v>
      </c>
      <c r="AA26" s="46"/>
    </row>
    <row r="27" spans="1:27" ht="15" thickTop="1" thickBot="1" x14ac:dyDescent="0.6">
      <c r="A27" s="8">
        <v>26600</v>
      </c>
      <c r="B27" s="4">
        <f t="shared" si="10"/>
        <v>0.06</v>
      </c>
      <c r="C27" s="5">
        <f t="shared" si="11"/>
        <v>308398272</v>
      </c>
      <c r="D27" s="5">
        <f t="shared" si="11"/>
        <v>220284707.99999997</v>
      </c>
      <c r="E27" s="5">
        <f t="shared" si="8"/>
        <v>154199136</v>
      </c>
      <c r="F27" s="5">
        <f t="shared" si="8"/>
        <v>110141556</v>
      </c>
      <c r="G27" s="5">
        <f t="shared" si="8"/>
        <v>88113564</v>
      </c>
      <c r="H27" s="5">
        <f t="shared" si="8"/>
        <v>66085572</v>
      </c>
      <c r="I27" s="5">
        <f t="shared" si="8"/>
        <v>44057580</v>
      </c>
      <c r="J27" s="5">
        <f t="shared" si="8"/>
        <v>44057580</v>
      </c>
      <c r="K27" s="5">
        <f t="shared" si="8"/>
        <v>33041988</v>
      </c>
      <c r="L27" s="5">
        <f t="shared" si="8"/>
        <v>33041988</v>
      </c>
      <c r="M27" s="46"/>
      <c r="O27" s="8">
        <f t="shared" si="12"/>
        <v>26600</v>
      </c>
      <c r="P27" s="4">
        <f t="shared" si="12"/>
        <v>0.06</v>
      </c>
      <c r="Q27" s="5">
        <f t="shared" si="13"/>
        <v>308398272</v>
      </c>
      <c r="R27" s="5">
        <f t="shared" si="14"/>
        <v>220284707.99999997</v>
      </c>
      <c r="S27" s="5">
        <f t="shared" si="15"/>
        <v>154199136</v>
      </c>
      <c r="T27" s="5">
        <f t="shared" si="16"/>
        <v>110141556</v>
      </c>
      <c r="U27" s="5">
        <f t="shared" si="16"/>
        <v>88113564</v>
      </c>
      <c r="V27" s="5">
        <f t="shared" si="16"/>
        <v>66085572</v>
      </c>
      <c r="W27" s="5">
        <f t="shared" si="16"/>
        <v>44057580</v>
      </c>
      <c r="X27" s="5">
        <f t="shared" si="16"/>
        <v>44057580</v>
      </c>
      <c r="Y27" s="5">
        <f t="shared" si="16"/>
        <v>33041988</v>
      </c>
      <c r="Z27" s="5">
        <f t="shared" si="16"/>
        <v>33041988</v>
      </c>
      <c r="AA27" s="46"/>
    </row>
    <row r="28" spans="1:27" ht="15" thickTop="1" thickBot="1" x14ac:dyDescent="0.6">
      <c r="A28" s="9">
        <v>34916</v>
      </c>
      <c r="B28" s="10">
        <f t="shared" si="10"/>
        <v>0.03</v>
      </c>
      <c r="C28" s="11">
        <f t="shared" si="11"/>
        <v>202406655.36000001</v>
      </c>
      <c r="D28" s="11">
        <f t="shared" si="11"/>
        <v>144576332.03999999</v>
      </c>
      <c r="E28" s="11">
        <f t="shared" si="8"/>
        <v>101203327.68000001</v>
      </c>
      <c r="F28" s="11">
        <f t="shared" si="8"/>
        <v>72287642.280000001</v>
      </c>
      <c r="G28" s="11">
        <f t="shared" si="8"/>
        <v>57830323.32</v>
      </c>
      <c r="H28" s="11">
        <f t="shared" si="8"/>
        <v>43373004.359999999</v>
      </c>
      <c r="I28" s="11">
        <f t="shared" si="8"/>
        <v>28915685.399999999</v>
      </c>
      <c r="J28" s="11">
        <f t="shared" si="8"/>
        <v>28915685.399999999</v>
      </c>
      <c r="K28" s="11">
        <f t="shared" si="8"/>
        <v>21685978.440000001</v>
      </c>
      <c r="L28" s="11">
        <f t="shared" si="8"/>
        <v>21685978.440000001</v>
      </c>
      <c r="M28" s="47"/>
      <c r="O28" s="9">
        <f t="shared" si="12"/>
        <v>34916</v>
      </c>
      <c r="P28" s="10">
        <f t="shared" si="12"/>
        <v>0.03</v>
      </c>
      <c r="Q28" s="11">
        <f t="shared" si="13"/>
        <v>202406655.36000001</v>
      </c>
      <c r="R28" s="11">
        <f t="shared" si="14"/>
        <v>144576332.03999999</v>
      </c>
      <c r="S28" s="11">
        <f t="shared" si="15"/>
        <v>101203327.68000001</v>
      </c>
      <c r="T28" s="11">
        <f t="shared" si="16"/>
        <v>72287642.280000001</v>
      </c>
      <c r="U28" s="11">
        <f t="shared" si="16"/>
        <v>57830323.32</v>
      </c>
      <c r="V28" s="11">
        <f t="shared" si="16"/>
        <v>43373004.359999999</v>
      </c>
      <c r="W28" s="11">
        <f t="shared" si="16"/>
        <v>28915685.399999999</v>
      </c>
      <c r="X28" s="11">
        <f t="shared" si="16"/>
        <v>28915685.399999999</v>
      </c>
      <c r="Y28" s="11">
        <f t="shared" si="16"/>
        <v>21685978.440000001</v>
      </c>
      <c r="Z28" s="11">
        <f t="shared" si="16"/>
        <v>21685978.440000001</v>
      </c>
      <c r="AA28" s="47"/>
    </row>
    <row r="30" spans="1:27" ht="14.7" thickBot="1" x14ac:dyDescent="0.6"/>
    <row r="31" spans="1:27" ht="19.5" thickBot="1" x14ac:dyDescent="0.75">
      <c r="A31" s="12" t="str">
        <f>A16</f>
        <v>Year 11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11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562</v>
      </c>
      <c r="B33" s="4">
        <f>B18</f>
        <v>0.06</v>
      </c>
      <c r="C33" s="5">
        <f>C$1*$B33*$A33</f>
        <v>6515783.04</v>
      </c>
      <c r="D33" s="5">
        <f>D$1*$B33*$A33</f>
        <v>4654135.5599999996</v>
      </c>
      <c r="E33" s="5">
        <f t="shared" ref="E33:L43" si="17">E$1*$B33*$A33</f>
        <v>3257891.52</v>
      </c>
      <c r="F33" s="5">
        <f t="shared" si="17"/>
        <v>2327050.92</v>
      </c>
      <c r="G33" s="5">
        <f t="shared" si="17"/>
        <v>1861647.48</v>
      </c>
      <c r="H33" s="5">
        <f t="shared" si="17"/>
        <v>1396244.04</v>
      </c>
      <c r="I33" s="5">
        <f t="shared" si="17"/>
        <v>930840.6</v>
      </c>
      <c r="J33" s="5">
        <f t="shared" si="17"/>
        <v>930840.6</v>
      </c>
      <c r="K33" s="5">
        <f t="shared" si="17"/>
        <v>698105.16</v>
      </c>
      <c r="L33" s="5">
        <f t="shared" si="17"/>
        <v>698105.16</v>
      </c>
      <c r="M33" s="46"/>
      <c r="O33" s="8">
        <f>A33</f>
        <v>562</v>
      </c>
      <c r="P33" s="4">
        <f>B33</f>
        <v>0.06</v>
      </c>
      <c r="Q33" s="5">
        <f>Q$1*$B33*$A33</f>
        <v>6515783.04</v>
      </c>
      <c r="R33" s="5">
        <f>R$1*$B33*$A33</f>
        <v>4654135.5599999996</v>
      </c>
      <c r="S33" s="5">
        <f>S$1*$B33*$A33</f>
        <v>3257891.52</v>
      </c>
      <c r="T33" s="5">
        <f>T$1*$B33*$A33</f>
        <v>2327050.92</v>
      </c>
      <c r="U33" s="5">
        <f t="shared" ref="U33:Z33" si="18">U$1*$B33*$A33</f>
        <v>1861647.48</v>
      </c>
      <c r="V33" s="5">
        <f t="shared" si="18"/>
        <v>1396244.04</v>
      </c>
      <c r="W33" s="5">
        <f t="shared" si="18"/>
        <v>930840.6</v>
      </c>
      <c r="X33" s="5">
        <f t="shared" si="18"/>
        <v>930840.6</v>
      </c>
      <c r="Y33" s="5">
        <f t="shared" si="18"/>
        <v>698105.16</v>
      </c>
      <c r="Z33" s="5">
        <f t="shared" si="18"/>
        <v>698105.16</v>
      </c>
      <c r="AA33" s="46"/>
    </row>
    <row r="34" spans="1:27" ht="15" thickTop="1" thickBot="1" x14ac:dyDescent="0.6">
      <c r="A34" s="8">
        <v>1722</v>
      </c>
      <c r="B34" s="4">
        <f t="shared" ref="B34:B43" si="19">B19</f>
        <v>0.05</v>
      </c>
      <c r="C34" s="5">
        <f t="shared" ref="C34:D43" si="20">C$1*$B34*$A34</f>
        <v>16637275.200000001</v>
      </c>
      <c r="D34" s="5">
        <f t="shared" si="20"/>
        <v>11883780.300000001</v>
      </c>
      <c r="E34" s="5">
        <f t="shared" si="17"/>
        <v>8318637.6000000006</v>
      </c>
      <c r="F34" s="5">
        <f t="shared" si="17"/>
        <v>5941847.1000000006</v>
      </c>
      <c r="G34" s="5">
        <f t="shared" si="17"/>
        <v>4753494.9000000004</v>
      </c>
      <c r="H34" s="5">
        <f t="shared" si="17"/>
        <v>3565142.6999999997</v>
      </c>
      <c r="I34" s="5">
        <f t="shared" si="17"/>
        <v>2376790.5</v>
      </c>
      <c r="J34" s="5">
        <f t="shared" si="17"/>
        <v>2376790.5</v>
      </c>
      <c r="K34" s="5">
        <f t="shared" si="17"/>
        <v>1782528.3</v>
      </c>
      <c r="L34" s="5">
        <f t="shared" si="17"/>
        <v>1782528.3</v>
      </c>
      <c r="M34" s="46"/>
      <c r="O34" s="8">
        <f t="shared" ref="O34:P43" si="21">A34</f>
        <v>1722</v>
      </c>
      <c r="P34" s="4">
        <f t="shared" si="21"/>
        <v>0.05</v>
      </c>
      <c r="Q34" s="5">
        <f t="shared" ref="Q34:Q43" si="22">Q$1*$B34*$A34</f>
        <v>16637275.200000001</v>
      </c>
      <c r="R34" s="5">
        <f t="shared" ref="R34:R43" si="23">$D$1*$B34*$A34</f>
        <v>11883780.300000001</v>
      </c>
      <c r="S34" s="5">
        <f t="shared" ref="S34:S43" si="24">$E$1*$B34*$A34</f>
        <v>8318637.6000000006</v>
      </c>
      <c r="T34" s="5">
        <f t="shared" ref="T34:Z43" si="25">T$1*$B34*$A34</f>
        <v>5941847.1000000006</v>
      </c>
      <c r="U34" s="5">
        <f t="shared" si="25"/>
        <v>4753494.9000000004</v>
      </c>
      <c r="V34" s="5">
        <f t="shared" si="25"/>
        <v>3565142.6999999997</v>
      </c>
      <c r="W34" s="5">
        <f t="shared" si="25"/>
        <v>2376790.5</v>
      </c>
      <c r="X34" s="5">
        <f t="shared" si="25"/>
        <v>2376790.5</v>
      </c>
      <c r="Y34" s="5">
        <f t="shared" si="25"/>
        <v>1782528.3</v>
      </c>
      <c r="Z34" s="5">
        <f t="shared" si="25"/>
        <v>1782528.3</v>
      </c>
      <c r="AA34" s="46"/>
    </row>
    <row r="35" spans="1:27" ht="15" thickTop="1" thickBot="1" x14ac:dyDescent="0.6">
      <c r="A35" s="8">
        <v>3146</v>
      </c>
      <c r="B35" s="4">
        <f t="shared" si="19"/>
        <v>0.12</v>
      </c>
      <c r="C35" s="5">
        <f t="shared" si="20"/>
        <v>72948944.640000001</v>
      </c>
      <c r="D35" s="5">
        <f t="shared" si="20"/>
        <v>52106442.959999993</v>
      </c>
      <c r="E35" s="5">
        <f t="shared" si="17"/>
        <v>36474472.32</v>
      </c>
      <c r="F35" s="5">
        <f t="shared" si="17"/>
        <v>26053032.719999999</v>
      </c>
      <c r="G35" s="5">
        <f t="shared" si="17"/>
        <v>20842501.68</v>
      </c>
      <c r="H35" s="5">
        <f t="shared" si="17"/>
        <v>15631970.640000001</v>
      </c>
      <c r="I35" s="5">
        <f t="shared" si="17"/>
        <v>10421439.6</v>
      </c>
      <c r="J35" s="5">
        <f t="shared" si="17"/>
        <v>10421439.6</v>
      </c>
      <c r="K35" s="5">
        <f t="shared" si="17"/>
        <v>7815796.5600000005</v>
      </c>
      <c r="L35" s="5">
        <f t="shared" si="17"/>
        <v>7815796.5600000005</v>
      </c>
      <c r="M35" s="46"/>
      <c r="O35" s="8">
        <f t="shared" si="21"/>
        <v>3146</v>
      </c>
      <c r="P35" s="4">
        <f t="shared" si="21"/>
        <v>0.12</v>
      </c>
      <c r="Q35" s="5">
        <f t="shared" si="22"/>
        <v>72948944.640000001</v>
      </c>
      <c r="R35" s="5">
        <f t="shared" si="23"/>
        <v>52106442.959999993</v>
      </c>
      <c r="S35" s="5">
        <f t="shared" si="24"/>
        <v>36474472.32</v>
      </c>
      <c r="T35" s="5">
        <f t="shared" si="25"/>
        <v>26053032.719999999</v>
      </c>
      <c r="U35" s="5">
        <f t="shared" si="25"/>
        <v>20842501.68</v>
      </c>
      <c r="V35" s="5">
        <f t="shared" si="25"/>
        <v>15631970.640000001</v>
      </c>
      <c r="W35" s="5">
        <f t="shared" si="25"/>
        <v>10421439.6</v>
      </c>
      <c r="X35" s="5">
        <f t="shared" si="25"/>
        <v>10421439.6</v>
      </c>
      <c r="Y35" s="5">
        <f t="shared" si="25"/>
        <v>7815796.5600000005</v>
      </c>
      <c r="Z35" s="5">
        <f t="shared" si="25"/>
        <v>7815796.5600000005</v>
      </c>
      <c r="AA35" s="46"/>
    </row>
    <row r="36" spans="1:27" ht="15" thickTop="1" thickBot="1" x14ac:dyDescent="0.6">
      <c r="A36" s="8">
        <v>5498</v>
      </c>
      <c r="B36" s="4">
        <f t="shared" si="19"/>
        <v>0.13</v>
      </c>
      <c r="C36" s="5">
        <f t="shared" si="20"/>
        <v>138110639.68000001</v>
      </c>
      <c r="D36" s="5">
        <f t="shared" si="20"/>
        <v>98650559.020000011</v>
      </c>
      <c r="E36" s="5">
        <f t="shared" si="17"/>
        <v>69055319.840000004</v>
      </c>
      <c r="F36" s="5">
        <f t="shared" si="17"/>
        <v>49324922.140000001</v>
      </c>
      <c r="G36" s="5">
        <f t="shared" si="17"/>
        <v>39460080.660000004</v>
      </c>
      <c r="H36" s="5">
        <f t="shared" si="17"/>
        <v>29595239.18</v>
      </c>
      <c r="I36" s="5">
        <f t="shared" si="17"/>
        <v>19730397.699999999</v>
      </c>
      <c r="J36" s="5">
        <f t="shared" si="17"/>
        <v>19730397.699999999</v>
      </c>
      <c r="K36" s="5">
        <f t="shared" si="17"/>
        <v>14797262.219999999</v>
      </c>
      <c r="L36" s="5">
        <f t="shared" si="17"/>
        <v>14797262.219999999</v>
      </c>
      <c r="M36" s="46"/>
      <c r="O36" s="8">
        <f t="shared" si="21"/>
        <v>5498</v>
      </c>
      <c r="P36" s="4">
        <f t="shared" si="21"/>
        <v>0.13</v>
      </c>
      <c r="Q36" s="5">
        <f t="shared" si="22"/>
        <v>138110639.68000001</v>
      </c>
      <c r="R36" s="5">
        <f t="shared" si="23"/>
        <v>98650559.020000011</v>
      </c>
      <c r="S36" s="5">
        <f t="shared" si="24"/>
        <v>69055319.840000004</v>
      </c>
      <c r="T36" s="5">
        <f t="shared" si="25"/>
        <v>49324922.140000001</v>
      </c>
      <c r="U36" s="5">
        <f t="shared" si="25"/>
        <v>39460080.660000004</v>
      </c>
      <c r="V36" s="5">
        <f t="shared" si="25"/>
        <v>29595239.18</v>
      </c>
      <c r="W36" s="5">
        <f t="shared" si="25"/>
        <v>19730397.699999999</v>
      </c>
      <c r="X36" s="5">
        <f t="shared" si="25"/>
        <v>19730397.699999999</v>
      </c>
      <c r="Y36" s="5">
        <f t="shared" si="25"/>
        <v>14797262.219999999</v>
      </c>
      <c r="Z36" s="5">
        <f t="shared" si="25"/>
        <v>14797262.219999999</v>
      </c>
      <c r="AA36" s="46"/>
    </row>
    <row r="37" spans="1:27" ht="15" thickTop="1" thickBot="1" x14ac:dyDescent="0.6">
      <c r="A37" s="8">
        <v>7820</v>
      </c>
      <c r="B37" s="4">
        <f t="shared" si="19"/>
        <v>0.13</v>
      </c>
      <c r="C37" s="5">
        <f t="shared" si="20"/>
        <v>196439651.19999999</v>
      </c>
      <c r="D37" s="5">
        <f t="shared" si="20"/>
        <v>140314181.80000001</v>
      </c>
      <c r="E37" s="5">
        <f t="shared" si="17"/>
        <v>98219825.599999994</v>
      </c>
      <c r="F37" s="5">
        <f t="shared" si="17"/>
        <v>70156582.600000009</v>
      </c>
      <c r="G37" s="5">
        <f t="shared" si="17"/>
        <v>56125469.399999999</v>
      </c>
      <c r="H37" s="5">
        <f t="shared" si="17"/>
        <v>42094356.199999996</v>
      </c>
      <c r="I37" s="5">
        <f t="shared" si="17"/>
        <v>28063243</v>
      </c>
      <c r="J37" s="5">
        <f t="shared" si="17"/>
        <v>28063243</v>
      </c>
      <c r="K37" s="5">
        <f t="shared" si="17"/>
        <v>21046669.800000001</v>
      </c>
      <c r="L37" s="5">
        <f t="shared" si="17"/>
        <v>21046669.800000001</v>
      </c>
      <c r="M37" s="46"/>
      <c r="O37" s="8">
        <f t="shared" si="21"/>
        <v>7820</v>
      </c>
      <c r="P37" s="4">
        <f t="shared" si="21"/>
        <v>0.13</v>
      </c>
      <c r="Q37" s="5">
        <f t="shared" si="22"/>
        <v>196439651.19999999</v>
      </c>
      <c r="R37" s="5">
        <f t="shared" si="23"/>
        <v>140314181.80000001</v>
      </c>
      <c r="S37" s="5">
        <f t="shared" si="24"/>
        <v>98219825.599999994</v>
      </c>
      <c r="T37" s="5">
        <f t="shared" si="25"/>
        <v>70156582.600000009</v>
      </c>
      <c r="U37" s="5">
        <f t="shared" si="25"/>
        <v>56125469.399999999</v>
      </c>
      <c r="V37" s="5">
        <f t="shared" si="25"/>
        <v>42094356.199999996</v>
      </c>
      <c r="W37" s="5">
        <f t="shared" si="25"/>
        <v>28063243</v>
      </c>
      <c r="X37" s="5">
        <f t="shared" si="25"/>
        <v>28063243</v>
      </c>
      <c r="Y37" s="5">
        <f t="shared" si="25"/>
        <v>21046669.800000001</v>
      </c>
      <c r="Z37" s="5">
        <f t="shared" si="25"/>
        <v>21046669.800000001</v>
      </c>
      <c r="AA37" s="46"/>
    </row>
    <row r="38" spans="1:27" ht="15" thickTop="1" thickBot="1" x14ac:dyDescent="0.6">
      <c r="A38" s="8">
        <v>8639</v>
      </c>
      <c r="B38" s="4">
        <f t="shared" si="19"/>
        <v>0.12</v>
      </c>
      <c r="C38" s="5">
        <f t="shared" si="20"/>
        <v>200319749.75999999</v>
      </c>
      <c r="D38" s="5">
        <f t="shared" si="20"/>
        <v>143085683.63999999</v>
      </c>
      <c r="E38" s="5">
        <f t="shared" si="17"/>
        <v>100159874.88</v>
      </c>
      <c r="F38" s="5">
        <f t="shared" si="17"/>
        <v>71542323.480000004</v>
      </c>
      <c r="G38" s="5">
        <f t="shared" si="17"/>
        <v>57234066.119999997</v>
      </c>
      <c r="H38" s="5">
        <f t="shared" si="17"/>
        <v>42925808.759999998</v>
      </c>
      <c r="I38" s="5">
        <f t="shared" si="17"/>
        <v>28617551.399999999</v>
      </c>
      <c r="J38" s="5">
        <f t="shared" si="17"/>
        <v>28617551.399999999</v>
      </c>
      <c r="K38" s="5">
        <f t="shared" si="17"/>
        <v>21462386.040000003</v>
      </c>
      <c r="L38" s="5">
        <f t="shared" si="17"/>
        <v>21462386.040000003</v>
      </c>
      <c r="M38" s="46"/>
      <c r="O38" s="8">
        <f t="shared" si="21"/>
        <v>8639</v>
      </c>
      <c r="P38" s="4">
        <f t="shared" si="21"/>
        <v>0.12</v>
      </c>
      <c r="Q38" s="5">
        <f t="shared" si="22"/>
        <v>200319749.75999999</v>
      </c>
      <c r="R38" s="5">
        <f t="shared" si="23"/>
        <v>143085683.63999999</v>
      </c>
      <c r="S38" s="5">
        <f t="shared" si="24"/>
        <v>100159874.88</v>
      </c>
      <c r="T38" s="5">
        <f t="shared" si="25"/>
        <v>71542323.480000004</v>
      </c>
      <c r="U38" s="5">
        <f t="shared" si="25"/>
        <v>57234066.119999997</v>
      </c>
      <c r="V38" s="5">
        <f t="shared" si="25"/>
        <v>42925808.759999998</v>
      </c>
      <c r="W38" s="5">
        <f t="shared" si="25"/>
        <v>28617551.399999999</v>
      </c>
      <c r="X38" s="5">
        <f t="shared" si="25"/>
        <v>28617551.399999999</v>
      </c>
      <c r="Y38" s="5">
        <f t="shared" si="25"/>
        <v>21462386.040000003</v>
      </c>
      <c r="Z38" s="5">
        <f t="shared" si="25"/>
        <v>21462386.040000003</v>
      </c>
      <c r="AA38" s="46"/>
    </row>
    <row r="39" spans="1:27" ht="15" thickTop="1" thickBot="1" x14ac:dyDescent="0.6">
      <c r="A39" s="8">
        <v>10858</v>
      </c>
      <c r="B39" s="4">
        <f t="shared" si="19"/>
        <v>0.1</v>
      </c>
      <c r="C39" s="5">
        <f t="shared" si="20"/>
        <v>209811305.59999999</v>
      </c>
      <c r="D39" s="5">
        <f>D$1*$B39*$A39</f>
        <v>149865373.40000001</v>
      </c>
      <c r="E39" s="5">
        <f t="shared" si="17"/>
        <v>104905652.8</v>
      </c>
      <c r="F39" s="5">
        <f t="shared" si="17"/>
        <v>74932143.799999997</v>
      </c>
      <c r="G39" s="5">
        <f t="shared" si="17"/>
        <v>59945932.200000003</v>
      </c>
      <c r="H39" s="5">
        <f t="shared" si="17"/>
        <v>44959720.600000001</v>
      </c>
      <c r="I39" s="5">
        <f t="shared" si="17"/>
        <v>29973509</v>
      </c>
      <c r="J39" s="5">
        <f t="shared" si="17"/>
        <v>29973509</v>
      </c>
      <c r="K39" s="5">
        <f t="shared" si="17"/>
        <v>22479317.400000002</v>
      </c>
      <c r="L39" s="5">
        <f t="shared" si="17"/>
        <v>22479317.400000002</v>
      </c>
      <c r="M39" s="46"/>
      <c r="O39" s="8">
        <f t="shared" si="21"/>
        <v>10858</v>
      </c>
      <c r="P39" s="4">
        <f t="shared" si="21"/>
        <v>0.1</v>
      </c>
      <c r="Q39" s="5">
        <f t="shared" si="22"/>
        <v>209811305.59999999</v>
      </c>
      <c r="R39" s="5">
        <f t="shared" si="23"/>
        <v>149865373.40000001</v>
      </c>
      <c r="S39" s="5">
        <f t="shared" si="24"/>
        <v>104905652.8</v>
      </c>
      <c r="T39" s="5">
        <f t="shared" si="25"/>
        <v>74932143.799999997</v>
      </c>
      <c r="U39" s="5">
        <f t="shared" si="25"/>
        <v>59945932.200000003</v>
      </c>
      <c r="V39" s="5">
        <f t="shared" si="25"/>
        <v>44959720.600000001</v>
      </c>
      <c r="W39" s="5">
        <f t="shared" si="25"/>
        <v>29973509</v>
      </c>
      <c r="X39" s="5">
        <f t="shared" si="25"/>
        <v>29973509</v>
      </c>
      <c r="Y39" s="5">
        <f t="shared" si="25"/>
        <v>22479317.400000002</v>
      </c>
      <c r="Z39" s="5">
        <f>Z$1*$B39*$A39</f>
        <v>22479317.400000002</v>
      </c>
      <c r="AA39" s="46"/>
    </row>
    <row r="40" spans="1:27" ht="15" thickTop="1" thickBot="1" x14ac:dyDescent="0.6">
      <c r="A40" s="8">
        <v>14908</v>
      </c>
      <c r="B40" s="4">
        <f t="shared" si="19"/>
        <v>0.11</v>
      </c>
      <c r="C40" s="5">
        <f t="shared" si="20"/>
        <v>316877292.16000003</v>
      </c>
      <c r="D40" s="5">
        <f t="shared" si="20"/>
        <v>226341157.24000001</v>
      </c>
      <c r="E40" s="5">
        <f t="shared" si="17"/>
        <v>158438646.08000001</v>
      </c>
      <c r="F40" s="5">
        <f t="shared" si="17"/>
        <v>113169758.68000001</v>
      </c>
      <c r="G40" s="5">
        <f t="shared" si="17"/>
        <v>90536134.920000002</v>
      </c>
      <c r="H40" s="5">
        <f t="shared" si="17"/>
        <v>67902511.160000011</v>
      </c>
      <c r="I40" s="5">
        <f t="shared" si="17"/>
        <v>45268887.400000006</v>
      </c>
      <c r="J40" s="5">
        <f t="shared" si="17"/>
        <v>45268887.400000006</v>
      </c>
      <c r="K40" s="5">
        <f t="shared" si="17"/>
        <v>33950435.640000001</v>
      </c>
      <c r="L40" s="5">
        <f t="shared" si="17"/>
        <v>33950435.640000001</v>
      </c>
      <c r="M40" s="46"/>
      <c r="O40" s="8">
        <f t="shared" si="21"/>
        <v>14908</v>
      </c>
      <c r="P40" s="4">
        <f t="shared" si="21"/>
        <v>0.11</v>
      </c>
      <c r="Q40" s="5">
        <f t="shared" si="22"/>
        <v>316877292.16000003</v>
      </c>
      <c r="R40" s="5">
        <f t="shared" si="23"/>
        <v>226341157.24000001</v>
      </c>
      <c r="S40" s="5">
        <f t="shared" si="24"/>
        <v>158438646.08000001</v>
      </c>
      <c r="T40" s="5">
        <f t="shared" si="25"/>
        <v>113169758.68000001</v>
      </c>
      <c r="U40" s="5">
        <f t="shared" si="25"/>
        <v>90536134.920000002</v>
      </c>
      <c r="V40" s="5">
        <f t="shared" si="25"/>
        <v>67902511.160000011</v>
      </c>
      <c r="W40" s="5">
        <f t="shared" si="25"/>
        <v>45268887.400000006</v>
      </c>
      <c r="X40" s="5">
        <f t="shared" si="25"/>
        <v>45268887.400000006</v>
      </c>
      <c r="Y40" s="5">
        <f t="shared" si="25"/>
        <v>33950435.640000001</v>
      </c>
      <c r="Z40" s="5">
        <f t="shared" si="25"/>
        <v>33950435.640000001</v>
      </c>
      <c r="AA40" s="46"/>
    </row>
    <row r="41" spans="1:27" ht="15" thickTop="1" thickBot="1" x14ac:dyDescent="0.6">
      <c r="A41" s="8">
        <v>16363</v>
      </c>
      <c r="B41" s="4">
        <f t="shared" si="19"/>
        <v>0.1</v>
      </c>
      <c r="C41" s="5">
        <f t="shared" si="20"/>
        <v>316185521.60000002</v>
      </c>
      <c r="D41" s="5">
        <f t="shared" si="20"/>
        <v>225847034.90000001</v>
      </c>
      <c r="E41" s="5">
        <f t="shared" si="17"/>
        <v>158092760.80000001</v>
      </c>
      <c r="F41" s="5">
        <f t="shared" si="17"/>
        <v>112922699.30000001</v>
      </c>
      <c r="G41" s="5">
        <f t="shared" si="17"/>
        <v>90338486.700000003</v>
      </c>
      <c r="H41" s="5">
        <f t="shared" si="17"/>
        <v>67754274.099999994</v>
      </c>
      <c r="I41" s="5">
        <f t="shared" si="17"/>
        <v>45170061.5</v>
      </c>
      <c r="J41" s="5">
        <f t="shared" si="17"/>
        <v>45170061.5</v>
      </c>
      <c r="K41" s="5">
        <f t="shared" si="17"/>
        <v>33876318.900000006</v>
      </c>
      <c r="L41" s="5">
        <f t="shared" si="17"/>
        <v>33876318.900000006</v>
      </c>
      <c r="M41" s="46"/>
      <c r="O41" s="8">
        <f t="shared" si="21"/>
        <v>16363</v>
      </c>
      <c r="P41" s="4">
        <f t="shared" si="21"/>
        <v>0.1</v>
      </c>
      <c r="Q41" s="5">
        <f t="shared" si="22"/>
        <v>316185521.60000002</v>
      </c>
      <c r="R41" s="5">
        <f t="shared" si="23"/>
        <v>225847034.90000001</v>
      </c>
      <c r="S41" s="5">
        <f t="shared" si="24"/>
        <v>158092760.80000001</v>
      </c>
      <c r="T41" s="5">
        <f t="shared" si="25"/>
        <v>112922699.30000001</v>
      </c>
      <c r="U41" s="5">
        <f t="shared" si="25"/>
        <v>90338486.700000003</v>
      </c>
      <c r="V41" s="5">
        <f t="shared" si="25"/>
        <v>67754274.099999994</v>
      </c>
      <c r="W41" s="5">
        <f t="shared" si="25"/>
        <v>45170061.5</v>
      </c>
      <c r="X41" s="5">
        <f t="shared" si="25"/>
        <v>45170061.5</v>
      </c>
      <c r="Y41" s="5">
        <f t="shared" si="25"/>
        <v>33876318.900000006</v>
      </c>
      <c r="Z41" s="5">
        <f t="shared" si="25"/>
        <v>33876318.900000006</v>
      </c>
      <c r="AA41" s="46"/>
    </row>
    <row r="42" spans="1:27" ht="15" thickTop="1" thickBot="1" x14ac:dyDescent="0.6">
      <c r="A42" s="8">
        <v>21144</v>
      </c>
      <c r="B42" s="4">
        <f t="shared" si="19"/>
        <v>0.06</v>
      </c>
      <c r="C42" s="5">
        <f t="shared" si="20"/>
        <v>245141844.47999999</v>
      </c>
      <c r="D42" s="5">
        <f t="shared" si="20"/>
        <v>175101498.71999997</v>
      </c>
      <c r="E42" s="5">
        <f t="shared" si="17"/>
        <v>122570922.23999999</v>
      </c>
      <c r="F42" s="5">
        <f t="shared" si="17"/>
        <v>87550115.039999992</v>
      </c>
      <c r="G42" s="5">
        <f t="shared" si="17"/>
        <v>70040345.760000005</v>
      </c>
      <c r="H42" s="5">
        <f t="shared" si="17"/>
        <v>52530576.480000004</v>
      </c>
      <c r="I42" s="5">
        <f t="shared" si="17"/>
        <v>35020807.199999996</v>
      </c>
      <c r="J42" s="5">
        <f t="shared" si="17"/>
        <v>35020807.199999996</v>
      </c>
      <c r="K42" s="5">
        <f t="shared" si="17"/>
        <v>26264653.920000002</v>
      </c>
      <c r="L42" s="5">
        <f t="shared" si="17"/>
        <v>26264653.920000002</v>
      </c>
      <c r="M42" s="46"/>
      <c r="O42" s="8">
        <f t="shared" si="21"/>
        <v>21144</v>
      </c>
      <c r="P42" s="4">
        <f t="shared" si="21"/>
        <v>0.06</v>
      </c>
      <c r="Q42" s="5">
        <f t="shared" si="22"/>
        <v>245141844.47999999</v>
      </c>
      <c r="R42" s="5">
        <f t="shared" si="23"/>
        <v>175101498.71999997</v>
      </c>
      <c r="S42" s="5">
        <f t="shared" si="24"/>
        <v>122570922.23999999</v>
      </c>
      <c r="T42" s="5">
        <f t="shared" si="25"/>
        <v>87550115.039999992</v>
      </c>
      <c r="U42" s="5">
        <f t="shared" si="25"/>
        <v>70040345.760000005</v>
      </c>
      <c r="V42" s="5">
        <f t="shared" si="25"/>
        <v>52530576.480000004</v>
      </c>
      <c r="W42" s="5">
        <f t="shared" si="25"/>
        <v>35020807.199999996</v>
      </c>
      <c r="X42" s="5">
        <f t="shared" si="25"/>
        <v>35020807.199999996</v>
      </c>
      <c r="Y42" s="5">
        <f t="shared" si="25"/>
        <v>26264653.920000002</v>
      </c>
      <c r="Z42" s="5">
        <f t="shared" si="25"/>
        <v>26264653.920000002</v>
      </c>
      <c r="AA42" s="46"/>
    </row>
    <row r="43" spans="1:27" ht="15" thickTop="1" thickBot="1" x14ac:dyDescent="0.6">
      <c r="A43" s="9">
        <v>31150</v>
      </c>
      <c r="B43" s="10">
        <f t="shared" si="19"/>
        <v>0.03</v>
      </c>
      <c r="C43" s="11">
        <f t="shared" si="20"/>
        <v>180575304</v>
      </c>
      <c r="D43" s="11">
        <f t="shared" si="20"/>
        <v>128982493.49999999</v>
      </c>
      <c r="E43" s="11">
        <f t="shared" si="17"/>
        <v>90287652</v>
      </c>
      <c r="F43" s="11">
        <f t="shared" si="17"/>
        <v>64490779.5</v>
      </c>
      <c r="G43" s="11">
        <f t="shared" si="17"/>
        <v>51592810.5</v>
      </c>
      <c r="H43" s="11">
        <f t="shared" si="17"/>
        <v>38694841.5</v>
      </c>
      <c r="I43" s="11">
        <f t="shared" si="17"/>
        <v>25796872.5</v>
      </c>
      <c r="J43" s="11">
        <f t="shared" si="17"/>
        <v>25796872.5</v>
      </c>
      <c r="K43" s="11">
        <f t="shared" si="17"/>
        <v>19346953.5</v>
      </c>
      <c r="L43" s="11">
        <f t="shared" si="17"/>
        <v>19346953.5</v>
      </c>
      <c r="M43" s="47"/>
      <c r="O43" s="9">
        <f t="shared" si="21"/>
        <v>31150</v>
      </c>
      <c r="P43" s="10">
        <f t="shared" si="21"/>
        <v>0.03</v>
      </c>
      <c r="Q43" s="11">
        <f t="shared" si="22"/>
        <v>180575304</v>
      </c>
      <c r="R43" s="11">
        <f t="shared" si="23"/>
        <v>128982493.49999999</v>
      </c>
      <c r="S43" s="11">
        <f t="shared" si="24"/>
        <v>90287652</v>
      </c>
      <c r="T43" s="11">
        <f t="shared" si="25"/>
        <v>64490779.5</v>
      </c>
      <c r="U43" s="11">
        <f t="shared" si="25"/>
        <v>51592810.5</v>
      </c>
      <c r="V43" s="11">
        <f t="shared" si="25"/>
        <v>38694841.5</v>
      </c>
      <c r="W43" s="11">
        <f t="shared" si="25"/>
        <v>25796872.5</v>
      </c>
      <c r="X43" s="11">
        <f t="shared" si="25"/>
        <v>25796872.5</v>
      </c>
      <c r="Y43" s="11">
        <f t="shared" si="25"/>
        <v>19346953.5</v>
      </c>
      <c r="Z43" s="11">
        <f t="shared" si="25"/>
        <v>19346953.5</v>
      </c>
      <c r="AA43" s="47"/>
    </row>
    <row r="45" spans="1:27" ht="14.7" thickBot="1" x14ac:dyDescent="0.6"/>
    <row r="46" spans="1:27" ht="19.5" thickBot="1" x14ac:dyDescent="0.75">
      <c r="A46" s="12" t="str">
        <f>A1</f>
        <v>Year 11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11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687</v>
      </c>
      <c r="B48" s="4">
        <f>B33</f>
        <v>0.06</v>
      </c>
      <c r="C48" s="5">
        <f>C$1*$B48*$A48</f>
        <v>7965023.04</v>
      </c>
      <c r="D48" s="5">
        <f>D$1*$B48*$A48</f>
        <v>5689308.0599999996</v>
      </c>
      <c r="E48" s="5">
        <f t="shared" ref="E48:L58" si="26">E$1*$B48*$A48</f>
        <v>3982511.52</v>
      </c>
      <c r="F48" s="5">
        <f t="shared" si="26"/>
        <v>2844633.42</v>
      </c>
      <c r="G48" s="5">
        <f t="shared" si="26"/>
        <v>2275714.98</v>
      </c>
      <c r="H48" s="5">
        <f t="shared" si="26"/>
        <v>1706796.54</v>
      </c>
      <c r="I48" s="5">
        <f t="shared" si="26"/>
        <v>1137878.0999999999</v>
      </c>
      <c r="J48" s="5">
        <f t="shared" si="26"/>
        <v>1137878.0999999999</v>
      </c>
      <c r="K48" s="5">
        <f t="shared" si="26"/>
        <v>853377.66</v>
      </c>
      <c r="L48" s="5">
        <f t="shared" si="26"/>
        <v>853377.66</v>
      </c>
      <c r="M48" s="46"/>
      <c r="O48" s="8">
        <f>A48</f>
        <v>687</v>
      </c>
      <c r="P48" s="4">
        <f>B48</f>
        <v>0.06</v>
      </c>
      <c r="Q48" s="5">
        <f>Q$1*$B48*$A48</f>
        <v>7965023.04</v>
      </c>
      <c r="R48" s="5">
        <f>R$1*$B48*$A48</f>
        <v>5689308.0599999996</v>
      </c>
      <c r="S48" s="5">
        <f>S$1*$B48*$A48</f>
        <v>3982511.52</v>
      </c>
      <c r="T48" s="5">
        <f>T$1*$B48*$A48</f>
        <v>2844633.42</v>
      </c>
      <c r="U48" s="5">
        <f t="shared" ref="U48:Z48" si="27">U$1*$B48*$A48</f>
        <v>2275714.98</v>
      </c>
      <c r="V48" s="5">
        <f t="shared" si="27"/>
        <v>1706796.54</v>
      </c>
      <c r="W48" s="5">
        <f t="shared" si="27"/>
        <v>1137878.0999999999</v>
      </c>
      <c r="X48" s="5">
        <f t="shared" si="27"/>
        <v>1137878.0999999999</v>
      </c>
      <c r="Y48" s="5">
        <f t="shared" si="27"/>
        <v>853377.66</v>
      </c>
      <c r="Z48" s="5">
        <f t="shared" si="27"/>
        <v>853377.66</v>
      </c>
      <c r="AA48" s="46"/>
    </row>
    <row r="49" spans="1:27" ht="15" thickTop="1" thickBot="1" x14ac:dyDescent="0.6">
      <c r="A49" s="8">
        <v>1946</v>
      </c>
      <c r="B49" s="4">
        <f t="shared" ref="B49:B58" si="28">B34</f>
        <v>0.05</v>
      </c>
      <c r="C49" s="5">
        <f t="shared" ref="C49:D58" si="29">C$1*$B49*$A49</f>
        <v>18801473.600000001</v>
      </c>
      <c r="D49" s="5">
        <f t="shared" si="29"/>
        <v>13429637.9</v>
      </c>
      <c r="E49" s="5">
        <f t="shared" si="26"/>
        <v>9400736.8000000007</v>
      </c>
      <c r="F49" s="5">
        <f t="shared" si="26"/>
        <v>6714770.3000000007</v>
      </c>
      <c r="G49" s="5">
        <f t="shared" si="26"/>
        <v>5371835.7000000002</v>
      </c>
      <c r="H49" s="5">
        <f t="shared" si="26"/>
        <v>4028901.0999999996</v>
      </c>
      <c r="I49" s="5">
        <f t="shared" si="26"/>
        <v>2685966.5</v>
      </c>
      <c r="J49" s="5">
        <f t="shared" si="26"/>
        <v>2685966.5</v>
      </c>
      <c r="K49" s="5">
        <f t="shared" si="26"/>
        <v>2014401.9000000001</v>
      </c>
      <c r="L49" s="5">
        <f t="shared" si="26"/>
        <v>2014401.9000000001</v>
      </c>
      <c r="M49" s="46"/>
      <c r="O49" s="8">
        <f t="shared" ref="O49:P58" si="30">A49</f>
        <v>1946</v>
      </c>
      <c r="P49" s="4">
        <f t="shared" si="30"/>
        <v>0.05</v>
      </c>
      <c r="Q49" s="5">
        <f t="shared" ref="Q49:Q58" si="31">Q$1*$B49*$A49</f>
        <v>18801473.600000001</v>
      </c>
      <c r="R49" s="5">
        <f t="shared" ref="R49:R58" si="32">$D$1*$B49*$A49</f>
        <v>13429637.9</v>
      </c>
      <c r="S49" s="5">
        <f t="shared" ref="S49:S58" si="33">$E$1*$B49*$A49</f>
        <v>9400736.8000000007</v>
      </c>
      <c r="T49" s="5">
        <f t="shared" ref="T49:Z58" si="34">T$1*$B49*$A49</f>
        <v>6714770.3000000007</v>
      </c>
      <c r="U49" s="5">
        <f t="shared" si="34"/>
        <v>5371835.7000000002</v>
      </c>
      <c r="V49" s="5">
        <f t="shared" si="34"/>
        <v>4028901.0999999996</v>
      </c>
      <c r="W49" s="5">
        <f t="shared" si="34"/>
        <v>2685966.5</v>
      </c>
      <c r="X49" s="5">
        <f t="shared" si="34"/>
        <v>2685966.5</v>
      </c>
      <c r="Y49" s="5">
        <f t="shared" si="34"/>
        <v>2014401.9000000001</v>
      </c>
      <c r="Z49" s="5">
        <f t="shared" si="34"/>
        <v>2014401.9000000001</v>
      </c>
      <c r="AA49" s="46"/>
    </row>
    <row r="50" spans="1:27" ht="15" thickTop="1" thickBot="1" x14ac:dyDescent="0.6">
      <c r="A50" s="8">
        <v>2760</v>
      </c>
      <c r="B50" s="4">
        <f t="shared" si="28"/>
        <v>0.12</v>
      </c>
      <c r="C50" s="5">
        <f t="shared" si="29"/>
        <v>63998438.399999999</v>
      </c>
      <c r="D50" s="5">
        <f t="shared" si="29"/>
        <v>45713217.599999994</v>
      </c>
      <c r="E50" s="5">
        <f t="shared" si="26"/>
        <v>31999219.199999999</v>
      </c>
      <c r="F50" s="5">
        <f t="shared" si="26"/>
        <v>22856443.199999999</v>
      </c>
      <c r="G50" s="5">
        <f t="shared" si="26"/>
        <v>18285220.800000001</v>
      </c>
      <c r="H50" s="5">
        <f t="shared" si="26"/>
        <v>13713998.4</v>
      </c>
      <c r="I50" s="5">
        <f t="shared" si="26"/>
        <v>9142776</v>
      </c>
      <c r="J50" s="5">
        <f t="shared" si="26"/>
        <v>9142776</v>
      </c>
      <c r="K50" s="5">
        <f t="shared" si="26"/>
        <v>6856833.6000000006</v>
      </c>
      <c r="L50" s="5">
        <f t="shared" si="26"/>
        <v>6856833.6000000006</v>
      </c>
      <c r="M50" s="46"/>
      <c r="O50" s="8">
        <f t="shared" si="30"/>
        <v>2760</v>
      </c>
      <c r="P50" s="4">
        <f t="shared" si="30"/>
        <v>0.12</v>
      </c>
      <c r="Q50" s="5">
        <f t="shared" si="31"/>
        <v>63998438.399999999</v>
      </c>
      <c r="R50" s="5">
        <f t="shared" si="32"/>
        <v>45713217.599999994</v>
      </c>
      <c r="S50" s="5">
        <f t="shared" si="33"/>
        <v>31999219.199999999</v>
      </c>
      <c r="T50" s="5">
        <f t="shared" si="34"/>
        <v>22856443.199999999</v>
      </c>
      <c r="U50" s="5">
        <f t="shared" si="34"/>
        <v>18285220.800000001</v>
      </c>
      <c r="V50" s="5">
        <f t="shared" si="34"/>
        <v>13713998.4</v>
      </c>
      <c r="W50" s="5">
        <f t="shared" si="34"/>
        <v>9142776</v>
      </c>
      <c r="X50" s="5">
        <f t="shared" si="34"/>
        <v>9142776</v>
      </c>
      <c r="Y50" s="5">
        <f t="shared" si="34"/>
        <v>6856833.6000000006</v>
      </c>
      <c r="Z50" s="5">
        <f t="shared" si="34"/>
        <v>6856833.6000000006</v>
      </c>
      <c r="AA50" s="46"/>
    </row>
    <row r="51" spans="1:27" ht="15" thickTop="1" thickBot="1" x14ac:dyDescent="0.6">
      <c r="A51" s="8">
        <v>5602</v>
      </c>
      <c r="B51" s="4">
        <f t="shared" si="28"/>
        <v>0.13</v>
      </c>
      <c r="C51" s="5">
        <f t="shared" si="29"/>
        <v>140723136.31999999</v>
      </c>
      <c r="D51" s="5">
        <f t="shared" si="29"/>
        <v>100516629.98</v>
      </c>
      <c r="E51" s="5">
        <f t="shared" si="26"/>
        <v>70361568.159999996</v>
      </c>
      <c r="F51" s="5">
        <f t="shared" si="26"/>
        <v>50257950.859999999</v>
      </c>
      <c r="G51" s="5">
        <f t="shared" si="26"/>
        <v>40206506.340000004</v>
      </c>
      <c r="H51" s="5">
        <f t="shared" si="26"/>
        <v>30155061.82</v>
      </c>
      <c r="I51" s="5">
        <f t="shared" si="26"/>
        <v>20103617.300000001</v>
      </c>
      <c r="J51" s="5">
        <f t="shared" si="26"/>
        <v>20103617.300000001</v>
      </c>
      <c r="K51" s="5">
        <f t="shared" si="26"/>
        <v>15077166.779999999</v>
      </c>
      <c r="L51" s="5">
        <f t="shared" si="26"/>
        <v>15077166.779999999</v>
      </c>
      <c r="M51" s="46"/>
      <c r="O51" s="8">
        <f t="shared" si="30"/>
        <v>5602</v>
      </c>
      <c r="P51" s="4">
        <f t="shared" si="30"/>
        <v>0.13</v>
      </c>
      <c r="Q51" s="5">
        <f t="shared" si="31"/>
        <v>140723136.31999999</v>
      </c>
      <c r="R51" s="5">
        <f t="shared" si="32"/>
        <v>100516629.98</v>
      </c>
      <c r="S51" s="5">
        <f t="shared" si="33"/>
        <v>70361568.159999996</v>
      </c>
      <c r="T51" s="5">
        <f t="shared" si="34"/>
        <v>50257950.859999999</v>
      </c>
      <c r="U51" s="5">
        <f t="shared" si="34"/>
        <v>40206506.340000004</v>
      </c>
      <c r="V51" s="5">
        <f t="shared" si="34"/>
        <v>30155061.82</v>
      </c>
      <c r="W51" s="5">
        <f t="shared" si="34"/>
        <v>20103617.300000001</v>
      </c>
      <c r="X51" s="5">
        <f t="shared" si="34"/>
        <v>20103617.300000001</v>
      </c>
      <c r="Y51" s="5">
        <f t="shared" si="34"/>
        <v>15077166.779999999</v>
      </c>
      <c r="Z51" s="5">
        <f t="shared" si="34"/>
        <v>15077166.779999999</v>
      </c>
      <c r="AA51" s="46"/>
    </row>
    <row r="52" spans="1:27" ht="15" thickTop="1" thickBot="1" x14ac:dyDescent="0.6">
      <c r="A52" s="8">
        <v>7261</v>
      </c>
      <c r="B52" s="4">
        <f t="shared" si="28"/>
        <v>0.13</v>
      </c>
      <c r="C52" s="5">
        <f t="shared" si="29"/>
        <v>182397481.75999999</v>
      </c>
      <c r="D52" s="5">
        <f t="shared" si="29"/>
        <v>130284050.39000002</v>
      </c>
      <c r="E52" s="5">
        <f t="shared" si="26"/>
        <v>91198740.879999995</v>
      </c>
      <c r="F52" s="5">
        <f t="shared" si="26"/>
        <v>65141553.230000004</v>
      </c>
      <c r="G52" s="5">
        <f t="shared" si="26"/>
        <v>52113431.369999997</v>
      </c>
      <c r="H52" s="5">
        <f t="shared" si="26"/>
        <v>39085309.509999998</v>
      </c>
      <c r="I52" s="5">
        <f t="shared" si="26"/>
        <v>26057187.650000002</v>
      </c>
      <c r="J52" s="5">
        <f t="shared" si="26"/>
        <v>26057187.650000002</v>
      </c>
      <c r="K52" s="5">
        <f t="shared" si="26"/>
        <v>19542182.789999999</v>
      </c>
      <c r="L52" s="5">
        <f t="shared" si="26"/>
        <v>19542182.789999999</v>
      </c>
      <c r="M52" s="46"/>
      <c r="O52" s="8">
        <f t="shared" si="30"/>
        <v>7261</v>
      </c>
      <c r="P52" s="4">
        <f t="shared" si="30"/>
        <v>0.13</v>
      </c>
      <c r="Q52" s="5">
        <f t="shared" si="31"/>
        <v>182397481.75999999</v>
      </c>
      <c r="R52" s="5">
        <f t="shared" si="32"/>
        <v>130284050.39000002</v>
      </c>
      <c r="S52" s="5">
        <f t="shared" si="33"/>
        <v>91198740.879999995</v>
      </c>
      <c r="T52" s="5">
        <f t="shared" si="34"/>
        <v>65141553.230000004</v>
      </c>
      <c r="U52" s="5">
        <f t="shared" si="34"/>
        <v>52113431.369999997</v>
      </c>
      <c r="V52" s="5">
        <f t="shared" si="34"/>
        <v>39085309.509999998</v>
      </c>
      <c r="W52" s="5">
        <f t="shared" si="34"/>
        <v>26057187.650000002</v>
      </c>
      <c r="X52" s="5">
        <f t="shared" si="34"/>
        <v>26057187.650000002</v>
      </c>
      <c r="Y52" s="5">
        <f t="shared" si="34"/>
        <v>19542182.789999999</v>
      </c>
      <c r="Z52" s="5">
        <f t="shared" si="34"/>
        <v>19542182.789999999</v>
      </c>
      <c r="AA52" s="46"/>
    </row>
    <row r="53" spans="1:27" ht="15" thickTop="1" thickBot="1" x14ac:dyDescent="0.6">
      <c r="A53" s="8">
        <v>8384</v>
      </c>
      <c r="B53" s="4">
        <f t="shared" si="28"/>
        <v>0.12</v>
      </c>
      <c r="C53" s="5">
        <f t="shared" si="29"/>
        <v>194406850.56</v>
      </c>
      <c r="D53" s="5">
        <f t="shared" si="29"/>
        <v>138862179.83999997</v>
      </c>
      <c r="E53" s="5">
        <f t="shared" si="26"/>
        <v>97203425.280000001</v>
      </c>
      <c r="F53" s="5">
        <f t="shared" si="26"/>
        <v>69430586.879999995</v>
      </c>
      <c r="G53" s="5">
        <f t="shared" si="26"/>
        <v>55544670.719999999</v>
      </c>
      <c r="H53" s="5">
        <f t="shared" si="26"/>
        <v>41658754.560000002</v>
      </c>
      <c r="I53" s="5">
        <f t="shared" si="26"/>
        <v>27772838.399999999</v>
      </c>
      <c r="J53" s="5">
        <f t="shared" si="26"/>
        <v>27772838.399999999</v>
      </c>
      <c r="K53" s="5">
        <f t="shared" si="26"/>
        <v>20828874.240000002</v>
      </c>
      <c r="L53" s="5">
        <f t="shared" si="26"/>
        <v>20828874.240000002</v>
      </c>
      <c r="M53" s="46"/>
      <c r="O53" s="8">
        <f t="shared" si="30"/>
        <v>8384</v>
      </c>
      <c r="P53" s="4">
        <f t="shared" si="30"/>
        <v>0.12</v>
      </c>
      <c r="Q53" s="5">
        <f t="shared" si="31"/>
        <v>194406850.56</v>
      </c>
      <c r="R53" s="5">
        <f t="shared" si="32"/>
        <v>138862179.83999997</v>
      </c>
      <c r="S53" s="5">
        <f t="shared" si="33"/>
        <v>97203425.280000001</v>
      </c>
      <c r="T53" s="5">
        <f t="shared" si="34"/>
        <v>69430586.879999995</v>
      </c>
      <c r="U53" s="5">
        <f t="shared" si="34"/>
        <v>55544670.719999999</v>
      </c>
      <c r="V53" s="5">
        <f t="shared" si="34"/>
        <v>41658754.560000002</v>
      </c>
      <c r="W53" s="5">
        <f t="shared" si="34"/>
        <v>27772838.399999999</v>
      </c>
      <c r="X53" s="5">
        <f t="shared" si="34"/>
        <v>27772838.399999999</v>
      </c>
      <c r="Y53" s="5">
        <f t="shared" si="34"/>
        <v>20828874.240000002</v>
      </c>
      <c r="Z53" s="5">
        <f t="shared" si="34"/>
        <v>20828874.240000002</v>
      </c>
      <c r="AA53" s="46"/>
    </row>
    <row r="54" spans="1:27" ht="15" thickTop="1" thickBot="1" x14ac:dyDescent="0.6">
      <c r="A54" s="8">
        <v>10199</v>
      </c>
      <c r="B54" s="4">
        <f t="shared" si="28"/>
        <v>0.1</v>
      </c>
      <c r="C54" s="5">
        <f t="shared" si="29"/>
        <v>197077316.80000001</v>
      </c>
      <c r="D54" s="5">
        <f>D$1*$B54*$A54</f>
        <v>140769657.70000002</v>
      </c>
      <c r="E54" s="5">
        <f t="shared" si="26"/>
        <v>98538658.400000006</v>
      </c>
      <c r="F54" s="5">
        <f t="shared" si="26"/>
        <v>70384318.900000006</v>
      </c>
      <c r="G54" s="5">
        <f t="shared" si="26"/>
        <v>56307659.100000009</v>
      </c>
      <c r="H54" s="5">
        <f t="shared" si="26"/>
        <v>42230999.299999997</v>
      </c>
      <c r="I54" s="5">
        <f t="shared" si="26"/>
        <v>28154339.5</v>
      </c>
      <c r="J54" s="5">
        <f t="shared" si="26"/>
        <v>28154339.5</v>
      </c>
      <c r="K54" s="5">
        <f t="shared" si="26"/>
        <v>21114989.700000003</v>
      </c>
      <c r="L54" s="5">
        <f t="shared" si="26"/>
        <v>21114989.700000003</v>
      </c>
      <c r="M54" s="46"/>
      <c r="O54" s="8">
        <f t="shared" si="30"/>
        <v>10199</v>
      </c>
      <c r="P54" s="4">
        <f t="shared" si="30"/>
        <v>0.1</v>
      </c>
      <c r="Q54" s="5">
        <f t="shared" si="31"/>
        <v>197077316.80000001</v>
      </c>
      <c r="R54" s="5">
        <f t="shared" si="32"/>
        <v>140769657.70000002</v>
      </c>
      <c r="S54" s="5">
        <f t="shared" si="33"/>
        <v>98538658.400000006</v>
      </c>
      <c r="T54" s="5">
        <f t="shared" si="34"/>
        <v>70384318.900000006</v>
      </c>
      <c r="U54" s="5">
        <f t="shared" si="34"/>
        <v>56307659.100000009</v>
      </c>
      <c r="V54" s="5">
        <f t="shared" si="34"/>
        <v>42230999.299999997</v>
      </c>
      <c r="W54" s="5">
        <f t="shared" si="34"/>
        <v>28154339.5</v>
      </c>
      <c r="X54" s="5">
        <f t="shared" si="34"/>
        <v>28154339.5</v>
      </c>
      <c r="Y54" s="5">
        <f t="shared" si="34"/>
        <v>21114989.700000003</v>
      </c>
      <c r="Z54" s="5">
        <f>Z$1*$B54*$A54</f>
        <v>21114989.700000003</v>
      </c>
      <c r="AA54" s="46"/>
    </row>
    <row r="55" spans="1:27" ht="15" thickTop="1" thickBot="1" x14ac:dyDescent="0.6">
      <c r="A55" s="8">
        <v>13821</v>
      </c>
      <c r="B55" s="4">
        <f t="shared" si="28"/>
        <v>0.11</v>
      </c>
      <c r="C55" s="5">
        <f t="shared" si="29"/>
        <v>293772541.92000002</v>
      </c>
      <c r="D55" s="5">
        <f t="shared" si="29"/>
        <v>209837747.13</v>
      </c>
      <c r="E55" s="5">
        <f t="shared" si="26"/>
        <v>146886270.96000001</v>
      </c>
      <c r="F55" s="5">
        <f t="shared" si="26"/>
        <v>104918113.41</v>
      </c>
      <c r="G55" s="5">
        <f t="shared" si="26"/>
        <v>83934794.789999992</v>
      </c>
      <c r="H55" s="5">
        <f t="shared" si="26"/>
        <v>62951476.170000009</v>
      </c>
      <c r="I55" s="5">
        <f t="shared" si="26"/>
        <v>41968157.550000004</v>
      </c>
      <c r="J55" s="5">
        <f t="shared" si="26"/>
        <v>41968157.550000004</v>
      </c>
      <c r="K55" s="5">
        <f t="shared" si="26"/>
        <v>31474977.93</v>
      </c>
      <c r="L55" s="5">
        <f t="shared" si="26"/>
        <v>31474977.93</v>
      </c>
      <c r="M55" s="46"/>
      <c r="O55" s="8">
        <f t="shared" si="30"/>
        <v>13821</v>
      </c>
      <c r="P55" s="4">
        <f t="shared" si="30"/>
        <v>0.11</v>
      </c>
      <c r="Q55" s="5">
        <f t="shared" si="31"/>
        <v>293772541.92000002</v>
      </c>
      <c r="R55" s="5">
        <f t="shared" si="32"/>
        <v>209837747.13</v>
      </c>
      <c r="S55" s="5">
        <f t="shared" si="33"/>
        <v>146886270.96000001</v>
      </c>
      <c r="T55" s="5">
        <f t="shared" si="34"/>
        <v>104918113.41</v>
      </c>
      <c r="U55" s="5">
        <f t="shared" si="34"/>
        <v>83934794.789999992</v>
      </c>
      <c r="V55" s="5">
        <f t="shared" si="34"/>
        <v>62951476.170000009</v>
      </c>
      <c r="W55" s="5">
        <f t="shared" si="34"/>
        <v>41968157.550000004</v>
      </c>
      <c r="X55" s="5">
        <f t="shared" si="34"/>
        <v>41968157.550000004</v>
      </c>
      <c r="Y55" s="5">
        <f t="shared" si="34"/>
        <v>31474977.93</v>
      </c>
      <c r="Z55" s="5">
        <f t="shared" si="34"/>
        <v>31474977.93</v>
      </c>
      <c r="AA55" s="46"/>
    </row>
    <row r="56" spans="1:27" ht="15" thickTop="1" thickBot="1" x14ac:dyDescent="0.6">
      <c r="A56" s="8">
        <v>15755</v>
      </c>
      <c r="B56" s="4">
        <f t="shared" si="28"/>
        <v>0.1</v>
      </c>
      <c r="C56" s="5">
        <f t="shared" si="29"/>
        <v>304437016</v>
      </c>
      <c r="D56" s="5">
        <f t="shared" si="29"/>
        <v>217455236.50000003</v>
      </c>
      <c r="E56" s="5">
        <f t="shared" si="26"/>
        <v>152218508</v>
      </c>
      <c r="F56" s="5">
        <f t="shared" si="26"/>
        <v>108726830.5</v>
      </c>
      <c r="G56" s="5">
        <f t="shared" si="26"/>
        <v>86981779.500000015</v>
      </c>
      <c r="H56" s="5">
        <f t="shared" si="26"/>
        <v>65236728.5</v>
      </c>
      <c r="I56" s="5">
        <f t="shared" si="26"/>
        <v>43491677.5</v>
      </c>
      <c r="J56" s="5">
        <f t="shared" si="26"/>
        <v>43491677.5</v>
      </c>
      <c r="K56" s="5">
        <f t="shared" si="26"/>
        <v>32617576.500000004</v>
      </c>
      <c r="L56" s="5">
        <f t="shared" si="26"/>
        <v>32617576.500000004</v>
      </c>
      <c r="M56" s="46"/>
      <c r="O56" s="8">
        <f t="shared" si="30"/>
        <v>15755</v>
      </c>
      <c r="P56" s="4">
        <f t="shared" si="30"/>
        <v>0.1</v>
      </c>
      <c r="Q56" s="5">
        <f t="shared" si="31"/>
        <v>304437016</v>
      </c>
      <c r="R56" s="5">
        <f t="shared" si="32"/>
        <v>217455236.50000003</v>
      </c>
      <c r="S56" s="5">
        <f t="shared" si="33"/>
        <v>152218508</v>
      </c>
      <c r="T56" s="5">
        <f t="shared" si="34"/>
        <v>108726830.5</v>
      </c>
      <c r="U56" s="5">
        <f t="shared" si="34"/>
        <v>86981779.500000015</v>
      </c>
      <c r="V56" s="5">
        <f t="shared" si="34"/>
        <v>65236728.5</v>
      </c>
      <c r="W56" s="5">
        <f t="shared" si="34"/>
        <v>43491677.5</v>
      </c>
      <c r="X56" s="5">
        <f t="shared" si="34"/>
        <v>43491677.5</v>
      </c>
      <c r="Y56" s="5">
        <f t="shared" si="34"/>
        <v>32617576.500000004</v>
      </c>
      <c r="Z56" s="5">
        <f t="shared" si="34"/>
        <v>32617576.500000004</v>
      </c>
      <c r="AA56" s="46"/>
    </row>
    <row r="57" spans="1:27" ht="15" thickTop="1" thickBot="1" x14ac:dyDescent="0.6">
      <c r="A57" s="8">
        <v>22482</v>
      </c>
      <c r="B57" s="4">
        <f t="shared" si="28"/>
        <v>0.06</v>
      </c>
      <c r="C57" s="5">
        <f t="shared" si="29"/>
        <v>260654509.44</v>
      </c>
      <c r="D57" s="5">
        <f t="shared" si="29"/>
        <v>186181985.16</v>
      </c>
      <c r="E57" s="5">
        <f t="shared" si="26"/>
        <v>130327254.72</v>
      </c>
      <c r="F57" s="5">
        <f t="shared" si="26"/>
        <v>93090318.11999999</v>
      </c>
      <c r="G57" s="5">
        <f t="shared" si="26"/>
        <v>74472524.280000001</v>
      </c>
      <c r="H57" s="5">
        <f t="shared" si="26"/>
        <v>55854730.440000005</v>
      </c>
      <c r="I57" s="5">
        <f t="shared" si="26"/>
        <v>37236936.600000001</v>
      </c>
      <c r="J57" s="5">
        <f t="shared" si="26"/>
        <v>37236936.600000001</v>
      </c>
      <c r="K57" s="5">
        <f t="shared" si="26"/>
        <v>27926690.760000002</v>
      </c>
      <c r="L57" s="5">
        <f t="shared" si="26"/>
        <v>27926690.760000002</v>
      </c>
      <c r="M57" s="46"/>
      <c r="O57" s="8">
        <f t="shared" si="30"/>
        <v>22482</v>
      </c>
      <c r="P57" s="4">
        <f t="shared" si="30"/>
        <v>0.06</v>
      </c>
      <c r="Q57" s="5">
        <f t="shared" si="31"/>
        <v>260654509.44</v>
      </c>
      <c r="R57" s="5">
        <f t="shared" si="32"/>
        <v>186181985.16</v>
      </c>
      <c r="S57" s="5">
        <f t="shared" si="33"/>
        <v>130327254.72</v>
      </c>
      <c r="T57" s="5">
        <f t="shared" si="34"/>
        <v>93090318.11999999</v>
      </c>
      <c r="U57" s="5">
        <f t="shared" si="34"/>
        <v>74472524.280000001</v>
      </c>
      <c r="V57" s="5">
        <f t="shared" si="34"/>
        <v>55854730.440000005</v>
      </c>
      <c r="W57" s="5">
        <f t="shared" si="34"/>
        <v>37236936.600000001</v>
      </c>
      <c r="X57" s="5">
        <f t="shared" si="34"/>
        <v>37236936.600000001</v>
      </c>
      <c r="Y57" s="5">
        <f t="shared" si="34"/>
        <v>27926690.760000002</v>
      </c>
      <c r="Z57" s="5">
        <f t="shared" si="34"/>
        <v>27926690.760000002</v>
      </c>
      <c r="AA57" s="46"/>
    </row>
    <row r="58" spans="1:27" ht="15" thickTop="1" thickBot="1" x14ac:dyDescent="0.6">
      <c r="A58" s="9">
        <v>49128</v>
      </c>
      <c r="B58" s="10">
        <f t="shared" si="28"/>
        <v>0.03</v>
      </c>
      <c r="C58" s="11">
        <f t="shared" si="29"/>
        <v>284793050.88</v>
      </c>
      <c r="D58" s="11">
        <f t="shared" si="29"/>
        <v>203423818.31999999</v>
      </c>
      <c r="E58" s="11">
        <f t="shared" si="26"/>
        <v>142396525.44</v>
      </c>
      <c r="F58" s="11">
        <f t="shared" si="26"/>
        <v>101711172.23999999</v>
      </c>
      <c r="G58" s="11">
        <f t="shared" si="26"/>
        <v>81369232.560000002</v>
      </c>
      <c r="H58" s="11">
        <f t="shared" si="26"/>
        <v>61027292.880000003</v>
      </c>
      <c r="I58" s="11">
        <f t="shared" si="26"/>
        <v>40685353.199999996</v>
      </c>
      <c r="J58" s="11">
        <f t="shared" si="26"/>
        <v>40685353.199999996</v>
      </c>
      <c r="K58" s="11">
        <f t="shared" si="26"/>
        <v>30512909.520000003</v>
      </c>
      <c r="L58" s="11">
        <f t="shared" si="26"/>
        <v>30512909.520000003</v>
      </c>
      <c r="M58" s="47"/>
      <c r="O58" s="9">
        <f t="shared" si="30"/>
        <v>49128</v>
      </c>
      <c r="P58" s="10">
        <f t="shared" si="30"/>
        <v>0.03</v>
      </c>
      <c r="Q58" s="11">
        <f t="shared" si="31"/>
        <v>284793050.88</v>
      </c>
      <c r="R58" s="11">
        <f t="shared" si="32"/>
        <v>203423818.31999999</v>
      </c>
      <c r="S58" s="11">
        <f t="shared" si="33"/>
        <v>142396525.44</v>
      </c>
      <c r="T58" s="11">
        <f t="shared" si="34"/>
        <v>101711172.23999999</v>
      </c>
      <c r="U58" s="11">
        <f t="shared" si="34"/>
        <v>81369232.560000002</v>
      </c>
      <c r="V58" s="11">
        <f t="shared" si="34"/>
        <v>61027292.880000003</v>
      </c>
      <c r="W58" s="11">
        <f t="shared" si="34"/>
        <v>40685353.199999996</v>
      </c>
      <c r="X58" s="11">
        <f t="shared" si="34"/>
        <v>40685353.199999996</v>
      </c>
      <c r="Y58" s="11">
        <f t="shared" si="34"/>
        <v>30512909.520000003</v>
      </c>
      <c r="Z58" s="11">
        <f t="shared" si="34"/>
        <v>30512909.520000003</v>
      </c>
      <c r="AA58" s="47"/>
    </row>
    <row r="60" spans="1:27" ht="14.7" thickBot="1" x14ac:dyDescent="0.6"/>
    <row r="61" spans="1:27" ht="19.5" thickBot="1" x14ac:dyDescent="0.75">
      <c r="A61" s="12" t="str">
        <f>A1</f>
        <v>Year 11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11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593</v>
      </c>
      <c r="B63" s="4">
        <f>B48</f>
        <v>0.06</v>
      </c>
      <c r="C63" s="5">
        <f>C$1*$B63*$A63</f>
        <v>6875194.5599999996</v>
      </c>
      <c r="D63" s="5">
        <f>D$1*$B63*$A63</f>
        <v>4910858.34</v>
      </c>
      <c r="E63" s="5">
        <f t="shared" ref="E63:L73" si="35">E$1*$B63*$A63</f>
        <v>3437597.28</v>
      </c>
      <c r="F63" s="5">
        <f t="shared" si="35"/>
        <v>2455411.38</v>
      </c>
      <c r="G63" s="5">
        <f t="shared" si="35"/>
        <v>1964336.22</v>
      </c>
      <c r="H63" s="5">
        <f t="shared" si="35"/>
        <v>1473261.06</v>
      </c>
      <c r="I63" s="5">
        <f t="shared" si="35"/>
        <v>982185.9</v>
      </c>
      <c r="J63" s="5">
        <f t="shared" si="35"/>
        <v>982185.9</v>
      </c>
      <c r="K63" s="5">
        <f t="shared" si="35"/>
        <v>736612.74</v>
      </c>
      <c r="L63" s="5">
        <f t="shared" si="35"/>
        <v>736612.74</v>
      </c>
      <c r="M63" s="46"/>
      <c r="O63" s="8">
        <f>A63</f>
        <v>593</v>
      </c>
      <c r="P63" s="4">
        <f>B63</f>
        <v>0.06</v>
      </c>
      <c r="Q63" s="5">
        <f>Q$1*$B63*$A63</f>
        <v>6875194.5599999996</v>
      </c>
      <c r="R63" s="5">
        <f>R$1*$B63*$A63</f>
        <v>4910858.34</v>
      </c>
      <c r="S63" s="5">
        <f>S$1*$B63*$A63</f>
        <v>3437597.28</v>
      </c>
      <c r="T63" s="5">
        <f>T$1*$B63*$A63</f>
        <v>2455411.38</v>
      </c>
      <c r="U63" s="5">
        <f t="shared" ref="U63:Z63" si="36">U$1*$B63*$A63</f>
        <v>1964336.22</v>
      </c>
      <c r="V63" s="5">
        <f t="shared" si="36"/>
        <v>1473261.06</v>
      </c>
      <c r="W63" s="5">
        <f t="shared" si="36"/>
        <v>982185.9</v>
      </c>
      <c r="X63" s="5">
        <f t="shared" si="36"/>
        <v>982185.9</v>
      </c>
      <c r="Y63" s="5">
        <f t="shared" si="36"/>
        <v>736612.74</v>
      </c>
      <c r="Z63" s="5">
        <f t="shared" si="36"/>
        <v>736612.74</v>
      </c>
      <c r="AA63" s="46"/>
    </row>
    <row r="64" spans="1:27" ht="15" thickTop="1" thickBot="1" x14ac:dyDescent="0.6">
      <c r="A64" s="8">
        <v>1692</v>
      </c>
      <c r="B64" s="4">
        <f t="shared" ref="B64:B73" si="37">B49</f>
        <v>0.05</v>
      </c>
      <c r="C64" s="5">
        <f t="shared" ref="C64:D73" si="38">C$1*$B64*$A64</f>
        <v>16347427.200000001</v>
      </c>
      <c r="D64" s="5">
        <f t="shared" si="38"/>
        <v>11676745.800000001</v>
      </c>
      <c r="E64" s="5">
        <f t="shared" si="35"/>
        <v>8173713.6000000006</v>
      </c>
      <c r="F64" s="5">
        <f t="shared" si="35"/>
        <v>5838330.6000000006</v>
      </c>
      <c r="G64" s="5">
        <f t="shared" si="35"/>
        <v>4670681.4000000004</v>
      </c>
      <c r="H64" s="5">
        <f t="shared" si="35"/>
        <v>3503032.1999999997</v>
      </c>
      <c r="I64" s="5">
        <f t="shared" si="35"/>
        <v>2335383</v>
      </c>
      <c r="J64" s="5">
        <f t="shared" si="35"/>
        <v>2335383</v>
      </c>
      <c r="K64" s="5">
        <f t="shared" si="35"/>
        <v>1751473.8</v>
      </c>
      <c r="L64" s="5">
        <f t="shared" si="35"/>
        <v>1751473.8</v>
      </c>
      <c r="M64" s="46"/>
      <c r="O64" s="8">
        <f t="shared" ref="O64:P73" si="39">A64</f>
        <v>1692</v>
      </c>
      <c r="P64" s="4">
        <f t="shared" si="39"/>
        <v>0.05</v>
      </c>
      <c r="Q64" s="5">
        <f t="shared" ref="Q64:Q73" si="40">Q$1*$B64*$A64</f>
        <v>16347427.200000001</v>
      </c>
      <c r="R64" s="5">
        <f t="shared" ref="R64:R73" si="41">$D$1*$B64*$A64</f>
        <v>11676745.800000001</v>
      </c>
      <c r="S64" s="5">
        <f t="shared" ref="S64:S73" si="42">$E$1*$B64*$A64</f>
        <v>8173713.6000000006</v>
      </c>
      <c r="T64" s="5">
        <f t="shared" ref="T64:Z73" si="43">T$1*$B64*$A64</f>
        <v>5838330.6000000006</v>
      </c>
      <c r="U64" s="5">
        <f t="shared" si="43"/>
        <v>4670681.4000000004</v>
      </c>
      <c r="V64" s="5">
        <f t="shared" si="43"/>
        <v>3503032.1999999997</v>
      </c>
      <c r="W64" s="5">
        <f t="shared" si="43"/>
        <v>2335383</v>
      </c>
      <c r="X64" s="5">
        <f t="shared" si="43"/>
        <v>2335383</v>
      </c>
      <c r="Y64" s="5">
        <f t="shared" si="43"/>
        <v>1751473.8</v>
      </c>
      <c r="Z64" s="5">
        <f t="shared" si="43"/>
        <v>1751473.8</v>
      </c>
      <c r="AA64" s="46"/>
    </row>
    <row r="65" spans="1:27" ht="15" thickTop="1" thickBot="1" x14ac:dyDescent="0.6">
      <c r="A65" s="8">
        <v>3178</v>
      </c>
      <c r="B65" s="4">
        <f t="shared" si="37"/>
        <v>0.12</v>
      </c>
      <c r="C65" s="5">
        <f t="shared" si="38"/>
        <v>73690955.519999996</v>
      </c>
      <c r="D65" s="5">
        <f t="shared" si="38"/>
        <v>52636451.279999994</v>
      </c>
      <c r="E65" s="5">
        <f t="shared" si="35"/>
        <v>36845477.759999998</v>
      </c>
      <c r="F65" s="5">
        <f t="shared" si="35"/>
        <v>26318034.960000001</v>
      </c>
      <c r="G65" s="5">
        <f t="shared" si="35"/>
        <v>21054504.239999998</v>
      </c>
      <c r="H65" s="5">
        <f t="shared" si="35"/>
        <v>15790973.52</v>
      </c>
      <c r="I65" s="5">
        <f t="shared" si="35"/>
        <v>10527442.799999999</v>
      </c>
      <c r="J65" s="5">
        <f t="shared" si="35"/>
        <v>10527442.799999999</v>
      </c>
      <c r="K65" s="5">
        <f t="shared" si="35"/>
        <v>7895296.0800000001</v>
      </c>
      <c r="L65" s="5">
        <f t="shared" si="35"/>
        <v>7895296.0800000001</v>
      </c>
      <c r="M65" s="46"/>
      <c r="O65" s="8">
        <f t="shared" si="39"/>
        <v>3178</v>
      </c>
      <c r="P65" s="4">
        <f t="shared" si="39"/>
        <v>0.12</v>
      </c>
      <c r="Q65" s="5">
        <f t="shared" si="40"/>
        <v>73690955.519999996</v>
      </c>
      <c r="R65" s="5">
        <f t="shared" si="41"/>
        <v>52636451.279999994</v>
      </c>
      <c r="S65" s="5">
        <f t="shared" si="42"/>
        <v>36845477.759999998</v>
      </c>
      <c r="T65" s="5">
        <f t="shared" si="43"/>
        <v>26318034.960000001</v>
      </c>
      <c r="U65" s="5">
        <f t="shared" si="43"/>
        <v>21054504.239999998</v>
      </c>
      <c r="V65" s="5">
        <f t="shared" si="43"/>
        <v>15790973.52</v>
      </c>
      <c r="W65" s="5">
        <f t="shared" si="43"/>
        <v>10527442.799999999</v>
      </c>
      <c r="X65" s="5">
        <f t="shared" si="43"/>
        <v>10527442.799999999</v>
      </c>
      <c r="Y65" s="5">
        <f t="shared" si="43"/>
        <v>7895296.0800000001</v>
      </c>
      <c r="Z65" s="5">
        <f t="shared" si="43"/>
        <v>7895296.0800000001</v>
      </c>
      <c r="AA65" s="46"/>
    </row>
    <row r="66" spans="1:27" ht="15" thickTop="1" thickBot="1" x14ac:dyDescent="0.6">
      <c r="A66" s="8">
        <v>4084</v>
      </c>
      <c r="B66" s="4">
        <f t="shared" si="37"/>
        <v>0.13</v>
      </c>
      <c r="C66" s="5">
        <f t="shared" si="38"/>
        <v>102590733.44</v>
      </c>
      <c r="D66" s="5">
        <f t="shared" si="38"/>
        <v>73279171.160000011</v>
      </c>
      <c r="E66" s="5">
        <f t="shared" si="35"/>
        <v>51295366.719999999</v>
      </c>
      <c r="F66" s="5">
        <f t="shared" si="35"/>
        <v>36639320.120000005</v>
      </c>
      <c r="G66" s="5">
        <f t="shared" si="35"/>
        <v>29311562.280000001</v>
      </c>
      <c r="H66" s="5">
        <f t="shared" si="35"/>
        <v>21983804.439999998</v>
      </c>
      <c r="I66" s="5">
        <f t="shared" si="35"/>
        <v>14656046.6</v>
      </c>
      <c r="J66" s="5">
        <f t="shared" si="35"/>
        <v>14656046.6</v>
      </c>
      <c r="K66" s="5">
        <f t="shared" si="35"/>
        <v>10991636.76</v>
      </c>
      <c r="L66" s="5">
        <f t="shared" si="35"/>
        <v>10991636.76</v>
      </c>
      <c r="M66" s="46"/>
      <c r="O66" s="8">
        <f t="shared" si="39"/>
        <v>4084</v>
      </c>
      <c r="P66" s="4">
        <f t="shared" si="39"/>
        <v>0.13</v>
      </c>
      <c r="Q66" s="5">
        <f t="shared" si="40"/>
        <v>102590733.44</v>
      </c>
      <c r="R66" s="5">
        <f t="shared" si="41"/>
        <v>73279171.160000011</v>
      </c>
      <c r="S66" s="5">
        <f t="shared" si="42"/>
        <v>51295366.719999999</v>
      </c>
      <c r="T66" s="5">
        <f t="shared" si="43"/>
        <v>36639320.120000005</v>
      </c>
      <c r="U66" s="5">
        <f t="shared" si="43"/>
        <v>29311562.280000001</v>
      </c>
      <c r="V66" s="5">
        <f t="shared" si="43"/>
        <v>21983804.439999998</v>
      </c>
      <c r="W66" s="5">
        <f t="shared" si="43"/>
        <v>14656046.6</v>
      </c>
      <c r="X66" s="5">
        <f t="shared" si="43"/>
        <v>14656046.6</v>
      </c>
      <c r="Y66" s="5">
        <f t="shared" si="43"/>
        <v>10991636.76</v>
      </c>
      <c r="Z66" s="5">
        <f t="shared" si="43"/>
        <v>10991636.76</v>
      </c>
      <c r="AA66" s="46"/>
    </row>
    <row r="67" spans="1:27" ht="15" thickTop="1" thickBot="1" x14ac:dyDescent="0.6">
      <c r="A67" s="8">
        <v>7648</v>
      </c>
      <c r="B67" s="4">
        <f t="shared" si="37"/>
        <v>0.13</v>
      </c>
      <c r="C67" s="5">
        <f t="shared" si="38"/>
        <v>192118983.68000001</v>
      </c>
      <c r="D67" s="5">
        <f t="shared" si="38"/>
        <v>137227987.52000001</v>
      </c>
      <c r="E67" s="5">
        <f t="shared" si="35"/>
        <v>96059491.840000004</v>
      </c>
      <c r="F67" s="5">
        <f t="shared" si="35"/>
        <v>68613496.640000001</v>
      </c>
      <c r="G67" s="5">
        <f t="shared" si="35"/>
        <v>54890996.160000004</v>
      </c>
      <c r="H67" s="5">
        <f t="shared" si="35"/>
        <v>41168495.68</v>
      </c>
      <c r="I67" s="5">
        <f t="shared" si="35"/>
        <v>27445995.199999999</v>
      </c>
      <c r="J67" s="5">
        <f t="shared" si="35"/>
        <v>27445995.199999999</v>
      </c>
      <c r="K67" s="5">
        <f t="shared" si="35"/>
        <v>20583750.719999999</v>
      </c>
      <c r="L67" s="5">
        <f t="shared" si="35"/>
        <v>20583750.719999999</v>
      </c>
      <c r="M67" s="46"/>
      <c r="O67" s="8">
        <f t="shared" si="39"/>
        <v>7648</v>
      </c>
      <c r="P67" s="4">
        <f t="shared" si="39"/>
        <v>0.13</v>
      </c>
      <c r="Q67" s="5">
        <f t="shared" si="40"/>
        <v>192118983.68000001</v>
      </c>
      <c r="R67" s="5">
        <f t="shared" si="41"/>
        <v>137227987.52000001</v>
      </c>
      <c r="S67" s="5">
        <f t="shared" si="42"/>
        <v>96059491.840000004</v>
      </c>
      <c r="T67" s="5">
        <f t="shared" si="43"/>
        <v>68613496.640000001</v>
      </c>
      <c r="U67" s="5">
        <f t="shared" si="43"/>
        <v>54890996.160000004</v>
      </c>
      <c r="V67" s="5">
        <f t="shared" si="43"/>
        <v>41168495.68</v>
      </c>
      <c r="W67" s="5">
        <f t="shared" si="43"/>
        <v>27445995.199999999</v>
      </c>
      <c r="X67" s="5">
        <f t="shared" si="43"/>
        <v>27445995.199999999</v>
      </c>
      <c r="Y67" s="5">
        <f t="shared" si="43"/>
        <v>20583750.719999999</v>
      </c>
      <c r="Z67" s="5">
        <f t="shared" si="43"/>
        <v>20583750.719999999</v>
      </c>
      <c r="AA67" s="46"/>
    </row>
    <row r="68" spans="1:27" ht="15" thickTop="1" thickBot="1" x14ac:dyDescent="0.6">
      <c r="A68" s="8">
        <v>9613</v>
      </c>
      <c r="B68" s="4">
        <f t="shared" si="37"/>
        <v>0.12</v>
      </c>
      <c r="C68" s="5">
        <f t="shared" si="38"/>
        <v>222904705.91999999</v>
      </c>
      <c r="D68" s="5">
        <f t="shared" si="38"/>
        <v>159217811.88</v>
      </c>
      <c r="E68" s="5">
        <f t="shared" si="35"/>
        <v>111452352.95999999</v>
      </c>
      <c r="F68" s="5">
        <f t="shared" si="35"/>
        <v>79608329.159999996</v>
      </c>
      <c r="G68" s="5">
        <f t="shared" si="35"/>
        <v>63686894.039999999</v>
      </c>
      <c r="H68" s="5">
        <f t="shared" si="35"/>
        <v>47765458.920000002</v>
      </c>
      <c r="I68" s="5">
        <f t="shared" si="35"/>
        <v>31844023.800000001</v>
      </c>
      <c r="J68" s="5">
        <f t="shared" si="35"/>
        <v>31844023.800000001</v>
      </c>
      <c r="K68" s="5">
        <f t="shared" si="35"/>
        <v>23882152.68</v>
      </c>
      <c r="L68" s="5">
        <f t="shared" si="35"/>
        <v>23882152.68</v>
      </c>
      <c r="M68" s="46"/>
      <c r="O68" s="8">
        <f t="shared" si="39"/>
        <v>9613</v>
      </c>
      <c r="P68" s="4">
        <f t="shared" si="39"/>
        <v>0.12</v>
      </c>
      <c r="Q68" s="5">
        <f t="shared" si="40"/>
        <v>222904705.91999999</v>
      </c>
      <c r="R68" s="5">
        <f t="shared" si="41"/>
        <v>159217811.88</v>
      </c>
      <c r="S68" s="5">
        <f t="shared" si="42"/>
        <v>111452352.95999999</v>
      </c>
      <c r="T68" s="5">
        <f t="shared" si="43"/>
        <v>79608329.159999996</v>
      </c>
      <c r="U68" s="5">
        <f t="shared" si="43"/>
        <v>63686894.039999999</v>
      </c>
      <c r="V68" s="5">
        <f t="shared" si="43"/>
        <v>47765458.920000002</v>
      </c>
      <c r="W68" s="5">
        <f t="shared" si="43"/>
        <v>31844023.800000001</v>
      </c>
      <c r="X68" s="5">
        <f t="shared" si="43"/>
        <v>31844023.800000001</v>
      </c>
      <c r="Y68" s="5">
        <f t="shared" si="43"/>
        <v>23882152.68</v>
      </c>
      <c r="Z68" s="5">
        <f t="shared" si="43"/>
        <v>23882152.68</v>
      </c>
      <c r="AA68" s="46"/>
    </row>
    <row r="69" spans="1:27" ht="15" thickTop="1" thickBot="1" x14ac:dyDescent="0.6">
      <c r="A69" s="8">
        <v>10599</v>
      </c>
      <c r="B69" s="4">
        <f t="shared" si="37"/>
        <v>0.1</v>
      </c>
      <c r="C69" s="5">
        <f t="shared" si="38"/>
        <v>204806596.80000001</v>
      </c>
      <c r="D69" s="5">
        <f>D$1*$B69*$A69</f>
        <v>146290577.70000002</v>
      </c>
      <c r="E69" s="5">
        <f t="shared" si="35"/>
        <v>102403298.40000001</v>
      </c>
      <c r="F69" s="5">
        <f t="shared" si="35"/>
        <v>73144758.900000006</v>
      </c>
      <c r="G69" s="5">
        <f t="shared" si="35"/>
        <v>58516019.100000009</v>
      </c>
      <c r="H69" s="5">
        <f t="shared" si="35"/>
        <v>43887279.299999997</v>
      </c>
      <c r="I69" s="5">
        <f t="shared" si="35"/>
        <v>29258539.5</v>
      </c>
      <c r="J69" s="5">
        <f t="shared" si="35"/>
        <v>29258539.5</v>
      </c>
      <c r="K69" s="5">
        <f t="shared" si="35"/>
        <v>21943109.700000003</v>
      </c>
      <c r="L69" s="5">
        <f t="shared" si="35"/>
        <v>21943109.700000003</v>
      </c>
      <c r="M69" s="46"/>
      <c r="O69" s="8">
        <f t="shared" si="39"/>
        <v>10599</v>
      </c>
      <c r="P69" s="4">
        <f t="shared" si="39"/>
        <v>0.1</v>
      </c>
      <c r="Q69" s="5">
        <f t="shared" si="40"/>
        <v>204806596.80000001</v>
      </c>
      <c r="R69" s="5">
        <f t="shared" si="41"/>
        <v>146290577.70000002</v>
      </c>
      <c r="S69" s="5">
        <f t="shared" si="42"/>
        <v>102403298.40000001</v>
      </c>
      <c r="T69" s="5">
        <f t="shared" si="43"/>
        <v>73144758.900000006</v>
      </c>
      <c r="U69" s="5">
        <f t="shared" si="43"/>
        <v>58516019.100000009</v>
      </c>
      <c r="V69" s="5">
        <f t="shared" si="43"/>
        <v>43887279.299999997</v>
      </c>
      <c r="W69" s="5">
        <f t="shared" si="43"/>
        <v>29258539.5</v>
      </c>
      <c r="X69" s="5">
        <f t="shared" si="43"/>
        <v>29258539.5</v>
      </c>
      <c r="Y69" s="5">
        <f t="shared" si="43"/>
        <v>21943109.700000003</v>
      </c>
      <c r="Z69" s="5">
        <f>Z$1*$B69*$A69</f>
        <v>21943109.700000003</v>
      </c>
      <c r="AA69" s="46"/>
    </row>
    <row r="70" spans="1:27" ht="15" thickTop="1" thickBot="1" x14ac:dyDescent="0.6">
      <c r="A70" s="8">
        <v>14894</v>
      </c>
      <c r="B70" s="4">
        <f t="shared" si="37"/>
        <v>0.11</v>
      </c>
      <c r="C70" s="5">
        <f t="shared" si="38"/>
        <v>316579714.88</v>
      </c>
      <c r="D70" s="5">
        <f t="shared" si="38"/>
        <v>226128601.82000002</v>
      </c>
      <c r="E70" s="5">
        <f t="shared" si="35"/>
        <v>158289857.44</v>
      </c>
      <c r="F70" s="5">
        <f t="shared" si="35"/>
        <v>113063481.73999999</v>
      </c>
      <c r="G70" s="5">
        <f t="shared" si="35"/>
        <v>90451113.060000002</v>
      </c>
      <c r="H70" s="5">
        <f t="shared" si="35"/>
        <v>67838744.38000001</v>
      </c>
      <c r="I70" s="5">
        <f t="shared" si="35"/>
        <v>45226375.700000003</v>
      </c>
      <c r="J70" s="5">
        <f t="shared" si="35"/>
        <v>45226375.700000003</v>
      </c>
      <c r="K70" s="5">
        <f t="shared" si="35"/>
        <v>33918553.019999996</v>
      </c>
      <c r="L70" s="5">
        <f t="shared" si="35"/>
        <v>33918553.019999996</v>
      </c>
      <c r="M70" s="46"/>
      <c r="O70" s="8">
        <f t="shared" si="39"/>
        <v>14894</v>
      </c>
      <c r="P70" s="4">
        <f t="shared" si="39"/>
        <v>0.11</v>
      </c>
      <c r="Q70" s="5">
        <f t="shared" si="40"/>
        <v>316579714.88</v>
      </c>
      <c r="R70" s="5">
        <f t="shared" si="41"/>
        <v>226128601.82000002</v>
      </c>
      <c r="S70" s="5">
        <f t="shared" si="42"/>
        <v>158289857.44</v>
      </c>
      <c r="T70" s="5">
        <f t="shared" si="43"/>
        <v>113063481.73999999</v>
      </c>
      <c r="U70" s="5">
        <f t="shared" si="43"/>
        <v>90451113.060000002</v>
      </c>
      <c r="V70" s="5">
        <f t="shared" si="43"/>
        <v>67838744.38000001</v>
      </c>
      <c r="W70" s="5">
        <f t="shared" si="43"/>
        <v>45226375.700000003</v>
      </c>
      <c r="X70" s="5">
        <f t="shared" si="43"/>
        <v>45226375.700000003</v>
      </c>
      <c r="Y70" s="5">
        <f t="shared" si="43"/>
        <v>33918553.019999996</v>
      </c>
      <c r="Z70" s="5">
        <f t="shared" si="43"/>
        <v>33918553.019999996</v>
      </c>
      <c r="AA70" s="46"/>
    </row>
    <row r="71" spans="1:27" ht="15" thickTop="1" thickBot="1" x14ac:dyDescent="0.6">
      <c r="A71" s="8">
        <v>18375</v>
      </c>
      <c r="B71" s="4">
        <f t="shared" si="37"/>
        <v>0.1</v>
      </c>
      <c r="C71" s="5">
        <f t="shared" si="38"/>
        <v>355063800</v>
      </c>
      <c r="D71" s="5">
        <f t="shared" si="38"/>
        <v>253617262.50000003</v>
      </c>
      <c r="E71" s="5">
        <f t="shared" si="35"/>
        <v>177531900</v>
      </c>
      <c r="F71" s="5">
        <f t="shared" si="35"/>
        <v>126807712.5</v>
      </c>
      <c r="G71" s="5">
        <f t="shared" si="35"/>
        <v>101446537.50000001</v>
      </c>
      <c r="H71" s="5">
        <f t="shared" si="35"/>
        <v>76085362.5</v>
      </c>
      <c r="I71" s="5">
        <f t="shared" si="35"/>
        <v>50724187.5</v>
      </c>
      <c r="J71" s="5">
        <f t="shared" si="35"/>
        <v>50724187.5</v>
      </c>
      <c r="K71" s="5">
        <f t="shared" si="35"/>
        <v>38041762.5</v>
      </c>
      <c r="L71" s="5">
        <f t="shared" si="35"/>
        <v>38041762.5</v>
      </c>
      <c r="M71" s="46"/>
      <c r="O71" s="8">
        <f t="shared" si="39"/>
        <v>18375</v>
      </c>
      <c r="P71" s="4">
        <f t="shared" si="39"/>
        <v>0.1</v>
      </c>
      <c r="Q71" s="5">
        <f t="shared" si="40"/>
        <v>355063800</v>
      </c>
      <c r="R71" s="5">
        <f t="shared" si="41"/>
        <v>253617262.50000003</v>
      </c>
      <c r="S71" s="5">
        <f t="shared" si="42"/>
        <v>177531900</v>
      </c>
      <c r="T71" s="5">
        <f t="shared" si="43"/>
        <v>126807712.5</v>
      </c>
      <c r="U71" s="5">
        <f t="shared" si="43"/>
        <v>101446537.50000001</v>
      </c>
      <c r="V71" s="5">
        <f t="shared" si="43"/>
        <v>76085362.5</v>
      </c>
      <c r="W71" s="5">
        <f t="shared" si="43"/>
        <v>50724187.5</v>
      </c>
      <c r="X71" s="5">
        <f t="shared" si="43"/>
        <v>50724187.5</v>
      </c>
      <c r="Y71" s="5">
        <f t="shared" si="43"/>
        <v>38041762.5</v>
      </c>
      <c r="Z71" s="5">
        <f t="shared" si="43"/>
        <v>38041762.5</v>
      </c>
      <c r="AA71" s="46"/>
    </row>
    <row r="72" spans="1:27" ht="15" thickTop="1" thickBot="1" x14ac:dyDescent="0.6">
      <c r="A72" s="8">
        <v>22698</v>
      </c>
      <c r="B72" s="4">
        <f t="shared" si="37"/>
        <v>0.06</v>
      </c>
      <c r="C72" s="5">
        <f t="shared" si="38"/>
        <v>263158796.16</v>
      </c>
      <c r="D72" s="5">
        <f t="shared" si="38"/>
        <v>187970763.23999998</v>
      </c>
      <c r="E72" s="5">
        <f t="shared" si="35"/>
        <v>131579398.08</v>
      </c>
      <c r="F72" s="5">
        <f t="shared" si="35"/>
        <v>93984700.679999992</v>
      </c>
      <c r="G72" s="5">
        <f t="shared" si="35"/>
        <v>75188032.920000002</v>
      </c>
      <c r="H72" s="5">
        <f t="shared" si="35"/>
        <v>56391365.160000004</v>
      </c>
      <c r="I72" s="5">
        <f t="shared" si="35"/>
        <v>37594697.399999999</v>
      </c>
      <c r="J72" s="5">
        <f t="shared" si="35"/>
        <v>37594697.399999999</v>
      </c>
      <c r="K72" s="5">
        <f t="shared" si="35"/>
        <v>28195001.640000001</v>
      </c>
      <c r="L72" s="5">
        <f t="shared" si="35"/>
        <v>28195001.640000001</v>
      </c>
      <c r="M72" s="46"/>
      <c r="O72" s="8">
        <f t="shared" si="39"/>
        <v>22698</v>
      </c>
      <c r="P72" s="4">
        <f t="shared" si="39"/>
        <v>0.06</v>
      </c>
      <c r="Q72" s="5">
        <f t="shared" si="40"/>
        <v>263158796.16</v>
      </c>
      <c r="R72" s="5">
        <f t="shared" si="41"/>
        <v>187970763.23999998</v>
      </c>
      <c r="S72" s="5">
        <f t="shared" si="42"/>
        <v>131579398.08</v>
      </c>
      <c r="T72" s="5">
        <f t="shared" si="43"/>
        <v>93984700.679999992</v>
      </c>
      <c r="U72" s="5">
        <f t="shared" si="43"/>
        <v>75188032.920000002</v>
      </c>
      <c r="V72" s="5">
        <f t="shared" si="43"/>
        <v>56391365.160000004</v>
      </c>
      <c r="W72" s="5">
        <f t="shared" si="43"/>
        <v>37594697.399999999</v>
      </c>
      <c r="X72" s="5">
        <f t="shared" si="43"/>
        <v>37594697.399999999</v>
      </c>
      <c r="Y72" s="5">
        <f t="shared" si="43"/>
        <v>28195001.640000001</v>
      </c>
      <c r="Z72" s="5">
        <f t="shared" si="43"/>
        <v>28195001.640000001</v>
      </c>
      <c r="AA72" s="46"/>
    </row>
    <row r="73" spans="1:27" ht="15" thickTop="1" thickBot="1" x14ac:dyDescent="0.6">
      <c r="A73" s="9">
        <v>44335</v>
      </c>
      <c r="B73" s="10">
        <f t="shared" si="37"/>
        <v>0.03</v>
      </c>
      <c r="C73" s="11">
        <f t="shared" si="38"/>
        <v>257008221.59999999</v>
      </c>
      <c r="D73" s="11">
        <f t="shared" si="38"/>
        <v>183577491.14999998</v>
      </c>
      <c r="E73" s="11">
        <f t="shared" si="35"/>
        <v>128504110.8</v>
      </c>
      <c r="F73" s="11">
        <f t="shared" si="35"/>
        <v>91788080.549999997</v>
      </c>
      <c r="G73" s="11">
        <f t="shared" si="35"/>
        <v>73430730.450000003</v>
      </c>
      <c r="H73" s="11">
        <f t="shared" si="35"/>
        <v>55073380.350000001</v>
      </c>
      <c r="I73" s="11">
        <f t="shared" si="35"/>
        <v>36716030.25</v>
      </c>
      <c r="J73" s="11">
        <f t="shared" si="35"/>
        <v>36716030.25</v>
      </c>
      <c r="K73" s="11">
        <f t="shared" si="35"/>
        <v>27536025.150000002</v>
      </c>
      <c r="L73" s="11">
        <f t="shared" si="35"/>
        <v>27536025.150000002</v>
      </c>
      <c r="M73" s="47"/>
      <c r="O73" s="9">
        <f t="shared" si="39"/>
        <v>44335</v>
      </c>
      <c r="P73" s="10">
        <f t="shared" si="39"/>
        <v>0.03</v>
      </c>
      <c r="Q73" s="11">
        <f t="shared" si="40"/>
        <v>257008221.59999999</v>
      </c>
      <c r="R73" s="11">
        <f t="shared" si="41"/>
        <v>183577491.14999998</v>
      </c>
      <c r="S73" s="11">
        <f t="shared" si="42"/>
        <v>128504110.8</v>
      </c>
      <c r="T73" s="11">
        <f t="shared" si="43"/>
        <v>91788080.549999997</v>
      </c>
      <c r="U73" s="11">
        <f t="shared" si="43"/>
        <v>73430730.450000003</v>
      </c>
      <c r="V73" s="11">
        <f t="shared" si="43"/>
        <v>55073380.350000001</v>
      </c>
      <c r="W73" s="11">
        <f t="shared" si="43"/>
        <v>36716030.25</v>
      </c>
      <c r="X73" s="11">
        <f t="shared" si="43"/>
        <v>36716030.25</v>
      </c>
      <c r="Y73" s="11">
        <f t="shared" si="43"/>
        <v>27536025.150000002</v>
      </c>
      <c r="Z73" s="11">
        <f t="shared" si="43"/>
        <v>27536025.150000002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362D-DD1B-4723-B9A5-7C1DCCC69A00}">
  <dimension ref="A1:AA73"/>
  <sheetViews>
    <sheetView workbookViewId="0">
      <selection activeCell="N9" sqref="N9"/>
    </sheetView>
  </sheetViews>
  <sheetFormatPr defaultRowHeight="14.4" x14ac:dyDescent="0.55000000000000004"/>
  <cols>
    <col min="1" max="1" width="10.734375" style="5" bestFit="1" customWidth="1"/>
    <col min="2" max="2" width="6.05078125" style="4" bestFit="1" customWidth="1"/>
    <col min="3" max="7" width="14.3125" style="5" bestFit="1" customWidth="1"/>
    <col min="8" max="8" width="13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10.734375" bestFit="1" customWidth="1"/>
    <col min="16" max="16" width="6.05078125" bestFit="1" customWidth="1"/>
    <col min="17" max="21" width="14.3125" bestFit="1" customWidth="1"/>
    <col min="22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52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12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983</v>
      </c>
      <c r="B3" s="4">
        <f>Data!Q28</f>
        <v>0.06</v>
      </c>
      <c r="C3" s="5">
        <f>C$1*$B3*$A3</f>
        <v>11396823.359999999</v>
      </c>
      <c r="D3" s="5">
        <f>D$1*$B3*$A3</f>
        <v>8140596.5399999991</v>
      </c>
      <c r="E3" s="5">
        <f t="shared" ref="E3:L13" si="0">E$1*$B3*$A3</f>
        <v>5698411.6799999997</v>
      </c>
      <c r="F3" s="5">
        <f t="shared" si="0"/>
        <v>4070268.78</v>
      </c>
      <c r="G3" s="5">
        <f t="shared" si="0"/>
        <v>3256226.82</v>
      </c>
      <c r="H3" s="5">
        <f t="shared" si="0"/>
        <v>2442184.86</v>
      </c>
      <c r="I3" s="5">
        <f t="shared" si="0"/>
        <v>1628142.9</v>
      </c>
      <c r="J3" s="5">
        <f t="shared" si="0"/>
        <v>1628142.9</v>
      </c>
      <c r="K3" s="5">
        <f t="shared" si="0"/>
        <v>1221062.9400000002</v>
      </c>
      <c r="L3" s="5">
        <f t="shared" si="0"/>
        <v>1221062.9400000002</v>
      </c>
      <c r="M3" s="46"/>
      <c r="O3" s="8">
        <f>A3</f>
        <v>983</v>
      </c>
      <c r="P3" s="4">
        <f>B3</f>
        <v>0.06</v>
      </c>
      <c r="Q3" s="5">
        <f>Q$1*$B3*$A3</f>
        <v>11396823.359999999</v>
      </c>
      <c r="R3" s="5">
        <f>R$1*$B3*$A3</f>
        <v>8140596.5399999991</v>
      </c>
      <c r="S3" s="5">
        <f>S$1*$B3*$A3</f>
        <v>5698411.6799999997</v>
      </c>
      <c r="T3" s="5">
        <f>T$1*$B3*$A3</f>
        <v>4070268.78</v>
      </c>
      <c r="U3" s="5">
        <f t="shared" ref="U3:Z3" si="1">U$1*$B3*$A3</f>
        <v>3256226.82</v>
      </c>
      <c r="V3" s="5">
        <f t="shared" si="1"/>
        <v>2442184.86</v>
      </c>
      <c r="W3" s="5">
        <f t="shared" si="1"/>
        <v>1628142.9</v>
      </c>
      <c r="X3" s="5">
        <f t="shared" si="1"/>
        <v>1628142.9</v>
      </c>
      <c r="Y3" s="5">
        <f t="shared" si="1"/>
        <v>1221062.9400000002</v>
      </c>
      <c r="Z3" s="5">
        <f t="shared" si="1"/>
        <v>1221062.9400000002</v>
      </c>
      <c r="AA3" s="46"/>
    </row>
    <row r="4" spans="1:27" ht="15" thickTop="1" thickBot="1" x14ac:dyDescent="0.6">
      <c r="A4" s="8">
        <v>1083</v>
      </c>
      <c r="B4" s="4">
        <f>Data!Q29</f>
        <v>0.05</v>
      </c>
      <c r="C4" s="5">
        <f t="shared" ref="C4:D13" si="2">C$1*$B4*$A4</f>
        <v>10463512.800000001</v>
      </c>
      <c r="D4" s="5">
        <f t="shared" si="2"/>
        <v>7473945.4500000002</v>
      </c>
      <c r="E4" s="5">
        <f t="shared" si="0"/>
        <v>5231756.4000000004</v>
      </c>
      <c r="F4" s="5">
        <f t="shared" si="0"/>
        <v>3736945.6500000004</v>
      </c>
      <c r="G4" s="5">
        <f t="shared" si="0"/>
        <v>2989567.35</v>
      </c>
      <c r="H4" s="5">
        <f t="shared" si="0"/>
        <v>2242189.0499999998</v>
      </c>
      <c r="I4" s="5">
        <f t="shared" si="0"/>
        <v>1494810.75</v>
      </c>
      <c r="J4" s="5">
        <f t="shared" si="0"/>
        <v>1494810.75</v>
      </c>
      <c r="K4" s="5">
        <f t="shared" si="0"/>
        <v>1121067.4500000002</v>
      </c>
      <c r="L4" s="5">
        <f t="shared" si="0"/>
        <v>1121067.4500000002</v>
      </c>
      <c r="M4" s="46"/>
      <c r="O4" s="8">
        <f t="shared" ref="O4:P13" si="3">A4</f>
        <v>1083</v>
      </c>
      <c r="P4" s="4">
        <f t="shared" si="3"/>
        <v>0.05</v>
      </c>
      <c r="Q4" s="5">
        <f t="shared" ref="Q4:Q13" si="4">Q$1*$B4*$A4</f>
        <v>10463512.800000001</v>
      </c>
      <c r="R4" s="5">
        <f t="shared" ref="R4:R13" si="5">$D$1*$B4*$A4</f>
        <v>7473945.4500000002</v>
      </c>
      <c r="S4" s="5">
        <f t="shared" ref="S4:S13" si="6">$E$1*$B4*$A4</f>
        <v>5231756.4000000004</v>
      </c>
      <c r="T4" s="5">
        <f t="shared" ref="T4:Z13" si="7">T$1*$B4*$A4</f>
        <v>3736945.6500000004</v>
      </c>
      <c r="U4" s="5">
        <f t="shared" si="7"/>
        <v>2989567.35</v>
      </c>
      <c r="V4" s="5">
        <f t="shared" si="7"/>
        <v>2242189.0499999998</v>
      </c>
      <c r="W4" s="5">
        <f t="shared" si="7"/>
        <v>1494810.75</v>
      </c>
      <c r="X4" s="5">
        <f t="shared" si="7"/>
        <v>1494810.75</v>
      </c>
      <c r="Y4" s="5">
        <f t="shared" si="7"/>
        <v>1121067.4500000002</v>
      </c>
      <c r="Z4" s="5">
        <f t="shared" si="7"/>
        <v>1121067.4500000002</v>
      </c>
      <c r="AA4" s="46"/>
    </row>
    <row r="5" spans="1:27" ht="15" thickTop="1" thickBot="1" x14ac:dyDescent="0.6">
      <c r="A5" s="8">
        <v>3239</v>
      </c>
      <c r="B5" s="4">
        <f>Data!Q30</f>
        <v>0.12</v>
      </c>
      <c r="C5" s="5">
        <f t="shared" si="2"/>
        <v>75105413.760000005</v>
      </c>
      <c r="D5" s="5">
        <f t="shared" si="2"/>
        <v>53646779.639999993</v>
      </c>
      <c r="E5" s="5">
        <f t="shared" si="0"/>
        <v>37552706.880000003</v>
      </c>
      <c r="F5" s="5">
        <f t="shared" si="0"/>
        <v>26823195.48</v>
      </c>
      <c r="G5" s="5">
        <f t="shared" si="0"/>
        <v>21458634.120000001</v>
      </c>
      <c r="H5" s="5">
        <f t="shared" si="0"/>
        <v>16094072.76</v>
      </c>
      <c r="I5" s="5">
        <f t="shared" si="0"/>
        <v>10729511.4</v>
      </c>
      <c r="J5" s="5">
        <f t="shared" si="0"/>
        <v>10729511.4</v>
      </c>
      <c r="K5" s="5">
        <f t="shared" si="0"/>
        <v>8046842.04</v>
      </c>
      <c r="L5" s="5">
        <f t="shared" si="0"/>
        <v>8046842.04</v>
      </c>
      <c r="M5" s="46"/>
      <c r="O5" s="8">
        <f t="shared" si="3"/>
        <v>3239</v>
      </c>
      <c r="P5" s="4">
        <f t="shared" si="3"/>
        <v>0.12</v>
      </c>
      <c r="Q5" s="5">
        <f t="shared" si="4"/>
        <v>75105413.760000005</v>
      </c>
      <c r="R5" s="5">
        <f t="shared" si="5"/>
        <v>53646779.639999993</v>
      </c>
      <c r="S5" s="5">
        <f t="shared" si="6"/>
        <v>37552706.880000003</v>
      </c>
      <c r="T5" s="5">
        <f t="shared" si="7"/>
        <v>26823195.48</v>
      </c>
      <c r="U5" s="5">
        <f t="shared" si="7"/>
        <v>21458634.120000001</v>
      </c>
      <c r="V5" s="5">
        <f t="shared" si="7"/>
        <v>16094072.76</v>
      </c>
      <c r="W5" s="5">
        <f t="shared" si="7"/>
        <v>10729511.4</v>
      </c>
      <c r="X5" s="5">
        <f t="shared" si="7"/>
        <v>10729511.4</v>
      </c>
      <c r="Y5" s="5">
        <f t="shared" si="7"/>
        <v>8046842.04</v>
      </c>
      <c r="Z5" s="5">
        <f t="shared" si="7"/>
        <v>8046842.04</v>
      </c>
      <c r="AA5" s="46"/>
    </row>
    <row r="6" spans="1:27" ht="15" thickTop="1" thickBot="1" x14ac:dyDescent="0.6">
      <c r="A6" s="8">
        <v>5419</v>
      </c>
      <c r="B6" s="4">
        <f>Data!Q31</f>
        <v>0.13</v>
      </c>
      <c r="C6" s="5">
        <f t="shared" si="2"/>
        <v>136126147.03999999</v>
      </c>
      <c r="D6" s="5">
        <f t="shared" si="2"/>
        <v>97233062.810000002</v>
      </c>
      <c r="E6" s="5">
        <f t="shared" si="0"/>
        <v>68063073.519999996</v>
      </c>
      <c r="F6" s="5">
        <f t="shared" si="0"/>
        <v>48616179.170000002</v>
      </c>
      <c r="G6" s="5">
        <f t="shared" si="0"/>
        <v>38893084.229999997</v>
      </c>
      <c r="H6" s="5">
        <f t="shared" si="0"/>
        <v>29169989.289999999</v>
      </c>
      <c r="I6" s="5">
        <f t="shared" si="0"/>
        <v>19446894.350000001</v>
      </c>
      <c r="J6" s="5">
        <f t="shared" si="0"/>
        <v>19446894.350000001</v>
      </c>
      <c r="K6" s="5">
        <f t="shared" si="0"/>
        <v>14584642.41</v>
      </c>
      <c r="L6" s="5">
        <f t="shared" si="0"/>
        <v>14584642.41</v>
      </c>
      <c r="M6" s="46"/>
      <c r="O6" s="8">
        <f t="shared" si="3"/>
        <v>5419</v>
      </c>
      <c r="P6" s="4">
        <f t="shared" si="3"/>
        <v>0.13</v>
      </c>
      <c r="Q6" s="5">
        <f t="shared" si="4"/>
        <v>136126147.03999999</v>
      </c>
      <c r="R6" s="5">
        <f t="shared" si="5"/>
        <v>97233062.810000002</v>
      </c>
      <c r="S6" s="5">
        <f t="shared" si="6"/>
        <v>68063073.519999996</v>
      </c>
      <c r="T6" s="5">
        <f t="shared" si="7"/>
        <v>48616179.170000002</v>
      </c>
      <c r="U6" s="5">
        <f t="shared" si="7"/>
        <v>38893084.229999997</v>
      </c>
      <c r="V6" s="5">
        <f t="shared" si="7"/>
        <v>29169989.289999999</v>
      </c>
      <c r="W6" s="5">
        <f t="shared" si="7"/>
        <v>19446894.350000001</v>
      </c>
      <c r="X6" s="5">
        <f t="shared" si="7"/>
        <v>19446894.350000001</v>
      </c>
      <c r="Y6" s="5">
        <f t="shared" si="7"/>
        <v>14584642.41</v>
      </c>
      <c r="Z6" s="5">
        <f t="shared" si="7"/>
        <v>14584642.41</v>
      </c>
      <c r="AA6" s="46"/>
    </row>
    <row r="7" spans="1:27" ht="15" thickTop="1" thickBot="1" x14ac:dyDescent="0.6">
      <c r="A7" s="8">
        <v>6073</v>
      </c>
      <c r="B7" s="4">
        <f>Data!Q32</f>
        <v>0.13</v>
      </c>
      <c r="C7" s="5">
        <f t="shared" si="2"/>
        <v>152554731.68000001</v>
      </c>
      <c r="D7" s="5">
        <f t="shared" si="2"/>
        <v>108967778.27000001</v>
      </c>
      <c r="E7" s="5">
        <f t="shared" si="0"/>
        <v>76277365.840000004</v>
      </c>
      <c r="F7" s="5">
        <f t="shared" si="0"/>
        <v>54483494.390000001</v>
      </c>
      <c r="G7" s="5">
        <f t="shared" si="0"/>
        <v>43586953.410000004</v>
      </c>
      <c r="H7" s="5">
        <f t="shared" si="0"/>
        <v>32690412.43</v>
      </c>
      <c r="I7" s="5">
        <f t="shared" si="0"/>
        <v>21793871.449999999</v>
      </c>
      <c r="J7" s="5">
        <f t="shared" si="0"/>
        <v>21793871.449999999</v>
      </c>
      <c r="K7" s="5">
        <f t="shared" si="0"/>
        <v>16344811.469999999</v>
      </c>
      <c r="L7" s="5">
        <f t="shared" si="0"/>
        <v>16344811.469999999</v>
      </c>
      <c r="M7" s="46"/>
      <c r="O7" s="8">
        <f t="shared" si="3"/>
        <v>6073</v>
      </c>
      <c r="P7" s="4">
        <f t="shared" si="3"/>
        <v>0.13</v>
      </c>
      <c r="Q7" s="5">
        <f t="shared" si="4"/>
        <v>152554731.68000001</v>
      </c>
      <c r="R7" s="5">
        <f t="shared" si="5"/>
        <v>108967778.27000001</v>
      </c>
      <c r="S7" s="5">
        <f t="shared" si="6"/>
        <v>76277365.840000004</v>
      </c>
      <c r="T7" s="5">
        <f t="shared" si="7"/>
        <v>54483494.390000001</v>
      </c>
      <c r="U7" s="5">
        <f t="shared" si="7"/>
        <v>43586953.410000004</v>
      </c>
      <c r="V7" s="5">
        <f t="shared" si="7"/>
        <v>32690412.43</v>
      </c>
      <c r="W7" s="5">
        <f t="shared" si="7"/>
        <v>21793871.449999999</v>
      </c>
      <c r="X7" s="5">
        <f t="shared" si="7"/>
        <v>21793871.449999999</v>
      </c>
      <c r="Y7" s="5">
        <f t="shared" si="7"/>
        <v>16344811.469999999</v>
      </c>
      <c r="Z7" s="5">
        <f t="shared" si="7"/>
        <v>16344811.469999999</v>
      </c>
      <c r="AA7" s="46"/>
    </row>
    <row r="8" spans="1:27" ht="15" thickTop="1" thickBot="1" x14ac:dyDescent="0.6">
      <c r="A8" s="8">
        <v>9253</v>
      </c>
      <c r="B8" s="4">
        <f>Data!Q33</f>
        <v>0.12</v>
      </c>
      <c r="C8" s="5">
        <f t="shared" si="2"/>
        <v>214557083.52000001</v>
      </c>
      <c r="D8" s="5">
        <f t="shared" si="2"/>
        <v>153255218.27999997</v>
      </c>
      <c r="E8" s="5">
        <f t="shared" si="0"/>
        <v>107278541.76000001</v>
      </c>
      <c r="F8" s="5">
        <f t="shared" si="0"/>
        <v>76627053.959999993</v>
      </c>
      <c r="G8" s="5">
        <f t="shared" si="0"/>
        <v>61301865.240000002</v>
      </c>
      <c r="H8" s="5">
        <f t="shared" si="0"/>
        <v>45976676.520000003</v>
      </c>
      <c r="I8" s="5">
        <f t="shared" si="0"/>
        <v>30651487.800000001</v>
      </c>
      <c r="J8" s="5">
        <f t="shared" si="0"/>
        <v>30651487.800000001</v>
      </c>
      <c r="K8" s="5">
        <f t="shared" si="0"/>
        <v>22987783.080000002</v>
      </c>
      <c r="L8" s="5">
        <f t="shared" si="0"/>
        <v>22987783.080000002</v>
      </c>
      <c r="M8" s="46"/>
      <c r="O8" s="8">
        <f t="shared" si="3"/>
        <v>9253</v>
      </c>
      <c r="P8" s="4">
        <f t="shared" si="3"/>
        <v>0.12</v>
      </c>
      <c r="Q8" s="5">
        <f t="shared" si="4"/>
        <v>214557083.52000001</v>
      </c>
      <c r="R8" s="5">
        <f t="shared" si="5"/>
        <v>153255218.27999997</v>
      </c>
      <c r="S8" s="5">
        <f t="shared" si="6"/>
        <v>107278541.76000001</v>
      </c>
      <c r="T8" s="5">
        <f t="shared" si="7"/>
        <v>76627053.959999993</v>
      </c>
      <c r="U8" s="5">
        <f t="shared" si="7"/>
        <v>61301865.240000002</v>
      </c>
      <c r="V8" s="5">
        <f t="shared" si="7"/>
        <v>45976676.520000003</v>
      </c>
      <c r="W8" s="5">
        <f t="shared" si="7"/>
        <v>30651487.800000001</v>
      </c>
      <c r="X8" s="5">
        <f t="shared" si="7"/>
        <v>30651487.800000001</v>
      </c>
      <c r="Y8" s="5">
        <f t="shared" si="7"/>
        <v>22987783.080000002</v>
      </c>
      <c r="Z8" s="5">
        <f t="shared" si="7"/>
        <v>22987783.080000002</v>
      </c>
      <c r="AA8" s="46"/>
    </row>
    <row r="9" spans="1:27" ht="15" thickTop="1" thickBot="1" x14ac:dyDescent="0.6">
      <c r="A9" s="8">
        <v>10910</v>
      </c>
      <c r="B9" s="4">
        <f>Data!Q34</f>
        <v>0.1</v>
      </c>
      <c r="C9" s="5">
        <f t="shared" si="2"/>
        <v>210816112</v>
      </c>
      <c r="D9" s="5">
        <f>D$1*$B9*$A9</f>
        <v>150583093</v>
      </c>
      <c r="E9" s="5">
        <f t="shared" si="0"/>
        <v>105408056</v>
      </c>
      <c r="F9" s="5">
        <f t="shared" si="0"/>
        <v>75291001</v>
      </c>
      <c r="G9" s="5">
        <f t="shared" si="0"/>
        <v>60233019.000000007</v>
      </c>
      <c r="H9" s="5">
        <f t="shared" si="0"/>
        <v>45175037</v>
      </c>
      <c r="I9" s="5">
        <f t="shared" si="0"/>
        <v>30117055</v>
      </c>
      <c r="J9" s="5">
        <f t="shared" si="0"/>
        <v>30117055</v>
      </c>
      <c r="K9" s="5">
        <f t="shared" si="0"/>
        <v>22586973.000000004</v>
      </c>
      <c r="L9" s="5">
        <f t="shared" si="0"/>
        <v>22586973.000000004</v>
      </c>
      <c r="M9" s="46"/>
      <c r="O9" s="8">
        <f t="shared" si="3"/>
        <v>10910</v>
      </c>
      <c r="P9" s="4">
        <f t="shared" si="3"/>
        <v>0.1</v>
      </c>
      <c r="Q9" s="5">
        <f t="shared" si="4"/>
        <v>210816112</v>
      </c>
      <c r="R9" s="5">
        <f t="shared" si="5"/>
        <v>150583093</v>
      </c>
      <c r="S9" s="5">
        <f t="shared" si="6"/>
        <v>105408056</v>
      </c>
      <c r="T9" s="5">
        <f t="shared" si="7"/>
        <v>75291001</v>
      </c>
      <c r="U9" s="5">
        <f t="shared" si="7"/>
        <v>60233019.000000007</v>
      </c>
      <c r="V9" s="5">
        <f t="shared" si="7"/>
        <v>45175037</v>
      </c>
      <c r="W9" s="5">
        <f t="shared" si="7"/>
        <v>30117055</v>
      </c>
      <c r="X9" s="5">
        <f t="shared" si="7"/>
        <v>30117055</v>
      </c>
      <c r="Y9" s="5">
        <f t="shared" si="7"/>
        <v>22586973.000000004</v>
      </c>
      <c r="Z9" s="5">
        <f>Z$1*$B9*$A9</f>
        <v>22586973.000000004</v>
      </c>
      <c r="AA9" s="46"/>
    </row>
    <row r="10" spans="1:27" ht="15" thickTop="1" thickBot="1" x14ac:dyDescent="0.6">
      <c r="A10" s="8">
        <v>13155</v>
      </c>
      <c r="B10" s="4">
        <f>Data!Q35</f>
        <v>0.11</v>
      </c>
      <c r="C10" s="5">
        <f t="shared" si="2"/>
        <v>279616365.60000002</v>
      </c>
      <c r="D10" s="5">
        <f t="shared" si="2"/>
        <v>199726182.15000001</v>
      </c>
      <c r="E10" s="5">
        <f t="shared" si="0"/>
        <v>139808182.80000001</v>
      </c>
      <c r="F10" s="5">
        <f t="shared" si="0"/>
        <v>99862367.549999997</v>
      </c>
      <c r="G10" s="5">
        <f t="shared" si="0"/>
        <v>79890183.450000003</v>
      </c>
      <c r="H10" s="5">
        <f t="shared" si="0"/>
        <v>59917999.350000009</v>
      </c>
      <c r="I10" s="5">
        <f t="shared" si="0"/>
        <v>39945815.25</v>
      </c>
      <c r="J10" s="5">
        <f t="shared" si="0"/>
        <v>39945815.25</v>
      </c>
      <c r="K10" s="5">
        <f t="shared" si="0"/>
        <v>29958276.149999999</v>
      </c>
      <c r="L10" s="5">
        <f t="shared" si="0"/>
        <v>29958276.149999999</v>
      </c>
      <c r="M10" s="46"/>
      <c r="O10" s="8">
        <f t="shared" si="3"/>
        <v>13155</v>
      </c>
      <c r="P10" s="4">
        <f t="shared" si="3"/>
        <v>0.11</v>
      </c>
      <c r="Q10" s="5">
        <f t="shared" si="4"/>
        <v>279616365.60000002</v>
      </c>
      <c r="R10" s="5">
        <f t="shared" si="5"/>
        <v>199726182.15000001</v>
      </c>
      <c r="S10" s="5">
        <f t="shared" si="6"/>
        <v>139808182.80000001</v>
      </c>
      <c r="T10" s="5">
        <f t="shared" si="7"/>
        <v>99862367.549999997</v>
      </c>
      <c r="U10" s="5">
        <f t="shared" si="7"/>
        <v>79890183.450000003</v>
      </c>
      <c r="V10" s="5">
        <f t="shared" si="7"/>
        <v>59917999.350000009</v>
      </c>
      <c r="W10" s="5">
        <f t="shared" si="7"/>
        <v>39945815.25</v>
      </c>
      <c r="X10" s="5">
        <f t="shared" si="7"/>
        <v>39945815.25</v>
      </c>
      <c r="Y10" s="5">
        <f t="shared" si="7"/>
        <v>29958276.149999999</v>
      </c>
      <c r="Z10" s="5">
        <f t="shared" si="7"/>
        <v>29958276.149999999</v>
      </c>
      <c r="AA10" s="46"/>
    </row>
    <row r="11" spans="1:27" ht="15" thickTop="1" thickBot="1" x14ac:dyDescent="0.6">
      <c r="A11" s="8">
        <v>19183</v>
      </c>
      <c r="B11" s="4">
        <f>Data!Q36</f>
        <v>0.1</v>
      </c>
      <c r="C11" s="5">
        <f t="shared" si="2"/>
        <v>370676945.60000002</v>
      </c>
      <c r="D11" s="5">
        <f t="shared" si="2"/>
        <v>264769520.90000004</v>
      </c>
      <c r="E11" s="5">
        <f t="shared" si="0"/>
        <v>185338472.80000001</v>
      </c>
      <c r="F11" s="5">
        <f t="shared" si="0"/>
        <v>132383801.30000001</v>
      </c>
      <c r="G11" s="5">
        <f t="shared" si="0"/>
        <v>105907424.70000002</v>
      </c>
      <c r="H11" s="5">
        <f t="shared" si="0"/>
        <v>79431048.099999994</v>
      </c>
      <c r="I11" s="5">
        <f t="shared" si="0"/>
        <v>52954671.5</v>
      </c>
      <c r="J11" s="5">
        <f t="shared" si="0"/>
        <v>52954671.5</v>
      </c>
      <c r="K11" s="5">
        <f t="shared" si="0"/>
        <v>39714564.900000006</v>
      </c>
      <c r="L11" s="5">
        <f t="shared" si="0"/>
        <v>39714564.900000006</v>
      </c>
      <c r="M11" s="46"/>
      <c r="O11" s="8">
        <f t="shared" si="3"/>
        <v>19183</v>
      </c>
      <c r="P11" s="4">
        <f t="shared" si="3"/>
        <v>0.1</v>
      </c>
      <c r="Q11" s="5">
        <f t="shared" si="4"/>
        <v>370676945.60000002</v>
      </c>
      <c r="R11" s="5">
        <f t="shared" si="5"/>
        <v>264769520.90000004</v>
      </c>
      <c r="S11" s="5">
        <f t="shared" si="6"/>
        <v>185338472.80000001</v>
      </c>
      <c r="T11" s="5">
        <f t="shared" si="7"/>
        <v>132383801.30000001</v>
      </c>
      <c r="U11" s="5">
        <f t="shared" si="7"/>
        <v>105907424.70000002</v>
      </c>
      <c r="V11" s="5">
        <f t="shared" si="7"/>
        <v>79431048.099999994</v>
      </c>
      <c r="W11" s="5">
        <f t="shared" si="7"/>
        <v>52954671.5</v>
      </c>
      <c r="X11" s="5">
        <f t="shared" si="7"/>
        <v>52954671.5</v>
      </c>
      <c r="Y11" s="5">
        <f t="shared" si="7"/>
        <v>39714564.900000006</v>
      </c>
      <c r="Z11" s="5">
        <f t="shared" si="7"/>
        <v>39714564.900000006</v>
      </c>
      <c r="AA11" s="46"/>
    </row>
    <row r="12" spans="1:27" ht="15" thickTop="1" thickBot="1" x14ac:dyDescent="0.6">
      <c r="A12" s="8">
        <v>25296</v>
      </c>
      <c r="B12" s="4">
        <f>Data!Q37</f>
        <v>0.06</v>
      </c>
      <c r="C12" s="5">
        <f t="shared" si="2"/>
        <v>293279800.31999999</v>
      </c>
      <c r="D12" s="5">
        <f t="shared" si="2"/>
        <v>209485788.47999999</v>
      </c>
      <c r="E12" s="5">
        <f t="shared" si="0"/>
        <v>146639900.16</v>
      </c>
      <c r="F12" s="5">
        <f t="shared" si="0"/>
        <v>104742135.36</v>
      </c>
      <c r="G12" s="5">
        <f t="shared" si="0"/>
        <v>83794011.840000004</v>
      </c>
      <c r="H12" s="5">
        <f t="shared" si="0"/>
        <v>62845888.32</v>
      </c>
      <c r="I12" s="5">
        <f t="shared" si="0"/>
        <v>41897764.799999997</v>
      </c>
      <c r="J12" s="5">
        <f t="shared" si="0"/>
        <v>41897764.799999997</v>
      </c>
      <c r="K12" s="5">
        <f t="shared" si="0"/>
        <v>31422185.280000001</v>
      </c>
      <c r="L12" s="5">
        <f t="shared" si="0"/>
        <v>31422185.280000001</v>
      </c>
      <c r="M12" s="46"/>
      <c r="O12" s="8">
        <f t="shared" si="3"/>
        <v>25296</v>
      </c>
      <c r="P12" s="4">
        <f t="shared" si="3"/>
        <v>0.06</v>
      </c>
      <c r="Q12" s="5">
        <f t="shared" si="4"/>
        <v>293279800.31999999</v>
      </c>
      <c r="R12" s="5">
        <f t="shared" si="5"/>
        <v>209485788.47999999</v>
      </c>
      <c r="S12" s="5">
        <f t="shared" si="6"/>
        <v>146639900.16</v>
      </c>
      <c r="T12" s="5">
        <f t="shared" si="7"/>
        <v>104742135.36</v>
      </c>
      <c r="U12" s="5">
        <f t="shared" si="7"/>
        <v>83794011.840000004</v>
      </c>
      <c r="V12" s="5">
        <f t="shared" si="7"/>
        <v>62845888.32</v>
      </c>
      <c r="W12" s="5">
        <f t="shared" si="7"/>
        <v>41897764.799999997</v>
      </c>
      <c r="X12" s="5">
        <f t="shared" si="7"/>
        <v>41897764.799999997</v>
      </c>
      <c r="Y12" s="5">
        <f t="shared" si="7"/>
        <v>31422185.280000001</v>
      </c>
      <c r="Z12" s="5">
        <f t="shared" si="7"/>
        <v>31422185.280000001</v>
      </c>
      <c r="AA12" s="46"/>
    </row>
    <row r="13" spans="1:27" ht="15" thickTop="1" thickBot="1" x14ac:dyDescent="0.6">
      <c r="A13" s="9">
        <v>36867</v>
      </c>
      <c r="B13" s="10">
        <f>Data!Q38</f>
        <v>0.03</v>
      </c>
      <c r="C13" s="11">
        <f t="shared" si="2"/>
        <v>213716524.31999999</v>
      </c>
      <c r="D13" s="11">
        <f t="shared" si="2"/>
        <v>152654818.22999999</v>
      </c>
      <c r="E13" s="11">
        <f t="shared" si="0"/>
        <v>106858262.16</v>
      </c>
      <c r="F13" s="11">
        <f t="shared" si="0"/>
        <v>76326856.109999999</v>
      </c>
      <c r="G13" s="11">
        <f t="shared" si="0"/>
        <v>61061706.089999996</v>
      </c>
      <c r="H13" s="11">
        <f t="shared" si="0"/>
        <v>45796556.07</v>
      </c>
      <c r="I13" s="11">
        <f t="shared" si="0"/>
        <v>30531406.050000001</v>
      </c>
      <c r="J13" s="11">
        <f t="shared" si="0"/>
        <v>30531406.050000001</v>
      </c>
      <c r="K13" s="11">
        <f t="shared" si="0"/>
        <v>22897725.030000001</v>
      </c>
      <c r="L13" s="11">
        <f t="shared" si="0"/>
        <v>22897725.030000001</v>
      </c>
      <c r="M13" s="47"/>
      <c r="O13" s="9">
        <f t="shared" si="3"/>
        <v>36867</v>
      </c>
      <c r="P13" s="10">
        <f t="shared" si="3"/>
        <v>0.03</v>
      </c>
      <c r="Q13" s="11">
        <f t="shared" si="4"/>
        <v>213716524.31999999</v>
      </c>
      <c r="R13" s="11">
        <f t="shared" si="5"/>
        <v>152654818.22999999</v>
      </c>
      <c r="S13" s="11">
        <f t="shared" si="6"/>
        <v>106858262.16</v>
      </c>
      <c r="T13" s="11">
        <f t="shared" si="7"/>
        <v>76326856.109999999</v>
      </c>
      <c r="U13" s="11">
        <f t="shared" si="7"/>
        <v>61061706.089999996</v>
      </c>
      <c r="V13" s="11">
        <f t="shared" si="7"/>
        <v>45796556.07</v>
      </c>
      <c r="W13" s="11">
        <f t="shared" si="7"/>
        <v>30531406.050000001</v>
      </c>
      <c r="X13" s="11">
        <f t="shared" si="7"/>
        <v>30531406.050000001</v>
      </c>
      <c r="Y13" s="11">
        <f t="shared" si="7"/>
        <v>22897725.030000001</v>
      </c>
      <c r="Z13" s="11">
        <f t="shared" si="7"/>
        <v>22897725.030000001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12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12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871</v>
      </c>
      <c r="B18" s="4">
        <f>B3</f>
        <v>0.06</v>
      </c>
      <c r="C18" s="5">
        <f>C$1*$B18*$A18</f>
        <v>10098304.32</v>
      </c>
      <c r="D18" s="5">
        <f>D$1*$B18*$A18</f>
        <v>7213081.9799999995</v>
      </c>
      <c r="E18" s="5">
        <f t="shared" ref="E18:L28" si="8">E$1*$B18*$A18</f>
        <v>5049152.16</v>
      </c>
      <c r="F18" s="5">
        <f t="shared" si="8"/>
        <v>3606514.86</v>
      </c>
      <c r="G18" s="5">
        <f t="shared" si="8"/>
        <v>2885222.34</v>
      </c>
      <c r="H18" s="5">
        <f t="shared" si="8"/>
        <v>2163929.8199999998</v>
      </c>
      <c r="I18" s="5">
        <f t="shared" si="8"/>
        <v>1442637.3</v>
      </c>
      <c r="J18" s="5">
        <f t="shared" si="8"/>
        <v>1442637.3</v>
      </c>
      <c r="K18" s="5">
        <f t="shared" si="8"/>
        <v>1081938.78</v>
      </c>
      <c r="L18" s="5">
        <f t="shared" si="8"/>
        <v>1081938.78</v>
      </c>
      <c r="M18" s="46"/>
      <c r="O18" s="8">
        <f>A18</f>
        <v>871</v>
      </c>
      <c r="P18" s="4">
        <f>B18</f>
        <v>0.06</v>
      </c>
      <c r="Q18" s="5">
        <f>Q$1*$B18*$A18</f>
        <v>10098304.32</v>
      </c>
      <c r="R18" s="5">
        <f>R$1*$B18*$A18</f>
        <v>7213081.9799999995</v>
      </c>
      <c r="S18" s="5">
        <f>S$1*$B18*$A18</f>
        <v>5049152.16</v>
      </c>
      <c r="T18" s="5">
        <f>T$1*$B18*$A18</f>
        <v>3606514.86</v>
      </c>
      <c r="U18" s="5">
        <f t="shared" ref="U18:Z18" si="9">U$1*$B18*$A18</f>
        <v>2885222.34</v>
      </c>
      <c r="V18" s="5">
        <f t="shared" si="9"/>
        <v>2163929.8199999998</v>
      </c>
      <c r="W18" s="5">
        <f t="shared" si="9"/>
        <v>1442637.3</v>
      </c>
      <c r="X18" s="5">
        <f t="shared" si="9"/>
        <v>1442637.3</v>
      </c>
      <c r="Y18" s="5">
        <f t="shared" si="9"/>
        <v>1081938.78</v>
      </c>
      <c r="Z18" s="5">
        <f t="shared" si="9"/>
        <v>1081938.78</v>
      </c>
      <c r="AA18" s="46"/>
    </row>
    <row r="19" spans="1:27" ht="15" thickTop="1" thickBot="1" x14ac:dyDescent="0.6">
      <c r="A19" s="8">
        <v>1553</v>
      </c>
      <c r="B19" s="4">
        <f t="shared" ref="B19:B28" si="10">B4</f>
        <v>0.05</v>
      </c>
      <c r="C19" s="5">
        <f t="shared" ref="C19:D28" si="11">C$1*$B19*$A19</f>
        <v>15004464.800000001</v>
      </c>
      <c r="D19" s="5">
        <f t="shared" si="11"/>
        <v>10717485.950000001</v>
      </c>
      <c r="E19" s="5">
        <f t="shared" si="8"/>
        <v>7502232.4000000004</v>
      </c>
      <c r="F19" s="5">
        <f t="shared" si="8"/>
        <v>5358704.1500000004</v>
      </c>
      <c r="G19" s="5">
        <f t="shared" si="8"/>
        <v>4286978.8500000006</v>
      </c>
      <c r="H19" s="5">
        <f t="shared" si="8"/>
        <v>3215253.55</v>
      </c>
      <c r="I19" s="5">
        <f t="shared" si="8"/>
        <v>2143528.25</v>
      </c>
      <c r="J19" s="5">
        <f t="shared" si="8"/>
        <v>2143528.25</v>
      </c>
      <c r="K19" s="5">
        <f t="shared" si="8"/>
        <v>1607587.9500000002</v>
      </c>
      <c r="L19" s="5">
        <f t="shared" si="8"/>
        <v>1607587.9500000002</v>
      </c>
      <c r="M19" s="46"/>
      <c r="O19" s="8">
        <f t="shared" ref="O19:P28" si="12">A19</f>
        <v>1553</v>
      </c>
      <c r="P19" s="4">
        <f t="shared" si="12"/>
        <v>0.05</v>
      </c>
      <c r="Q19" s="5">
        <f t="shared" ref="Q19:Q28" si="13">Q$1*$B19*$A19</f>
        <v>15004464.800000001</v>
      </c>
      <c r="R19" s="5">
        <f t="shared" ref="R19:R28" si="14">$D$1*$B19*$A19</f>
        <v>10717485.950000001</v>
      </c>
      <c r="S19" s="5">
        <f t="shared" ref="S19:S28" si="15">$E$1*$B19*$A19</f>
        <v>7502232.4000000004</v>
      </c>
      <c r="T19" s="5">
        <f t="shared" ref="T19:Z28" si="16">T$1*$B19*$A19</f>
        <v>5358704.1500000004</v>
      </c>
      <c r="U19" s="5">
        <f t="shared" si="16"/>
        <v>4286978.8500000006</v>
      </c>
      <c r="V19" s="5">
        <f t="shared" si="16"/>
        <v>3215253.55</v>
      </c>
      <c r="W19" s="5">
        <f t="shared" si="16"/>
        <v>2143528.25</v>
      </c>
      <c r="X19" s="5">
        <f t="shared" si="16"/>
        <v>2143528.25</v>
      </c>
      <c r="Y19" s="5">
        <f t="shared" si="16"/>
        <v>1607587.9500000002</v>
      </c>
      <c r="Z19" s="5">
        <f t="shared" si="16"/>
        <v>1607587.9500000002</v>
      </c>
      <c r="AA19" s="46"/>
    </row>
    <row r="20" spans="1:27" ht="15" thickTop="1" thickBot="1" x14ac:dyDescent="0.6">
      <c r="A20" s="8">
        <v>2115</v>
      </c>
      <c r="B20" s="4">
        <f t="shared" si="10"/>
        <v>0.12</v>
      </c>
      <c r="C20" s="5">
        <f t="shared" si="11"/>
        <v>49042281.600000001</v>
      </c>
      <c r="D20" s="5">
        <f t="shared" si="11"/>
        <v>35030237.399999999</v>
      </c>
      <c r="E20" s="5">
        <f t="shared" si="8"/>
        <v>24521140.800000001</v>
      </c>
      <c r="F20" s="5">
        <f t="shared" si="8"/>
        <v>17514991.800000001</v>
      </c>
      <c r="G20" s="5">
        <f t="shared" si="8"/>
        <v>14012044.199999999</v>
      </c>
      <c r="H20" s="5">
        <f t="shared" si="8"/>
        <v>10509096.6</v>
      </c>
      <c r="I20" s="5">
        <f t="shared" si="8"/>
        <v>7006149</v>
      </c>
      <c r="J20" s="5">
        <f t="shared" si="8"/>
        <v>7006149</v>
      </c>
      <c r="K20" s="5">
        <f t="shared" si="8"/>
        <v>5254421.4000000004</v>
      </c>
      <c r="L20" s="5">
        <f t="shared" si="8"/>
        <v>5254421.4000000004</v>
      </c>
      <c r="M20" s="46"/>
      <c r="O20" s="8">
        <f t="shared" si="12"/>
        <v>2115</v>
      </c>
      <c r="P20" s="4">
        <f t="shared" si="12"/>
        <v>0.12</v>
      </c>
      <c r="Q20" s="5">
        <f t="shared" si="13"/>
        <v>49042281.600000001</v>
      </c>
      <c r="R20" s="5">
        <f t="shared" si="14"/>
        <v>35030237.399999999</v>
      </c>
      <c r="S20" s="5">
        <f t="shared" si="15"/>
        <v>24521140.800000001</v>
      </c>
      <c r="T20" s="5">
        <f t="shared" si="16"/>
        <v>17514991.800000001</v>
      </c>
      <c r="U20" s="5">
        <f t="shared" si="16"/>
        <v>14012044.199999999</v>
      </c>
      <c r="V20" s="5">
        <f t="shared" si="16"/>
        <v>10509096.6</v>
      </c>
      <c r="W20" s="5">
        <f t="shared" si="16"/>
        <v>7006149</v>
      </c>
      <c r="X20" s="5">
        <f t="shared" si="16"/>
        <v>7006149</v>
      </c>
      <c r="Y20" s="5">
        <f t="shared" si="16"/>
        <v>5254421.4000000004</v>
      </c>
      <c r="Z20" s="5">
        <f t="shared" si="16"/>
        <v>5254421.4000000004</v>
      </c>
      <c r="AA20" s="46"/>
    </row>
    <row r="21" spans="1:27" ht="15" thickTop="1" thickBot="1" x14ac:dyDescent="0.6">
      <c r="A21" s="8">
        <v>4959</v>
      </c>
      <c r="B21" s="4">
        <f t="shared" si="10"/>
        <v>0.13</v>
      </c>
      <c r="C21" s="5">
        <f t="shared" si="11"/>
        <v>124570873.44</v>
      </c>
      <c r="D21" s="5">
        <f t="shared" si="11"/>
        <v>88979287.410000011</v>
      </c>
      <c r="E21" s="5">
        <f t="shared" si="8"/>
        <v>62285436.719999999</v>
      </c>
      <c r="F21" s="5">
        <f t="shared" si="8"/>
        <v>44489321.370000005</v>
      </c>
      <c r="G21" s="5">
        <f t="shared" si="8"/>
        <v>35591586.030000001</v>
      </c>
      <c r="H21" s="5">
        <f t="shared" si="8"/>
        <v>26693850.689999998</v>
      </c>
      <c r="I21" s="5">
        <f t="shared" si="8"/>
        <v>17796115.350000001</v>
      </c>
      <c r="J21" s="5">
        <f t="shared" si="8"/>
        <v>17796115.350000001</v>
      </c>
      <c r="K21" s="5">
        <f t="shared" si="8"/>
        <v>13346603.01</v>
      </c>
      <c r="L21" s="5">
        <f t="shared" si="8"/>
        <v>13346603.01</v>
      </c>
      <c r="M21" s="46"/>
      <c r="O21" s="8">
        <f t="shared" si="12"/>
        <v>4959</v>
      </c>
      <c r="P21" s="4">
        <f t="shared" si="12"/>
        <v>0.13</v>
      </c>
      <c r="Q21" s="5">
        <f t="shared" si="13"/>
        <v>124570873.44</v>
      </c>
      <c r="R21" s="5">
        <f t="shared" si="14"/>
        <v>88979287.410000011</v>
      </c>
      <c r="S21" s="5">
        <f t="shared" si="15"/>
        <v>62285436.719999999</v>
      </c>
      <c r="T21" s="5">
        <f t="shared" si="16"/>
        <v>44489321.370000005</v>
      </c>
      <c r="U21" s="5">
        <f t="shared" si="16"/>
        <v>35591586.030000001</v>
      </c>
      <c r="V21" s="5">
        <f t="shared" si="16"/>
        <v>26693850.689999998</v>
      </c>
      <c r="W21" s="5">
        <f t="shared" si="16"/>
        <v>17796115.350000001</v>
      </c>
      <c r="X21" s="5">
        <f t="shared" si="16"/>
        <v>17796115.350000001</v>
      </c>
      <c r="Y21" s="5">
        <f t="shared" si="16"/>
        <v>13346603.01</v>
      </c>
      <c r="Z21" s="5">
        <f t="shared" si="16"/>
        <v>13346603.01</v>
      </c>
      <c r="AA21" s="46"/>
    </row>
    <row r="22" spans="1:27" ht="15" thickTop="1" thickBot="1" x14ac:dyDescent="0.6">
      <c r="A22" s="8">
        <v>7047</v>
      </c>
      <c r="B22" s="4">
        <f t="shared" si="10"/>
        <v>0.13</v>
      </c>
      <c r="C22" s="5">
        <f t="shared" si="11"/>
        <v>177021767.52000001</v>
      </c>
      <c r="D22" s="5">
        <f t="shared" si="11"/>
        <v>126444250.53000002</v>
      </c>
      <c r="E22" s="5">
        <f t="shared" si="8"/>
        <v>88510883.760000005</v>
      </c>
      <c r="F22" s="5">
        <f t="shared" si="8"/>
        <v>63221667.210000001</v>
      </c>
      <c r="G22" s="5">
        <f t="shared" si="8"/>
        <v>50577516.990000002</v>
      </c>
      <c r="H22" s="5">
        <f t="shared" si="8"/>
        <v>37933366.769999996</v>
      </c>
      <c r="I22" s="5">
        <f t="shared" si="8"/>
        <v>25289216.550000001</v>
      </c>
      <c r="J22" s="5">
        <f t="shared" si="8"/>
        <v>25289216.550000001</v>
      </c>
      <c r="K22" s="5">
        <f t="shared" si="8"/>
        <v>18966225.329999998</v>
      </c>
      <c r="L22" s="5">
        <f t="shared" si="8"/>
        <v>18966225.329999998</v>
      </c>
      <c r="M22" s="46"/>
      <c r="O22" s="8">
        <f t="shared" si="12"/>
        <v>7047</v>
      </c>
      <c r="P22" s="4">
        <f t="shared" si="12"/>
        <v>0.13</v>
      </c>
      <c r="Q22" s="5">
        <f t="shared" si="13"/>
        <v>177021767.52000001</v>
      </c>
      <c r="R22" s="5">
        <f t="shared" si="14"/>
        <v>126444250.53000002</v>
      </c>
      <c r="S22" s="5">
        <f t="shared" si="15"/>
        <v>88510883.760000005</v>
      </c>
      <c r="T22" s="5">
        <f t="shared" si="16"/>
        <v>63221667.210000001</v>
      </c>
      <c r="U22" s="5">
        <f t="shared" si="16"/>
        <v>50577516.990000002</v>
      </c>
      <c r="V22" s="5">
        <f t="shared" si="16"/>
        <v>37933366.769999996</v>
      </c>
      <c r="W22" s="5">
        <f t="shared" si="16"/>
        <v>25289216.550000001</v>
      </c>
      <c r="X22" s="5">
        <f t="shared" si="16"/>
        <v>25289216.550000001</v>
      </c>
      <c r="Y22" s="5">
        <f t="shared" si="16"/>
        <v>18966225.329999998</v>
      </c>
      <c r="Z22" s="5">
        <f t="shared" si="16"/>
        <v>18966225.329999998</v>
      </c>
      <c r="AA22" s="46"/>
    </row>
    <row r="23" spans="1:27" ht="15" thickTop="1" thickBot="1" x14ac:dyDescent="0.6">
      <c r="A23" s="8">
        <v>9830</v>
      </c>
      <c r="B23" s="4">
        <f t="shared" si="10"/>
        <v>0.12</v>
      </c>
      <c r="C23" s="5">
        <f t="shared" si="11"/>
        <v>227936467.19999999</v>
      </c>
      <c r="D23" s="5">
        <f t="shared" si="11"/>
        <v>162811930.79999998</v>
      </c>
      <c r="E23" s="5">
        <f t="shared" si="8"/>
        <v>113968233.59999999</v>
      </c>
      <c r="F23" s="5">
        <f t="shared" si="8"/>
        <v>81405375.599999994</v>
      </c>
      <c r="G23" s="5">
        <f t="shared" si="8"/>
        <v>65124536.399999999</v>
      </c>
      <c r="H23" s="5">
        <f t="shared" si="8"/>
        <v>48843697.200000003</v>
      </c>
      <c r="I23" s="5">
        <f t="shared" si="8"/>
        <v>32562858</v>
      </c>
      <c r="J23" s="5">
        <f t="shared" si="8"/>
        <v>32562858</v>
      </c>
      <c r="K23" s="5">
        <f t="shared" si="8"/>
        <v>24421258.800000001</v>
      </c>
      <c r="L23" s="5">
        <f t="shared" si="8"/>
        <v>24421258.800000001</v>
      </c>
      <c r="M23" s="46"/>
      <c r="O23" s="8">
        <f t="shared" si="12"/>
        <v>9830</v>
      </c>
      <c r="P23" s="4">
        <f t="shared" si="12"/>
        <v>0.12</v>
      </c>
      <c r="Q23" s="5">
        <f t="shared" si="13"/>
        <v>227936467.19999999</v>
      </c>
      <c r="R23" s="5">
        <f t="shared" si="14"/>
        <v>162811930.79999998</v>
      </c>
      <c r="S23" s="5">
        <f t="shared" si="15"/>
        <v>113968233.59999999</v>
      </c>
      <c r="T23" s="5">
        <f t="shared" si="16"/>
        <v>81405375.599999994</v>
      </c>
      <c r="U23" s="5">
        <f t="shared" si="16"/>
        <v>65124536.399999999</v>
      </c>
      <c r="V23" s="5">
        <f t="shared" si="16"/>
        <v>48843697.200000003</v>
      </c>
      <c r="W23" s="5">
        <f t="shared" si="16"/>
        <v>32562858</v>
      </c>
      <c r="X23" s="5">
        <f t="shared" si="16"/>
        <v>32562858</v>
      </c>
      <c r="Y23" s="5">
        <f t="shared" si="16"/>
        <v>24421258.800000001</v>
      </c>
      <c r="Z23" s="5">
        <f t="shared" si="16"/>
        <v>24421258.800000001</v>
      </c>
      <c r="AA23" s="46"/>
    </row>
    <row r="24" spans="1:27" ht="15" thickTop="1" thickBot="1" x14ac:dyDescent="0.6">
      <c r="A24" s="8">
        <v>10547</v>
      </c>
      <c r="B24" s="4">
        <f t="shared" si="10"/>
        <v>0.1</v>
      </c>
      <c r="C24" s="5">
        <f t="shared" si="11"/>
        <v>203801790.40000001</v>
      </c>
      <c r="D24" s="5">
        <f>D$1*$B24*$A24</f>
        <v>145572858.10000002</v>
      </c>
      <c r="E24" s="5">
        <f t="shared" si="8"/>
        <v>101900895.2</v>
      </c>
      <c r="F24" s="5">
        <f t="shared" si="8"/>
        <v>72785901.700000003</v>
      </c>
      <c r="G24" s="5">
        <f t="shared" si="8"/>
        <v>58228932.300000004</v>
      </c>
      <c r="H24" s="5">
        <f t="shared" si="8"/>
        <v>43671962.899999999</v>
      </c>
      <c r="I24" s="5">
        <f t="shared" si="8"/>
        <v>29114993.5</v>
      </c>
      <c r="J24" s="5">
        <f t="shared" si="8"/>
        <v>29114993.5</v>
      </c>
      <c r="K24" s="5">
        <f t="shared" si="8"/>
        <v>21835454.100000001</v>
      </c>
      <c r="L24" s="5">
        <f t="shared" si="8"/>
        <v>21835454.100000001</v>
      </c>
      <c r="M24" s="46"/>
      <c r="O24" s="8">
        <f t="shared" si="12"/>
        <v>10547</v>
      </c>
      <c r="P24" s="4">
        <f t="shared" si="12"/>
        <v>0.1</v>
      </c>
      <c r="Q24" s="5">
        <f t="shared" si="13"/>
        <v>203801790.40000001</v>
      </c>
      <c r="R24" s="5">
        <f t="shared" si="14"/>
        <v>145572858.10000002</v>
      </c>
      <c r="S24" s="5">
        <f t="shared" si="15"/>
        <v>101900895.2</v>
      </c>
      <c r="T24" s="5">
        <f t="shared" si="16"/>
        <v>72785901.700000003</v>
      </c>
      <c r="U24" s="5">
        <f t="shared" si="16"/>
        <v>58228932.300000004</v>
      </c>
      <c r="V24" s="5">
        <f t="shared" si="16"/>
        <v>43671962.899999999</v>
      </c>
      <c r="W24" s="5">
        <f t="shared" si="16"/>
        <v>29114993.5</v>
      </c>
      <c r="X24" s="5">
        <f t="shared" si="16"/>
        <v>29114993.5</v>
      </c>
      <c r="Y24" s="5">
        <f t="shared" si="16"/>
        <v>21835454.100000001</v>
      </c>
      <c r="Z24" s="5">
        <f>Z$1*$B24*$A24</f>
        <v>21835454.100000001</v>
      </c>
      <c r="AA24" s="46"/>
    </row>
    <row r="25" spans="1:27" ht="15" thickTop="1" thickBot="1" x14ac:dyDescent="0.6">
      <c r="A25" s="8">
        <v>14201</v>
      </c>
      <c r="B25" s="4">
        <f t="shared" si="10"/>
        <v>0.11</v>
      </c>
      <c r="C25" s="5">
        <f t="shared" si="11"/>
        <v>301849639.51999998</v>
      </c>
      <c r="D25" s="5">
        <f t="shared" si="11"/>
        <v>215607108.53</v>
      </c>
      <c r="E25" s="5">
        <f t="shared" si="8"/>
        <v>150924819.75999999</v>
      </c>
      <c r="F25" s="5">
        <f t="shared" si="8"/>
        <v>107802773.20999999</v>
      </c>
      <c r="G25" s="5">
        <f t="shared" si="8"/>
        <v>86242530.989999995</v>
      </c>
      <c r="H25" s="5">
        <f t="shared" si="8"/>
        <v>64682288.770000003</v>
      </c>
      <c r="I25" s="5">
        <f t="shared" si="8"/>
        <v>43122046.550000004</v>
      </c>
      <c r="J25" s="5">
        <f t="shared" si="8"/>
        <v>43122046.550000004</v>
      </c>
      <c r="K25" s="5">
        <f t="shared" si="8"/>
        <v>32340363.329999998</v>
      </c>
      <c r="L25" s="5">
        <f t="shared" si="8"/>
        <v>32340363.329999998</v>
      </c>
      <c r="M25" s="46"/>
      <c r="O25" s="8">
        <f t="shared" si="12"/>
        <v>14201</v>
      </c>
      <c r="P25" s="4">
        <f t="shared" si="12"/>
        <v>0.11</v>
      </c>
      <c r="Q25" s="5">
        <f t="shared" si="13"/>
        <v>301849639.51999998</v>
      </c>
      <c r="R25" s="5">
        <f t="shared" si="14"/>
        <v>215607108.53</v>
      </c>
      <c r="S25" s="5">
        <f t="shared" si="15"/>
        <v>150924819.75999999</v>
      </c>
      <c r="T25" s="5">
        <f t="shared" si="16"/>
        <v>107802773.20999999</v>
      </c>
      <c r="U25" s="5">
        <f t="shared" si="16"/>
        <v>86242530.989999995</v>
      </c>
      <c r="V25" s="5">
        <f t="shared" si="16"/>
        <v>64682288.770000003</v>
      </c>
      <c r="W25" s="5">
        <f t="shared" si="16"/>
        <v>43122046.550000004</v>
      </c>
      <c r="X25" s="5">
        <f t="shared" si="16"/>
        <v>43122046.550000004</v>
      </c>
      <c r="Y25" s="5">
        <f t="shared" si="16"/>
        <v>32340363.329999998</v>
      </c>
      <c r="Z25" s="5">
        <f t="shared" si="16"/>
        <v>32340363.329999998</v>
      </c>
      <c r="AA25" s="46"/>
    </row>
    <row r="26" spans="1:27" ht="15" thickTop="1" thickBot="1" x14ac:dyDescent="0.6">
      <c r="A26" s="8">
        <v>19853</v>
      </c>
      <c r="B26" s="4">
        <f t="shared" si="10"/>
        <v>0.1</v>
      </c>
      <c r="C26" s="5">
        <f t="shared" si="11"/>
        <v>383623489.60000002</v>
      </c>
      <c r="D26" s="5">
        <f t="shared" si="11"/>
        <v>274017061.90000004</v>
      </c>
      <c r="E26" s="5">
        <f t="shared" si="8"/>
        <v>191811744.80000001</v>
      </c>
      <c r="F26" s="5">
        <f t="shared" si="8"/>
        <v>137007538.30000001</v>
      </c>
      <c r="G26" s="5">
        <f t="shared" si="8"/>
        <v>109606427.70000002</v>
      </c>
      <c r="H26" s="5">
        <f t="shared" si="8"/>
        <v>82205317.099999994</v>
      </c>
      <c r="I26" s="5">
        <f t="shared" si="8"/>
        <v>54804206.5</v>
      </c>
      <c r="J26" s="5">
        <f t="shared" si="8"/>
        <v>54804206.5</v>
      </c>
      <c r="K26" s="5">
        <f t="shared" si="8"/>
        <v>41101665.900000006</v>
      </c>
      <c r="L26" s="5">
        <f t="shared" si="8"/>
        <v>41101665.900000006</v>
      </c>
      <c r="M26" s="46"/>
      <c r="O26" s="8">
        <f t="shared" si="12"/>
        <v>19853</v>
      </c>
      <c r="P26" s="4">
        <f t="shared" si="12"/>
        <v>0.1</v>
      </c>
      <c r="Q26" s="5">
        <f t="shared" si="13"/>
        <v>383623489.60000002</v>
      </c>
      <c r="R26" s="5">
        <f t="shared" si="14"/>
        <v>274017061.90000004</v>
      </c>
      <c r="S26" s="5">
        <f t="shared" si="15"/>
        <v>191811744.80000001</v>
      </c>
      <c r="T26" s="5">
        <f t="shared" si="16"/>
        <v>137007538.30000001</v>
      </c>
      <c r="U26" s="5">
        <f t="shared" si="16"/>
        <v>109606427.70000002</v>
      </c>
      <c r="V26" s="5">
        <f t="shared" si="16"/>
        <v>82205317.099999994</v>
      </c>
      <c r="W26" s="5">
        <f t="shared" si="16"/>
        <v>54804206.5</v>
      </c>
      <c r="X26" s="5">
        <f t="shared" si="16"/>
        <v>54804206.5</v>
      </c>
      <c r="Y26" s="5">
        <f t="shared" si="16"/>
        <v>41101665.900000006</v>
      </c>
      <c r="Z26" s="5">
        <f t="shared" si="16"/>
        <v>41101665.900000006</v>
      </c>
      <c r="AA26" s="46"/>
    </row>
    <row r="27" spans="1:27" ht="15" thickTop="1" thickBot="1" x14ac:dyDescent="0.6">
      <c r="A27" s="8">
        <v>26077</v>
      </c>
      <c r="B27" s="4">
        <f t="shared" si="10"/>
        <v>0.06</v>
      </c>
      <c r="C27" s="5">
        <f t="shared" si="11"/>
        <v>302334651.83999997</v>
      </c>
      <c r="D27" s="5">
        <f t="shared" si="11"/>
        <v>215953546.25999999</v>
      </c>
      <c r="E27" s="5">
        <f t="shared" si="8"/>
        <v>151167325.91999999</v>
      </c>
      <c r="F27" s="5">
        <f t="shared" si="8"/>
        <v>107975990.81999999</v>
      </c>
      <c r="G27" s="5">
        <f t="shared" si="8"/>
        <v>86381105.579999998</v>
      </c>
      <c r="H27" s="5">
        <f t="shared" si="8"/>
        <v>64786220.340000004</v>
      </c>
      <c r="I27" s="5">
        <f t="shared" si="8"/>
        <v>43191335.100000001</v>
      </c>
      <c r="J27" s="5">
        <f t="shared" si="8"/>
        <v>43191335.100000001</v>
      </c>
      <c r="K27" s="5">
        <f t="shared" si="8"/>
        <v>32392327.860000003</v>
      </c>
      <c r="L27" s="5">
        <f t="shared" si="8"/>
        <v>32392327.860000003</v>
      </c>
      <c r="M27" s="46"/>
      <c r="O27" s="8">
        <f t="shared" si="12"/>
        <v>26077</v>
      </c>
      <c r="P27" s="4">
        <f t="shared" si="12"/>
        <v>0.06</v>
      </c>
      <c r="Q27" s="5">
        <f t="shared" si="13"/>
        <v>302334651.83999997</v>
      </c>
      <c r="R27" s="5">
        <f t="shared" si="14"/>
        <v>215953546.25999999</v>
      </c>
      <c r="S27" s="5">
        <f t="shared" si="15"/>
        <v>151167325.91999999</v>
      </c>
      <c r="T27" s="5">
        <f t="shared" si="16"/>
        <v>107975990.81999999</v>
      </c>
      <c r="U27" s="5">
        <f t="shared" si="16"/>
        <v>86381105.579999998</v>
      </c>
      <c r="V27" s="5">
        <f t="shared" si="16"/>
        <v>64786220.340000004</v>
      </c>
      <c r="W27" s="5">
        <f t="shared" si="16"/>
        <v>43191335.100000001</v>
      </c>
      <c r="X27" s="5">
        <f t="shared" si="16"/>
        <v>43191335.100000001</v>
      </c>
      <c r="Y27" s="5">
        <f t="shared" si="16"/>
        <v>32392327.860000003</v>
      </c>
      <c r="Z27" s="5">
        <f t="shared" si="16"/>
        <v>32392327.860000003</v>
      </c>
      <c r="AA27" s="46"/>
    </row>
    <row r="28" spans="1:27" ht="15" thickTop="1" thickBot="1" x14ac:dyDescent="0.6">
      <c r="A28" s="9">
        <v>41725</v>
      </c>
      <c r="B28" s="10">
        <f t="shared" si="10"/>
        <v>0.03</v>
      </c>
      <c r="C28" s="11">
        <f t="shared" si="11"/>
        <v>241878156</v>
      </c>
      <c r="D28" s="11">
        <f t="shared" si="11"/>
        <v>172770290.24999997</v>
      </c>
      <c r="E28" s="11">
        <f t="shared" si="8"/>
        <v>120939078</v>
      </c>
      <c r="F28" s="11">
        <f t="shared" si="8"/>
        <v>86384519.25</v>
      </c>
      <c r="G28" s="11">
        <f t="shared" si="8"/>
        <v>69107865.75</v>
      </c>
      <c r="H28" s="11">
        <f t="shared" si="8"/>
        <v>51831212.25</v>
      </c>
      <c r="I28" s="11">
        <f t="shared" si="8"/>
        <v>34554558.75</v>
      </c>
      <c r="J28" s="11">
        <f t="shared" si="8"/>
        <v>34554558.75</v>
      </c>
      <c r="K28" s="11">
        <f t="shared" si="8"/>
        <v>25914980.25</v>
      </c>
      <c r="L28" s="11">
        <f t="shared" si="8"/>
        <v>25914980.25</v>
      </c>
      <c r="M28" s="47"/>
      <c r="O28" s="9">
        <f t="shared" si="12"/>
        <v>41725</v>
      </c>
      <c r="P28" s="10">
        <f t="shared" si="12"/>
        <v>0.03</v>
      </c>
      <c r="Q28" s="11">
        <f t="shared" si="13"/>
        <v>241878156</v>
      </c>
      <c r="R28" s="11">
        <f t="shared" si="14"/>
        <v>172770290.24999997</v>
      </c>
      <c r="S28" s="11">
        <f t="shared" si="15"/>
        <v>120939078</v>
      </c>
      <c r="T28" s="11">
        <f t="shared" si="16"/>
        <v>86384519.25</v>
      </c>
      <c r="U28" s="11">
        <f t="shared" si="16"/>
        <v>69107865.75</v>
      </c>
      <c r="V28" s="11">
        <f t="shared" si="16"/>
        <v>51831212.25</v>
      </c>
      <c r="W28" s="11">
        <f t="shared" si="16"/>
        <v>34554558.75</v>
      </c>
      <c r="X28" s="11">
        <f t="shared" si="16"/>
        <v>34554558.75</v>
      </c>
      <c r="Y28" s="11">
        <f t="shared" si="16"/>
        <v>25914980.25</v>
      </c>
      <c r="Z28" s="11">
        <f t="shared" si="16"/>
        <v>25914980.25</v>
      </c>
      <c r="AA28" s="47"/>
    </row>
    <row r="30" spans="1:27" ht="14.7" thickBot="1" x14ac:dyDescent="0.6"/>
    <row r="31" spans="1:27" ht="19.5" thickBot="1" x14ac:dyDescent="0.75">
      <c r="A31" s="12" t="str">
        <f>A16</f>
        <v>Year 12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12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316</v>
      </c>
      <c r="B33" s="4">
        <f>B18</f>
        <v>0.06</v>
      </c>
      <c r="C33" s="5">
        <f>C$1*$B33*$A33</f>
        <v>3663678.72</v>
      </c>
      <c r="D33" s="5">
        <f>D$1*$B33*$A33</f>
        <v>2616916.0799999996</v>
      </c>
      <c r="E33" s="5">
        <f t="shared" ref="E33:L43" si="17">E$1*$B33*$A33</f>
        <v>1831839.36</v>
      </c>
      <c r="F33" s="5">
        <f t="shared" si="17"/>
        <v>1308448.56</v>
      </c>
      <c r="G33" s="5">
        <f t="shared" si="17"/>
        <v>1046762.64</v>
      </c>
      <c r="H33" s="5">
        <f t="shared" si="17"/>
        <v>785076.72</v>
      </c>
      <c r="I33" s="5">
        <f t="shared" si="17"/>
        <v>523390.8</v>
      </c>
      <c r="J33" s="5">
        <f t="shared" si="17"/>
        <v>523390.8</v>
      </c>
      <c r="K33" s="5">
        <f t="shared" si="17"/>
        <v>392528.88</v>
      </c>
      <c r="L33" s="5">
        <f t="shared" si="17"/>
        <v>392528.88</v>
      </c>
      <c r="M33" s="46"/>
      <c r="O33" s="8">
        <f>A33</f>
        <v>316</v>
      </c>
      <c r="P33" s="4">
        <f>B33</f>
        <v>0.06</v>
      </c>
      <c r="Q33" s="5">
        <f>Q$1*$B33*$A33</f>
        <v>3663678.72</v>
      </c>
      <c r="R33" s="5">
        <f>R$1*$B33*$A33</f>
        <v>2616916.0799999996</v>
      </c>
      <c r="S33" s="5">
        <f>S$1*$B33*$A33</f>
        <v>1831839.36</v>
      </c>
      <c r="T33" s="5">
        <f>T$1*$B33*$A33</f>
        <v>1308448.56</v>
      </c>
      <c r="U33" s="5">
        <f t="shared" ref="U33:Z33" si="18">U$1*$B33*$A33</f>
        <v>1046762.64</v>
      </c>
      <c r="V33" s="5">
        <f t="shared" si="18"/>
        <v>785076.72</v>
      </c>
      <c r="W33" s="5">
        <f t="shared" si="18"/>
        <v>523390.8</v>
      </c>
      <c r="X33" s="5">
        <f t="shared" si="18"/>
        <v>523390.8</v>
      </c>
      <c r="Y33" s="5">
        <f t="shared" si="18"/>
        <v>392528.88</v>
      </c>
      <c r="Z33" s="5">
        <f t="shared" si="18"/>
        <v>392528.88</v>
      </c>
      <c r="AA33" s="46"/>
    </row>
    <row r="34" spans="1:27" ht="15" thickTop="1" thickBot="1" x14ac:dyDescent="0.6">
      <c r="A34" s="8">
        <v>1424</v>
      </c>
      <c r="B34" s="4">
        <f t="shared" ref="B34:B43" si="19">B19</f>
        <v>0.05</v>
      </c>
      <c r="C34" s="5">
        <f t="shared" ref="C34:D43" si="20">C$1*$B34*$A34</f>
        <v>13758118.4</v>
      </c>
      <c r="D34" s="5">
        <f t="shared" si="20"/>
        <v>9827237.6000000015</v>
      </c>
      <c r="E34" s="5">
        <f t="shared" si="17"/>
        <v>6879059.2000000002</v>
      </c>
      <c r="F34" s="5">
        <f t="shared" si="17"/>
        <v>4913583.2</v>
      </c>
      <c r="G34" s="5">
        <f t="shared" si="17"/>
        <v>3930880.8000000003</v>
      </c>
      <c r="H34" s="5">
        <f t="shared" si="17"/>
        <v>2948178.4</v>
      </c>
      <c r="I34" s="5">
        <f t="shared" si="17"/>
        <v>1965476</v>
      </c>
      <c r="J34" s="5">
        <f t="shared" si="17"/>
        <v>1965476</v>
      </c>
      <c r="K34" s="5">
        <f t="shared" si="17"/>
        <v>1474053.6</v>
      </c>
      <c r="L34" s="5">
        <f t="shared" si="17"/>
        <v>1474053.6</v>
      </c>
      <c r="M34" s="46"/>
      <c r="O34" s="8">
        <f t="shared" ref="O34:P43" si="21">A34</f>
        <v>1424</v>
      </c>
      <c r="P34" s="4">
        <f t="shared" si="21"/>
        <v>0.05</v>
      </c>
      <c r="Q34" s="5">
        <f t="shared" ref="Q34:Q43" si="22">Q$1*$B34*$A34</f>
        <v>13758118.4</v>
      </c>
      <c r="R34" s="5">
        <f t="shared" ref="R34:R43" si="23">$D$1*$B34*$A34</f>
        <v>9827237.6000000015</v>
      </c>
      <c r="S34" s="5">
        <f t="shared" ref="S34:S43" si="24">$E$1*$B34*$A34</f>
        <v>6879059.2000000002</v>
      </c>
      <c r="T34" s="5">
        <f t="shared" ref="T34:Z43" si="25">T$1*$B34*$A34</f>
        <v>4913583.2</v>
      </c>
      <c r="U34" s="5">
        <f t="shared" si="25"/>
        <v>3930880.8000000003</v>
      </c>
      <c r="V34" s="5">
        <f t="shared" si="25"/>
        <v>2948178.4</v>
      </c>
      <c r="W34" s="5">
        <f t="shared" si="25"/>
        <v>1965476</v>
      </c>
      <c r="X34" s="5">
        <f t="shared" si="25"/>
        <v>1965476</v>
      </c>
      <c r="Y34" s="5">
        <f t="shared" si="25"/>
        <v>1474053.6</v>
      </c>
      <c r="Z34" s="5">
        <f t="shared" si="25"/>
        <v>1474053.6</v>
      </c>
      <c r="AA34" s="46"/>
    </row>
    <row r="35" spans="1:27" ht="15" thickTop="1" thickBot="1" x14ac:dyDescent="0.6">
      <c r="A35" s="8">
        <v>2287</v>
      </c>
      <c r="B35" s="4">
        <f t="shared" si="19"/>
        <v>0.12</v>
      </c>
      <c r="C35" s="5">
        <f t="shared" si="20"/>
        <v>53030590.079999998</v>
      </c>
      <c r="D35" s="5">
        <f t="shared" si="20"/>
        <v>37879032.119999997</v>
      </c>
      <c r="E35" s="5">
        <f t="shared" si="17"/>
        <v>26515295.039999999</v>
      </c>
      <c r="F35" s="5">
        <f t="shared" si="17"/>
        <v>18939378.84</v>
      </c>
      <c r="G35" s="5">
        <f t="shared" si="17"/>
        <v>15151557.959999999</v>
      </c>
      <c r="H35" s="5">
        <f t="shared" si="17"/>
        <v>11363737.08</v>
      </c>
      <c r="I35" s="5">
        <f t="shared" si="17"/>
        <v>7575916.2000000002</v>
      </c>
      <c r="J35" s="5">
        <f t="shared" si="17"/>
        <v>7575916.2000000002</v>
      </c>
      <c r="K35" s="5">
        <f t="shared" si="17"/>
        <v>5681731.3200000003</v>
      </c>
      <c r="L35" s="5">
        <f t="shared" si="17"/>
        <v>5681731.3200000003</v>
      </c>
      <c r="M35" s="46"/>
      <c r="O35" s="8">
        <f t="shared" si="21"/>
        <v>2287</v>
      </c>
      <c r="P35" s="4">
        <f t="shared" si="21"/>
        <v>0.12</v>
      </c>
      <c r="Q35" s="5">
        <f t="shared" si="22"/>
        <v>53030590.079999998</v>
      </c>
      <c r="R35" s="5">
        <f t="shared" si="23"/>
        <v>37879032.119999997</v>
      </c>
      <c r="S35" s="5">
        <f t="shared" si="24"/>
        <v>26515295.039999999</v>
      </c>
      <c r="T35" s="5">
        <f t="shared" si="25"/>
        <v>18939378.84</v>
      </c>
      <c r="U35" s="5">
        <f t="shared" si="25"/>
        <v>15151557.959999999</v>
      </c>
      <c r="V35" s="5">
        <f t="shared" si="25"/>
        <v>11363737.08</v>
      </c>
      <c r="W35" s="5">
        <f t="shared" si="25"/>
        <v>7575916.2000000002</v>
      </c>
      <c r="X35" s="5">
        <f t="shared" si="25"/>
        <v>7575916.2000000002</v>
      </c>
      <c r="Y35" s="5">
        <f t="shared" si="25"/>
        <v>5681731.3200000003</v>
      </c>
      <c r="Z35" s="5">
        <f t="shared" si="25"/>
        <v>5681731.3200000003</v>
      </c>
      <c r="AA35" s="46"/>
    </row>
    <row r="36" spans="1:27" ht="15" thickTop="1" thickBot="1" x14ac:dyDescent="0.6">
      <c r="A36" s="8">
        <v>5872</v>
      </c>
      <c r="B36" s="4">
        <f t="shared" si="19"/>
        <v>0.13</v>
      </c>
      <c r="C36" s="5">
        <f t="shared" si="20"/>
        <v>147505579.52000001</v>
      </c>
      <c r="D36" s="5">
        <f t="shared" si="20"/>
        <v>105361237.28000002</v>
      </c>
      <c r="E36" s="5">
        <f t="shared" si="17"/>
        <v>73752789.760000005</v>
      </c>
      <c r="F36" s="5">
        <f t="shared" si="17"/>
        <v>52680236.960000001</v>
      </c>
      <c r="G36" s="5">
        <f t="shared" si="17"/>
        <v>42144342.240000002</v>
      </c>
      <c r="H36" s="5">
        <f t="shared" si="17"/>
        <v>31608447.52</v>
      </c>
      <c r="I36" s="5">
        <f t="shared" si="17"/>
        <v>21072552.800000001</v>
      </c>
      <c r="J36" s="5">
        <f t="shared" si="17"/>
        <v>21072552.800000001</v>
      </c>
      <c r="K36" s="5">
        <f t="shared" si="17"/>
        <v>15803842.08</v>
      </c>
      <c r="L36" s="5">
        <f t="shared" si="17"/>
        <v>15803842.08</v>
      </c>
      <c r="M36" s="46"/>
      <c r="O36" s="8">
        <f t="shared" si="21"/>
        <v>5872</v>
      </c>
      <c r="P36" s="4">
        <f t="shared" si="21"/>
        <v>0.13</v>
      </c>
      <c r="Q36" s="5">
        <f t="shared" si="22"/>
        <v>147505579.52000001</v>
      </c>
      <c r="R36" s="5">
        <f t="shared" si="23"/>
        <v>105361237.28000002</v>
      </c>
      <c r="S36" s="5">
        <f t="shared" si="24"/>
        <v>73752789.760000005</v>
      </c>
      <c r="T36" s="5">
        <f t="shared" si="25"/>
        <v>52680236.960000001</v>
      </c>
      <c r="U36" s="5">
        <f t="shared" si="25"/>
        <v>42144342.240000002</v>
      </c>
      <c r="V36" s="5">
        <f t="shared" si="25"/>
        <v>31608447.52</v>
      </c>
      <c r="W36" s="5">
        <f t="shared" si="25"/>
        <v>21072552.800000001</v>
      </c>
      <c r="X36" s="5">
        <f t="shared" si="25"/>
        <v>21072552.800000001</v>
      </c>
      <c r="Y36" s="5">
        <f t="shared" si="25"/>
        <v>15803842.08</v>
      </c>
      <c r="Z36" s="5">
        <f t="shared" si="25"/>
        <v>15803842.08</v>
      </c>
      <c r="AA36" s="46"/>
    </row>
    <row r="37" spans="1:27" ht="15" thickTop="1" thickBot="1" x14ac:dyDescent="0.6">
      <c r="A37" s="8">
        <v>7339</v>
      </c>
      <c r="B37" s="4">
        <f t="shared" si="19"/>
        <v>0.13</v>
      </c>
      <c r="C37" s="5">
        <f t="shared" si="20"/>
        <v>184356854.24000001</v>
      </c>
      <c r="D37" s="5">
        <f t="shared" si="20"/>
        <v>131683603.61000001</v>
      </c>
      <c r="E37" s="5">
        <f t="shared" si="17"/>
        <v>92178427.120000005</v>
      </c>
      <c r="F37" s="5">
        <f t="shared" si="17"/>
        <v>65841324.770000003</v>
      </c>
      <c r="G37" s="5">
        <f t="shared" si="17"/>
        <v>52673250.630000003</v>
      </c>
      <c r="H37" s="5">
        <f t="shared" si="17"/>
        <v>39505176.490000002</v>
      </c>
      <c r="I37" s="5">
        <f t="shared" si="17"/>
        <v>26337102.350000001</v>
      </c>
      <c r="J37" s="5">
        <f t="shared" si="17"/>
        <v>26337102.350000001</v>
      </c>
      <c r="K37" s="5">
        <f t="shared" si="17"/>
        <v>19752111.210000001</v>
      </c>
      <c r="L37" s="5">
        <f t="shared" si="17"/>
        <v>19752111.210000001</v>
      </c>
      <c r="M37" s="46"/>
      <c r="O37" s="8">
        <f t="shared" si="21"/>
        <v>7339</v>
      </c>
      <c r="P37" s="4">
        <f t="shared" si="21"/>
        <v>0.13</v>
      </c>
      <c r="Q37" s="5">
        <f t="shared" si="22"/>
        <v>184356854.24000001</v>
      </c>
      <c r="R37" s="5">
        <f t="shared" si="23"/>
        <v>131683603.61000001</v>
      </c>
      <c r="S37" s="5">
        <f t="shared" si="24"/>
        <v>92178427.120000005</v>
      </c>
      <c r="T37" s="5">
        <f t="shared" si="25"/>
        <v>65841324.770000003</v>
      </c>
      <c r="U37" s="5">
        <f t="shared" si="25"/>
        <v>52673250.630000003</v>
      </c>
      <c r="V37" s="5">
        <f t="shared" si="25"/>
        <v>39505176.490000002</v>
      </c>
      <c r="W37" s="5">
        <f t="shared" si="25"/>
        <v>26337102.350000001</v>
      </c>
      <c r="X37" s="5">
        <f t="shared" si="25"/>
        <v>26337102.350000001</v>
      </c>
      <c r="Y37" s="5">
        <f t="shared" si="25"/>
        <v>19752111.210000001</v>
      </c>
      <c r="Z37" s="5">
        <f t="shared" si="25"/>
        <v>19752111.210000001</v>
      </c>
      <c r="AA37" s="46"/>
    </row>
    <row r="38" spans="1:27" ht="15" thickTop="1" thickBot="1" x14ac:dyDescent="0.6">
      <c r="A38" s="8">
        <v>9798</v>
      </c>
      <c r="B38" s="4">
        <f t="shared" si="19"/>
        <v>0.12</v>
      </c>
      <c r="C38" s="5">
        <f t="shared" si="20"/>
        <v>227194456.31999999</v>
      </c>
      <c r="D38" s="5">
        <f t="shared" si="20"/>
        <v>162281922.47999999</v>
      </c>
      <c r="E38" s="5">
        <f t="shared" si="17"/>
        <v>113597228.16</v>
      </c>
      <c r="F38" s="5">
        <f t="shared" si="17"/>
        <v>81140373.359999999</v>
      </c>
      <c r="G38" s="5">
        <f t="shared" si="17"/>
        <v>64912533.839999996</v>
      </c>
      <c r="H38" s="5">
        <f t="shared" si="17"/>
        <v>48684694.32</v>
      </c>
      <c r="I38" s="5">
        <f t="shared" si="17"/>
        <v>32456854.800000001</v>
      </c>
      <c r="J38" s="5">
        <f t="shared" si="17"/>
        <v>32456854.800000001</v>
      </c>
      <c r="K38" s="5">
        <f t="shared" si="17"/>
        <v>24341759.280000001</v>
      </c>
      <c r="L38" s="5">
        <f t="shared" si="17"/>
        <v>24341759.280000001</v>
      </c>
      <c r="M38" s="46"/>
      <c r="O38" s="8">
        <f t="shared" si="21"/>
        <v>9798</v>
      </c>
      <c r="P38" s="4">
        <f t="shared" si="21"/>
        <v>0.12</v>
      </c>
      <c r="Q38" s="5">
        <f t="shared" si="22"/>
        <v>227194456.31999999</v>
      </c>
      <c r="R38" s="5">
        <f t="shared" si="23"/>
        <v>162281922.47999999</v>
      </c>
      <c r="S38" s="5">
        <f t="shared" si="24"/>
        <v>113597228.16</v>
      </c>
      <c r="T38" s="5">
        <f t="shared" si="25"/>
        <v>81140373.359999999</v>
      </c>
      <c r="U38" s="5">
        <f t="shared" si="25"/>
        <v>64912533.839999996</v>
      </c>
      <c r="V38" s="5">
        <f t="shared" si="25"/>
        <v>48684694.32</v>
      </c>
      <c r="W38" s="5">
        <f t="shared" si="25"/>
        <v>32456854.800000001</v>
      </c>
      <c r="X38" s="5">
        <f t="shared" si="25"/>
        <v>32456854.800000001</v>
      </c>
      <c r="Y38" s="5">
        <f t="shared" si="25"/>
        <v>24341759.280000001</v>
      </c>
      <c r="Z38" s="5">
        <f t="shared" si="25"/>
        <v>24341759.280000001</v>
      </c>
      <c r="AA38" s="46"/>
    </row>
    <row r="39" spans="1:27" ht="15" thickTop="1" thickBot="1" x14ac:dyDescent="0.6">
      <c r="A39" s="8">
        <v>11876</v>
      </c>
      <c r="B39" s="4">
        <f t="shared" si="19"/>
        <v>0.1</v>
      </c>
      <c r="C39" s="5">
        <f t="shared" si="20"/>
        <v>229482323.20000002</v>
      </c>
      <c r="D39" s="5">
        <f>D$1*$B39*$A39</f>
        <v>163916114.80000001</v>
      </c>
      <c r="E39" s="5">
        <f t="shared" si="17"/>
        <v>114741161.60000001</v>
      </c>
      <c r="F39" s="5">
        <f t="shared" si="17"/>
        <v>81957463.600000009</v>
      </c>
      <c r="G39" s="5">
        <f t="shared" si="17"/>
        <v>65566208.400000006</v>
      </c>
      <c r="H39" s="5">
        <f t="shared" si="17"/>
        <v>49174953.199999996</v>
      </c>
      <c r="I39" s="5">
        <f t="shared" si="17"/>
        <v>32783698</v>
      </c>
      <c r="J39" s="5">
        <f t="shared" si="17"/>
        <v>32783698</v>
      </c>
      <c r="K39" s="5">
        <f t="shared" si="17"/>
        <v>24586882.800000001</v>
      </c>
      <c r="L39" s="5">
        <f t="shared" si="17"/>
        <v>24586882.800000001</v>
      </c>
      <c r="M39" s="46"/>
      <c r="O39" s="8">
        <f t="shared" si="21"/>
        <v>11876</v>
      </c>
      <c r="P39" s="4">
        <f t="shared" si="21"/>
        <v>0.1</v>
      </c>
      <c r="Q39" s="5">
        <f t="shared" si="22"/>
        <v>229482323.20000002</v>
      </c>
      <c r="R39" s="5">
        <f t="shared" si="23"/>
        <v>163916114.80000001</v>
      </c>
      <c r="S39" s="5">
        <f t="shared" si="24"/>
        <v>114741161.60000001</v>
      </c>
      <c r="T39" s="5">
        <f t="shared" si="25"/>
        <v>81957463.600000009</v>
      </c>
      <c r="U39" s="5">
        <f t="shared" si="25"/>
        <v>65566208.400000006</v>
      </c>
      <c r="V39" s="5">
        <f t="shared" si="25"/>
        <v>49174953.199999996</v>
      </c>
      <c r="W39" s="5">
        <f t="shared" si="25"/>
        <v>32783698</v>
      </c>
      <c r="X39" s="5">
        <f t="shared" si="25"/>
        <v>32783698</v>
      </c>
      <c r="Y39" s="5">
        <f t="shared" si="25"/>
        <v>24586882.800000001</v>
      </c>
      <c r="Z39" s="5">
        <f>Z$1*$B39*$A39</f>
        <v>24586882.800000001</v>
      </c>
      <c r="AA39" s="46"/>
    </row>
    <row r="40" spans="1:27" ht="15" thickTop="1" thickBot="1" x14ac:dyDescent="0.6">
      <c r="A40" s="8">
        <v>14487</v>
      </c>
      <c r="B40" s="4">
        <f t="shared" si="19"/>
        <v>0.11</v>
      </c>
      <c r="C40" s="5">
        <f t="shared" si="20"/>
        <v>307928718.24000001</v>
      </c>
      <c r="D40" s="5">
        <f t="shared" si="20"/>
        <v>219949312.11000001</v>
      </c>
      <c r="E40" s="5">
        <f t="shared" si="17"/>
        <v>153964359.12</v>
      </c>
      <c r="F40" s="5">
        <f t="shared" si="17"/>
        <v>109973859.27</v>
      </c>
      <c r="G40" s="5">
        <f t="shared" si="17"/>
        <v>87979406.129999995</v>
      </c>
      <c r="H40" s="5">
        <f t="shared" si="17"/>
        <v>65984952.99000001</v>
      </c>
      <c r="I40" s="5">
        <f t="shared" si="17"/>
        <v>43990499.850000001</v>
      </c>
      <c r="J40" s="5">
        <f t="shared" si="17"/>
        <v>43990499.850000001</v>
      </c>
      <c r="K40" s="5">
        <f t="shared" si="17"/>
        <v>32991679.709999997</v>
      </c>
      <c r="L40" s="5">
        <f t="shared" si="17"/>
        <v>32991679.709999997</v>
      </c>
      <c r="M40" s="46"/>
      <c r="O40" s="8">
        <f t="shared" si="21"/>
        <v>14487</v>
      </c>
      <c r="P40" s="4">
        <f t="shared" si="21"/>
        <v>0.11</v>
      </c>
      <c r="Q40" s="5">
        <f t="shared" si="22"/>
        <v>307928718.24000001</v>
      </c>
      <c r="R40" s="5">
        <f t="shared" si="23"/>
        <v>219949312.11000001</v>
      </c>
      <c r="S40" s="5">
        <f t="shared" si="24"/>
        <v>153964359.12</v>
      </c>
      <c r="T40" s="5">
        <f t="shared" si="25"/>
        <v>109973859.27</v>
      </c>
      <c r="U40" s="5">
        <f t="shared" si="25"/>
        <v>87979406.129999995</v>
      </c>
      <c r="V40" s="5">
        <f t="shared" si="25"/>
        <v>65984952.99000001</v>
      </c>
      <c r="W40" s="5">
        <f t="shared" si="25"/>
        <v>43990499.850000001</v>
      </c>
      <c r="X40" s="5">
        <f t="shared" si="25"/>
        <v>43990499.850000001</v>
      </c>
      <c r="Y40" s="5">
        <f t="shared" si="25"/>
        <v>32991679.709999997</v>
      </c>
      <c r="Z40" s="5">
        <f t="shared" si="25"/>
        <v>32991679.709999997</v>
      </c>
      <c r="AA40" s="46"/>
    </row>
    <row r="41" spans="1:27" ht="15" thickTop="1" thickBot="1" x14ac:dyDescent="0.6">
      <c r="A41" s="8">
        <v>16654</v>
      </c>
      <c r="B41" s="4">
        <f t="shared" si="19"/>
        <v>0.1</v>
      </c>
      <c r="C41" s="5">
        <f t="shared" si="20"/>
        <v>321808572.80000001</v>
      </c>
      <c r="D41" s="5">
        <f t="shared" si="20"/>
        <v>229863504.20000002</v>
      </c>
      <c r="E41" s="5">
        <f t="shared" si="17"/>
        <v>160904286.40000001</v>
      </c>
      <c r="F41" s="5">
        <f t="shared" si="17"/>
        <v>114930919.40000001</v>
      </c>
      <c r="G41" s="5">
        <f t="shared" si="17"/>
        <v>91945068.600000009</v>
      </c>
      <c r="H41" s="5">
        <f t="shared" si="17"/>
        <v>68959217.799999997</v>
      </c>
      <c r="I41" s="5">
        <f t="shared" si="17"/>
        <v>45973367</v>
      </c>
      <c r="J41" s="5">
        <f t="shared" si="17"/>
        <v>45973367</v>
      </c>
      <c r="K41" s="5">
        <f t="shared" si="17"/>
        <v>34478776.200000003</v>
      </c>
      <c r="L41" s="5">
        <f t="shared" si="17"/>
        <v>34478776.200000003</v>
      </c>
      <c r="M41" s="46"/>
      <c r="O41" s="8">
        <f t="shared" si="21"/>
        <v>16654</v>
      </c>
      <c r="P41" s="4">
        <f t="shared" si="21"/>
        <v>0.1</v>
      </c>
      <c r="Q41" s="5">
        <f t="shared" si="22"/>
        <v>321808572.80000001</v>
      </c>
      <c r="R41" s="5">
        <f t="shared" si="23"/>
        <v>229863504.20000002</v>
      </c>
      <c r="S41" s="5">
        <f t="shared" si="24"/>
        <v>160904286.40000001</v>
      </c>
      <c r="T41" s="5">
        <f t="shared" si="25"/>
        <v>114930919.40000001</v>
      </c>
      <c r="U41" s="5">
        <f t="shared" si="25"/>
        <v>91945068.600000009</v>
      </c>
      <c r="V41" s="5">
        <f t="shared" si="25"/>
        <v>68959217.799999997</v>
      </c>
      <c r="W41" s="5">
        <f t="shared" si="25"/>
        <v>45973367</v>
      </c>
      <c r="X41" s="5">
        <f t="shared" si="25"/>
        <v>45973367</v>
      </c>
      <c r="Y41" s="5">
        <f t="shared" si="25"/>
        <v>34478776.200000003</v>
      </c>
      <c r="Z41" s="5">
        <f t="shared" si="25"/>
        <v>34478776.200000003</v>
      </c>
      <c r="AA41" s="46"/>
    </row>
    <row r="42" spans="1:27" ht="15" thickTop="1" thickBot="1" x14ac:dyDescent="0.6">
      <c r="A42" s="8">
        <v>26556</v>
      </c>
      <c r="B42" s="4">
        <f t="shared" si="19"/>
        <v>0.06</v>
      </c>
      <c r="C42" s="5">
        <f t="shared" si="20"/>
        <v>307888139.51999998</v>
      </c>
      <c r="D42" s="5">
        <f t="shared" si="20"/>
        <v>219920327.27999997</v>
      </c>
      <c r="E42" s="5">
        <f t="shared" si="17"/>
        <v>153944069.75999999</v>
      </c>
      <c r="F42" s="5">
        <f t="shared" si="17"/>
        <v>109959366.95999999</v>
      </c>
      <c r="G42" s="5">
        <f t="shared" si="17"/>
        <v>87967812.239999995</v>
      </c>
      <c r="H42" s="5">
        <f t="shared" si="17"/>
        <v>65976257.520000003</v>
      </c>
      <c r="I42" s="5">
        <f t="shared" si="17"/>
        <v>43984702.799999997</v>
      </c>
      <c r="J42" s="5">
        <f t="shared" si="17"/>
        <v>43984702.799999997</v>
      </c>
      <c r="K42" s="5">
        <f t="shared" si="17"/>
        <v>32987332.080000002</v>
      </c>
      <c r="L42" s="5">
        <f t="shared" si="17"/>
        <v>32987332.080000002</v>
      </c>
      <c r="M42" s="46"/>
      <c r="O42" s="8">
        <f t="shared" si="21"/>
        <v>26556</v>
      </c>
      <c r="P42" s="4">
        <f t="shared" si="21"/>
        <v>0.06</v>
      </c>
      <c r="Q42" s="5">
        <f t="shared" si="22"/>
        <v>307888139.51999998</v>
      </c>
      <c r="R42" s="5">
        <f t="shared" si="23"/>
        <v>219920327.27999997</v>
      </c>
      <c r="S42" s="5">
        <f t="shared" si="24"/>
        <v>153944069.75999999</v>
      </c>
      <c r="T42" s="5">
        <f t="shared" si="25"/>
        <v>109959366.95999999</v>
      </c>
      <c r="U42" s="5">
        <f t="shared" si="25"/>
        <v>87967812.239999995</v>
      </c>
      <c r="V42" s="5">
        <f t="shared" si="25"/>
        <v>65976257.520000003</v>
      </c>
      <c r="W42" s="5">
        <f t="shared" si="25"/>
        <v>43984702.799999997</v>
      </c>
      <c r="X42" s="5">
        <f t="shared" si="25"/>
        <v>43984702.799999997</v>
      </c>
      <c r="Y42" s="5">
        <f t="shared" si="25"/>
        <v>32987332.080000002</v>
      </c>
      <c r="Z42" s="5">
        <f t="shared" si="25"/>
        <v>32987332.080000002</v>
      </c>
      <c r="AA42" s="46"/>
    </row>
    <row r="43" spans="1:27" ht="15" thickTop="1" thickBot="1" x14ac:dyDescent="0.6">
      <c r="A43" s="9">
        <v>34812</v>
      </c>
      <c r="B43" s="10">
        <f t="shared" si="19"/>
        <v>0.03</v>
      </c>
      <c r="C43" s="11">
        <f t="shared" si="20"/>
        <v>201803771.52000001</v>
      </c>
      <c r="D43" s="11">
        <f t="shared" si="20"/>
        <v>144145700.27999997</v>
      </c>
      <c r="E43" s="11">
        <f t="shared" si="17"/>
        <v>100901885.76000001</v>
      </c>
      <c r="F43" s="11">
        <f t="shared" si="17"/>
        <v>72072327.959999993</v>
      </c>
      <c r="G43" s="11">
        <f t="shared" si="17"/>
        <v>57658071.240000002</v>
      </c>
      <c r="H43" s="11">
        <f t="shared" si="17"/>
        <v>43243814.520000003</v>
      </c>
      <c r="I43" s="11">
        <f t="shared" si="17"/>
        <v>28829557.800000001</v>
      </c>
      <c r="J43" s="11">
        <f t="shared" si="17"/>
        <v>28829557.800000001</v>
      </c>
      <c r="K43" s="11">
        <f t="shared" si="17"/>
        <v>21621385.080000002</v>
      </c>
      <c r="L43" s="11">
        <f t="shared" si="17"/>
        <v>21621385.080000002</v>
      </c>
      <c r="M43" s="47"/>
      <c r="O43" s="9">
        <f t="shared" si="21"/>
        <v>34812</v>
      </c>
      <c r="P43" s="10">
        <f t="shared" si="21"/>
        <v>0.03</v>
      </c>
      <c r="Q43" s="11">
        <f t="shared" si="22"/>
        <v>201803771.52000001</v>
      </c>
      <c r="R43" s="11">
        <f t="shared" si="23"/>
        <v>144145700.27999997</v>
      </c>
      <c r="S43" s="11">
        <f t="shared" si="24"/>
        <v>100901885.76000001</v>
      </c>
      <c r="T43" s="11">
        <f t="shared" si="25"/>
        <v>72072327.959999993</v>
      </c>
      <c r="U43" s="11">
        <f t="shared" si="25"/>
        <v>57658071.240000002</v>
      </c>
      <c r="V43" s="11">
        <f t="shared" si="25"/>
        <v>43243814.520000003</v>
      </c>
      <c r="W43" s="11">
        <f t="shared" si="25"/>
        <v>28829557.800000001</v>
      </c>
      <c r="X43" s="11">
        <f t="shared" si="25"/>
        <v>28829557.800000001</v>
      </c>
      <c r="Y43" s="11">
        <f t="shared" si="25"/>
        <v>21621385.080000002</v>
      </c>
      <c r="Z43" s="11">
        <f t="shared" si="25"/>
        <v>21621385.080000002</v>
      </c>
      <c r="AA43" s="47"/>
    </row>
    <row r="45" spans="1:27" ht="14.7" thickBot="1" x14ac:dyDescent="0.6"/>
    <row r="46" spans="1:27" ht="19.5" thickBot="1" x14ac:dyDescent="0.75">
      <c r="A46" s="12" t="str">
        <f>A1</f>
        <v>Year 12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12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80</v>
      </c>
      <c r="B48" s="4">
        <f>B33</f>
        <v>0.06</v>
      </c>
      <c r="C48" s="5">
        <f>C$1*$B48*$A48</f>
        <v>927513.59999999998</v>
      </c>
      <c r="D48" s="5">
        <f>D$1*$B48*$A48</f>
        <v>662510.39999999991</v>
      </c>
      <c r="E48" s="5">
        <f t="shared" ref="E48:L58" si="26">E$1*$B48*$A48</f>
        <v>463756.79999999999</v>
      </c>
      <c r="F48" s="5">
        <f t="shared" si="26"/>
        <v>331252.8</v>
      </c>
      <c r="G48" s="5">
        <f t="shared" si="26"/>
        <v>265003.2</v>
      </c>
      <c r="H48" s="5">
        <f t="shared" si="26"/>
        <v>198753.6</v>
      </c>
      <c r="I48" s="5">
        <f t="shared" si="26"/>
        <v>132504</v>
      </c>
      <c r="J48" s="5">
        <f t="shared" si="26"/>
        <v>132504</v>
      </c>
      <c r="K48" s="5">
        <f t="shared" si="26"/>
        <v>99374.400000000009</v>
      </c>
      <c r="L48" s="5">
        <f t="shared" si="26"/>
        <v>99374.400000000009</v>
      </c>
      <c r="M48" s="46"/>
      <c r="O48" s="8">
        <f>A48</f>
        <v>80</v>
      </c>
      <c r="P48" s="4">
        <f>B48</f>
        <v>0.06</v>
      </c>
      <c r="Q48" s="5">
        <f>Q$1*$B48*$A48</f>
        <v>927513.59999999998</v>
      </c>
      <c r="R48" s="5">
        <f>R$1*$B48*$A48</f>
        <v>662510.39999999991</v>
      </c>
      <c r="S48" s="5">
        <f>S$1*$B48*$A48</f>
        <v>463756.79999999999</v>
      </c>
      <c r="T48" s="5">
        <f>T$1*$B48*$A48</f>
        <v>331252.8</v>
      </c>
      <c r="U48" s="5">
        <f t="shared" ref="U48:Z48" si="27">U$1*$B48*$A48</f>
        <v>265003.2</v>
      </c>
      <c r="V48" s="5">
        <f t="shared" si="27"/>
        <v>198753.6</v>
      </c>
      <c r="W48" s="5">
        <f t="shared" si="27"/>
        <v>132504</v>
      </c>
      <c r="X48" s="5">
        <f t="shared" si="27"/>
        <v>132504</v>
      </c>
      <c r="Y48" s="5">
        <f t="shared" si="27"/>
        <v>99374.400000000009</v>
      </c>
      <c r="Z48" s="5">
        <f t="shared" si="27"/>
        <v>99374.400000000009</v>
      </c>
      <c r="AA48" s="46"/>
    </row>
    <row r="49" spans="1:27" ht="15" thickTop="1" thickBot="1" x14ac:dyDescent="0.6">
      <c r="A49" s="8">
        <v>1799</v>
      </c>
      <c r="B49" s="4">
        <f t="shared" ref="B49:B58" si="28">B34</f>
        <v>0.05</v>
      </c>
      <c r="C49" s="5">
        <f t="shared" ref="C49:D58" si="29">C$1*$B49*$A49</f>
        <v>17381218.400000002</v>
      </c>
      <c r="D49" s="5">
        <f t="shared" si="29"/>
        <v>12415168.850000001</v>
      </c>
      <c r="E49" s="5">
        <f t="shared" si="26"/>
        <v>8690609.2000000011</v>
      </c>
      <c r="F49" s="5">
        <f t="shared" si="26"/>
        <v>6207539.4500000002</v>
      </c>
      <c r="G49" s="5">
        <f t="shared" si="26"/>
        <v>4966049.5500000007</v>
      </c>
      <c r="H49" s="5">
        <f t="shared" si="26"/>
        <v>3724559.65</v>
      </c>
      <c r="I49" s="5">
        <f t="shared" si="26"/>
        <v>2483069.75</v>
      </c>
      <c r="J49" s="5">
        <f t="shared" si="26"/>
        <v>2483069.75</v>
      </c>
      <c r="K49" s="5">
        <f t="shared" si="26"/>
        <v>1862234.85</v>
      </c>
      <c r="L49" s="5">
        <f t="shared" si="26"/>
        <v>1862234.85</v>
      </c>
      <c r="M49" s="46"/>
      <c r="O49" s="8">
        <f t="shared" ref="O49:P58" si="30">A49</f>
        <v>1799</v>
      </c>
      <c r="P49" s="4">
        <f t="shared" si="30"/>
        <v>0.05</v>
      </c>
      <c r="Q49" s="5">
        <f t="shared" ref="Q49:Q58" si="31">Q$1*$B49*$A49</f>
        <v>17381218.400000002</v>
      </c>
      <c r="R49" s="5">
        <f t="shared" ref="R49:R58" si="32">$D$1*$B49*$A49</f>
        <v>12415168.850000001</v>
      </c>
      <c r="S49" s="5">
        <f t="shared" ref="S49:S58" si="33">$E$1*$B49*$A49</f>
        <v>8690609.2000000011</v>
      </c>
      <c r="T49" s="5">
        <f t="shared" ref="T49:Z58" si="34">T$1*$B49*$A49</f>
        <v>6207539.4500000002</v>
      </c>
      <c r="U49" s="5">
        <f t="shared" si="34"/>
        <v>4966049.5500000007</v>
      </c>
      <c r="V49" s="5">
        <f t="shared" si="34"/>
        <v>3724559.65</v>
      </c>
      <c r="W49" s="5">
        <f t="shared" si="34"/>
        <v>2483069.75</v>
      </c>
      <c r="X49" s="5">
        <f t="shared" si="34"/>
        <v>2483069.75</v>
      </c>
      <c r="Y49" s="5">
        <f t="shared" si="34"/>
        <v>1862234.85</v>
      </c>
      <c r="Z49" s="5">
        <f t="shared" si="34"/>
        <v>1862234.85</v>
      </c>
      <c r="AA49" s="46"/>
    </row>
    <row r="50" spans="1:27" ht="15" thickTop="1" thickBot="1" x14ac:dyDescent="0.6">
      <c r="A50" s="8">
        <v>3095</v>
      </c>
      <c r="B50" s="4">
        <f t="shared" si="28"/>
        <v>0.12</v>
      </c>
      <c r="C50" s="5">
        <f t="shared" si="29"/>
        <v>71766364.799999997</v>
      </c>
      <c r="D50" s="5">
        <f t="shared" si="29"/>
        <v>51261742.199999996</v>
      </c>
      <c r="E50" s="5">
        <f t="shared" si="26"/>
        <v>35883182.399999999</v>
      </c>
      <c r="F50" s="5">
        <f t="shared" si="26"/>
        <v>25630685.399999999</v>
      </c>
      <c r="G50" s="5">
        <f t="shared" si="26"/>
        <v>20504622.600000001</v>
      </c>
      <c r="H50" s="5">
        <f t="shared" si="26"/>
        <v>15378559.800000001</v>
      </c>
      <c r="I50" s="5">
        <f t="shared" si="26"/>
        <v>10252497</v>
      </c>
      <c r="J50" s="5">
        <f t="shared" si="26"/>
        <v>10252497</v>
      </c>
      <c r="K50" s="5">
        <f t="shared" si="26"/>
        <v>7689094.2000000002</v>
      </c>
      <c r="L50" s="5">
        <f t="shared" si="26"/>
        <v>7689094.2000000002</v>
      </c>
      <c r="M50" s="46"/>
      <c r="O50" s="8">
        <f t="shared" si="30"/>
        <v>3095</v>
      </c>
      <c r="P50" s="4">
        <f t="shared" si="30"/>
        <v>0.12</v>
      </c>
      <c r="Q50" s="5">
        <f t="shared" si="31"/>
        <v>71766364.799999997</v>
      </c>
      <c r="R50" s="5">
        <f t="shared" si="32"/>
        <v>51261742.199999996</v>
      </c>
      <c r="S50" s="5">
        <f t="shared" si="33"/>
        <v>35883182.399999999</v>
      </c>
      <c r="T50" s="5">
        <f t="shared" si="34"/>
        <v>25630685.399999999</v>
      </c>
      <c r="U50" s="5">
        <f t="shared" si="34"/>
        <v>20504622.600000001</v>
      </c>
      <c r="V50" s="5">
        <f t="shared" si="34"/>
        <v>15378559.800000001</v>
      </c>
      <c r="W50" s="5">
        <f t="shared" si="34"/>
        <v>10252497</v>
      </c>
      <c r="X50" s="5">
        <f t="shared" si="34"/>
        <v>10252497</v>
      </c>
      <c r="Y50" s="5">
        <f t="shared" si="34"/>
        <v>7689094.2000000002</v>
      </c>
      <c r="Z50" s="5">
        <f t="shared" si="34"/>
        <v>7689094.2000000002</v>
      </c>
      <c r="AA50" s="46"/>
    </row>
    <row r="51" spans="1:27" ht="15" thickTop="1" thickBot="1" x14ac:dyDescent="0.6">
      <c r="A51" s="8">
        <v>4685</v>
      </c>
      <c r="B51" s="4">
        <f t="shared" si="28"/>
        <v>0.13</v>
      </c>
      <c r="C51" s="5">
        <f t="shared" si="29"/>
        <v>117687949.59999999</v>
      </c>
      <c r="D51" s="5">
        <f t="shared" si="29"/>
        <v>84062908.150000006</v>
      </c>
      <c r="E51" s="5">
        <f t="shared" si="26"/>
        <v>58843974.799999997</v>
      </c>
      <c r="F51" s="5">
        <f t="shared" si="26"/>
        <v>42031149.550000004</v>
      </c>
      <c r="G51" s="5">
        <f t="shared" si="26"/>
        <v>33625041.450000003</v>
      </c>
      <c r="H51" s="5">
        <f t="shared" si="26"/>
        <v>25218933.349999998</v>
      </c>
      <c r="I51" s="5">
        <f t="shared" si="26"/>
        <v>16812825.25</v>
      </c>
      <c r="J51" s="5">
        <f t="shared" si="26"/>
        <v>16812825.25</v>
      </c>
      <c r="K51" s="5">
        <f t="shared" si="26"/>
        <v>12609162.149999999</v>
      </c>
      <c r="L51" s="5">
        <f t="shared" si="26"/>
        <v>12609162.149999999</v>
      </c>
      <c r="M51" s="46"/>
      <c r="O51" s="8">
        <f t="shared" si="30"/>
        <v>4685</v>
      </c>
      <c r="P51" s="4">
        <f t="shared" si="30"/>
        <v>0.13</v>
      </c>
      <c r="Q51" s="5">
        <f t="shared" si="31"/>
        <v>117687949.59999999</v>
      </c>
      <c r="R51" s="5">
        <f t="shared" si="32"/>
        <v>84062908.150000006</v>
      </c>
      <c r="S51" s="5">
        <f t="shared" si="33"/>
        <v>58843974.799999997</v>
      </c>
      <c r="T51" s="5">
        <f t="shared" si="34"/>
        <v>42031149.550000004</v>
      </c>
      <c r="U51" s="5">
        <f t="shared" si="34"/>
        <v>33625041.450000003</v>
      </c>
      <c r="V51" s="5">
        <f t="shared" si="34"/>
        <v>25218933.349999998</v>
      </c>
      <c r="W51" s="5">
        <f t="shared" si="34"/>
        <v>16812825.25</v>
      </c>
      <c r="X51" s="5">
        <f t="shared" si="34"/>
        <v>16812825.25</v>
      </c>
      <c r="Y51" s="5">
        <f t="shared" si="34"/>
        <v>12609162.149999999</v>
      </c>
      <c r="Z51" s="5">
        <f t="shared" si="34"/>
        <v>12609162.149999999</v>
      </c>
      <c r="AA51" s="46"/>
    </row>
    <row r="52" spans="1:27" ht="15" thickTop="1" thickBot="1" x14ac:dyDescent="0.6">
      <c r="A52" s="8">
        <v>6120</v>
      </c>
      <c r="B52" s="4">
        <f t="shared" si="28"/>
        <v>0.13</v>
      </c>
      <c r="C52" s="5">
        <f t="shared" si="29"/>
        <v>153735379.19999999</v>
      </c>
      <c r="D52" s="5">
        <f t="shared" si="29"/>
        <v>109811098.80000001</v>
      </c>
      <c r="E52" s="5">
        <f t="shared" si="26"/>
        <v>76867689.599999994</v>
      </c>
      <c r="F52" s="5">
        <f t="shared" si="26"/>
        <v>54905151.600000001</v>
      </c>
      <c r="G52" s="5">
        <f t="shared" si="26"/>
        <v>43924280.399999999</v>
      </c>
      <c r="H52" s="5">
        <f t="shared" si="26"/>
        <v>32943409.199999999</v>
      </c>
      <c r="I52" s="5">
        <f t="shared" si="26"/>
        <v>21962538</v>
      </c>
      <c r="J52" s="5">
        <f t="shared" si="26"/>
        <v>21962538</v>
      </c>
      <c r="K52" s="5">
        <f t="shared" si="26"/>
        <v>16471306.799999999</v>
      </c>
      <c r="L52" s="5">
        <f t="shared" si="26"/>
        <v>16471306.799999999</v>
      </c>
      <c r="M52" s="46"/>
      <c r="O52" s="8">
        <f t="shared" si="30"/>
        <v>6120</v>
      </c>
      <c r="P52" s="4">
        <f t="shared" si="30"/>
        <v>0.13</v>
      </c>
      <c r="Q52" s="5">
        <f t="shared" si="31"/>
        <v>153735379.19999999</v>
      </c>
      <c r="R52" s="5">
        <f t="shared" si="32"/>
        <v>109811098.80000001</v>
      </c>
      <c r="S52" s="5">
        <f t="shared" si="33"/>
        <v>76867689.599999994</v>
      </c>
      <c r="T52" s="5">
        <f t="shared" si="34"/>
        <v>54905151.600000001</v>
      </c>
      <c r="U52" s="5">
        <f t="shared" si="34"/>
        <v>43924280.399999999</v>
      </c>
      <c r="V52" s="5">
        <f t="shared" si="34"/>
        <v>32943409.199999999</v>
      </c>
      <c r="W52" s="5">
        <f t="shared" si="34"/>
        <v>21962538</v>
      </c>
      <c r="X52" s="5">
        <f t="shared" si="34"/>
        <v>21962538</v>
      </c>
      <c r="Y52" s="5">
        <f t="shared" si="34"/>
        <v>16471306.799999999</v>
      </c>
      <c r="Z52" s="5">
        <f t="shared" si="34"/>
        <v>16471306.799999999</v>
      </c>
      <c r="AA52" s="46"/>
    </row>
    <row r="53" spans="1:27" ht="15" thickTop="1" thickBot="1" x14ac:dyDescent="0.6">
      <c r="A53" s="8">
        <v>9096</v>
      </c>
      <c r="B53" s="4">
        <f t="shared" si="28"/>
        <v>0.12</v>
      </c>
      <c r="C53" s="5">
        <f t="shared" si="29"/>
        <v>210916592.64000002</v>
      </c>
      <c r="D53" s="5">
        <f t="shared" si="29"/>
        <v>150654864.95999998</v>
      </c>
      <c r="E53" s="5">
        <f t="shared" si="26"/>
        <v>105458296.32000001</v>
      </c>
      <c r="F53" s="5">
        <f t="shared" si="26"/>
        <v>75326886.719999999</v>
      </c>
      <c r="G53" s="5">
        <f t="shared" si="26"/>
        <v>60261727.68</v>
      </c>
      <c r="H53" s="5">
        <f t="shared" si="26"/>
        <v>45196568.640000001</v>
      </c>
      <c r="I53" s="5">
        <f t="shared" si="26"/>
        <v>30131409.599999998</v>
      </c>
      <c r="J53" s="5">
        <f t="shared" si="26"/>
        <v>30131409.599999998</v>
      </c>
      <c r="K53" s="5">
        <f t="shared" si="26"/>
        <v>22597738.560000002</v>
      </c>
      <c r="L53" s="5">
        <f t="shared" si="26"/>
        <v>22597738.560000002</v>
      </c>
      <c r="M53" s="46"/>
      <c r="O53" s="8">
        <f t="shared" si="30"/>
        <v>9096</v>
      </c>
      <c r="P53" s="4">
        <f t="shared" si="30"/>
        <v>0.12</v>
      </c>
      <c r="Q53" s="5">
        <f t="shared" si="31"/>
        <v>210916592.64000002</v>
      </c>
      <c r="R53" s="5">
        <f t="shared" si="32"/>
        <v>150654864.95999998</v>
      </c>
      <c r="S53" s="5">
        <f t="shared" si="33"/>
        <v>105458296.32000001</v>
      </c>
      <c r="T53" s="5">
        <f t="shared" si="34"/>
        <v>75326886.719999999</v>
      </c>
      <c r="U53" s="5">
        <f t="shared" si="34"/>
        <v>60261727.68</v>
      </c>
      <c r="V53" s="5">
        <f t="shared" si="34"/>
        <v>45196568.640000001</v>
      </c>
      <c r="W53" s="5">
        <f t="shared" si="34"/>
        <v>30131409.599999998</v>
      </c>
      <c r="X53" s="5">
        <f t="shared" si="34"/>
        <v>30131409.599999998</v>
      </c>
      <c r="Y53" s="5">
        <f t="shared" si="34"/>
        <v>22597738.560000002</v>
      </c>
      <c r="Z53" s="5">
        <f t="shared" si="34"/>
        <v>22597738.560000002</v>
      </c>
      <c r="AA53" s="46"/>
    </row>
    <row r="54" spans="1:27" ht="15" thickTop="1" thickBot="1" x14ac:dyDescent="0.6">
      <c r="A54" s="8">
        <v>11614</v>
      </c>
      <c r="B54" s="4">
        <f t="shared" si="28"/>
        <v>0.1</v>
      </c>
      <c r="C54" s="5">
        <f t="shared" si="29"/>
        <v>224419644.80000001</v>
      </c>
      <c r="D54" s="5">
        <f>D$1*$B54*$A54</f>
        <v>160299912.20000002</v>
      </c>
      <c r="E54" s="5">
        <f t="shared" si="26"/>
        <v>112209822.40000001</v>
      </c>
      <c r="F54" s="5">
        <f t="shared" si="26"/>
        <v>80149375.400000006</v>
      </c>
      <c r="G54" s="5">
        <f t="shared" si="26"/>
        <v>64119732.600000009</v>
      </c>
      <c r="H54" s="5">
        <f t="shared" si="26"/>
        <v>48090089.799999997</v>
      </c>
      <c r="I54" s="5">
        <f t="shared" si="26"/>
        <v>32060447</v>
      </c>
      <c r="J54" s="5">
        <f t="shared" si="26"/>
        <v>32060447</v>
      </c>
      <c r="K54" s="5">
        <f t="shared" si="26"/>
        <v>24044464.200000003</v>
      </c>
      <c r="L54" s="5">
        <f t="shared" si="26"/>
        <v>24044464.200000003</v>
      </c>
      <c r="M54" s="46"/>
      <c r="O54" s="8">
        <f t="shared" si="30"/>
        <v>11614</v>
      </c>
      <c r="P54" s="4">
        <f t="shared" si="30"/>
        <v>0.1</v>
      </c>
      <c r="Q54" s="5">
        <f t="shared" si="31"/>
        <v>224419644.80000001</v>
      </c>
      <c r="R54" s="5">
        <f t="shared" si="32"/>
        <v>160299912.20000002</v>
      </c>
      <c r="S54" s="5">
        <f t="shared" si="33"/>
        <v>112209822.40000001</v>
      </c>
      <c r="T54" s="5">
        <f t="shared" si="34"/>
        <v>80149375.400000006</v>
      </c>
      <c r="U54" s="5">
        <f t="shared" si="34"/>
        <v>64119732.600000009</v>
      </c>
      <c r="V54" s="5">
        <f t="shared" si="34"/>
        <v>48090089.799999997</v>
      </c>
      <c r="W54" s="5">
        <f t="shared" si="34"/>
        <v>32060447</v>
      </c>
      <c r="X54" s="5">
        <f t="shared" si="34"/>
        <v>32060447</v>
      </c>
      <c r="Y54" s="5">
        <f t="shared" si="34"/>
        <v>24044464.200000003</v>
      </c>
      <c r="Z54" s="5">
        <f>Z$1*$B54*$A54</f>
        <v>24044464.200000003</v>
      </c>
      <c r="AA54" s="46"/>
    </row>
    <row r="55" spans="1:27" ht="15" thickTop="1" thickBot="1" x14ac:dyDescent="0.6">
      <c r="A55" s="8">
        <v>12918</v>
      </c>
      <c r="B55" s="4">
        <f t="shared" si="28"/>
        <v>0.11</v>
      </c>
      <c r="C55" s="5">
        <f t="shared" si="29"/>
        <v>274578807.36000001</v>
      </c>
      <c r="D55" s="5">
        <f t="shared" si="29"/>
        <v>196127922.54000002</v>
      </c>
      <c r="E55" s="5">
        <f t="shared" si="26"/>
        <v>137289403.68000001</v>
      </c>
      <c r="F55" s="5">
        <f t="shared" si="26"/>
        <v>98063250.780000001</v>
      </c>
      <c r="G55" s="5">
        <f t="shared" si="26"/>
        <v>78450884.819999993</v>
      </c>
      <c r="H55" s="5">
        <f t="shared" si="26"/>
        <v>58838518.860000007</v>
      </c>
      <c r="I55" s="5">
        <f t="shared" si="26"/>
        <v>39226152.900000006</v>
      </c>
      <c r="J55" s="5">
        <f t="shared" si="26"/>
        <v>39226152.900000006</v>
      </c>
      <c r="K55" s="5">
        <f t="shared" si="26"/>
        <v>29418548.939999998</v>
      </c>
      <c r="L55" s="5">
        <f t="shared" si="26"/>
        <v>29418548.939999998</v>
      </c>
      <c r="M55" s="46"/>
      <c r="O55" s="8">
        <f t="shared" si="30"/>
        <v>12918</v>
      </c>
      <c r="P55" s="4">
        <f t="shared" si="30"/>
        <v>0.11</v>
      </c>
      <c r="Q55" s="5">
        <f t="shared" si="31"/>
        <v>274578807.36000001</v>
      </c>
      <c r="R55" s="5">
        <f t="shared" si="32"/>
        <v>196127922.54000002</v>
      </c>
      <c r="S55" s="5">
        <f t="shared" si="33"/>
        <v>137289403.68000001</v>
      </c>
      <c r="T55" s="5">
        <f t="shared" si="34"/>
        <v>98063250.780000001</v>
      </c>
      <c r="U55" s="5">
        <f t="shared" si="34"/>
        <v>78450884.819999993</v>
      </c>
      <c r="V55" s="5">
        <f t="shared" si="34"/>
        <v>58838518.860000007</v>
      </c>
      <c r="W55" s="5">
        <f t="shared" si="34"/>
        <v>39226152.900000006</v>
      </c>
      <c r="X55" s="5">
        <f t="shared" si="34"/>
        <v>39226152.900000006</v>
      </c>
      <c r="Y55" s="5">
        <f t="shared" si="34"/>
        <v>29418548.939999998</v>
      </c>
      <c r="Z55" s="5">
        <f t="shared" si="34"/>
        <v>29418548.939999998</v>
      </c>
      <c r="AA55" s="46"/>
    </row>
    <row r="56" spans="1:27" ht="15" thickTop="1" thickBot="1" x14ac:dyDescent="0.6">
      <c r="A56" s="8">
        <v>18532</v>
      </c>
      <c r="B56" s="4">
        <f t="shared" si="28"/>
        <v>0.1</v>
      </c>
      <c r="C56" s="5">
        <f t="shared" si="29"/>
        <v>358097542.40000004</v>
      </c>
      <c r="D56" s="5">
        <f t="shared" si="29"/>
        <v>255784223.60000002</v>
      </c>
      <c r="E56" s="5">
        <f t="shared" si="26"/>
        <v>179048771.20000002</v>
      </c>
      <c r="F56" s="5">
        <f t="shared" si="26"/>
        <v>127891185.2</v>
      </c>
      <c r="G56" s="5">
        <f t="shared" si="26"/>
        <v>102313318.80000001</v>
      </c>
      <c r="H56" s="5">
        <f t="shared" si="26"/>
        <v>76735452.399999991</v>
      </c>
      <c r="I56" s="5">
        <f t="shared" si="26"/>
        <v>51157586</v>
      </c>
      <c r="J56" s="5">
        <f t="shared" si="26"/>
        <v>51157586</v>
      </c>
      <c r="K56" s="5">
        <f t="shared" si="26"/>
        <v>38366799.600000001</v>
      </c>
      <c r="L56" s="5">
        <f t="shared" si="26"/>
        <v>38366799.600000001</v>
      </c>
      <c r="M56" s="46"/>
      <c r="O56" s="8">
        <f t="shared" si="30"/>
        <v>18532</v>
      </c>
      <c r="P56" s="4">
        <f t="shared" si="30"/>
        <v>0.1</v>
      </c>
      <c r="Q56" s="5">
        <f t="shared" si="31"/>
        <v>358097542.40000004</v>
      </c>
      <c r="R56" s="5">
        <f t="shared" si="32"/>
        <v>255784223.60000002</v>
      </c>
      <c r="S56" s="5">
        <f t="shared" si="33"/>
        <v>179048771.20000002</v>
      </c>
      <c r="T56" s="5">
        <f t="shared" si="34"/>
        <v>127891185.2</v>
      </c>
      <c r="U56" s="5">
        <f t="shared" si="34"/>
        <v>102313318.80000001</v>
      </c>
      <c r="V56" s="5">
        <f t="shared" si="34"/>
        <v>76735452.399999991</v>
      </c>
      <c r="W56" s="5">
        <f t="shared" si="34"/>
        <v>51157586</v>
      </c>
      <c r="X56" s="5">
        <f t="shared" si="34"/>
        <v>51157586</v>
      </c>
      <c r="Y56" s="5">
        <f t="shared" si="34"/>
        <v>38366799.600000001</v>
      </c>
      <c r="Z56" s="5">
        <f t="shared" si="34"/>
        <v>38366799.600000001</v>
      </c>
      <c r="AA56" s="46"/>
    </row>
    <row r="57" spans="1:27" ht="15" thickTop="1" thickBot="1" x14ac:dyDescent="0.6">
      <c r="A57" s="8">
        <v>22001</v>
      </c>
      <c r="B57" s="4">
        <f t="shared" si="28"/>
        <v>0.06</v>
      </c>
      <c r="C57" s="5">
        <f t="shared" si="29"/>
        <v>255077833.91999999</v>
      </c>
      <c r="D57" s="5">
        <f t="shared" si="29"/>
        <v>182198641.38</v>
      </c>
      <c r="E57" s="5">
        <f t="shared" si="26"/>
        <v>127538916.95999999</v>
      </c>
      <c r="F57" s="5">
        <f t="shared" si="26"/>
        <v>91098660.659999996</v>
      </c>
      <c r="G57" s="5">
        <f t="shared" si="26"/>
        <v>72879192.540000007</v>
      </c>
      <c r="H57" s="5">
        <f t="shared" si="26"/>
        <v>54659724.420000002</v>
      </c>
      <c r="I57" s="5">
        <f t="shared" si="26"/>
        <v>36440256.299999997</v>
      </c>
      <c r="J57" s="5">
        <f t="shared" si="26"/>
        <v>36440256.299999997</v>
      </c>
      <c r="K57" s="5">
        <f t="shared" si="26"/>
        <v>27329202.18</v>
      </c>
      <c r="L57" s="5">
        <f t="shared" si="26"/>
        <v>27329202.18</v>
      </c>
      <c r="M57" s="46"/>
      <c r="O57" s="8">
        <f t="shared" si="30"/>
        <v>22001</v>
      </c>
      <c r="P57" s="4">
        <f t="shared" si="30"/>
        <v>0.06</v>
      </c>
      <c r="Q57" s="5">
        <f t="shared" si="31"/>
        <v>255077833.91999999</v>
      </c>
      <c r="R57" s="5">
        <f t="shared" si="32"/>
        <v>182198641.38</v>
      </c>
      <c r="S57" s="5">
        <f t="shared" si="33"/>
        <v>127538916.95999999</v>
      </c>
      <c r="T57" s="5">
        <f t="shared" si="34"/>
        <v>91098660.659999996</v>
      </c>
      <c r="U57" s="5">
        <f t="shared" si="34"/>
        <v>72879192.540000007</v>
      </c>
      <c r="V57" s="5">
        <f t="shared" si="34"/>
        <v>54659724.420000002</v>
      </c>
      <c r="W57" s="5">
        <f t="shared" si="34"/>
        <v>36440256.299999997</v>
      </c>
      <c r="X57" s="5">
        <f t="shared" si="34"/>
        <v>36440256.299999997</v>
      </c>
      <c r="Y57" s="5">
        <f t="shared" si="34"/>
        <v>27329202.18</v>
      </c>
      <c r="Z57" s="5">
        <f t="shared" si="34"/>
        <v>27329202.18</v>
      </c>
      <c r="AA57" s="46"/>
    </row>
    <row r="58" spans="1:27" ht="15" thickTop="1" thickBot="1" x14ac:dyDescent="0.6">
      <c r="A58" s="9">
        <v>43251</v>
      </c>
      <c r="B58" s="10">
        <f t="shared" si="28"/>
        <v>0.03</v>
      </c>
      <c r="C58" s="11">
        <f t="shared" si="29"/>
        <v>250724316.96000001</v>
      </c>
      <c r="D58" s="11">
        <f t="shared" si="29"/>
        <v>179088983.18999997</v>
      </c>
      <c r="E58" s="11">
        <f t="shared" si="26"/>
        <v>125362158.48</v>
      </c>
      <c r="F58" s="11">
        <f t="shared" si="26"/>
        <v>89543842.829999998</v>
      </c>
      <c r="G58" s="11">
        <f t="shared" si="26"/>
        <v>71635333.769999996</v>
      </c>
      <c r="H58" s="11">
        <f t="shared" si="26"/>
        <v>53726824.710000001</v>
      </c>
      <c r="I58" s="11">
        <f t="shared" si="26"/>
        <v>35818315.649999999</v>
      </c>
      <c r="J58" s="11">
        <f t="shared" si="26"/>
        <v>35818315.649999999</v>
      </c>
      <c r="K58" s="11">
        <f t="shared" si="26"/>
        <v>26862763.59</v>
      </c>
      <c r="L58" s="11">
        <f t="shared" si="26"/>
        <v>26862763.59</v>
      </c>
      <c r="M58" s="47"/>
      <c r="O58" s="9">
        <f t="shared" si="30"/>
        <v>43251</v>
      </c>
      <c r="P58" s="10">
        <f t="shared" si="30"/>
        <v>0.03</v>
      </c>
      <c r="Q58" s="11">
        <f t="shared" si="31"/>
        <v>250724316.96000001</v>
      </c>
      <c r="R58" s="11">
        <f t="shared" si="32"/>
        <v>179088983.18999997</v>
      </c>
      <c r="S58" s="11">
        <f t="shared" si="33"/>
        <v>125362158.48</v>
      </c>
      <c r="T58" s="11">
        <f t="shared" si="34"/>
        <v>89543842.829999998</v>
      </c>
      <c r="U58" s="11">
        <f t="shared" si="34"/>
        <v>71635333.769999996</v>
      </c>
      <c r="V58" s="11">
        <f t="shared" si="34"/>
        <v>53726824.710000001</v>
      </c>
      <c r="W58" s="11">
        <f t="shared" si="34"/>
        <v>35818315.649999999</v>
      </c>
      <c r="X58" s="11">
        <f t="shared" si="34"/>
        <v>35818315.649999999</v>
      </c>
      <c r="Y58" s="11">
        <f t="shared" si="34"/>
        <v>26862763.59</v>
      </c>
      <c r="Z58" s="11">
        <f t="shared" si="34"/>
        <v>26862763.59</v>
      </c>
      <c r="AA58" s="47"/>
    </row>
    <row r="60" spans="1:27" ht="14.7" thickBot="1" x14ac:dyDescent="0.6"/>
    <row r="61" spans="1:27" ht="19.5" thickBot="1" x14ac:dyDescent="0.75">
      <c r="A61" s="12" t="str">
        <f>A1</f>
        <v>Year 12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12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528</v>
      </c>
      <c r="B63" s="4">
        <f>B48</f>
        <v>0.06</v>
      </c>
      <c r="C63" s="5">
        <f>C$1*$B63*$A63</f>
        <v>6121589.7599999998</v>
      </c>
      <c r="D63" s="5">
        <f>D$1*$B63*$A63</f>
        <v>4372568.6399999997</v>
      </c>
      <c r="E63" s="5">
        <f t="shared" ref="E63:L73" si="35">E$1*$B63*$A63</f>
        <v>3060794.88</v>
      </c>
      <c r="F63" s="5">
        <f t="shared" si="35"/>
        <v>2186268.48</v>
      </c>
      <c r="G63" s="5">
        <f t="shared" si="35"/>
        <v>1749021.1199999999</v>
      </c>
      <c r="H63" s="5">
        <f t="shared" si="35"/>
        <v>1311773.76</v>
      </c>
      <c r="I63" s="5">
        <f t="shared" si="35"/>
        <v>874526.4</v>
      </c>
      <c r="J63" s="5">
        <f t="shared" si="35"/>
        <v>874526.4</v>
      </c>
      <c r="K63" s="5">
        <f t="shared" si="35"/>
        <v>655871.04</v>
      </c>
      <c r="L63" s="5">
        <f t="shared" si="35"/>
        <v>655871.04</v>
      </c>
      <c r="M63" s="46"/>
      <c r="O63" s="8">
        <f>A63</f>
        <v>528</v>
      </c>
      <c r="P63" s="4">
        <f>B63</f>
        <v>0.06</v>
      </c>
      <c r="Q63" s="5">
        <f>Q$1*$B63*$A63</f>
        <v>6121589.7599999998</v>
      </c>
      <c r="R63" s="5">
        <f>R$1*$B63*$A63</f>
        <v>4372568.6399999997</v>
      </c>
      <c r="S63" s="5">
        <f>S$1*$B63*$A63</f>
        <v>3060794.88</v>
      </c>
      <c r="T63" s="5">
        <f>T$1*$B63*$A63</f>
        <v>2186268.48</v>
      </c>
      <c r="U63" s="5">
        <f t="shared" ref="U63:Z63" si="36">U$1*$B63*$A63</f>
        <v>1749021.1199999999</v>
      </c>
      <c r="V63" s="5">
        <f t="shared" si="36"/>
        <v>1311773.76</v>
      </c>
      <c r="W63" s="5">
        <f t="shared" si="36"/>
        <v>874526.4</v>
      </c>
      <c r="X63" s="5">
        <f t="shared" si="36"/>
        <v>874526.4</v>
      </c>
      <c r="Y63" s="5">
        <f t="shared" si="36"/>
        <v>655871.04</v>
      </c>
      <c r="Z63" s="5">
        <f t="shared" si="36"/>
        <v>655871.04</v>
      </c>
      <c r="AA63" s="46"/>
    </row>
    <row r="64" spans="1:27" ht="15" thickTop="1" thickBot="1" x14ac:dyDescent="0.6">
      <c r="A64" s="8">
        <v>1981</v>
      </c>
      <c r="B64" s="4">
        <f t="shared" ref="B64:B73" si="37">B49</f>
        <v>0.05</v>
      </c>
      <c r="C64" s="5">
        <f t="shared" ref="C64:D73" si="38">C$1*$B64*$A64</f>
        <v>19139629.600000001</v>
      </c>
      <c r="D64" s="5">
        <f t="shared" si="38"/>
        <v>13671178.15</v>
      </c>
      <c r="E64" s="5">
        <f t="shared" si="35"/>
        <v>9569814.8000000007</v>
      </c>
      <c r="F64" s="5">
        <f t="shared" si="35"/>
        <v>6835539.5500000007</v>
      </c>
      <c r="G64" s="5">
        <f t="shared" si="35"/>
        <v>5468451.4500000002</v>
      </c>
      <c r="H64" s="5">
        <f t="shared" si="35"/>
        <v>4101363.3499999996</v>
      </c>
      <c r="I64" s="5">
        <f t="shared" si="35"/>
        <v>2734275.25</v>
      </c>
      <c r="J64" s="5">
        <f t="shared" si="35"/>
        <v>2734275.25</v>
      </c>
      <c r="K64" s="5">
        <f t="shared" si="35"/>
        <v>2050632.1500000001</v>
      </c>
      <c r="L64" s="5">
        <f t="shared" si="35"/>
        <v>2050632.1500000001</v>
      </c>
      <c r="M64" s="46"/>
      <c r="O64" s="8">
        <f t="shared" ref="O64:P73" si="39">A64</f>
        <v>1981</v>
      </c>
      <c r="P64" s="4">
        <f t="shared" si="39"/>
        <v>0.05</v>
      </c>
      <c r="Q64" s="5">
        <f t="shared" ref="Q64:Q73" si="40">Q$1*$B64*$A64</f>
        <v>19139629.600000001</v>
      </c>
      <c r="R64" s="5">
        <f t="shared" ref="R64:R73" si="41">$D$1*$B64*$A64</f>
        <v>13671178.15</v>
      </c>
      <c r="S64" s="5">
        <f t="shared" ref="S64:S73" si="42">$E$1*$B64*$A64</f>
        <v>9569814.8000000007</v>
      </c>
      <c r="T64" s="5">
        <f t="shared" ref="T64:Z73" si="43">T$1*$B64*$A64</f>
        <v>6835539.5500000007</v>
      </c>
      <c r="U64" s="5">
        <f t="shared" si="43"/>
        <v>5468451.4500000002</v>
      </c>
      <c r="V64" s="5">
        <f t="shared" si="43"/>
        <v>4101363.3499999996</v>
      </c>
      <c r="W64" s="5">
        <f t="shared" si="43"/>
        <v>2734275.25</v>
      </c>
      <c r="X64" s="5">
        <f t="shared" si="43"/>
        <v>2734275.25</v>
      </c>
      <c r="Y64" s="5">
        <f t="shared" si="43"/>
        <v>2050632.1500000001</v>
      </c>
      <c r="Z64" s="5">
        <f t="shared" si="43"/>
        <v>2050632.1500000001</v>
      </c>
      <c r="AA64" s="46"/>
    </row>
    <row r="65" spans="1:27" ht="15" thickTop="1" thickBot="1" x14ac:dyDescent="0.6">
      <c r="A65" s="8">
        <v>2231</v>
      </c>
      <c r="B65" s="4">
        <f t="shared" si="37"/>
        <v>0.12</v>
      </c>
      <c r="C65" s="5">
        <f t="shared" si="38"/>
        <v>51732071.039999999</v>
      </c>
      <c r="D65" s="5">
        <f t="shared" si="38"/>
        <v>36951517.559999995</v>
      </c>
      <c r="E65" s="5">
        <f t="shared" si="35"/>
        <v>25866035.52</v>
      </c>
      <c r="F65" s="5">
        <f t="shared" si="35"/>
        <v>18475624.919999998</v>
      </c>
      <c r="G65" s="5">
        <f t="shared" si="35"/>
        <v>14780553.48</v>
      </c>
      <c r="H65" s="5">
        <f t="shared" si="35"/>
        <v>11085482.040000001</v>
      </c>
      <c r="I65" s="5">
        <f t="shared" si="35"/>
        <v>7390410.5999999996</v>
      </c>
      <c r="J65" s="5">
        <f t="shared" si="35"/>
        <v>7390410.5999999996</v>
      </c>
      <c r="K65" s="5">
        <f t="shared" si="35"/>
        <v>5542607.1600000001</v>
      </c>
      <c r="L65" s="5">
        <f t="shared" si="35"/>
        <v>5542607.1600000001</v>
      </c>
      <c r="M65" s="46"/>
      <c r="O65" s="8">
        <f t="shared" si="39"/>
        <v>2231</v>
      </c>
      <c r="P65" s="4">
        <f t="shared" si="39"/>
        <v>0.12</v>
      </c>
      <c r="Q65" s="5">
        <f t="shared" si="40"/>
        <v>51732071.039999999</v>
      </c>
      <c r="R65" s="5">
        <f t="shared" si="41"/>
        <v>36951517.559999995</v>
      </c>
      <c r="S65" s="5">
        <f t="shared" si="42"/>
        <v>25866035.52</v>
      </c>
      <c r="T65" s="5">
        <f t="shared" si="43"/>
        <v>18475624.919999998</v>
      </c>
      <c r="U65" s="5">
        <f t="shared" si="43"/>
        <v>14780553.48</v>
      </c>
      <c r="V65" s="5">
        <f t="shared" si="43"/>
        <v>11085482.040000001</v>
      </c>
      <c r="W65" s="5">
        <f t="shared" si="43"/>
        <v>7390410.5999999996</v>
      </c>
      <c r="X65" s="5">
        <f t="shared" si="43"/>
        <v>7390410.5999999996</v>
      </c>
      <c r="Y65" s="5">
        <f t="shared" si="43"/>
        <v>5542607.1600000001</v>
      </c>
      <c r="Z65" s="5">
        <f t="shared" si="43"/>
        <v>5542607.1600000001</v>
      </c>
      <c r="AA65" s="46"/>
    </row>
    <row r="66" spans="1:27" ht="15" thickTop="1" thickBot="1" x14ac:dyDescent="0.6">
      <c r="A66" s="8">
        <v>5945</v>
      </c>
      <c r="B66" s="4">
        <f t="shared" si="37"/>
        <v>0.13</v>
      </c>
      <c r="C66" s="5">
        <f t="shared" si="38"/>
        <v>149339351.19999999</v>
      </c>
      <c r="D66" s="5">
        <f t="shared" si="38"/>
        <v>106671075.55000001</v>
      </c>
      <c r="E66" s="5">
        <f t="shared" si="35"/>
        <v>74669675.599999994</v>
      </c>
      <c r="F66" s="5">
        <f t="shared" si="35"/>
        <v>53335151.350000001</v>
      </c>
      <c r="G66" s="5">
        <f t="shared" si="35"/>
        <v>42668275.649999999</v>
      </c>
      <c r="H66" s="5">
        <f t="shared" si="35"/>
        <v>32001399.949999999</v>
      </c>
      <c r="I66" s="5">
        <f t="shared" si="35"/>
        <v>21334524.25</v>
      </c>
      <c r="J66" s="5">
        <f t="shared" si="35"/>
        <v>21334524.25</v>
      </c>
      <c r="K66" s="5">
        <f t="shared" si="35"/>
        <v>16000313.549999999</v>
      </c>
      <c r="L66" s="5">
        <f t="shared" si="35"/>
        <v>16000313.549999999</v>
      </c>
      <c r="M66" s="46"/>
      <c r="O66" s="8">
        <f t="shared" si="39"/>
        <v>5945</v>
      </c>
      <c r="P66" s="4">
        <f t="shared" si="39"/>
        <v>0.13</v>
      </c>
      <c r="Q66" s="5">
        <f t="shared" si="40"/>
        <v>149339351.19999999</v>
      </c>
      <c r="R66" s="5">
        <f t="shared" si="41"/>
        <v>106671075.55000001</v>
      </c>
      <c r="S66" s="5">
        <f t="shared" si="42"/>
        <v>74669675.599999994</v>
      </c>
      <c r="T66" s="5">
        <f t="shared" si="43"/>
        <v>53335151.350000001</v>
      </c>
      <c r="U66" s="5">
        <f t="shared" si="43"/>
        <v>42668275.649999999</v>
      </c>
      <c r="V66" s="5">
        <f t="shared" si="43"/>
        <v>32001399.949999999</v>
      </c>
      <c r="W66" s="5">
        <f t="shared" si="43"/>
        <v>21334524.25</v>
      </c>
      <c r="X66" s="5">
        <f t="shared" si="43"/>
        <v>21334524.25</v>
      </c>
      <c r="Y66" s="5">
        <f t="shared" si="43"/>
        <v>16000313.549999999</v>
      </c>
      <c r="Z66" s="5">
        <f t="shared" si="43"/>
        <v>16000313.549999999</v>
      </c>
      <c r="AA66" s="46"/>
    </row>
    <row r="67" spans="1:27" ht="15" thickTop="1" thickBot="1" x14ac:dyDescent="0.6">
      <c r="A67" s="8">
        <v>6736</v>
      </c>
      <c r="B67" s="4">
        <f t="shared" si="37"/>
        <v>0.13</v>
      </c>
      <c r="C67" s="5">
        <f t="shared" si="38"/>
        <v>169209397.75999999</v>
      </c>
      <c r="D67" s="5">
        <f t="shared" si="38"/>
        <v>120863980.64000002</v>
      </c>
      <c r="E67" s="5">
        <f t="shared" si="35"/>
        <v>84604698.879999995</v>
      </c>
      <c r="F67" s="5">
        <f t="shared" si="35"/>
        <v>60431552.480000004</v>
      </c>
      <c r="G67" s="5">
        <f t="shared" si="35"/>
        <v>48345417.119999997</v>
      </c>
      <c r="H67" s="5">
        <f t="shared" si="35"/>
        <v>36259281.759999998</v>
      </c>
      <c r="I67" s="5">
        <f t="shared" si="35"/>
        <v>24173146.400000002</v>
      </c>
      <c r="J67" s="5">
        <f t="shared" si="35"/>
        <v>24173146.400000002</v>
      </c>
      <c r="K67" s="5">
        <f t="shared" si="35"/>
        <v>18129203.039999999</v>
      </c>
      <c r="L67" s="5">
        <f t="shared" si="35"/>
        <v>18129203.039999999</v>
      </c>
      <c r="M67" s="46"/>
      <c r="O67" s="8">
        <f t="shared" si="39"/>
        <v>6736</v>
      </c>
      <c r="P67" s="4">
        <f t="shared" si="39"/>
        <v>0.13</v>
      </c>
      <c r="Q67" s="5">
        <f t="shared" si="40"/>
        <v>169209397.75999999</v>
      </c>
      <c r="R67" s="5">
        <f t="shared" si="41"/>
        <v>120863980.64000002</v>
      </c>
      <c r="S67" s="5">
        <f t="shared" si="42"/>
        <v>84604698.879999995</v>
      </c>
      <c r="T67" s="5">
        <f t="shared" si="43"/>
        <v>60431552.480000004</v>
      </c>
      <c r="U67" s="5">
        <f t="shared" si="43"/>
        <v>48345417.119999997</v>
      </c>
      <c r="V67" s="5">
        <f t="shared" si="43"/>
        <v>36259281.759999998</v>
      </c>
      <c r="W67" s="5">
        <f t="shared" si="43"/>
        <v>24173146.400000002</v>
      </c>
      <c r="X67" s="5">
        <f t="shared" si="43"/>
        <v>24173146.400000002</v>
      </c>
      <c r="Y67" s="5">
        <f t="shared" si="43"/>
        <v>18129203.039999999</v>
      </c>
      <c r="Z67" s="5">
        <f t="shared" si="43"/>
        <v>18129203.039999999</v>
      </c>
      <c r="AA67" s="46"/>
    </row>
    <row r="68" spans="1:27" ht="15" thickTop="1" thickBot="1" x14ac:dyDescent="0.6">
      <c r="A68" s="8">
        <v>8859</v>
      </c>
      <c r="B68" s="4">
        <f t="shared" si="37"/>
        <v>0.12</v>
      </c>
      <c r="C68" s="5">
        <f t="shared" si="38"/>
        <v>205421074.56</v>
      </c>
      <c r="D68" s="5">
        <f t="shared" si="38"/>
        <v>146729490.83999997</v>
      </c>
      <c r="E68" s="5">
        <f t="shared" si="35"/>
        <v>102710537.28</v>
      </c>
      <c r="F68" s="5">
        <f t="shared" si="35"/>
        <v>73364213.879999995</v>
      </c>
      <c r="G68" s="5">
        <f t="shared" si="35"/>
        <v>58691583.719999999</v>
      </c>
      <c r="H68" s="5">
        <f t="shared" si="35"/>
        <v>44018953.560000002</v>
      </c>
      <c r="I68" s="5">
        <f t="shared" si="35"/>
        <v>29346323.399999999</v>
      </c>
      <c r="J68" s="5">
        <f t="shared" si="35"/>
        <v>29346323.399999999</v>
      </c>
      <c r="K68" s="5">
        <f t="shared" si="35"/>
        <v>22008945.240000002</v>
      </c>
      <c r="L68" s="5">
        <f t="shared" si="35"/>
        <v>22008945.240000002</v>
      </c>
      <c r="M68" s="46"/>
      <c r="O68" s="8">
        <f t="shared" si="39"/>
        <v>8859</v>
      </c>
      <c r="P68" s="4">
        <f t="shared" si="39"/>
        <v>0.12</v>
      </c>
      <c r="Q68" s="5">
        <f t="shared" si="40"/>
        <v>205421074.56</v>
      </c>
      <c r="R68" s="5">
        <f t="shared" si="41"/>
        <v>146729490.83999997</v>
      </c>
      <c r="S68" s="5">
        <f t="shared" si="42"/>
        <v>102710537.28</v>
      </c>
      <c r="T68" s="5">
        <f t="shared" si="43"/>
        <v>73364213.879999995</v>
      </c>
      <c r="U68" s="5">
        <f t="shared" si="43"/>
        <v>58691583.719999999</v>
      </c>
      <c r="V68" s="5">
        <f t="shared" si="43"/>
        <v>44018953.560000002</v>
      </c>
      <c r="W68" s="5">
        <f t="shared" si="43"/>
        <v>29346323.399999999</v>
      </c>
      <c r="X68" s="5">
        <f t="shared" si="43"/>
        <v>29346323.399999999</v>
      </c>
      <c r="Y68" s="5">
        <f t="shared" si="43"/>
        <v>22008945.240000002</v>
      </c>
      <c r="Z68" s="5">
        <f t="shared" si="43"/>
        <v>22008945.240000002</v>
      </c>
      <c r="AA68" s="46"/>
    </row>
    <row r="69" spans="1:27" ht="15" thickTop="1" thickBot="1" x14ac:dyDescent="0.6">
      <c r="A69" s="8">
        <v>11566</v>
      </c>
      <c r="B69" s="4">
        <f t="shared" si="37"/>
        <v>0.1</v>
      </c>
      <c r="C69" s="5">
        <f t="shared" si="38"/>
        <v>223492131.20000002</v>
      </c>
      <c r="D69" s="5">
        <f>D$1*$B69*$A69</f>
        <v>159637401.80000001</v>
      </c>
      <c r="E69" s="5">
        <f t="shared" si="35"/>
        <v>111746065.60000001</v>
      </c>
      <c r="F69" s="5">
        <f t="shared" si="35"/>
        <v>79818122.600000009</v>
      </c>
      <c r="G69" s="5">
        <f t="shared" si="35"/>
        <v>63854729.400000006</v>
      </c>
      <c r="H69" s="5">
        <f t="shared" si="35"/>
        <v>47891336.199999996</v>
      </c>
      <c r="I69" s="5">
        <f t="shared" si="35"/>
        <v>31927943</v>
      </c>
      <c r="J69" s="5">
        <f t="shared" si="35"/>
        <v>31927943</v>
      </c>
      <c r="K69" s="5">
        <f t="shared" si="35"/>
        <v>23945089.800000001</v>
      </c>
      <c r="L69" s="5">
        <f t="shared" si="35"/>
        <v>23945089.800000001</v>
      </c>
      <c r="M69" s="46"/>
      <c r="O69" s="8">
        <f t="shared" si="39"/>
        <v>11566</v>
      </c>
      <c r="P69" s="4">
        <f t="shared" si="39"/>
        <v>0.1</v>
      </c>
      <c r="Q69" s="5">
        <f t="shared" si="40"/>
        <v>223492131.20000002</v>
      </c>
      <c r="R69" s="5">
        <f t="shared" si="41"/>
        <v>159637401.80000001</v>
      </c>
      <c r="S69" s="5">
        <f t="shared" si="42"/>
        <v>111746065.60000001</v>
      </c>
      <c r="T69" s="5">
        <f t="shared" si="43"/>
        <v>79818122.600000009</v>
      </c>
      <c r="U69" s="5">
        <f t="shared" si="43"/>
        <v>63854729.400000006</v>
      </c>
      <c r="V69" s="5">
        <f t="shared" si="43"/>
        <v>47891336.199999996</v>
      </c>
      <c r="W69" s="5">
        <f t="shared" si="43"/>
        <v>31927943</v>
      </c>
      <c r="X69" s="5">
        <f t="shared" si="43"/>
        <v>31927943</v>
      </c>
      <c r="Y69" s="5">
        <f t="shared" si="43"/>
        <v>23945089.800000001</v>
      </c>
      <c r="Z69" s="5">
        <f>Z$1*$B69*$A69</f>
        <v>23945089.800000001</v>
      </c>
      <c r="AA69" s="46"/>
    </row>
    <row r="70" spans="1:27" ht="15" thickTop="1" thickBot="1" x14ac:dyDescent="0.6">
      <c r="A70" s="8">
        <v>13843</v>
      </c>
      <c r="B70" s="4">
        <f t="shared" si="37"/>
        <v>0.11</v>
      </c>
      <c r="C70" s="5">
        <f t="shared" si="38"/>
        <v>294240163.36000001</v>
      </c>
      <c r="D70" s="5">
        <f t="shared" si="38"/>
        <v>210171762.79000002</v>
      </c>
      <c r="E70" s="5">
        <f t="shared" si="35"/>
        <v>147120081.68000001</v>
      </c>
      <c r="F70" s="5">
        <f t="shared" si="35"/>
        <v>105085120.03</v>
      </c>
      <c r="G70" s="5">
        <f t="shared" si="35"/>
        <v>84068400.569999993</v>
      </c>
      <c r="H70" s="5">
        <f t="shared" si="35"/>
        <v>63051681.110000007</v>
      </c>
      <c r="I70" s="5">
        <f t="shared" si="35"/>
        <v>42034961.650000006</v>
      </c>
      <c r="J70" s="5">
        <f t="shared" si="35"/>
        <v>42034961.650000006</v>
      </c>
      <c r="K70" s="5">
        <f t="shared" si="35"/>
        <v>31525079.189999998</v>
      </c>
      <c r="L70" s="5">
        <f t="shared" si="35"/>
        <v>31525079.189999998</v>
      </c>
      <c r="M70" s="46"/>
      <c r="O70" s="8">
        <f t="shared" si="39"/>
        <v>13843</v>
      </c>
      <c r="P70" s="4">
        <f t="shared" si="39"/>
        <v>0.11</v>
      </c>
      <c r="Q70" s="5">
        <f t="shared" si="40"/>
        <v>294240163.36000001</v>
      </c>
      <c r="R70" s="5">
        <f t="shared" si="41"/>
        <v>210171762.79000002</v>
      </c>
      <c r="S70" s="5">
        <f t="shared" si="42"/>
        <v>147120081.68000001</v>
      </c>
      <c r="T70" s="5">
        <f t="shared" si="43"/>
        <v>105085120.03</v>
      </c>
      <c r="U70" s="5">
        <f t="shared" si="43"/>
        <v>84068400.569999993</v>
      </c>
      <c r="V70" s="5">
        <f t="shared" si="43"/>
        <v>63051681.110000007</v>
      </c>
      <c r="W70" s="5">
        <f t="shared" si="43"/>
        <v>42034961.650000006</v>
      </c>
      <c r="X70" s="5">
        <f t="shared" si="43"/>
        <v>42034961.650000006</v>
      </c>
      <c r="Y70" s="5">
        <f t="shared" si="43"/>
        <v>31525079.189999998</v>
      </c>
      <c r="Z70" s="5">
        <f t="shared" si="43"/>
        <v>31525079.189999998</v>
      </c>
      <c r="AA70" s="46"/>
    </row>
    <row r="71" spans="1:27" ht="15" thickTop="1" thickBot="1" x14ac:dyDescent="0.6">
      <c r="A71" s="8">
        <v>16589</v>
      </c>
      <c r="B71" s="4">
        <f t="shared" si="37"/>
        <v>0.1</v>
      </c>
      <c r="C71" s="5">
        <f t="shared" si="38"/>
        <v>320552564.80000001</v>
      </c>
      <c r="D71" s="5">
        <f t="shared" si="38"/>
        <v>228966354.70000002</v>
      </c>
      <c r="E71" s="5">
        <f t="shared" si="35"/>
        <v>160276282.40000001</v>
      </c>
      <c r="F71" s="5">
        <f t="shared" si="35"/>
        <v>114482347.90000001</v>
      </c>
      <c r="G71" s="5">
        <f t="shared" si="35"/>
        <v>91586210.100000009</v>
      </c>
      <c r="H71" s="5">
        <f t="shared" si="35"/>
        <v>68690072.299999997</v>
      </c>
      <c r="I71" s="5">
        <f t="shared" si="35"/>
        <v>45793934.5</v>
      </c>
      <c r="J71" s="5">
        <f t="shared" si="35"/>
        <v>45793934.5</v>
      </c>
      <c r="K71" s="5">
        <f t="shared" si="35"/>
        <v>34344206.700000003</v>
      </c>
      <c r="L71" s="5">
        <f t="shared" si="35"/>
        <v>34344206.700000003</v>
      </c>
      <c r="M71" s="46"/>
      <c r="O71" s="8">
        <f t="shared" si="39"/>
        <v>16589</v>
      </c>
      <c r="P71" s="4">
        <f t="shared" si="39"/>
        <v>0.1</v>
      </c>
      <c r="Q71" s="5">
        <f t="shared" si="40"/>
        <v>320552564.80000001</v>
      </c>
      <c r="R71" s="5">
        <f t="shared" si="41"/>
        <v>228966354.70000002</v>
      </c>
      <c r="S71" s="5">
        <f t="shared" si="42"/>
        <v>160276282.40000001</v>
      </c>
      <c r="T71" s="5">
        <f t="shared" si="43"/>
        <v>114482347.90000001</v>
      </c>
      <c r="U71" s="5">
        <f t="shared" si="43"/>
        <v>91586210.100000009</v>
      </c>
      <c r="V71" s="5">
        <f t="shared" si="43"/>
        <v>68690072.299999997</v>
      </c>
      <c r="W71" s="5">
        <f t="shared" si="43"/>
        <v>45793934.5</v>
      </c>
      <c r="X71" s="5">
        <f t="shared" si="43"/>
        <v>45793934.5</v>
      </c>
      <c r="Y71" s="5">
        <f t="shared" si="43"/>
        <v>34344206.700000003</v>
      </c>
      <c r="Z71" s="5">
        <f t="shared" si="43"/>
        <v>34344206.700000003</v>
      </c>
      <c r="AA71" s="46"/>
    </row>
    <row r="72" spans="1:27" ht="15" thickTop="1" thickBot="1" x14ac:dyDescent="0.6">
      <c r="A72" s="8">
        <v>23679</v>
      </c>
      <c r="B72" s="4">
        <f t="shared" si="37"/>
        <v>0.06</v>
      </c>
      <c r="C72" s="5">
        <f t="shared" si="38"/>
        <v>274532431.68000001</v>
      </c>
      <c r="D72" s="5">
        <f t="shared" si="38"/>
        <v>196094797.01999998</v>
      </c>
      <c r="E72" s="5">
        <f t="shared" si="35"/>
        <v>137266215.84</v>
      </c>
      <c r="F72" s="5">
        <f t="shared" si="35"/>
        <v>98046688.140000001</v>
      </c>
      <c r="G72" s="5">
        <f t="shared" si="35"/>
        <v>78437634.659999996</v>
      </c>
      <c r="H72" s="5">
        <f t="shared" si="35"/>
        <v>58828581.18</v>
      </c>
      <c r="I72" s="5">
        <f t="shared" si="35"/>
        <v>39219527.699999996</v>
      </c>
      <c r="J72" s="5">
        <f t="shared" si="35"/>
        <v>39219527.699999996</v>
      </c>
      <c r="K72" s="5">
        <f t="shared" si="35"/>
        <v>29413580.220000003</v>
      </c>
      <c r="L72" s="5">
        <f t="shared" si="35"/>
        <v>29413580.220000003</v>
      </c>
      <c r="M72" s="46"/>
      <c r="O72" s="8">
        <f t="shared" si="39"/>
        <v>23679</v>
      </c>
      <c r="P72" s="4">
        <f t="shared" si="39"/>
        <v>0.06</v>
      </c>
      <c r="Q72" s="5">
        <f t="shared" si="40"/>
        <v>274532431.68000001</v>
      </c>
      <c r="R72" s="5">
        <f t="shared" si="41"/>
        <v>196094797.01999998</v>
      </c>
      <c r="S72" s="5">
        <f t="shared" si="42"/>
        <v>137266215.84</v>
      </c>
      <c r="T72" s="5">
        <f t="shared" si="43"/>
        <v>98046688.140000001</v>
      </c>
      <c r="U72" s="5">
        <f t="shared" si="43"/>
        <v>78437634.659999996</v>
      </c>
      <c r="V72" s="5">
        <f t="shared" si="43"/>
        <v>58828581.18</v>
      </c>
      <c r="W72" s="5">
        <f t="shared" si="43"/>
        <v>39219527.699999996</v>
      </c>
      <c r="X72" s="5">
        <f t="shared" si="43"/>
        <v>39219527.699999996</v>
      </c>
      <c r="Y72" s="5">
        <f t="shared" si="43"/>
        <v>29413580.220000003</v>
      </c>
      <c r="Z72" s="5">
        <f t="shared" si="43"/>
        <v>29413580.220000003</v>
      </c>
      <c r="AA72" s="46"/>
    </row>
    <row r="73" spans="1:27" ht="15" thickTop="1" thickBot="1" x14ac:dyDescent="0.6">
      <c r="A73" s="9">
        <v>49354</v>
      </c>
      <c r="B73" s="10">
        <f t="shared" si="37"/>
        <v>0.03</v>
      </c>
      <c r="C73" s="11">
        <f t="shared" si="38"/>
        <v>286103163.83999997</v>
      </c>
      <c r="D73" s="11">
        <f t="shared" si="38"/>
        <v>204359614.25999999</v>
      </c>
      <c r="E73" s="11">
        <f t="shared" si="35"/>
        <v>143051581.91999999</v>
      </c>
      <c r="F73" s="11">
        <f t="shared" si="35"/>
        <v>102179066.81999999</v>
      </c>
      <c r="G73" s="11">
        <f t="shared" si="35"/>
        <v>81743549.579999998</v>
      </c>
      <c r="H73" s="11">
        <f t="shared" si="35"/>
        <v>61308032.340000004</v>
      </c>
      <c r="I73" s="11">
        <f t="shared" si="35"/>
        <v>40872515.100000001</v>
      </c>
      <c r="J73" s="11">
        <f t="shared" si="35"/>
        <v>40872515.100000001</v>
      </c>
      <c r="K73" s="11">
        <f t="shared" si="35"/>
        <v>30653275.860000003</v>
      </c>
      <c r="L73" s="11">
        <f t="shared" si="35"/>
        <v>30653275.860000003</v>
      </c>
      <c r="M73" s="47"/>
      <c r="O73" s="9">
        <f t="shared" si="39"/>
        <v>49354</v>
      </c>
      <c r="P73" s="10">
        <f t="shared" si="39"/>
        <v>0.03</v>
      </c>
      <c r="Q73" s="11">
        <f t="shared" si="40"/>
        <v>286103163.83999997</v>
      </c>
      <c r="R73" s="11">
        <f t="shared" si="41"/>
        <v>204359614.25999999</v>
      </c>
      <c r="S73" s="11">
        <f t="shared" si="42"/>
        <v>143051581.91999999</v>
      </c>
      <c r="T73" s="11">
        <f t="shared" si="43"/>
        <v>102179066.81999999</v>
      </c>
      <c r="U73" s="11">
        <f t="shared" si="43"/>
        <v>81743549.579999998</v>
      </c>
      <c r="V73" s="11">
        <f t="shared" si="43"/>
        <v>61308032.340000004</v>
      </c>
      <c r="W73" s="11">
        <f t="shared" si="43"/>
        <v>40872515.100000001</v>
      </c>
      <c r="X73" s="11">
        <f t="shared" si="43"/>
        <v>40872515.100000001</v>
      </c>
      <c r="Y73" s="11">
        <f t="shared" si="43"/>
        <v>30653275.860000003</v>
      </c>
      <c r="Z73" s="11">
        <f t="shared" si="43"/>
        <v>30653275.860000003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4AA1-80EF-4AAF-83D2-18130EB7CD22}">
  <dimension ref="A1:S78"/>
  <sheetViews>
    <sheetView workbookViewId="0">
      <selection activeCell="D12" sqref="D12"/>
    </sheetView>
  </sheetViews>
  <sheetFormatPr defaultRowHeight="14.4" x14ac:dyDescent="0.55000000000000004"/>
  <cols>
    <col min="3" max="4" width="14.3125" bestFit="1" customWidth="1"/>
    <col min="5" max="6" width="13.3125" bestFit="1" customWidth="1"/>
    <col min="7" max="8" width="14.3125" style="5" bestFit="1" customWidth="1"/>
    <col min="12" max="12" width="8.83984375" style="5"/>
    <col min="13" max="13" width="8.89453125" style="5" bestFit="1" customWidth="1"/>
    <col min="14" max="14" width="14.3125" style="5" bestFit="1" customWidth="1"/>
    <col min="15" max="15" width="14.3671875" style="5" bestFit="1" customWidth="1"/>
    <col min="16" max="16" width="13.3125" style="5" bestFit="1" customWidth="1"/>
    <col min="17" max="17" width="12.26171875" style="5" bestFit="1" customWidth="1"/>
    <col min="18" max="19" width="14.3125" style="5" bestFit="1" customWidth="1"/>
  </cols>
  <sheetData>
    <row r="1" spans="1:19" x14ac:dyDescent="0.55000000000000004">
      <c r="A1" s="32" t="s">
        <v>36</v>
      </c>
      <c r="B1" s="32" t="s">
        <v>67</v>
      </c>
      <c r="C1" s="32" t="s">
        <v>86</v>
      </c>
      <c r="D1" s="32" t="s">
        <v>68</v>
      </c>
      <c r="E1" s="32" t="s">
        <v>87</v>
      </c>
      <c r="F1" s="32" t="s">
        <v>69</v>
      </c>
      <c r="G1" s="33" t="s">
        <v>38</v>
      </c>
      <c r="H1" s="33" t="s">
        <v>39</v>
      </c>
      <c r="L1" s="35" t="s">
        <v>36</v>
      </c>
      <c r="M1" s="35" t="s">
        <v>67</v>
      </c>
      <c r="N1" s="35" t="s">
        <v>86</v>
      </c>
      <c r="O1" s="35" t="s">
        <v>68</v>
      </c>
      <c r="P1" s="35" t="s">
        <v>87</v>
      </c>
      <c r="Q1" s="35" t="s">
        <v>69</v>
      </c>
      <c r="R1" s="35" t="s">
        <v>38</v>
      </c>
      <c r="S1" s="35" t="s">
        <v>39</v>
      </c>
    </row>
    <row r="2" spans="1:19" x14ac:dyDescent="0.55000000000000004">
      <c r="B2">
        <v>1</v>
      </c>
      <c r="C2" s="24">
        <f>SUM('Fuel Dataset'!C3:L3)</f>
        <v>660947812.7617501</v>
      </c>
      <c r="D2" s="24">
        <f>AVERAGE($C$2:C2)</f>
        <v>660947812.7617501</v>
      </c>
      <c r="E2" s="5" t="e">
        <f>_xlfn.STDEV.S($D$2:D2)</f>
        <v>#DIV/0!</v>
      </c>
      <c r="F2" s="5" t="e">
        <f>E2/SQRT(B2)</f>
        <v>#DIV/0!</v>
      </c>
      <c r="G2" s="5" t="e">
        <f>D2-1.96*F2</f>
        <v>#DIV/0!</v>
      </c>
      <c r="H2" s="5" t="e">
        <f>D2+1.96*F2</f>
        <v>#DIV/0!</v>
      </c>
      <c r="M2" s="5">
        <v>1</v>
      </c>
      <c r="N2" s="5">
        <f>SUM('Fuel Dataset'!N3:W3)</f>
        <v>377423619.36009854</v>
      </c>
      <c r="O2" s="5">
        <f>AVERAGE($N$2:N2)</f>
        <v>377423619.36009854</v>
      </c>
      <c r="P2" s="5" t="e">
        <f>_xlfn.STDEV.S($O$2:O2)</f>
        <v>#DIV/0!</v>
      </c>
      <c r="Q2" s="5" t="e">
        <f>P2/SQRT(M2)</f>
        <v>#DIV/0!</v>
      </c>
      <c r="R2" s="5" t="e">
        <f>O2-1.96*Q2</f>
        <v>#DIV/0!</v>
      </c>
      <c r="S2" s="5" t="e">
        <f>O2+1.96*Q2</f>
        <v>#DIV/0!</v>
      </c>
    </row>
    <row r="3" spans="1:19" x14ac:dyDescent="0.55000000000000004">
      <c r="B3">
        <v>2</v>
      </c>
      <c r="C3" s="24">
        <f>SUM('Fuel Dataset'!C4:L4)</f>
        <v>620086060.21430588</v>
      </c>
      <c r="D3" s="24">
        <f>AVERAGE($C$2:C3)</f>
        <v>640516936.48802805</v>
      </c>
      <c r="E3" s="5">
        <f>_xlfn.STDEV.S($D$2:D3)</f>
        <v>14446811.158732204</v>
      </c>
      <c r="F3" s="5">
        <f t="shared" ref="F3:F6" si="0">E3/SQRT(B3)</f>
        <v>10215438.136861024</v>
      </c>
      <c r="G3" s="5">
        <f t="shared" ref="G3:G6" si="1">D3-1.96*F3</f>
        <v>620494677.73978043</v>
      </c>
      <c r="H3" s="5">
        <f t="shared" ref="H3:H6" si="2">D3+1.96*F3</f>
        <v>660539195.23627567</v>
      </c>
      <c r="M3" s="5">
        <v>2</v>
      </c>
      <c r="N3" s="5">
        <f>SUM('Fuel Dataset'!N4:W4)</f>
        <v>354090172.69142431</v>
      </c>
      <c r="O3" s="5">
        <f>AVERAGE($N$2:N3)</f>
        <v>365756896.02576143</v>
      </c>
      <c r="P3" s="5">
        <f>_xlfn.STDEV.S($O$2:O3)</f>
        <v>8249619.1839371026</v>
      </c>
      <c r="Q3" s="5">
        <f t="shared" ref="Q3:Q6" si="3">P3/SQRT(M3)</f>
        <v>5833361.6671685567</v>
      </c>
      <c r="R3" s="5">
        <f t="shared" ref="R3:R6" si="4">O3-1.96*Q3</f>
        <v>354323507.15811104</v>
      </c>
      <c r="S3" s="5">
        <f t="shared" ref="S3:S6" si="5">O3+1.96*Q3</f>
        <v>377190284.89341182</v>
      </c>
    </row>
    <row r="4" spans="1:19" x14ac:dyDescent="0.55000000000000004">
      <c r="B4">
        <v>3</v>
      </c>
      <c r="C4" s="24">
        <f>SUM('Fuel Dataset'!C5:L5)</f>
        <v>622702816.10924935</v>
      </c>
      <c r="D4" s="24">
        <f>AVERAGE($C$2:C4)</f>
        <v>634578896.36176848</v>
      </c>
      <c r="E4" s="5">
        <f>_xlfn.STDEV.S($D$2:D4)</f>
        <v>13832333.967690986</v>
      </c>
      <c r="F4" s="5">
        <f t="shared" si="0"/>
        <v>7986101.7397671957</v>
      </c>
      <c r="G4" s="5">
        <f t="shared" si="1"/>
        <v>618926136.95182478</v>
      </c>
      <c r="H4" s="5">
        <f t="shared" si="2"/>
        <v>650231655.77171218</v>
      </c>
      <c r="M4" s="5">
        <v>3</v>
      </c>
      <c r="N4" s="5">
        <f>SUM('Fuel Dataset'!N5:W5)</f>
        <v>355584429.06353444</v>
      </c>
      <c r="O4" s="5">
        <f>AVERAGE($N$2:N4)</f>
        <v>362366073.70501906</v>
      </c>
      <c r="P4" s="5">
        <f>_xlfn.STDEV.S($O$2:O4)</f>
        <v>7898731.8657872109</v>
      </c>
      <c r="Q4" s="5">
        <f t="shared" si="3"/>
        <v>4560334.9689689213</v>
      </c>
      <c r="R4" s="5">
        <f t="shared" si="4"/>
        <v>353427817.16583997</v>
      </c>
      <c r="S4" s="5">
        <f t="shared" si="5"/>
        <v>371304330.24419814</v>
      </c>
    </row>
    <row r="5" spans="1:19" x14ac:dyDescent="0.55000000000000004">
      <c r="B5">
        <v>4</v>
      </c>
      <c r="C5" s="24">
        <f>SUM('Fuel Dataset'!C6:L6)</f>
        <v>627608453.82036901</v>
      </c>
      <c r="D5" s="24">
        <f>AVERAGE($C$2:C5)</f>
        <v>632836285.72641861</v>
      </c>
      <c r="E5" s="5">
        <f>_xlfn.STDEV.S($D$2:D5)</f>
        <v>12910873.383085689</v>
      </c>
      <c r="F5" s="5">
        <f t="shared" si="0"/>
        <v>6455436.6915428443</v>
      </c>
      <c r="G5" s="5">
        <f t="shared" si="1"/>
        <v>620183629.81099463</v>
      </c>
      <c r="H5" s="5">
        <f t="shared" si="2"/>
        <v>645488941.6418426</v>
      </c>
      <c r="M5" s="5">
        <v>4</v>
      </c>
      <c r="N5" s="5">
        <f>SUM('Fuel Dataset'!N6:W6)</f>
        <v>358385714.58782381</v>
      </c>
      <c r="O5" s="5">
        <f>AVERAGE($N$2:N5)</f>
        <v>361370983.92572027</v>
      </c>
      <c r="P5" s="5">
        <f>_xlfn.STDEV.S($O$2:O5)</f>
        <v>7372546.6175355744</v>
      </c>
      <c r="Q5" s="5">
        <f t="shared" si="3"/>
        <v>3686273.3087677872</v>
      </c>
      <c r="R5" s="5">
        <f t="shared" si="4"/>
        <v>354145888.24053544</v>
      </c>
      <c r="S5" s="5">
        <f t="shared" si="5"/>
        <v>368596079.61090511</v>
      </c>
    </row>
    <row r="6" spans="1:19" x14ac:dyDescent="0.55000000000000004">
      <c r="B6">
        <v>5</v>
      </c>
      <c r="C6" s="24">
        <f>SUM('Fuel Dataset'!C7:L7)</f>
        <v>598007126.66558492</v>
      </c>
      <c r="D6" s="24">
        <f>AVERAGE($C$2:C6)</f>
        <v>625870453.91425192</v>
      </c>
      <c r="E6" s="5">
        <f>_xlfn.STDEV.S($D$2:D6)</f>
        <v>13359618.550628671</v>
      </c>
      <c r="F6" s="5">
        <f t="shared" si="0"/>
        <v>5974603.0465345848</v>
      </c>
      <c r="G6" s="5">
        <f t="shared" si="1"/>
        <v>614160231.94304419</v>
      </c>
      <c r="H6" s="5">
        <f t="shared" si="2"/>
        <v>637580675.88545966</v>
      </c>
      <c r="M6" s="5">
        <v>5</v>
      </c>
      <c r="N6" s="5">
        <f>SUM('Fuel Dataset'!N7:W7)</f>
        <v>341482352.75364482</v>
      </c>
      <c r="O6" s="5">
        <f>AVERAGE($N$2:N6)</f>
        <v>357393257.69130516</v>
      </c>
      <c r="P6" s="5">
        <f>_xlfn.STDEV.S($O$2:O6)</f>
        <v>7628795.328907704</v>
      </c>
      <c r="Q6" s="5">
        <f t="shared" si="3"/>
        <v>3411700.9883740982</v>
      </c>
      <c r="R6" s="5">
        <f t="shared" si="4"/>
        <v>350706323.75409192</v>
      </c>
      <c r="S6" s="5">
        <f t="shared" si="5"/>
        <v>364080191.6285184</v>
      </c>
    </row>
    <row r="7" spans="1:19" x14ac:dyDescent="0.55000000000000004">
      <c r="A7" s="32" t="s">
        <v>41</v>
      </c>
      <c r="B7" s="32" t="s">
        <v>67</v>
      </c>
      <c r="C7" s="32" t="s">
        <v>86</v>
      </c>
      <c r="D7" s="32" t="s">
        <v>68</v>
      </c>
      <c r="E7" s="32" t="s">
        <v>87</v>
      </c>
      <c r="F7" s="32" t="s">
        <v>69</v>
      </c>
      <c r="G7" s="33" t="s">
        <v>38</v>
      </c>
      <c r="H7" s="33" t="s">
        <v>39</v>
      </c>
      <c r="L7" s="32" t="s">
        <v>41</v>
      </c>
      <c r="M7" s="32" t="s">
        <v>67</v>
      </c>
      <c r="N7" s="32" t="s">
        <v>86</v>
      </c>
      <c r="O7" s="32" t="s">
        <v>68</v>
      </c>
      <c r="P7" s="32" t="s">
        <v>87</v>
      </c>
      <c r="Q7" s="32" t="s">
        <v>69</v>
      </c>
      <c r="R7" s="33" t="s">
        <v>38</v>
      </c>
      <c r="S7" s="33" t="s">
        <v>39</v>
      </c>
    </row>
    <row r="8" spans="1:19" x14ac:dyDescent="0.55000000000000004">
      <c r="B8">
        <v>1</v>
      </c>
      <c r="C8" s="24">
        <f>SUM('Fuel Dataset'!C9:L9)</f>
        <v>674141626.06453168</v>
      </c>
      <c r="D8" s="24">
        <f>AVERAGE($C$8:C8)</f>
        <v>674141626.06453168</v>
      </c>
      <c r="E8" s="5" t="e">
        <f>_xlfn.STDEV.S($D$8:D8)</f>
        <v>#DIV/0!</v>
      </c>
      <c r="F8" s="5" t="e">
        <f>E8/SQRT(B8)</f>
        <v>#DIV/0!</v>
      </c>
      <c r="G8" s="34" t="e">
        <f>D8-1.96*F8</f>
        <v>#DIV/0!</v>
      </c>
      <c r="H8" s="5" t="e">
        <f>D8+1.96*F8</f>
        <v>#DIV/0!</v>
      </c>
      <c r="L8"/>
      <c r="M8">
        <v>1</v>
      </c>
      <c r="N8" s="24">
        <f>SUM('Fuel Dataset'!N9:W9)</f>
        <v>384957734.26864159</v>
      </c>
      <c r="O8" s="24">
        <f>AVERAGE($N$8:N8)</f>
        <v>384957734.26864159</v>
      </c>
      <c r="P8" s="5" t="e">
        <f>_xlfn.STDEV.S($O$8:O8)</f>
        <v>#DIV/0!</v>
      </c>
      <c r="Q8" s="5" t="e">
        <f>P8/SQRT(M8)</f>
        <v>#DIV/0!</v>
      </c>
      <c r="R8" s="34" t="e">
        <f>O8-1.96*Q8</f>
        <v>#DIV/0!</v>
      </c>
      <c r="S8" s="5" t="e">
        <f>O8+1.96*Q8</f>
        <v>#DIV/0!</v>
      </c>
    </row>
    <row r="9" spans="1:19" x14ac:dyDescent="0.55000000000000004">
      <c r="B9">
        <v>2</v>
      </c>
      <c r="C9" s="24">
        <f>SUM('Fuel Dataset'!C10:L10)</f>
        <v>629621137.36367083</v>
      </c>
      <c r="D9" s="24">
        <f>AVERAGE($C$8:C9)</f>
        <v>651881381.71410131</v>
      </c>
      <c r="E9" s="5">
        <f>_xlfn.STDEV.S($D$8:D9)</f>
        <v>15740369.731058847</v>
      </c>
      <c r="F9" s="5">
        <f t="shared" ref="F9:F12" si="6">E9/SQRT(B9)</f>
        <v>11130122.175215183</v>
      </c>
      <c r="G9" s="5">
        <f t="shared" ref="G9:G12" si="7">D9-1.96*F9</f>
        <v>630066342.25067961</v>
      </c>
      <c r="H9" s="5">
        <f t="shared" ref="H9:H12" si="8">D9+1.96*F9</f>
        <v>673696421.17752302</v>
      </c>
      <c r="L9"/>
      <c r="M9">
        <v>2</v>
      </c>
      <c r="N9" s="24">
        <f>SUM('Fuel Dataset'!N10:W10)</f>
        <v>359535025.15799624</v>
      </c>
      <c r="O9" s="24">
        <f>AVERAGE($N$8:N9)</f>
        <v>372246379.71331894</v>
      </c>
      <c r="P9" s="5">
        <f>_xlfn.STDEV.S($O$8:O9)</f>
        <v>8988285.0041351561</v>
      </c>
      <c r="Q9" s="5">
        <f t="shared" ref="Q9:Q12" si="9">P9/SQRT(M9)</f>
        <v>6355677.2776613235</v>
      </c>
      <c r="R9" s="5">
        <f t="shared" ref="R9:R12" si="10">O9-1.96*Q9</f>
        <v>359789252.24910277</v>
      </c>
      <c r="S9" s="5">
        <f t="shared" ref="S9:S12" si="11">O9+1.96*Q9</f>
        <v>384703507.17753512</v>
      </c>
    </row>
    <row r="10" spans="1:19" x14ac:dyDescent="0.55000000000000004">
      <c r="B10">
        <v>3</v>
      </c>
      <c r="C10" s="24">
        <f>SUM('Fuel Dataset'!C11:L11)</f>
        <v>637994845.32370687</v>
      </c>
      <c r="D10" s="24">
        <f>AVERAGE($C$8:C10)</f>
        <v>647252536.25063646</v>
      </c>
      <c r="E10" s="5">
        <f>_xlfn.STDEV.S($D$8:D10)</f>
        <v>14375719.343655065</v>
      </c>
      <c r="F10" s="5">
        <f t="shared" si="6"/>
        <v>8299825.4328537621</v>
      </c>
      <c r="G10" s="5">
        <f t="shared" si="7"/>
        <v>630984878.40224314</v>
      </c>
      <c r="H10" s="5">
        <f t="shared" si="8"/>
        <v>663520194.09902978</v>
      </c>
      <c r="L10"/>
      <c r="M10">
        <v>3</v>
      </c>
      <c r="N10" s="24">
        <f>SUM('Fuel Dataset'!N11:W11)</f>
        <v>364316696.42571026</v>
      </c>
      <c r="O10" s="24">
        <f>AVERAGE($N$8:N10)</f>
        <v>369603151.95078272</v>
      </c>
      <c r="P10" s="5">
        <f>_xlfn.STDEV.S($O$8:O10)</f>
        <v>8209023.3462094264</v>
      </c>
      <c r="Q10" s="5">
        <f t="shared" si="9"/>
        <v>4739481.8387179347</v>
      </c>
      <c r="R10" s="5">
        <f t="shared" si="10"/>
        <v>360313767.54689556</v>
      </c>
      <c r="S10" s="5">
        <f t="shared" si="11"/>
        <v>378892536.35466987</v>
      </c>
    </row>
    <row r="11" spans="1:19" x14ac:dyDescent="0.55000000000000004">
      <c r="B11">
        <v>4</v>
      </c>
      <c r="C11" s="24">
        <f>SUM('Fuel Dataset'!C12:L12)</f>
        <v>639878339.35227692</v>
      </c>
      <c r="D11" s="24">
        <f>AVERAGE($C$8:C11)</f>
        <v>645408987.02604663</v>
      </c>
      <c r="E11" s="5">
        <f>_xlfn.STDEV.S($D$8:D11)</f>
        <v>13262801.843070181</v>
      </c>
      <c r="F11" s="5">
        <f t="shared" si="6"/>
        <v>6631400.9215350905</v>
      </c>
      <c r="G11" s="5">
        <f t="shared" si="7"/>
        <v>632411441.2198379</v>
      </c>
      <c r="H11" s="5">
        <f t="shared" si="8"/>
        <v>658406532.83225536</v>
      </c>
      <c r="L11"/>
      <c r="M11">
        <v>4</v>
      </c>
      <c r="N11" s="24">
        <f>SUM('Fuel Dataset'!N12:W12)</f>
        <v>365392235.40107304</v>
      </c>
      <c r="O11" s="24">
        <f>AVERAGE($N$8:N11)</f>
        <v>368550422.81335527</v>
      </c>
      <c r="P11" s="5">
        <f>_xlfn.STDEV.S($O$8:O11)</f>
        <v>7573509.70502677</v>
      </c>
      <c r="Q11" s="5">
        <f t="shared" si="9"/>
        <v>3786754.852513385</v>
      </c>
      <c r="R11" s="5">
        <f t="shared" si="10"/>
        <v>361128383.30242902</v>
      </c>
      <c r="S11" s="5">
        <f t="shared" si="11"/>
        <v>375972462.32428151</v>
      </c>
    </row>
    <row r="12" spans="1:19" x14ac:dyDescent="0.55000000000000004">
      <c r="B12">
        <v>5</v>
      </c>
      <c r="C12" s="24">
        <f>SUM('Fuel Dataset'!C13:L13)</f>
        <v>639894822.15243232</v>
      </c>
      <c r="D12" s="24">
        <f>AVERAGE($C$8:C12)</f>
        <v>644306154.05132377</v>
      </c>
      <c r="E12" s="5">
        <f>_xlfn.STDEV.S($D$8:D12)</f>
        <v>12385999.809807312</v>
      </c>
      <c r="F12" s="5">
        <f t="shared" si="6"/>
        <v>5539187.5088057229</v>
      </c>
      <c r="G12" s="5">
        <f t="shared" si="7"/>
        <v>633449346.53406453</v>
      </c>
      <c r="H12" s="5">
        <f t="shared" si="8"/>
        <v>655162961.56858301</v>
      </c>
      <c r="L12"/>
      <c r="M12">
        <v>5</v>
      </c>
      <c r="N12" s="24">
        <f>SUM('Fuel Dataset'!N13:W13)</f>
        <v>365401647.63903153</v>
      </c>
      <c r="O12" s="24">
        <f>AVERAGE($N$8:N12)</f>
        <v>367920667.77849054</v>
      </c>
      <c r="P12" s="5">
        <f>_xlfn.STDEV.S($O$8:O12)</f>
        <v>7072826.0043369932</v>
      </c>
      <c r="Q12" s="5">
        <f t="shared" si="9"/>
        <v>3163063.9477451476</v>
      </c>
      <c r="R12" s="5">
        <f t="shared" si="10"/>
        <v>361721062.44091004</v>
      </c>
      <c r="S12" s="5">
        <f t="shared" si="11"/>
        <v>374120273.11607105</v>
      </c>
    </row>
    <row r="13" spans="1:19" x14ac:dyDescent="0.55000000000000004">
      <c r="A13" s="32" t="s">
        <v>42</v>
      </c>
      <c r="B13" s="32" t="s">
        <v>67</v>
      </c>
      <c r="C13" s="32" t="s">
        <v>86</v>
      </c>
      <c r="D13" s="32" t="s">
        <v>68</v>
      </c>
      <c r="E13" s="32" t="s">
        <v>87</v>
      </c>
      <c r="F13" s="32" t="s">
        <v>69</v>
      </c>
      <c r="G13" s="33" t="s">
        <v>38</v>
      </c>
      <c r="H13" s="33" t="s">
        <v>39</v>
      </c>
      <c r="L13" s="32" t="s">
        <v>42</v>
      </c>
      <c r="M13" s="32" t="s">
        <v>67</v>
      </c>
      <c r="N13" s="32" t="s">
        <v>86</v>
      </c>
      <c r="O13" s="32" t="s">
        <v>68</v>
      </c>
      <c r="P13" s="32" t="s">
        <v>87</v>
      </c>
      <c r="Q13" s="32" t="s">
        <v>69</v>
      </c>
      <c r="R13" s="33" t="s">
        <v>38</v>
      </c>
      <c r="S13" s="33" t="s">
        <v>39</v>
      </c>
    </row>
    <row r="14" spans="1:19" x14ac:dyDescent="0.55000000000000004">
      <c r="B14">
        <v>1</v>
      </c>
      <c r="C14" s="24">
        <f>SUM('Fuel Dataset'!C15:L15)</f>
        <v>584111680.65348506</v>
      </c>
      <c r="D14" s="24">
        <f>AVERAGE($C$14:C14)</f>
        <v>584111680.65348506</v>
      </c>
      <c r="E14" s="5" t="e">
        <f>_xlfn.STDEV.S($D$14:D14)</f>
        <v>#DIV/0!</v>
      </c>
      <c r="F14" s="5" t="e">
        <f>E14/SQRT(B14)</f>
        <v>#DIV/0!</v>
      </c>
      <c r="G14" s="34" t="e">
        <f>D14-1.96*F14</f>
        <v>#DIV/0!</v>
      </c>
      <c r="H14" s="5" t="e">
        <f>D14+1.96*F14</f>
        <v>#DIV/0!</v>
      </c>
      <c r="L14"/>
      <c r="M14">
        <v>1</v>
      </c>
      <c r="N14" s="24">
        <f>SUM('Fuel Dataset'!N15:W15)</f>
        <v>333547581.76984239</v>
      </c>
      <c r="O14" s="24">
        <f>AVERAGE($N$14:N14)</f>
        <v>333547581.76984239</v>
      </c>
      <c r="P14" s="5" t="e">
        <f>_xlfn.STDEV.S($O$14:O14)</f>
        <v>#DIV/0!</v>
      </c>
      <c r="Q14" s="5" t="e">
        <f>P14/SQRT(M14)</f>
        <v>#DIV/0!</v>
      </c>
      <c r="R14" s="34" t="e">
        <f>O14-1.96*Q14</f>
        <v>#DIV/0!</v>
      </c>
      <c r="S14" s="5" t="e">
        <f>O14+1.96*Q14</f>
        <v>#DIV/0!</v>
      </c>
    </row>
    <row r="15" spans="1:19" x14ac:dyDescent="0.55000000000000004">
      <c r="B15">
        <v>2</v>
      </c>
      <c r="C15" s="24">
        <f>SUM('Fuel Dataset'!C16:L16)</f>
        <v>525680154.10253918</v>
      </c>
      <c r="D15" s="24">
        <f>AVERAGE($C$14:C15)</f>
        <v>554895917.37801218</v>
      </c>
      <c r="E15" s="5">
        <f>_xlfn.STDEV.S($D$14:D15)</f>
        <v>20658664.329627771</v>
      </c>
      <c r="F15" s="5">
        <f t="shared" ref="F15:F18" si="12">E15/SQRT(B15)</f>
        <v>14607881.637736438</v>
      </c>
      <c r="G15" s="5">
        <f t="shared" ref="G15:G18" si="13">D15-1.96*F15</f>
        <v>526264469.36804879</v>
      </c>
      <c r="H15" s="5">
        <f t="shared" ref="H15:H18" si="14">D15+1.96*F15</f>
        <v>583527365.38797557</v>
      </c>
      <c r="L15"/>
      <c r="M15">
        <v>2</v>
      </c>
      <c r="N15" s="24">
        <f>SUM('Fuel Dataset'!N16:W16)</f>
        <v>300181198.20705533</v>
      </c>
      <c r="O15" s="24">
        <f>AVERAGE($N$14:N15)</f>
        <v>316864389.98844886</v>
      </c>
      <c r="P15" s="5">
        <f>_xlfn.STDEV.S($O$14:O15)</f>
        <v>11796798.040459042</v>
      </c>
      <c r="Q15" s="5">
        <f t="shared" ref="Q15:Q18" si="15">P15/SQRT(M15)</f>
        <v>8341595.890696764</v>
      </c>
      <c r="R15" s="5">
        <f t="shared" ref="R15:R18" si="16">O15-1.96*Q15</f>
        <v>300514862.04268318</v>
      </c>
      <c r="S15" s="5">
        <f t="shared" ref="S15:S18" si="17">O15+1.96*Q15</f>
        <v>333213917.93421453</v>
      </c>
    </row>
    <row r="16" spans="1:19" x14ac:dyDescent="0.55000000000000004">
      <c r="B16">
        <v>3</v>
      </c>
      <c r="C16" s="24">
        <f>SUM('Fuel Dataset'!C17:L17)</f>
        <v>592280467.3142916</v>
      </c>
      <c r="D16" s="24">
        <f>AVERAGE($C$14:C16)</f>
        <v>567357434.02343857</v>
      </c>
      <c r="E16" s="5">
        <f>_xlfn.STDEV.S($D$14:D16)</f>
        <v>14660349.023887146</v>
      </c>
      <c r="F16" s="5">
        <f t="shared" si="12"/>
        <v>8464156.4553551115</v>
      </c>
      <c r="G16" s="5">
        <f t="shared" si="13"/>
        <v>550767687.37094259</v>
      </c>
      <c r="H16" s="5">
        <f t="shared" si="14"/>
        <v>583947180.67593455</v>
      </c>
      <c r="L16"/>
      <c r="M16">
        <v>3</v>
      </c>
      <c r="N16" s="24">
        <f>SUM('Fuel Dataset'!N17:W17)</f>
        <v>338212236.02509975</v>
      </c>
      <c r="O16" s="24">
        <f>AVERAGE($N$14:N16)</f>
        <v>323980338.66733247</v>
      </c>
      <c r="P16" s="5">
        <f>_xlfn.STDEV.S($O$14:O16)</f>
        <v>8371556.5477970857</v>
      </c>
      <c r="Q16" s="5">
        <f t="shared" si="15"/>
        <v>4833320.4264068222</v>
      </c>
      <c r="R16" s="5">
        <f t="shared" si="16"/>
        <v>314507030.63157511</v>
      </c>
      <c r="S16" s="5">
        <f t="shared" si="17"/>
        <v>333453646.70308983</v>
      </c>
    </row>
    <row r="17" spans="1:19" x14ac:dyDescent="0.55000000000000004">
      <c r="B17">
        <v>4</v>
      </c>
      <c r="C17" s="24">
        <f>SUM('Fuel Dataset'!C18:L18)</f>
        <v>566982487.44332659</v>
      </c>
      <c r="D17" s="24">
        <f>AVERAGE($C$14:C17)</f>
        <v>567263697.37841058</v>
      </c>
      <c r="E17" s="5">
        <f>_xlfn.STDEV.S($D$14:D17)</f>
        <v>11994374.75842738</v>
      </c>
      <c r="F17" s="5">
        <f t="shared" si="12"/>
        <v>5997187.3792136898</v>
      </c>
      <c r="G17" s="5">
        <f t="shared" si="13"/>
        <v>555509210.11515176</v>
      </c>
      <c r="H17" s="5">
        <f t="shared" si="14"/>
        <v>579018184.64166939</v>
      </c>
      <c r="L17"/>
      <c r="M17">
        <v>4</v>
      </c>
      <c r="N17" s="24">
        <f>SUM('Fuel Dataset'!N18:W18)</f>
        <v>323766231.45251143</v>
      </c>
      <c r="O17" s="24">
        <f>AVERAGE($N$14:N17)</f>
        <v>323926811.8636272</v>
      </c>
      <c r="P17" s="5">
        <f>_xlfn.STDEV.S($O$14:O17)</f>
        <v>6849194.8167152824</v>
      </c>
      <c r="Q17" s="5">
        <f t="shared" si="15"/>
        <v>3424597.4083576412</v>
      </c>
      <c r="R17" s="5">
        <f t="shared" si="16"/>
        <v>317214600.94324625</v>
      </c>
      <c r="S17" s="5">
        <f t="shared" si="17"/>
        <v>330639022.78400815</v>
      </c>
    </row>
    <row r="18" spans="1:19" x14ac:dyDescent="0.55000000000000004">
      <c r="B18">
        <v>5</v>
      </c>
      <c r="C18" s="24">
        <f>SUM('Fuel Dataset'!C19:L19)</f>
        <v>575910373.87345278</v>
      </c>
      <c r="D18" s="24">
        <f>AVERAGE($C$14:C18)</f>
        <v>568993032.67741895</v>
      </c>
      <c r="E18" s="5">
        <f>_xlfn.STDEV.S($D$14:D18)</f>
        <v>10390736.908587074</v>
      </c>
      <c r="F18" s="5">
        <f t="shared" si="12"/>
        <v>4646878.8127833428</v>
      </c>
      <c r="G18" s="5">
        <f t="shared" si="13"/>
        <v>559885150.20436358</v>
      </c>
      <c r="H18" s="5">
        <f t="shared" si="14"/>
        <v>578100915.15047431</v>
      </c>
      <c r="L18"/>
      <c r="M18">
        <v>5</v>
      </c>
      <c r="N18" s="24">
        <f>SUM('Fuel Dataset'!N19:W19)</f>
        <v>328864357.42347777</v>
      </c>
      <c r="O18" s="24">
        <f>AVERAGE($N$14:N18)</f>
        <v>324914320.97559726</v>
      </c>
      <c r="P18" s="5">
        <f>_xlfn.STDEV.S($O$14:O18)</f>
        <v>5933463.21167289</v>
      </c>
      <c r="Q18" s="5">
        <f t="shared" si="15"/>
        <v>2653525.4166589612</v>
      </c>
      <c r="R18" s="5">
        <f t="shared" si="16"/>
        <v>319713411.15894568</v>
      </c>
      <c r="S18" s="5">
        <f t="shared" si="17"/>
        <v>330115230.79224885</v>
      </c>
    </row>
    <row r="19" spans="1:19" x14ac:dyDescent="0.55000000000000004">
      <c r="A19" s="32" t="s">
        <v>43</v>
      </c>
      <c r="B19" s="32" t="s">
        <v>67</v>
      </c>
      <c r="C19" s="32" t="s">
        <v>86</v>
      </c>
      <c r="D19" s="32" t="s">
        <v>68</v>
      </c>
      <c r="E19" s="32" t="s">
        <v>87</v>
      </c>
      <c r="F19" s="32" t="s">
        <v>69</v>
      </c>
      <c r="G19" s="33" t="s">
        <v>38</v>
      </c>
      <c r="H19" s="33" t="s">
        <v>39</v>
      </c>
      <c r="L19" s="32" t="s">
        <v>43</v>
      </c>
      <c r="M19" s="32" t="s">
        <v>67</v>
      </c>
      <c r="N19" s="32" t="s">
        <v>86</v>
      </c>
      <c r="O19" s="32" t="s">
        <v>68</v>
      </c>
      <c r="P19" s="32" t="s">
        <v>87</v>
      </c>
      <c r="Q19" s="32" t="s">
        <v>69</v>
      </c>
      <c r="R19" s="33" t="s">
        <v>38</v>
      </c>
      <c r="S19" s="33" t="s">
        <v>39</v>
      </c>
    </row>
    <row r="20" spans="1:19" x14ac:dyDescent="0.55000000000000004">
      <c r="B20">
        <v>1</v>
      </c>
      <c r="C20" s="24">
        <f>SUM('Fuel Dataset'!C21:L21)</f>
        <v>551985812.18841064</v>
      </c>
      <c r="D20" s="24">
        <f>AVERAGE($C$20:C20)</f>
        <v>551985812.18841064</v>
      </c>
      <c r="E20" s="5" t="e">
        <f>_xlfn.STDEV.S($D$20:D20)</f>
        <v>#DIV/0!</v>
      </c>
      <c r="F20" s="5" t="e">
        <f>E20/SQRT(B20)</f>
        <v>#DIV/0!</v>
      </c>
      <c r="G20" s="34" t="e">
        <f>D20-1.96*F20</f>
        <v>#DIV/0!</v>
      </c>
      <c r="H20" s="5" t="e">
        <f>D20+1.96*F20</f>
        <v>#DIV/0!</v>
      </c>
      <c r="L20"/>
      <c r="M20">
        <v>1</v>
      </c>
      <c r="N20" s="24">
        <f>SUM('Fuel Dataset'!N21:W21)</f>
        <v>315202621.21915901</v>
      </c>
      <c r="O20" s="24">
        <f>AVERAGE($N$20:N20)</f>
        <v>315202621.21915901</v>
      </c>
      <c r="P20" s="5" t="e">
        <f>_xlfn.STDEV.S($O$20:O20)</f>
        <v>#DIV/0!</v>
      </c>
      <c r="Q20" s="5" t="e">
        <f>P20/SQRT(M20)</f>
        <v>#DIV/0!</v>
      </c>
      <c r="R20" s="34" t="e">
        <f>O20-1.96*Q20</f>
        <v>#DIV/0!</v>
      </c>
      <c r="S20" s="5" t="e">
        <f>O20+1.96*Q20</f>
        <v>#DIV/0!</v>
      </c>
    </row>
    <row r="21" spans="1:19" x14ac:dyDescent="0.55000000000000004">
      <c r="B21">
        <v>2</v>
      </c>
      <c r="C21" s="24">
        <f>SUM('Fuel Dataset'!C22:L22)</f>
        <v>536227809.75874883</v>
      </c>
      <c r="D21" s="24">
        <f>AVERAGE($C$20:C21)</f>
        <v>544106810.97357976</v>
      </c>
      <c r="E21" s="5">
        <f>_xlfn.STDEV.S($D$20:D21)</f>
        <v>5571295.1879839581</v>
      </c>
      <c r="F21" s="5">
        <f t="shared" ref="F21:F24" si="18">E21/SQRT(B21)</f>
        <v>3939500.6074154377</v>
      </c>
      <c r="G21" s="5">
        <f t="shared" ref="G21:G24" si="19">D21-1.96*F21</f>
        <v>536385389.78304553</v>
      </c>
      <c r="H21" s="5">
        <f t="shared" ref="H21:H24" si="20">D21+1.96*F21</f>
        <v>551828232.164114</v>
      </c>
      <c r="L21"/>
      <c r="M21">
        <v>2</v>
      </c>
      <c r="N21" s="24">
        <f>SUM('Fuel Dataset'!N22:W22)</f>
        <v>306204267.34604907</v>
      </c>
      <c r="O21" s="24">
        <f>AVERAGE($N$20:N21)</f>
        <v>310703444.28260404</v>
      </c>
      <c r="P21" s="5">
        <f>_xlfn.STDEV.S($O$20:O21)</f>
        <v>3181398.5215961351</v>
      </c>
      <c r="Q21" s="5">
        <f t="shared" ref="Q21:Q24" si="21">P21/SQRT(M21)</f>
        <v>2249588.4682774837</v>
      </c>
      <c r="R21" s="5">
        <f t="shared" ref="R21:R24" si="22">O21-1.96*Q21</f>
        <v>306294250.88478017</v>
      </c>
      <c r="S21" s="5">
        <f t="shared" ref="S21:S24" si="23">O21+1.96*Q21</f>
        <v>315112637.68042791</v>
      </c>
    </row>
    <row r="22" spans="1:19" x14ac:dyDescent="0.55000000000000004">
      <c r="B22">
        <v>3</v>
      </c>
      <c r="C22" s="24">
        <f>SUM('Fuel Dataset'!C23:L23)</f>
        <v>540133342.43341148</v>
      </c>
      <c r="D22" s="24">
        <f>AVERAGE($C$20:C22)</f>
        <v>542782321.4601903</v>
      </c>
      <c r="E22" s="5">
        <f>_xlfn.STDEV.S($D$20:D22)</f>
        <v>4975559.8378276806</v>
      </c>
      <c r="F22" s="5">
        <f t="shared" si="18"/>
        <v>2872640.8117389022</v>
      </c>
      <c r="G22" s="5">
        <f t="shared" si="19"/>
        <v>537151945.46918201</v>
      </c>
      <c r="H22" s="5">
        <f t="shared" si="20"/>
        <v>548412697.45119858</v>
      </c>
      <c r="L22"/>
      <c r="M22">
        <v>3</v>
      </c>
      <c r="N22" s="24">
        <f>SUM('Fuel Dataset'!N23:W23)</f>
        <v>308434458.97258788</v>
      </c>
      <c r="O22" s="24">
        <f>AVERAGE($N$20:N22)</f>
        <v>309947115.84593201</v>
      </c>
      <c r="P22" s="5">
        <f>_xlfn.STDEV.S($O$20:O22)</f>
        <v>2841213.4302842268</v>
      </c>
      <c r="Q22" s="5">
        <f t="shared" si="21"/>
        <v>1640375.3387997784</v>
      </c>
      <c r="R22" s="5">
        <f t="shared" si="22"/>
        <v>306731980.18188447</v>
      </c>
      <c r="S22" s="5">
        <f t="shared" si="23"/>
        <v>313162251.50997955</v>
      </c>
    </row>
    <row r="23" spans="1:19" x14ac:dyDescent="0.55000000000000004">
      <c r="B23">
        <v>4</v>
      </c>
      <c r="C23" s="24">
        <f>SUM('Fuel Dataset'!C24:L24)</f>
        <v>544643838.42188668</v>
      </c>
      <c r="D23" s="24">
        <f>AVERAGE($C$20:C23)</f>
        <v>543247700.70061445</v>
      </c>
      <c r="E23" s="5">
        <f>_xlfn.STDEV.S($D$20:D23)</f>
        <v>4338264.0044772029</v>
      </c>
      <c r="F23" s="5">
        <f t="shared" si="18"/>
        <v>2169132.0022386014</v>
      </c>
      <c r="G23" s="5">
        <f t="shared" si="19"/>
        <v>538996201.97622681</v>
      </c>
      <c r="H23" s="5">
        <f t="shared" si="20"/>
        <v>547499199.4250021</v>
      </c>
      <c r="L23"/>
      <c r="M23">
        <v>4</v>
      </c>
      <c r="N23" s="24">
        <f>SUM('Fuel Dataset'!N24:W24)</f>
        <v>311010105.17068344</v>
      </c>
      <c r="O23" s="24">
        <f>AVERAGE($N$20:N23)</f>
        <v>310212863.17711985</v>
      </c>
      <c r="P23" s="5">
        <f>_xlfn.STDEV.S($O$20:O23)</f>
        <v>2477295.8934045867</v>
      </c>
      <c r="Q23" s="5">
        <f t="shared" si="21"/>
        <v>1238647.9467022934</v>
      </c>
      <c r="R23" s="5">
        <f t="shared" si="22"/>
        <v>307785113.20158339</v>
      </c>
      <c r="S23" s="5">
        <f t="shared" si="23"/>
        <v>312640613.15265632</v>
      </c>
    </row>
    <row r="24" spans="1:19" x14ac:dyDescent="0.55000000000000004">
      <c r="B24">
        <v>5</v>
      </c>
      <c r="C24" s="24">
        <f>SUM('Fuel Dataset'!C25:L25)</f>
        <v>567421286.31232893</v>
      </c>
      <c r="D24" s="24">
        <f>AVERAGE($C$20:C24)</f>
        <v>548082417.82295728</v>
      </c>
      <c r="E24" s="5">
        <f>_xlfn.STDEV.S($D$20:D24)</f>
        <v>3926537.0453573465</v>
      </c>
      <c r="F24" s="5">
        <f t="shared" si="18"/>
        <v>1756000.7499180404</v>
      </c>
      <c r="G24" s="5">
        <f t="shared" si="19"/>
        <v>544640656.35311794</v>
      </c>
      <c r="H24" s="5">
        <f t="shared" si="20"/>
        <v>551524179.29279661</v>
      </c>
      <c r="L24"/>
      <c r="M24">
        <v>5</v>
      </c>
      <c r="N24" s="24">
        <f>SUM('Fuel Dataset'!N25:W25)</f>
        <v>324016800.49005455</v>
      </c>
      <c r="O24" s="24">
        <f>AVERAGE($N$20:N24)</f>
        <v>312973650.63970679</v>
      </c>
      <c r="P24" s="5">
        <f>_xlfn.STDEV.S($O$20:O24)</f>
        <v>2242185.8346393891</v>
      </c>
      <c r="Q24" s="5">
        <f t="shared" si="21"/>
        <v>1002735.9888881553</v>
      </c>
      <c r="R24" s="5">
        <f t="shared" si="22"/>
        <v>311008288.10148603</v>
      </c>
      <c r="S24" s="5">
        <f t="shared" si="23"/>
        <v>314939013.17792755</v>
      </c>
    </row>
    <row r="25" spans="1:19" x14ac:dyDescent="0.55000000000000004">
      <c r="A25" s="32" t="s">
        <v>44</v>
      </c>
      <c r="B25" s="32" t="s">
        <v>67</v>
      </c>
      <c r="C25" s="32" t="s">
        <v>86</v>
      </c>
      <c r="D25" s="32" t="s">
        <v>68</v>
      </c>
      <c r="E25" s="32" t="s">
        <v>87</v>
      </c>
      <c r="F25" s="32" t="s">
        <v>69</v>
      </c>
      <c r="G25" s="33" t="s">
        <v>38</v>
      </c>
      <c r="H25" s="33" t="s">
        <v>39</v>
      </c>
      <c r="L25" s="32" t="s">
        <v>44</v>
      </c>
      <c r="M25" s="32" t="s">
        <v>67</v>
      </c>
      <c r="N25" s="32" t="s">
        <v>86</v>
      </c>
      <c r="O25" s="32" t="s">
        <v>68</v>
      </c>
      <c r="P25" s="32" t="s">
        <v>87</v>
      </c>
      <c r="Q25" s="32" t="s">
        <v>69</v>
      </c>
      <c r="R25" s="33" t="s">
        <v>38</v>
      </c>
      <c r="S25" s="33" t="s">
        <v>39</v>
      </c>
    </row>
    <row r="26" spans="1:19" x14ac:dyDescent="0.55000000000000004">
      <c r="B26">
        <v>1</v>
      </c>
      <c r="C26" s="24">
        <f>SUM('Fuel Dataset'!C27:L27)</f>
        <v>564800521.08761787</v>
      </c>
      <c r="D26" s="24">
        <f>AVERAGE($C$26:C26)</f>
        <v>564800521.08761787</v>
      </c>
      <c r="E26" s="5" t="e">
        <f>_xlfn.STDEV.S($D$26:D26)</f>
        <v>#DIV/0!</v>
      </c>
      <c r="F26" s="5" t="e">
        <f>E26/SQRT(B26)</f>
        <v>#DIV/0!</v>
      </c>
      <c r="G26" s="34" t="e">
        <f>D26-1.96*F26</f>
        <v>#DIV/0!</v>
      </c>
      <c r="H26" s="5" t="e">
        <f>D26+1.96*F26</f>
        <v>#DIV/0!</v>
      </c>
      <c r="L26"/>
      <c r="M26">
        <v>1</v>
      </c>
      <c r="N26" s="24">
        <f>SUM('Fuel Dataset'!N27:W27)</f>
        <v>322520254.6546573</v>
      </c>
      <c r="O26" s="24">
        <f>AVERAGE($N$26:N26)</f>
        <v>322520254.6546573</v>
      </c>
      <c r="P26" s="5" t="e">
        <f>_xlfn.STDEV.S($O$26:O26)</f>
        <v>#DIV/0!</v>
      </c>
      <c r="Q26" s="5" t="e">
        <f>P26/SQRT(M26)</f>
        <v>#DIV/0!</v>
      </c>
      <c r="R26" s="34" t="e">
        <f>O26-1.96*Q26</f>
        <v>#DIV/0!</v>
      </c>
      <c r="S26" s="5" t="e">
        <f>O26+1.96*Q26</f>
        <v>#DIV/0!</v>
      </c>
    </row>
    <row r="27" spans="1:19" x14ac:dyDescent="0.55000000000000004">
      <c r="B27">
        <v>2</v>
      </c>
      <c r="C27" s="24">
        <f>SUM('Fuel Dataset'!C28:L28)</f>
        <v>553585980.24674189</v>
      </c>
      <c r="D27" s="24">
        <f>AVERAGE($C$26:C27)</f>
        <v>559193250.66717982</v>
      </c>
      <c r="E27" s="5">
        <f>_xlfn.STDEV.S($D$26:D27)</f>
        <v>3964938.9382384894</v>
      </c>
      <c r="F27" s="5">
        <f t="shared" ref="F27:F30" si="24">E27/SQRT(B27)</f>
        <v>2803635.2102190256</v>
      </c>
      <c r="G27" s="5">
        <f t="shared" ref="G27:G30" si="25">D27-1.96*F27</f>
        <v>553698125.65515053</v>
      </c>
      <c r="H27" s="5">
        <f t="shared" ref="H27:H30" si="26">D27+1.96*F27</f>
        <v>564688375.67920911</v>
      </c>
      <c r="L27"/>
      <c r="M27">
        <v>2</v>
      </c>
      <c r="N27" s="24">
        <f>SUM('Fuel Dataset'!N28:W28)</f>
        <v>316116371.45555997</v>
      </c>
      <c r="O27" s="24">
        <f>AVERAGE($N$26:N27)</f>
        <v>319318313.05510867</v>
      </c>
      <c r="P27" s="5">
        <f>_xlfn.STDEV.S($O$26:O27)</f>
        <v>2264114.6180041428</v>
      </c>
      <c r="Q27" s="5">
        <f t="shared" ref="Q27:Q30" si="27">P27/SQRT(M27)</f>
        <v>1600970.7997743189</v>
      </c>
      <c r="R27" s="5">
        <f t="shared" ref="R27:R30" si="28">O27-1.96*Q27</f>
        <v>316180410.28755099</v>
      </c>
      <c r="S27" s="5">
        <f t="shared" ref="S27:S30" si="29">O27+1.96*Q27</f>
        <v>322456215.82266635</v>
      </c>
    </row>
    <row r="28" spans="1:19" x14ac:dyDescent="0.55000000000000004">
      <c r="B28">
        <v>3</v>
      </c>
      <c r="C28" s="24">
        <f>SUM('Fuel Dataset'!C29:L29)</f>
        <v>582378313.7506547</v>
      </c>
      <c r="D28" s="24">
        <f>AVERAGE($C$26:C28)</f>
        <v>566921605.02833807</v>
      </c>
      <c r="E28" s="5">
        <f>_xlfn.STDEV.S($D$26:D28)</f>
        <v>3993076.0862425854</v>
      </c>
      <c r="F28" s="5">
        <f t="shared" si="24"/>
        <v>2305403.5532868141</v>
      </c>
      <c r="G28" s="5">
        <f t="shared" si="25"/>
        <v>562403014.06389594</v>
      </c>
      <c r="H28" s="5">
        <f t="shared" si="26"/>
        <v>571440195.99278021</v>
      </c>
      <c r="L28"/>
      <c r="M28">
        <v>3</v>
      </c>
      <c r="N28" s="24">
        <f>SUM('Fuel Dataset'!N29:W29)</f>
        <v>332557770.47534466</v>
      </c>
      <c r="O28" s="24">
        <f>AVERAGE($N$26:N28)</f>
        <v>323731465.52852064</v>
      </c>
      <c r="P28" s="5">
        <f>_xlfn.STDEV.S($O$26:O28)</f>
        <v>2280181.8838807261</v>
      </c>
      <c r="Q28" s="5">
        <f t="shared" si="27"/>
        <v>1316463.6244598452</v>
      </c>
      <c r="R28" s="5">
        <f t="shared" si="28"/>
        <v>321151196.82457936</v>
      </c>
      <c r="S28" s="5">
        <f t="shared" si="29"/>
        <v>326311734.23246193</v>
      </c>
    </row>
    <row r="29" spans="1:19" x14ac:dyDescent="0.55000000000000004">
      <c r="B29">
        <v>4</v>
      </c>
      <c r="C29" s="24">
        <f>SUM('Fuel Dataset'!C30:L30)</f>
        <v>543843308.91163576</v>
      </c>
      <c r="D29" s="24">
        <f>AVERAGE($C$26:C29)</f>
        <v>561152030.99916255</v>
      </c>
      <c r="E29" s="5">
        <f>_xlfn.STDEV.S($D$26:D29)</f>
        <v>3489319.7113452521</v>
      </c>
      <c r="F29" s="5">
        <f t="shared" si="24"/>
        <v>1744659.8556726261</v>
      </c>
      <c r="G29" s="5">
        <f t="shared" si="25"/>
        <v>557732497.68204415</v>
      </c>
      <c r="H29" s="5">
        <f t="shared" si="26"/>
        <v>564571564.31628096</v>
      </c>
      <c r="L29"/>
      <c r="M29">
        <v>4</v>
      </c>
      <c r="N29" s="24">
        <f>SUM('Fuel Dataset'!N30:W30)</f>
        <v>310552975.66767335</v>
      </c>
      <c r="O29" s="24">
        <f>AVERAGE($N$26:N29)</f>
        <v>320436843.06330884</v>
      </c>
      <c r="P29" s="5">
        <f>_xlfn.STDEV.S($O$26:O29)</f>
        <v>1992519.9072187229</v>
      </c>
      <c r="Q29" s="5">
        <f t="shared" si="27"/>
        <v>996259.95360936143</v>
      </c>
      <c r="R29" s="5">
        <f t="shared" si="28"/>
        <v>318484173.5542345</v>
      </c>
      <c r="S29" s="5">
        <f t="shared" si="29"/>
        <v>322389512.57238317</v>
      </c>
    </row>
    <row r="30" spans="1:19" x14ac:dyDescent="0.55000000000000004">
      <c r="B30">
        <v>5</v>
      </c>
      <c r="C30" s="24">
        <f>SUM('Fuel Dataset'!C31:L31)</f>
        <v>587600243.03232431</v>
      </c>
      <c r="D30" s="24">
        <f>AVERAGE($C$26:C30)</f>
        <v>566441673.40579486</v>
      </c>
      <c r="E30" s="5">
        <f>_xlfn.STDEV.S($D$26:D30)</f>
        <v>3387830.3444629507</v>
      </c>
      <c r="F30" s="5">
        <f t="shared" si="24"/>
        <v>1515083.7892911371</v>
      </c>
      <c r="G30" s="5">
        <f t="shared" si="25"/>
        <v>563472109.17878425</v>
      </c>
      <c r="H30" s="5">
        <f t="shared" si="26"/>
        <v>569411237.63280547</v>
      </c>
      <c r="L30"/>
      <c r="M30">
        <v>5</v>
      </c>
      <c r="N30" s="24">
        <f>SUM('Fuel Dataset'!N31:W31)</f>
        <v>335539669.21451271</v>
      </c>
      <c r="O30" s="24">
        <f>AVERAGE($N$26:N30)</f>
        <v>323457408.29354966</v>
      </c>
      <c r="P30" s="5">
        <f>_xlfn.STDEV.S($O$26:O30)</f>
        <v>1934566.036374937</v>
      </c>
      <c r="Q30" s="5">
        <f t="shared" si="27"/>
        <v>865164.23285933794</v>
      </c>
      <c r="R30" s="5">
        <f t="shared" si="28"/>
        <v>321761686.39714533</v>
      </c>
      <c r="S30" s="5">
        <f t="shared" si="29"/>
        <v>325153130.18995398</v>
      </c>
    </row>
    <row r="31" spans="1:19" x14ac:dyDescent="0.55000000000000004">
      <c r="A31" s="32" t="s">
        <v>45</v>
      </c>
      <c r="B31" s="32" t="s">
        <v>67</v>
      </c>
      <c r="C31" s="32" t="s">
        <v>86</v>
      </c>
      <c r="D31" s="32" t="s">
        <v>68</v>
      </c>
      <c r="E31" s="32" t="s">
        <v>87</v>
      </c>
      <c r="F31" s="32" t="s">
        <v>69</v>
      </c>
      <c r="G31" s="33" t="s">
        <v>38</v>
      </c>
      <c r="H31" s="33" t="s">
        <v>39</v>
      </c>
      <c r="L31" s="32" t="s">
        <v>45</v>
      </c>
      <c r="M31" s="32" t="s">
        <v>67</v>
      </c>
      <c r="N31" s="32" t="s">
        <v>86</v>
      </c>
      <c r="O31" s="32" t="s">
        <v>68</v>
      </c>
      <c r="P31" s="32" t="s">
        <v>87</v>
      </c>
      <c r="Q31" s="32" t="s">
        <v>69</v>
      </c>
      <c r="R31" s="33" t="s">
        <v>38</v>
      </c>
      <c r="S31" s="33" t="s">
        <v>39</v>
      </c>
    </row>
    <row r="32" spans="1:19" x14ac:dyDescent="0.55000000000000004">
      <c r="B32">
        <v>1</v>
      </c>
      <c r="C32" s="24">
        <f>SUM('Fuel Dataset'!C33:L33)</f>
        <v>573348857.63308442</v>
      </c>
      <c r="D32" s="24">
        <f>AVERAGE($C$32:C32)</f>
        <v>573348857.63308442</v>
      </c>
      <c r="E32" s="5" t="e">
        <f>_xlfn.STDEV.S($D$32:D32)</f>
        <v>#DIV/0!</v>
      </c>
      <c r="F32" s="5" t="e">
        <f>E32/SQRT(B32)</f>
        <v>#DIV/0!</v>
      </c>
      <c r="G32" s="34" t="e">
        <f>D32-1.96*F32</f>
        <v>#DIV/0!</v>
      </c>
      <c r="H32" s="5" t="e">
        <f>D32+1.96*F32</f>
        <v>#DIV/0!</v>
      </c>
      <c r="L32"/>
      <c r="M32">
        <v>1</v>
      </c>
      <c r="N32" s="24">
        <f>SUM('Fuel Dataset'!N33:W33)</f>
        <v>327401644.7677691</v>
      </c>
      <c r="O32" s="24">
        <f>AVERAGE($N$32:N32)</f>
        <v>327401644.7677691</v>
      </c>
      <c r="P32" s="5" t="e">
        <f>_xlfn.STDEV.S($O$32:O32)</f>
        <v>#DIV/0!</v>
      </c>
      <c r="Q32" s="5" t="e">
        <f>P32/SQRT(M32)</f>
        <v>#DIV/0!</v>
      </c>
      <c r="R32" s="34" t="e">
        <f>O32-1.96*Q32</f>
        <v>#DIV/0!</v>
      </c>
      <c r="S32" s="5" t="e">
        <f>O32+1.96*Q32</f>
        <v>#DIV/0!</v>
      </c>
    </row>
    <row r="33" spans="1:19" x14ac:dyDescent="0.55000000000000004">
      <c r="B33">
        <v>2</v>
      </c>
      <c r="C33" s="24">
        <f>SUM('Fuel Dataset'!C34:L34)</f>
        <v>601589685.55341864</v>
      </c>
      <c r="D33" s="24">
        <f>AVERAGE($C$32:C33)</f>
        <v>587469271.59325147</v>
      </c>
      <c r="E33" s="5">
        <f>_xlfn.STDEV.S($D$32:D33)</f>
        <v>9984640.4643953126</v>
      </c>
      <c r="F33" s="5">
        <f t="shared" ref="F33:F36" si="30">E33/SQRT(B33)</f>
        <v>7060206.9800835242</v>
      </c>
      <c r="G33" s="5">
        <f t="shared" ref="G33:G36" si="31">D33-1.96*F33</f>
        <v>573631265.91228771</v>
      </c>
      <c r="H33" s="5">
        <f t="shared" ref="H33:H36" si="32">D33+1.96*F33</f>
        <v>601307277.27421522</v>
      </c>
      <c r="L33"/>
      <c r="M33">
        <v>2</v>
      </c>
      <c r="N33" s="24">
        <f>SUM('Fuel Dataset'!N34:W34)</f>
        <v>343528115.39315957</v>
      </c>
      <c r="O33" s="24">
        <f>AVERAGE($N$32:N33)</f>
        <v>335464880.08046436</v>
      </c>
      <c r="P33" s="5">
        <f>_xlfn.STDEV.S($O$32:O33)</f>
        <v>5701568.367909654</v>
      </c>
      <c r="Q33" s="5">
        <f t="shared" ref="Q33:Q36" si="33">P33/SQRT(M33)</f>
        <v>4031617.6563476324</v>
      </c>
      <c r="R33" s="5">
        <f t="shared" ref="R33:R36" si="34">O33-1.96*Q33</f>
        <v>327562909.47402298</v>
      </c>
      <c r="S33" s="5">
        <f t="shared" ref="S33:S36" si="35">O33+1.96*Q33</f>
        <v>343366850.68690574</v>
      </c>
    </row>
    <row r="34" spans="1:19" x14ac:dyDescent="0.55000000000000004">
      <c r="B34">
        <v>3</v>
      </c>
      <c r="C34" s="24">
        <f>SUM('Fuel Dataset'!C35:L35)</f>
        <v>615800977.6549834</v>
      </c>
      <c r="D34" s="24">
        <f>AVERAGE($C$32:C34)</f>
        <v>596913173.61382878</v>
      </c>
      <c r="E34" s="5">
        <f>_xlfn.STDEV.S($D$32:D34)</f>
        <v>11859246.486891631</v>
      </c>
      <c r="F34" s="5">
        <f t="shared" si="30"/>
        <v>6846939.1515930071</v>
      </c>
      <c r="G34" s="5">
        <f t="shared" si="31"/>
        <v>583493172.87670648</v>
      </c>
      <c r="H34" s="5">
        <f t="shared" si="32"/>
        <v>610333174.35095108</v>
      </c>
      <c r="L34"/>
      <c r="M34">
        <v>3</v>
      </c>
      <c r="N34" s="24">
        <f>SUM('Fuel Dataset'!N35:W35)</f>
        <v>351643245.20703107</v>
      </c>
      <c r="O34" s="24">
        <f>AVERAGE($N$32:N34)</f>
        <v>340857668.45598656</v>
      </c>
      <c r="P34" s="5">
        <f>_xlfn.STDEV.S($O$32:O34)</f>
        <v>6772031.9903375711</v>
      </c>
      <c r="Q34" s="5">
        <f t="shared" si="33"/>
        <v>3909834.492582154</v>
      </c>
      <c r="R34" s="5">
        <f t="shared" si="34"/>
        <v>333194392.85052556</v>
      </c>
      <c r="S34" s="5">
        <f t="shared" si="35"/>
        <v>348520944.06144756</v>
      </c>
    </row>
    <row r="35" spans="1:19" x14ac:dyDescent="0.55000000000000004">
      <c r="B35">
        <v>4</v>
      </c>
      <c r="C35" s="24">
        <f>SUM('Fuel Dataset'!C36:L36)</f>
        <v>615592937.98815691</v>
      </c>
      <c r="D35" s="24">
        <f>AVERAGE($C$32:C35)</f>
        <v>601583114.70741081</v>
      </c>
      <c r="E35" s="5">
        <f>_xlfn.STDEV.S($D$32:D35)</f>
        <v>12456700.182461675</v>
      </c>
      <c r="F35" s="5">
        <f t="shared" si="30"/>
        <v>6228350.0912308376</v>
      </c>
      <c r="G35" s="5">
        <f t="shared" si="31"/>
        <v>589375548.52859843</v>
      </c>
      <c r="H35" s="5">
        <f t="shared" si="32"/>
        <v>613790680.8862232</v>
      </c>
      <c r="L35"/>
      <c r="M35">
        <v>4</v>
      </c>
      <c r="N35" s="24">
        <f>SUM('Fuel Dataset'!N36:W36)</f>
        <v>351524447.50090653</v>
      </c>
      <c r="O35" s="24">
        <f>AVERAGE($N$32:N35)</f>
        <v>343524363.21721655</v>
      </c>
      <c r="P35" s="5">
        <f>_xlfn.STDEV.S($O$32:O35)</f>
        <v>7113198.3151641563</v>
      </c>
      <c r="Q35" s="5">
        <f t="shared" si="33"/>
        <v>3556599.1575820781</v>
      </c>
      <c r="R35" s="5">
        <f t="shared" si="34"/>
        <v>336553428.86835569</v>
      </c>
      <c r="S35" s="5">
        <f t="shared" si="35"/>
        <v>350495297.56607741</v>
      </c>
    </row>
    <row r="36" spans="1:19" x14ac:dyDescent="0.55000000000000004">
      <c r="B36">
        <v>5</v>
      </c>
      <c r="C36" s="24">
        <f>SUM('Fuel Dataset'!C37:L37)</f>
        <v>595128873.37358141</v>
      </c>
      <c r="D36" s="24">
        <f>AVERAGE($C$32:C36)</f>
        <v>600292266.44064498</v>
      </c>
      <c r="E36" s="5">
        <f>_xlfn.STDEV.S($D$32:D36)</f>
        <v>11759025.439713433</v>
      </c>
      <c r="F36" s="5">
        <f t="shared" si="30"/>
        <v>5258796.0464697182</v>
      </c>
      <c r="G36" s="5">
        <f t="shared" si="31"/>
        <v>589985026.18956435</v>
      </c>
      <c r="H36" s="5">
        <f t="shared" si="32"/>
        <v>610599506.69172561</v>
      </c>
      <c r="L36"/>
      <c r="M36">
        <v>5</v>
      </c>
      <c r="N36" s="24">
        <f>SUM('Fuel Dataset'!N37:W37)</f>
        <v>339838772.49824768</v>
      </c>
      <c r="O36" s="24">
        <f>AVERAGE($N$32:N36)</f>
        <v>342787245.07342279</v>
      </c>
      <c r="P36" s="5">
        <f>_xlfn.STDEV.S($O$32:O36)</f>
        <v>6714802.3730641203</v>
      </c>
      <c r="Q36" s="5">
        <f t="shared" si="33"/>
        <v>3002950.9123296551</v>
      </c>
      <c r="R36" s="5">
        <f t="shared" si="34"/>
        <v>336901461.28525668</v>
      </c>
      <c r="S36" s="5">
        <f t="shared" si="35"/>
        <v>348673028.8615889</v>
      </c>
    </row>
    <row r="37" spans="1:19" x14ac:dyDescent="0.55000000000000004">
      <c r="A37" s="32" t="s">
        <v>46</v>
      </c>
      <c r="B37" s="32" t="s">
        <v>67</v>
      </c>
      <c r="C37" s="32" t="s">
        <v>86</v>
      </c>
      <c r="D37" s="32" t="s">
        <v>68</v>
      </c>
      <c r="E37" s="32" t="s">
        <v>87</v>
      </c>
      <c r="F37" s="32" t="s">
        <v>69</v>
      </c>
      <c r="G37" s="33" t="s">
        <v>38</v>
      </c>
      <c r="H37" s="33" t="s">
        <v>39</v>
      </c>
      <c r="L37" s="32" t="s">
        <v>46</v>
      </c>
      <c r="M37" s="32" t="s">
        <v>67</v>
      </c>
      <c r="N37" s="32" t="s">
        <v>86</v>
      </c>
      <c r="O37" s="32" t="s">
        <v>68</v>
      </c>
      <c r="P37" s="32" t="s">
        <v>87</v>
      </c>
      <c r="Q37" s="32" t="s">
        <v>69</v>
      </c>
      <c r="R37" s="33" t="s">
        <v>38</v>
      </c>
      <c r="S37" s="33" t="s">
        <v>39</v>
      </c>
    </row>
    <row r="38" spans="1:19" x14ac:dyDescent="0.55000000000000004">
      <c r="B38">
        <v>1</v>
      </c>
      <c r="C38" s="24">
        <f>SUM('Fuel Dataset'!C39:L39)</f>
        <v>557016630.08449447</v>
      </c>
      <c r="D38" s="24">
        <f>AVERAGE($C$38:C38)</f>
        <v>557016630.08449447</v>
      </c>
      <c r="E38" s="5" t="e">
        <f>_xlfn.STDEV.S($D$38:D38)</f>
        <v>#DIV/0!</v>
      </c>
      <c r="F38" s="5" t="e">
        <f>E38/SQRT(B38)</f>
        <v>#DIV/0!</v>
      </c>
      <c r="G38" s="34" t="e">
        <f>D38-1.96*F38</f>
        <v>#DIV/0!</v>
      </c>
      <c r="H38" s="5" t="e">
        <f>D38+1.96*F38</f>
        <v>#DIV/0!</v>
      </c>
      <c r="L38"/>
      <c r="M38">
        <v>1</v>
      </c>
      <c r="N38" s="24">
        <f>SUM('Fuel Dataset'!N39:W39)</f>
        <v>318075388.87497085</v>
      </c>
      <c r="O38" s="24">
        <f>AVERAGE($N$38:N38)</f>
        <v>318075388.87497085</v>
      </c>
      <c r="P38" s="5" t="e">
        <f>_xlfn.STDEV.S($O$38:O38)</f>
        <v>#DIV/0!</v>
      </c>
      <c r="Q38" s="5" t="e">
        <f>P38/SQRT(M38)</f>
        <v>#DIV/0!</v>
      </c>
      <c r="R38" s="34" t="e">
        <f>O38-1.96*Q38</f>
        <v>#DIV/0!</v>
      </c>
      <c r="S38" s="5" t="e">
        <f>O38+1.96*Q38</f>
        <v>#DIV/0!</v>
      </c>
    </row>
    <row r="39" spans="1:19" x14ac:dyDescent="0.55000000000000004">
      <c r="B39">
        <v>2</v>
      </c>
      <c r="C39" s="24">
        <f>SUM('Fuel Dataset'!C40:L40)</f>
        <v>567573640.84349513</v>
      </c>
      <c r="D39" s="24">
        <f>AVERAGE($C$38:C39)</f>
        <v>562295135.46399474</v>
      </c>
      <c r="E39" s="5">
        <f>_xlfn.STDEV.S($D$38:D39)</f>
        <v>3732466.9483743114</v>
      </c>
      <c r="F39" s="5">
        <f t="shared" ref="F39:F42" si="36">E39/SQRT(B39)</f>
        <v>2639252.6897501349</v>
      </c>
      <c r="G39" s="5">
        <f t="shared" ref="G39:G42" si="37">D39-1.96*F39</f>
        <v>557122200.19208443</v>
      </c>
      <c r="H39" s="5">
        <f t="shared" ref="H39:H42" si="38">D39+1.96*F39</f>
        <v>567468070.73590505</v>
      </c>
      <c r="L39"/>
      <c r="M39">
        <v>2</v>
      </c>
      <c r="N39" s="24">
        <f>SUM('Fuel Dataset'!N40:W40)</f>
        <v>324103800.0949679</v>
      </c>
      <c r="O39" s="24">
        <f>AVERAGE($N$38:N39)</f>
        <v>321089594.48496938</v>
      </c>
      <c r="P39" s="5">
        <f>_xlfn.STDEV.S($O$38:O39)</f>
        <v>2131365.2267204905</v>
      </c>
      <c r="Q39" s="5">
        <f t="shared" ref="Q39:Q42" si="39">P39/SQRT(M39)</f>
        <v>1507102.8049992621</v>
      </c>
      <c r="R39" s="5">
        <f t="shared" ref="R39:R42" si="40">O39-1.96*Q39</f>
        <v>318135672.98717082</v>
      </c>
      <c r="S39" s="5">
        <f t="shared" ref="S39:S42" si="41">O39+1.96*Q39</f>
        <v>324043515.98276794</v>
      </c>
    </row>
    <row r="40" spans="1:19" x14ac:dyDescent="0.55000000000000004">
      <c r="B40">
        <v>3</v>
      </c>
      <c r="C40" s="24">
        <f>SUM('Fuel Dataset'!C41:L41)</f>
        <v>550272937.4155035</v>
      </c>
      <c r="D40" s="24">
        <f>AVERAGE($C$38:C40)</f>
        <v>558287736.11449766</v>
      </c>
      <c r="E40" s="5">
        <f>_xlfn.STDEV.S($D$38:D40)</f>
        <v>2754922.2350571402</v>
      </c>
      <c r="F40" s="5">
        <f t="shared" si="36"/>
        <v>1590555.0940067256</v>
      </c>
      <c r="G40" s="5">
        <f t="shared" si="37"/>
        <v>555170248.13024449</v>
      </c>
      <c r="H40" s="5">
        <f t="shared" si="38"/>
        <v>561405224.09875083</v>
      </c>
      <c r="L40"/>
      <c r="M40">
        <v>3</v>
      </c>
      <c r="N40" s="24">
        <f>SUM('Fuel Dataset'!N41:W41)</f>
        <v>314224511.62590694</v>
      </c>
      <c r="O40" s="24">
        <f>AVERAGE($N$38:N40)</f>
        <v>318801233.53194857</v>
      </c>
      <c r="P40" s="5">
        <f>_xlfn.STDEV.S($O$38:O40)</f>
        <v>1573154.0386921207</v>
      </c>
      <c r="Q40" s="5">
        <f t="shared" si="39"/>
        <v>908260.90771564282</v>
      </c>
      <c r="R40" s="5">
        <f t="shared" si="40"/>
        <v>317021042.15282589</v>
      </c>
      <c r="S40" s="5">
        <f t="shared" si="41"/>
        <v>320581424.91107124</v>
      </c>
    </row>
    <row r="41" spans="1:19" x14ac:dyDescent="0.55000000000000004">
      <c r="B41">
        <v>4</v>
      </c>
      <c r="C41" s="24">
        <f>SUM('Fuel Dataset'!C42:L42)</f>
        <v>539966287.02643108</v>
      </c>
      <c r="D41" s="24">
        <f>AVERAGE($C$38:C41)</f>
        <v>553707373.84248102</v>
      </c>
      <c r="E41" s="5">
        <f>_xlfn.STDEV.S($D$38:D41)</f>
        <v>3549860.6100971992</v>
      </c>
      <c r="F41" s="5">
        <f t="shared" si="36"/>
        <v>1774930.3050485996</v>
      </c>
      <c r="G41" s="5">
        <f t="shared" si="37"/>
        <v>550228510.4445858</v>
      </c>
      <c r="H41" s="5">
        <f t="shared" si="38"/>
        <v>557186237.24037623</v>
      </c>
      <c r="L41"/>
      <c r="M41">
        <v>4</v>
      </c>
      <c r="N41" s="24">
        <f>SUM('Fuel Dataset'!N42:W42)</f>
        <v>308339064.66895473</v>
      </c>
      <c r="O41" s="24">
        <f>AVERAGE($N$38:N41)</f>
        <v>316185691.31620014</v>
      </c>
      <c r="P41" s="5">
        <f>_xlfn.STDEV.S($O$38:O41)</f>
        <v>2027090.8138547384</v>
      </c>
      <c r="Q41" s="5">
        <f t="shared" si="39"/>
        <v>1013545.4069273692</v>
      </c>
      <c r="R41" s="5">
        <f t="shared" si="40"/>
        <v>314199142.31862247</v>
      </c>
      <c r="S41" s="5">
        <f t="shared" si="41"/>
        <v>318172240.3137778</v>
      </c>
    </row>
    <row r="42" spans="1:19" x14ac:dyDescent="0.55000000000000004">
      <c r="B42">
        <v>5</v>
      </c>
      <c r="C42" s="24">
        <f>SUM('Fuel Dataset'!C43:L43)</f>
        <v>524702768.60143143</v>
      </c>
      <c r="D42" s="24">
        <f>AVERAGE($C$38:C42)</f>
        <v>547906452.79427111</v>
      </c>
      <c r="E42" s="5">
        <f>_xlfn.STDEV.S($D$38:D42)</f>
        <v>5397542.8290339727</v>
      </c>
      <c r="F42" s="5">
        <f t="shared" si="36"/>
        <v>2413854.5354372975</v>
      </c>
      <c r="G42" s="5">
        <f t="shared" si="37"/>
        <v>543175297.904814</v>
      </c>
      <c r="H42" s="5">
        <f t="shared" si="38"/>
        <v>552637607.68372822</v>
      </c>
      <c r="L42"/>
      <c r="M42">
        <v>5</v>
      </c>
      <c r="N42" s="24">
        <f>SUM('Fuel Dataset'!N43:W43)</f>
        <v>299623077.93459886</v>
      </c>
      <c r="O42" s="24">
        <f>AVERAGE($N$38:N42)</f>
        <v>312873168.63987988</v>
      </c>
      <c r="P42" s="5">
        <f>_xlfn.STDEV.S($O$38:O42)</f>
        <v>3082180.0312386765</v>
      </c>
      <c r="Q42" s="5">
        <f t="shared" si="39"/>
        <v>1378392.8137484211</v>
      </c>
      <c r="R42" s="5">
        <f t="shared" si="40"/>
        <v>310171518.72493297</v>
      </c>
      <c r="S42" s="5">
        <f t="shared" si="41"/>
        <v>315574818.5548268</v>
      </c>
    </row>
    <row r="43" spans="1:19" x14ac:dyDescent="0.55000000000000004">
      <c r="A43" s="32" t="s">
        <v>47</v>
      </c>
      <c r="B43" s="32" t="s">
        <v>67</v>
      </c>
      <c r="C43" s="32" t="s">
        <v>86</v>
      </c>
      <c r="D43" s="32" t="s">
        <v>68</v>
      </c>
      <c r="E43" s="32" t="s">
        <v>87</v>
      </c>
      <c r="F43" s="32" t="s">
        <v>69</v>
      </c>
      <c r="G43" s="33" t="s">
        <v>38</v>
      </c>
      <c r="H43" s="33" t="s">
        <v>39</v>
      </c>
      <c r="L43" s="32" t="s">
        <v>47</v>
      </c>
      <c r="M43" s="32" t="s">
        <v>67</v>
      </c>
      <c r="N43" s="32" t="s">
        <v>86</v>
      </c>
      <c r="O43" s="32" t="s">
        <v>68</v>
      </c>
      <c r="P43" s="32" t="s">
        <v>87</v>
      </c>
      <c r="Q43" s="32" t="s">
        <v>69</v>
      </c>
      <c r="R43" s="33" t="s">
        <v>38</v>
      </c>
      <c r="S43" s="33" t="s">
        <v>39</v>
      </c>
    </row>
    <row r="44" spans="1:19" x14ac:dyDescent="0.55000000000000004">
      <c r="B44">
        <v>1</v>
      </c>
      <c r="C44" s="24">
        <f>SUM('Fuel Dataset'!C45:L45)</f>
        <v>543326996.33379459</v>
      </c>
      <c r="D44" s="24">
        <f>AVERAGE($C$44:C44)</f>
        <v>543326996.33379459</v>
      </c>
      <c r="E44" s="5" t="e">
        <f>_xlfn.STDEV.S($D$44:D44)</f>
        <v>#DIV/0!</v>
      </c>
      <c r="F44" s="5" t="e">
        <f>E44/SQRT(B44)</f>
        <v>#DIV/0!</v>
      </c>
      <c r="G44" s="34" t="e">
        <f>D44-1.96*F44</f>
        <v>#DIV/0!</v>
      </c>
      <c r="H44" s="5" t="e">
        <f>D44+1.96*F44</f>
        <v>#DIV/0!</v>
      </c>
      <c r="L44"/>
      <c r="M44">
        <v>1</v>
      </c>
      <c r="N44" s="24">
        <f>SUM('Fuel Dataset'!N45:W45)</f>
        <v>310258143.67324442</v>
      </c>
      <c r="O44" s="24">
        <f>AVERAGE($N$44:N44)</f>
        <v>310258143.67324442</v>
      </c>
      <c r="P44" s="5" t="e">
        <f>_xlfn.STDEV.S($O$44:O44)</f>
        <v>#DIV/0!</v>
      </c>
      <c r="Q44" s="5" t="e">
        <f>P44/SQRT(M44)</f>
        <v>#DIV/0!</v>
      </c>
      <c r="R44" s="34" t="e">
        <f>O44-1.96*Q44</f>
        <v>#DIV/0!</v>
      </c>
      <c r="S44" s="5" t="e">
        <f>O44+1.96*Q44</f>
        <v>#DIV/0!</v>
      </c>
    </row>
    <row r="45" spans="1:19" x14ac:dyDescent="0.55000000000000004">
      <c r="B45">
        <v>2</v>
      </c>
      <c r="C45" s="24">
        <f>SUM('Fuel Dataset'!C46:L46)</f>
        <v>535763172.98680019</v>
      </c>
      <c r="D45" s="24">
        <f>AVERAGE($C$44:C45)</f>
        <v>539545084.66029739</v>
      </c>
      <c r="E45" s="5">
        <f>_xlfn.STDEV.S($D$44:D45)</f>
        <v>2674215.3901784346</v>
      </c>
      <c r="F45" s="5">
        <f t="shared" ref="F45:F48" si="42">E45/SQRT(B45)</f>
        <v>1890955.8367486</v>
      </c>
      <c r="G45" s="5">
        <f t="shared" ref="G45:G48" si="43">D45-1.96*F45</f>
        <v>535838811.22027016</v>
      </c>
      <c r="H45" s="5">
        <f t="shared" ref="H45:H48" si="44">D45+1.96*F45</f>
        <v>543251358.10032463</v>
      </c>
      <c r="L45"/>
      <c r="M45">
        <v>2</v>
      </c>
      <c r="N45" s="24">
        <f>SUM('Fuel Dataset'!N46:W46)</f>
        <v>305938943.98954403</v>
      </c>
      <c r="O45" s="24">
        <f>AVERAGE($N$44:N45)</f>
        <v>308098543.8313942</v>
      </c>
      <c r="P45" s="5">
        <f>_xlfn.STDEV.S($O$44:O45)</f>
        <v>1527067.6928216869</v>
      </c>
      <c r="Q45" s="5">
        <f t="shared" ref="Q45:Q48" si="45">P45/SQRT(M45)</f>
        <v>1079799.9209251103</v>
      </c>
      <c r="R45" s="5">
        <f t="shared" ref="R45:R48" si="46">O45-1.96*Q45</f>
        <v>305982135.98638099</v>
      </c>
      <c r="S45" s="5">
        <f t="shared" ref="S45:S48" si="47">O45+1.96*Q45</f>
        <v>310214951.6764074</v>
      </c>
    </row>
    <row r="46" spans="1:19" x14ac:dyDescent="0.55000000000000004">
      <c r="B46">
        <v>3</v>
      </c>
      <c r="C46" s="24">
        <f>SUM('Fuel Dataset'!C47:L47)</f>
        <v>520521037.65389431</v>
      </c>
      <c r="D46" s="24">
        <f>AVERAGE($C$44:C46)</f>
        <v>533203735.65816307</v>
      </c>
      <c r="E46" s="5">
        <f>_xlfn.STDEV.S($D$44:D46)</f>
        <v>5115270.7614845438</v>
      </c>
      <c r="F46" s="5">
        <f t="shared" si="42"/>
        <v>2953302.9511209233</v>
      </c>
      <c r="G46" s="5">
        <f t="shared" si="43"/>
        <v>527415261.87396604</v>
      </c>
      <c r="H46" s="5">
        <f t="shared" si="44"/>
        <v>538992209.44236004</v>
      </c>
      <c r="L46"/>
      <c r="M46">
        <v>3</v>
      </c>
      <c r="N46" s="24">
        <f>SUM('Fuel Dataset'!N47:W47)</f>
        <v>297235167.7260533</v>
      </c>
      <c r="O46" s="24">
        <f>AVERAGE($N$44:N46)</f>
        <v>304477418.46294719</v>
      </c>
      <c r="P46" s="5">
        <f>_xlfn.STDEV.S($O$44:O46)</f>
        <v>2920993.1064592819</v>
      </c>
      <c r="Q46" s="5">
        <f t="shared" si="45"/>
        <v>1686436.1563153076</v>
      </c>
      <c r="R46" s="5">
        <f t="shared" si="46"/>
        <v>301172003.59656918</v>
      </c>
      <c r="S46" s="5">
        <f t="shared" si="47"/>
        <v>307782833.3293252</v>
      </c>
    </row>
    <row r="47" spans="1:19" x14ac:dyDescent="0.55000000000000004">
      <c r="B47">
        <v>4</v>
      </c>
      <c r="C47" s="24">
        <f>SUM('Fuel Dataset'!C48:L48)</f>
        <v>548921793.28384471</v>
      </c>
      <c r="D47" s="24">
        <f>AVERAGE($C$44:C47)</f>
        <v>537133250.06458354</v>
      </c>
      <c r="E47" s="5">
        <f>_xlfn.STDEV.S($D$44:D47)</f>
        <v>4248690.8985249605</v>
      </c>
      <c r="F47" s="5">
        <f t="shared" si="42"/>
        <v>2124345.4492624803</v>
      </c>
      <c r="G47" s="5">
        <f t="shared" si="43"/>
        <v>532969532.98402905</v>
      </c>
      <c r="H47" s="5">
        <f t="shared" si="44"/>
        <v>541296967.14513803</v>
      </c>
      <c r="L47"/>
      <c r="M47">
        <v>4</v>
      </c>
      <c r="N47" s="24">
        <f>SUM('Fuel Dataset'!N48:W48)</f>
        <v>313452962.49812174</v>
      </c>
      <c r="O47" s="24">
        <f>AVERAGE($N$44:N47)</f>
        <v>306721304.47174084</v>
      </c>
      <c r="P47" s="5">
        <f>_xlfn.STDEV.S($O$44:O47)</f>
        <v>2426146.6117320452</v>
      </c>
      <c r="Q47" s="5">
        <f t="shared" si="45"/>
        <v>1213073.3058660226</v>
      </c>
      <c r="R47" s="5">
        <f t="shared" si="46"/>
        <v>304343680.79224342</v>
      </c>
      <c r="S47" s="5">
        <f t="shared" si="47"/>
        <v>309098928.15123826</v>
      </c>
    </row>
    <row r="48" spans="1:19" x14ac:dyDescent="0.55000000000000004">
      <c r="B48">
        <v>5</v>
      </c>
      <c r="C48" s="24">
        <f>SUM('Fuel Dataset'!C49:L49)</f>
        <v>569843366.97300434</v>
      </c>
      <c r="D48" s="24">
        <f>AVERAGE($C$44:C48)</f>
        <v>543675273.44626772</v>
      </c>
      <c r="E48" s="5">
        <f>_xlfn.STDEV.S($D$44:D48)</f>
        <v>4394584.2928742422</v>
      </c>
      <c r="F48" s="5">
        <f t="shared" si="42"/>
        <v>1965317.8423439299</v>
      </c>
      <c r="G48" s="5">
        <f t="shared" si="43"/>
        <v>539823250.47527361</v>
      </c>
      <c r="H48" s="5">
        <f t="shared" si="44"/>
        <v>547527296.41726184</v>
      </c>
      <c r="L48"/>
      <c r="M48">
        <v>5</v>
      </c>
      <c r="N48" s="24">
        <f>SUM('Fuel Dataset'!N49:W49)</f>
        <v>325399890.70033067</v>
      </c>
      <c r="O48" s="24">
        <f>AVERAGE($N$44:N48)</f>
        <v>310457021.71745884</v>
      </c>
      <c r="P48" s="5">
        <f>_xlfn.STDEV.S($O$44:O48)</f>
        <v>2509456.6883717519</v>
      </c>
      <c r="Q48" s="5">
        <f t="shared" si="45"/>
        <v>1122263.1483581485</v>
      </c>
      <c r="R48" s="5">
        <f t="shared" si="46"/>
        <v>308257385.94667685</v>
      </c>
      <c r="S48" s="5">
        <f t="shared" si="47"/>
        <v>312656657.48824084</v>
      </c>
    </row>
    <row r="49" spans="1:19" x14ac:dyDescent="0.55000000000000004">
      <c r="A49" s="32" t="s">
        <v>48</v>
      </c>
      <c r="B49" s="32" t="s">
        <v>67</v>
      </c>
      <c r="C49" s="32" t="s">
        <v>86</v>
      </c>
      <c r="D49" s="32" t="s">
        <v>68</v>
      </c>
      <c r="E49" s="32" t="s">
        <v>87</v>
      </c>
      <c r="F49" s="32" t="s">
        <v>69</v>
      </c>
      <c r="G49" s="33" t="s">
        <v>38</v>
      </c>
      <c r="H49" s="33" t="s">
        <v>39</v>
      </c>
      <c r="L49" s="32" t="s">
        <v>48</v>
      </c>
      <c r="M49" s="32" t="s">
        <v>67</v>
      </c>
      <c r="N49" s="32" t="s">
        <v>86</v>
      </c>
      <c r="O49" s="32" t="s">
        <v>68</v>
      </c>
      <c r="P49" s="32" t="s">
        <v>87</v>
      </c>
      <c r="Q49" s="32" t="s">
        <v>69</v>
      </c>
      <c r="R49" s="33" t="s">
        <v>38</v>
      </c>
      <c r="S49" s="33" t="s">
        <v>39</v>
      </c>
    </row>
    <row r="50" spans="1:19" x14ac:dyDescent="0.55000000000000004">
      <c r="B50">
        <v>1</v>
      </c>
      <c r="C50" s="24">
        <f>SUM('Fuel Dataset'!C51:L51)</f>
        <v>494172613.38383561</v>
      </c>
      <c r="D50" s="24">
        <f>AVERAGE($C$50:C50)</f>
        <v>494172613.38383561</v>
      </c>
      <c r="E50" s="5" t="e">
        <f>_xlfn.STDEV.S($D$50:D50)</f>
        <v>#DIV/0!</v>
      </c>
      <c r="F50" s="5" t="e">
        <f>E50/SQRT(B50)</f>
        <v>#DIV/0!</v>
      </c>
      <c r="G50" s="34" t="e">
        <f>D50-1.96*F50</f>
        <v>#DIV/0!</v>
      </c>
      <c r="H50" s="5" t="e">
        <f>D50+1.96*F50</f>
        <v>#DIV/0!</v>
      </c>
      <c r="L50"/>
      <c r="M50">
        <v>1</v>
      </c>
      <c r="N50" s="24">
        <f>SUM('Fuel Dataset'!N51:W51)</f>
        <v>282189323.77221954</v>
      </c>
      <c r="O50" s="24">
        <f>AVERAGE($N$50:N50)</f>
        <v>282189323.77221954</v>
      </c>
      <c r="P50" s="5" t="e">
        <f>_xlfn.STDEV.S($O$50:O50)</f>
        <v>#DIV/0!</v>
      </c>
      <c r="Q50" s="5" t="e">
        <f>P50/SQRT(M50)</f>
        <v>#DIV/0!</v>
      </c>
      <c r="R50" s="34" t="e">
        <f>O50-1.96*Q50</f>
        <v>#DIV/0!</v>
      </c>
      <c r="S50" s="5" t="e">
        <f>O50+1.96*Q50</f>
        <v>#DIV/0!</v>
      </c>
    </row>
    <row r="51" spans="1:19" x14ac:dyDescent="0.55000000000000004">
      <c r="B51">
        <v>2</v>
      </c>
      <c r="C51" s="24">
        <f>SUM('Fuel Dataset'!C52:L52)</f>
        <v>501992142.8737815</v>
      </c>
      <c r="D51" s="24">
        <f>AVERAGE($C$50:C51)</f>
        <v>498082378.12880856</v>
      </c>
      <c r="E51" s="5">
        <f>_xlfn.STDEV.S($D$50:D51)</f>
        <v>2764621.1640144615</v>
      </c>
      <c r="F51" s="5">
        <f t="shared" ref="F51:F54" si="48">E51/SQRT(B51)</f>
        <v>1954882.3724864719</v>
      </c>
      <c r="G51" s="5">
        <f t="shared" ref="G51:G54" si="49">D51-1.96*F51</f>
        <v>494250808.67873508</v>
      </c>
      <c r="H51" s="5">
        <f t="shared" ref="H51:H54" si="50">D51+1.96*F51</f>
        <v>501913947.57888204</v>
      </c>
      <c r="L51"/>
      <c r="M51">
        <v>2</v>
      </c>
      <c r="N51" s="24">
        <f>SUM('Fuel Dataset'!N52:W52)</f>
        <v>286654540.33668119</v>
      </c>
      <c r="O51" s="24">
        <f>AVERAGE($N$50:N51)</f>
        <v>284421932.05445039</v>
      </c>
      <c r="P51" s="5">
        <f>_xlfn.STDEV.S($O$50:O51)</f>
        <v>1578692.4560986862</v>
      </c>
      <c r="Q51" s="5">
        <f t="shared" ref="Q51:Q54" si="51">P51/SQRT(M51)</f>
        <v>1116304.141115427</v>
      </c>
      <c r="R51" s="5">
        <f t="shared" ref="R51:R54" si="52">O51-1.96*Q51</f>
        <v>282233975.93786418</v>
      </c>
      <c r="S51" s="5">
        <f t="shared" ref="S51:S54" si="53">O51+1.96*Q51</f>
        <v>286609888.1710366</v>
      </c>
    </row>
    <row r="52" spans="1:19" x14ac:dyDescent="0.55000000000000004">
      <c r="B52">
        <v>3</v>
      </c>
      <c r="C52" s="24">
        <f>SUM('Fuel Dataset'!C53:L53)</f>
        <v>469321005.5603227</v>
      </c>
      <c r="D52" s="24">
        <f>AVERAGE($C$50:C52)</f>
        <v>488495253.93931323</v>
      </c>
      <c r="E52" s="5">
        <f>_xlfn.STDEV.S($D$50:D52)</f>
        <v>4820643.4710203577</v>
      </c>
      <c r="F52" s="5">
        <f t="shared" si="48"/>
        <v>2783199.8056608154</v>
      </c>
      <c r="G52" s="5">
        <f t="shared" si="49"/>
        <v>483040182.32021803</v>
      </c>
      <c r="H52" s="5">
        <f t="shared" si="50"/>
        <v>493950325.55840844</v>
      </c>
      <c r="L52"/>
      <c r="M52">
        <v>3</v>
      </c>
      <c r="N52" s="24">
        <f>SUM('Fuel Dataset'!N53:W53)</f>
        <v>267998212.77893913</v>
      </c>
      <c r="O52" s="24">
        <f>AVERAGE($N$50:N52)</f>
        <v>278947358.96261328</v>
      </c>
      <c r="P52" s="5">
        <f>_xlfn.STDEV.S($O$50:O52)</f>
        <v>2752750.9303264264</v>
      </c>
      <c r="Q52" s="5">
        <f t="shared" si="51"/>
        <v>1589301.4906359552</v>
      </c>
      <c r="R52" s="5">
        <f t="shared" si="52"/>
        <v>275832328.04096681</v>
      </c>
      <c r="S52" s="5">
        <f t="shared" si="53"/>
        <v>282062389.88425976</v>
      </c>
    </row>
    <row r="53" spans="1:19" x14ac:dyDescent="0.55000000000000004">
      <c r="B53">
        <v>4</v>
      </c>
      <c r="C53" s="24">
        <f>SUM('Fuel Dataset'!C54:L54)</f>
        <v>480200099.14398181</v>
      </c>
      <c r="D53" s="24">
        <f>AVERAGE($C$50:C53)</f>
        <v>486421465.24048042</v>
      </c>
      <c r="E53" s="5">
        <f>_xlfn.STDEV.S($D$50:D53)</f>
        <v>5321257.740930629</v>
      </c>
      <c r="F53" s="5">
        <f t="shared" si="48"/>
        <v>2660628.8704653145</v>
      </c>
      <c r="G53" s="5">
        <f t="shared" si="49"/>
        <v>481206632.6543684</v>
      </c>
      <c r="H53" s="5">
        <f t="shared" si="50"/>
        <v>491636297.82659245</v>
      </c>
      <c r="L53"/>
      <c r="M53">
        <v>4</v>
      </c>
      <c r="N53" s="24">
        <f>SUM('Fuel Dataset'!N54:W54)</f>
        <v>274210544.21634102</v>
      </c>
      <c r="O53" s="24">
        <f>AVERAGE($N$50:N53)</f>
        <v>277763155.2760452</v>
      </c>
      <c r="P53" s="5">
        <f>_xlfn.STDEV.S($O$50:O53)</f>
        <v>3038618.6584657435</v>
      </c>
      <c r="Q53" s="5">
        <f t="shared" si="51"/>
        <v>1519309.3292328718</v>
      </c>
      <c r="R53" s="5">
        <f t="shared" si="52"/>
        <v>274785308.99074876</v>
      </c>
      <c r="S53" s="5">
        <f t="shared" si="53"/>
        <v>280741001.56134164</v>
      </c>
    </row>
    <row r="54" spans="1:19" x14ac:dyDescent="0.55000000000000004">
      <c r="B54">
        <v>5</v>
      </c>
      <c r="C54" s="24">
        <f>SUM('Fuel Dataset'!C55:L55)</f>
        <v>468053166.39161158</v>
      </c>
      <c r="D54" s="24">
        <f>AVERAGE($C$50:C54)</f>
        <v>482747805.47070664</v>
      </c>
      <c r="E54" s="5">
        <f>_xlfn.STDEV.S($D$50:D54)</f>
        <v>6131858.2085971851</v>
      </c>
      <c r="F54" s="5">
        <f t="shared" si="48"/>
        <v>2742250.3565626782</v>
      </c>
      <c r="G54" s="5">
        <f t="shared" si="49"/>
        <v>477372994.77184379</v>
      </c>
      <c r="H54" s="5">
        <f t="shared" si="50"/>
        <v>488122616.16956949</v>
      </c>
      <c r="L54"/>
      <c r="M54">
        <v>5</v>
      </c>
      <c r="N54" s="24">
        <f>SUM('Fuel Dataset'!N55:W55)</f>
        <v>267274233.61056575</v>
      </c>
      <c r="O54" s="24">
        <f>AVERAGE($N$50:N54)</f>
        <v>275665370.9429493</v>
      </c>
      <c r="P54" s="5">
        <f>_xlfn.STDEV.S($O$50:O54)</f>
        <v>3501499.0197507627</v>
      </c>
      <c r="Q54" s="5">
        <f t="shared" si="51"/>
        <v>1565917.9662623168</v>
      </c>
      <c r="R54" s="5">
        <f t="shared" si="52"/>
        <v>272596171.72907513</v>
      </c>
      <c r="S54" s="5">
        <f t="shared" si="53"/>
        <v>278734570.15682346</v>
      </c>
    </row>
    <row r="55" spans="1:19" x14ac:dyDescent="0.55000000000000004">
      <c r="A55" s="32" t="s">
        <v>49</v>
      </c>
      <c r="B55" s="32" t="s">
        <v>67</v>
      </c>
      <c r="C55" s="32" t="s">
        <v>86</v>
      </c>
      <c r="D55" s="32" t="s">
        <v>68</v>
      </c>
      <c r="E55" s="32" t="s">
        <v>87</v>
      </c>
      <c r="F55" s="32" t="s">
        <v>69</v>
      </c>
      <c r="G55" s="33" t="s">
        <v>38</v>
      </c>
      <c r="H55" s="33" t="s">
        <v>39</v>
      </c>
      <c r="L55" s="32" t="s">
        <v>49</v>
      </c>
      <c r="M55" s="32" t="s">
        <v>67</v>
      </c>
      <c r="N55" s="32" t="s">
        <v>86</v>
      </c>
      <c r="O55" s="32" t="s">
        <v>68</v>
      </c>
      <c r="P55" s="32" t="s">
        <v>87</v>
      </c>
      <c r="Q55" s="32" t="s">
        <v>69</v>
      </c>
      <c r="R55" s="33" t="s">
        <v>38</v>
      </c>
      <c r="S55" s="33" t="s">
        <v>39</v>
      </c>
    </row>
    <row r="56" spans="1:19" x14ac:dyDescent="0.55000000000000004">
      <c r="B56">
        <v>1</v>
      </c>
      <c r="C56" s="24">
        <f>SUM('Fuel Dataset'!C57:L57)</f>
        <v>507064835.99188185</v>
      </c>
      <c r="D56" s="24">
        <f>AVERAGE($C$56:C56)</f>
        <v>507064835.99188185</v>
      </c>
      <c r="E56" s="5" t="e">
        <f>_xlfn.STDEV.S($D$56:D56)</f>
        <v>#DIV/0!</v>
      </c>
      <c r="F56" s="5" t="e">
        <f>E56/SQRT(B56)</f>
        <v>#DIV/0!</v>
      </c>
      <c r="G56" s="34" t="e">
        <f>D56-1.96*F56</f>
        <v>#DIV/0!</v>
      </c>
      <c r="H56" s="5" t="e">
        <f>D56+1.96*F56</f>
        <v>#DIV/0!</v>
      </c>
      <c r="L56"/>
      <c r="M56">
        <v>1</v>
      </c>
      <c r="N56" s="24">
        <f>SUM('Fuel Dataset'!N57:W57)</f>
        <v>289551220.16460371</v>
      </c>
      <c r="O56" s="24">
        <f>AVERAGE($N$56:N56)</f>
        <v>289551220.16460371</v>
      </c>
      <c r="P56" s="5" t="e">
        <f>_xlfn.STDEV.S($O$56:O56)</f>
        <v>#DIV/0!</v>
      </c>
      <c r="Q56" s="5" t="e">
        <f>P56/SQRT(M56)</f>
        <v>#DIV/0!</v>
      </c>
      <c r="R56" s="34" t="e">
        <f>O56-1.96*Q56</f>
        <v>#DIV/0!</v>
      </c>
      <c r="S56" s="5" t="e">
        <f>O56+1.96*Q56</f>
        <v>#DIV/0!</v>
      </c>
    </row>
    <row r="57" spans="1:19" x14ac:dyDescent="0.55000000000000004">
      <c r="B57">
        <v>2</v>
      </c>
      <c r="C57" s="24">
        <f>SUM('Fuel Dataset'!C58:L58)</f>
        <v>533141071.31883323</v>
      </c>
      <c r="D57" s="24">
        <f>AVERAGE($C$56:C57)</f>
        <v>520102953.65535754</v>
      </c>
      <c r="E57" s="5">
        <f>_xlfn.STDEV.S($D$56:D57)</f>
        <v>9219341.4137517661</v>
      </c>
      <c r="F57" s="5">
        <f t="shared" ref="F57:F60" si="54">E57/SQRT(B57)</f>
        <v>6519058.8317378452</v>
      </c>
      <c r="G57" s="5">
        <f t="shared" ref="G57:G60" si="55">D57-1.96*F57</f>
        <v>507325598.34515136</v>
      </c>
      <c r="H57" s="5">
        <f t="shared" ref="H57:H60" si="56">D57+1.96*F57</f>
        <v>532880308.96556371</v>
      </c>
      <c r="L57"/>
      <c r="M57">
        <v>2</v>
      </c>
      <c r="N57" s="24">
        <f>SUM('Fuel Dataset'!N58:W58)</f>
        <v>304441634.99971765</v>
      </c>
      <c r="O57" s="24">
        <f>AVERAGE($N$56:N57)</f>
        <v>296996427.58216071</v>
      </c>
      <c r="P57" s="5">
        <f>_xlfn.STDEV.S($O$56:O57)</f>
        <v>5264556.6522949394</v>
      </c>
      <c r="Q57" s="5">
        <f t="shared" ref="Q57:Q60" si="57">P57/SQRT(M57)</f>
        <v>3722603.7087785006</v>
      </c>
      <c r="R57" s="5">
        <f t="shared" ref="R57:R60" si="58">O57-1.96*Q57</f>
        <v>289700124.31295484</v>
      </c>
      <c r="S57" s="5">
        <f t="shared" ref="S57:S60" si="59">O57+1.96*Q57</f>
        <v>304292730.85136658</v>
      </c>
    </row>
    <row r="58" spans="1:19" x14ac:dyDescent="0.55000000000000004">
      <c r="B58">
        <v>3</v>
      </c>
      <c r="C58" s="24">
        <f>SUM('Fuel Dataset'!C59:L59)</f>
        <v>524962484.07415062</v>
      </c>
      <c r="D58" s="24">
        <f>AVERAGE($C$56:C58)</f>
        <v>521722797.12828857</v>
      </c>
      <c r="E58" s="5">
        <f>_xlfn.STDEV.S($D$56:D58)</f>
        <v>8036087.6650254363</v>
      </c>
      <c r="F58" s="5">
        <f t="shared" si="54"/>
        <v>4639637.3766338667</v>
      </c>
      <c r="G58" s="5">
        <f t="shared" si="55"/>
        <v>512629107.87008619</v>
      </c>
      <c r="H58" s="5">
        <f t="shared" si="56"/>
        <v>530816486.38649094</v>
      </c>
      <c r="L58"/>
      <c r="M58">
        <v>3</v>
      </c>
      <c r="N58" s="24">
        <f>SUM('Fuel Dataset'!N59:W59)</f>
        <v>299771384.2786473</v>
      </c>
      <c r="O58" s="24">
        <f>AVERAGE($N$56:N58)</f>
        <v>297921413.14765626</v>
      </c>
      <c r="P58" s="5">
        <f>_xlfn.STDEV.S($O$56:O58)</f>
        <v>4588878.6277325442</v>
      </c>
      <c r="Q58" s="5">
        <f t="shared" si="57"/>
        <v>2649390.3109999052</v>
      </c>
      <c r="R58" s="5">
        <f t="shared" si="58"/>
        <v>292728608.13809645</v>
      </c>
      <c r="S58" s="5">
        <f t="shared" si="59"/>
        <v>303114218.15721607</v>
      </c>
    </row>
    <row r="59" spans="1:19" x14ac:dyDescent="0.55000000000000004">
      <c r="B59">
        <v>4</v>
      </c>
      <c r="C59" s="24">
        <f>SUM('Fuel Dataset'!C60:L60)</f>
        <v>519588200.26131487</v>
      </c>
      <c r="D59" s="24">
        <f>AVERAGE($C$56:C59)</f>
        <v>521189147.91154516</v>
      </c>
      <c r="E59" s="5">
        <f>_xlfn.STDEV.S($D$56:D59)</f>
        <v>7002577.0042921389</v>
      </c>
      <c r="F59" s="5">
        <f t="shared" si="54"/>
        <v>3501288.5021460694</v>
      </c>
      <c r="G59" s="5">
        <f t="shared" si="55"/>
        <v>514326622.44733888</v>
      </c>
      <c r="H59" s="5">
        <f t="shared" si="56"/>
        <v>528051673.37575144</v>
      </c>
      <c r="L59"/>
      <c r="M59">
        <v>4</v>
      </c>
      <c r="N59" s="24">
        <f>SUM('Fuel Dataset'!N60:W60)</f>
        <v>296702485.93456566</v>
      </c>
      <c r="O59" s="24">
        <f>AVERAGE($N$56:N59)</f>
        <v>297616681.3443836</v>
      </c>
      <c r="P59" s="5">
        <f>_xlfn.STDEV.S($O$56:O59)</f>
        <v>3998708.9854557738</v>
      </c>
      <c r="Q59" s="5">
        <f t="shared" si="57"/>
        <v>1999354.4927278869</v>
      </c>
      <c r="R59" s="5">
        <f t="shared" si="58"/>
        <v>293697946.53863692</v>
      </c>
      <c r="S59" s="5">
        <f t="shared" si="59"/>
        <v>301535416.15013027</v>
      </c>
    </row>
    <row r="60" spans="1:19" x14ac:dyDescent="0.55000000000000004">
      <c r="B60">
        <v>5</v>
      </c>
      <c r="C60" s="24">
        <f>SUM('Fuel Dataset'!C61:L61)</f>
        <v>510871917.34669727</v>
      </c>
      <c r="D60" s="24">
        <f>AVERAGE($C$56:C60)</f>
        <v>519125701.79857558</v>
      </c>
      <c r="E60" s="5">
        <f>_xlfn.STDEV.S($D$56:D60)</f>
        <v>6106779.9846723517</v>
      </c>
      <c r="F60" s="5">
        <f t="shared" si="54"/>
        <v>2731035.0338725005</v>
      </c>
      <c r="G60" s="5">
        <f t="shared" si="55"/>
        <v>513772873.13218546</v>
      </c>
      <c r="H60" s="5">
        <f t="shared" si="56"/>
        <v>524478530.4649657</v>
      </c>
      <c r="L60"/>
      <c r="M60">
        <v>5</v>
      </c>
      <c r="N60" s="24">
        <f>SUM('Fuel Dataset'!N61:W61)</f>
        <v>291725192.74820125</v>
      </c>
      <c r="O60" s="24">
        <f>AVERAGE($N$56:N60)</f>
        <v>296438383.62514716</v>
      </c>
      <c r="P60" s="5">
        <f>_xlfn.STDEV.S($O$56:O60)</f>
        <v>3487178.5032772017</v>
      </c>
      <c r="Q60" s="5">
        <f t="shared" si="57"/>
        <v>1559513.6366007591</v>
      </c>
      <c r="R60" s="5">
        <f t="shared" si="58"/>
        <v>293381736.89740968</v>
      </c>
      <c r="S60" s="5">
        <f t="shared" si="59"/>
        <v>299495030.35288465</v>
      </c>
    </row>
    <row r="61" spans="1:19" x14ac:dyDescent="0.55000000000000004">
      <c r="A61" s="32" t="s">
        <v>50</v>
      </c>
      <c r="B61" s="32" t="s">
        <v>67</v>
      </c>
      <c r="C61" s="32" t="s">
        <v>86</v>
      </c>
      <c r="D61" s="32" t="s">
        <v>68</v>
      </c>
      <c r="E61" s="32" t="s">
        <v>87</v>
      </c>
      <c r="F61" s="32" t="s">
        <v>69</v>
      </c>
      <c r="G61" s="33" t="s">
        <v>38</v>
      </c>
      <c r="H61" s="33" t="s">
        <v>39</v>
      </c>
      <c r="L61" s="32" t="s">
        <v>50</v>
      </c>
      <c r="M61" s="32" t="s">
        <v>67</v>
      </c>
      <c r="N61" s="32" t="s">
        <v>86</v>
      </c>
      <c r="O61" s="32" t="s">
        <v>68</v>
      </c>
      <c r="P61" s="32" t="s">
        <v>87</v>
      </c>
      <c r="Q61" s="32" t="s">
        <v>69</v>
      </c>
      <c r="R61" s="33" t="s">
        <v>38</v>
      </c>
      <c r="S61" s="33" t="s">
        <v>39</v>
      </c>
    </row>
    <row r="62" spans="1:19" x14ac:dyDescent="0.55000000000000004">
      <c r="B62">
        <v>1</v>
      </c>
      <c r="C62" s="24">
        <f>SUM('Fuel Dataset'!C63:L63)</f>
        <v>532406473.00920421</v>
      </c>
      <c r="D62" s="24">
        <f>AVERAGE($C$62:C62)</f>
        <v>532406473.00920421</v>
      </c>
      <c r="E62" s="5" t="e">
        <f>_xlfn.STDEV.S($D$62:D62)</f>
        <v>#DIV/0!</v>
      </c>
      <c r="F62" s="5" t="e">
        <f>E62/SQRT(B62)</f>
        <v>#DIV/0!</v>
      </c>
      <c r="G62" s="34" t="e">
        <f>D62-1.96*F62</f>
        <v>#DIV/0!</v>
      </c>
      <c r="H62" s="5" t="e">
        <f>D62+1.96*F62</f>
        <v>#DIV/0!</v>
      </c>
      <c r="L62"/>
      <c r="M62">
        <v>1</v>
      </c>
      <c r="N62" s="24">
        <f>SUM('Fuel Dataset'!N63:W63)</f>
        <v>304022154.44854146</v>
      </c>
      <c r="O62" s="24">
        <f>AVERAGE($N$62:N62)</f>
        <v>304022154.44854146</v>
      </c>
      <c r="P62" s="5" t="e">
        <f>_xlfn.STDEV.S($O$62:O62)</f>
        <v>#DIV/0!</v>
      </c>
      <c r="Q62" s="5" t="e">
        <f>P62/SQRT(M62)</f>
        <v>#DIV/0!</v>
      </c>
      <c r="R62" s="34" t="e">
        <f>O62-1.96*Q62</f>
        <v>#DIV/0!</v>
      </c>
      <c r="S62" s="5" t="e">
        <f>O62+1.96*Q62</f>
        <v>#DIV/0!</v>
      </c>
    </row>
    <row r="63" spans="1:19" x14ac:dyDescent="0.55000000000000004">
      <c r="B63">
        <v>2</v>
      </c>
      <c r="C63" s="24">
        <f>SUM('Fuel Dataset'!C64:L64)</f>
        <v>496094418.78573996</v>
      </c>
      <c r="D63" s="24">
        <f>AVERAGE($C$62:C63)</f>
        <v>514250445.89747208</v>
      </c>
      <c r="E63" s="5">
        <f>_xlfn.STDEV.S($D$62:D63)</f>
        <v>12838249.890112592</v>
      </c>
      <c r="F63" s="5">
        <f t="shared" ref="F63:F66" si="60">E63/SQRT(B63)</f>
        <v>9078013.5558660608</v>
      </c>
      <c r="G63" s="5">
        <f t="shared" ref="G63:G66" si="61">D63-1.96*F63</f>
        <v>496457539.32797462</v>
      </c>
      <c r="H63" s="5">
        <f t="shared" ref="H63:H66" si="62">D63+1.96*F63</f>
        <v>532043352.46696955</v>
      </c>
      <c r="L63"/>
      <c r="M63">
        <v>2</v>
      </c>
      <c r="N63" s="24">
        <f>SUM('Fuel Dataset'!N64:W64)</f>
        <v>283286739.84121561</v>
      </c>
      <c r="O63" s="24">
        <f>AVERAGE($N$62:N63)</f>
        <v>293654447.14487851</v>
      </c>
      <c r="P63" s="5">
        <f>_xlfn.STDEV.S($O$62:O63)</f>
        <v>7331076.1397773717</v>
      </c>
      <c r="Q63" s="5">
        <f t="shared" ref="Q63:Q66" si="63">P63/SQRT(M63)</f>
        <v>5183853.6518314769</v>
      </c>
      <c r="R63" s="5">
        <f t="shared" ref="R63:R66" si="64">O63-1.96*Q63</f>
        <v>283494093.98728883</v>
      </c>
      <c r="S63" s="5">
        <f t="shared" ref="S63:S66" si="65">O63+1.96*Q63</f>
        <v>303814800.30246818</v>
      </c>
    </row>
    <row r="64" spans="1:19" x14ac:dyDescent="0.55000000000000004">
      <c r="B64">
        <v>3</v>
      </c>
      <c r="C64" s="24">
        <f>SUM('Fuel Dataset'!C65:L65)</f>
        <v>499319256.36209261</v>
      </c>
      <c r="D64" s="24">
        <f>AVERAGE($C$62:C64)</f>
        <v>509273382.71901226</v>
      </c>
      <c r="E64" s="5">
        <f>_xlfn.STDEV.S($D$62:D64)</f>
        <v>12176153.913411422</v>
      </c>
      <c r="F64" s="5">
        <f t="shared" si="60"/>
        <v>7029905.7396024</v>
      </c>
      <c r="G64" s="5">
        <f t="shared" si="61"/>
        <v>495494767.46939158</v>
      </c>
      <c r="H64" s="5">
        <f t="shared" si="62"/>
        <v>523051997.96863294</v>
      </c>
      <c r="L64"/>
      <c r="M64">
        <v>3</v>
      </c>
      <c r="N64" s="24">
        <f>SUM('Fuel Dataset'!N65:W65)</f>
        <v>285128231.47855043</v>
      </c>
      <c r="O64" s="24">
        <f>AVERAGE($N$62:N64)</f>
        <v>290812375.2561025</v>
      </c>
      <c r="P64" s="5">
        <f>_xlfn.STDEV.S($O$62:O64)</f>
        <v>6952996.8798639905</v>
      </c>
      <c r="Q64" s="5">
        <f t="shared" si="63"/>
        <v>4014314.6202641032</v>
      </c>
      <c r="R64" s="5">
        <f t="shared" si="64"/>
        <v>282944318.60038483</v>
      </c>
      <c r="S64" s="5">
        <f t="shared" si="65"/>
        <v>298680431.91182017</v>
      </c>
    </row>
    <row r="65" spans="1:19" x14ac:dyDescent="0.55000000000000004">
      <c r="B65">
        <v>4</v>
      </c>
      <c r="C65" s="24">
        <f>SUM('Fuel Dataset'!C66:L66)</f>
        <v>527417530.33513689</v>
      </c>
      <c r="D65" s="24">
        <f>AVERAGE($C$62:C65)</f>
        <v>513809419.62304342</v>
      </c>
      <c r="E65" s="5">
        <f>_xlfn.STDEV.S($D$62:D65)</f>
        <v>10231376.88011609</v>
      </c>
      <c r="F65" s="5">
        <f t="shared" si="60"/>
        <v>5115688.4400580451</v>
      </c>
      <c r="G65" s="5">
        <f t="shared" si="61"/>
        <v>503782670.28052968</v>
      </c>
      <c r="H65" s="5">
        <f t="shared" si="62"/>
        <v>523836168.96555716</v>
      </c>
      <c r="L65"/>
      <c r="M65">
        <v>4</v>
      </c>
      <c r="N65" s="24">
        <f>SUM('Fuel Dataset'!N66:W66)</f>
        <v>301173298.96484047</v>
      </c>
      <c r="O65" s="24">
        <f>AVERAGE($N$62:N65)</f>
        <v>293402606.18328696</v>
      </c>
      <c r="P65" s="5">
        <f>_xlfn.STDEV.S($O$62:O65)</f>
        <v>5842463.2301833834</v>
      </c>
      <c r="Q65" s="5">
        <f t="shared" si="63"/>
        <v>2921231.6150916917</v>
      </c>
      <c r="R65" s="5">
        <f t="shared" si="64"/>
        <v>287676992.21770728</v>
      </c>
      <c r="S65" s="5">
        <f t="shared" si="65"/>
        <v>299128220.14886665</v>
      </c>
    </row>
    <row r="66" spans="1:19" x14ac:dyDescent="0.55000000000000004">
      <c r="B66">
        <v>5</v>
      </c>
      <c r="C66" s="24">
        <f>SUM('Fuel Dataset'!C67:L67)</f>
        <v>486953592.39684916</v>
      </c>
      <c r="D66" s="24">
        <f>AVERAGE($C$62:C66)</f>
        <v>508438254.17780459</v>
      </c>
      <c r="E66" s="5">
        <f>_xlfn.STDEV.S($D$62:D66)</f>
        <v>9731332.9477831218</v>
      </c>
      <c r="F66" s="5">
        <f t="shared" si="60"/>
        <v>4351984.396585294</v>
      </c>
      <c r="G66" s="5">
        <f t="shared" si="61"/>
        <v>499908364.76049739</v>
      </c>
      <c r="H66" s="5">
        <f t="shared" si="62"/>
        <v>516968143.59511179</v>
      </c>
      <c r="L66"/>
      <c r="M66">
        <v>5</v>
      </c>
      <c r="N66" s="24">
        <f>SUM('Fuel Dataset'!N67:W67)</f>
        <v>278067017.93121809</v>
      </c>
      <c r="O66" s="24">
        <f>AVERAGE($N$62:N66)</f>
        <v>290335488.53287321</v>
      </c>
      <c r="P66" s="5">
        <f>_xlfn.STDEV.S($O$62:O66)</f>
        <v>5556921.1841456294</v>
      </c>
      <c r="Q66" s="5">
        <f t="shared" si="63"/>
        <v>2485130.7026716508</v>
      </c>
      <c r="R66" s="5">
        <f t="shared" si="64"/>
        <v>285464632.35563678</v>
      </c>
      <c r="S66" s="5">
        <f t="shared" si="65"/>
        <v>295206344.71010965</v>
      </c>
    </row>
    <row r="67" spans="1:19" x14ac:dyDescent="0.55000000000000004">
      <c r="A67" s="32" t="s">
        <v>51</v>
      </c>
      <c r="B67" s="32" t="s">
        <v>67</v>
      </c>
      <c r="C67" s="32" t="s">
        <v>86</v>
      </c>
      <c r="D67" s="32" t="s">
        <v>68</v>
      </c>
      <c r="E67" s="32" t="s">
        <v>87</v>
      </c>
      <c r="F67" s="32" t="s">
        <v>69</v>
      </c>
      <c r="G67" s="33" t="s">
        <v>38</v>
      </c>
      <c r="H67" s="33" t="s">
        <v>39</v>
      </c>
      <c r="L67" s="32" t="s">
        <v>51</v>
      </c>
      <c r="M67" s="32" t="s">
        <v>67</v>
      </c>
      <c r="N67" s="32" t="s">
        <v>86</v>
      </c>
      <c r="O67" s="32" t="s">
        <v>68</v>
      </c>
      <c r="P67" s="32" t="s">
        <v>87</v>
      </c>
      <c r="Q67" s="32" t="s">
        <v>69</v>
      </c>
      <c r="R67" s="33" t="s">
        <v>38</v>
      </c>
      <c r="S67" s="33" t="s">
        <v>39</v>
      </c>
    </row>
    <row r="68" spans="1:19" x14ac:dyDescent="0.55000000000000004">
      <c r="B68">
        <v>1</v>
      </c>
      <c r="C68" s="24">
        <f>SUM('Fuel Dataset'!C69:L69)</f>
        <v>472107935.22984368</v>
      </c>
      <c r="D68" s="24">
        <f>AVERAGE($C$68:C68)</f>
        <v>472107935.22984368</v>
      </c>
      <c r="E68" s="5" t="e">
        <f>_xlfn.STDEV.S($D$68:D68)</f>
        <v>#DIV/0!</v>
      </c>
      <c r="F68" s="5" t="e">
        <f>E68/SQRT(B68)</f>
        <v>#DIV/0!</v>
      </c>
      <c r="G68" s="34" t="e">
        <f>D68-1.96*F68</f>
        <v>#DIV/0!</v>
      </c>
      <c r="H68" s="5" t="e">
        <f>D68+1.96*F68</f>
        <v>#DIV/0!</v>
      </c>
      <c r="L68"/>
      <c r="M68">
        <v>1</v>
      </c>
      <c r="N68" s="24">
        <f>SUM('Fuel Dataset'!N69:W69)</f>
        <v>269589644.14835012</v>
      </c>
      <c r="O68" s="24">
        <f>AVERAGE($N$68:N68)</f>
        <v>269589644.14835012</v>
      </c>
      <c r="P68" s="5" t="e">
        <f>_xlfn.STDEV.S($O$68:O68)</f>
        <v>#DIV/0!</v>
      </c>
      <c r="Q68" s="5" t="e">
        <f>P68/SQRT(M68)</f>
        <v>#DIV/0!</v>
      </c>
      <c r="R68" s="34" t="e">
        <f>O68-1.96*Q68</f>
        <v>#DIV/0!</v>
      </c>
      <c r="S68" s="5" t="e">
        <f>O68+1.96*Q68</f>
        <v>#DIV/0!</v>
      </c>
    </row>
    <row r="69" spans="1:19" x14ac:dyDescent="0.55000000000000004">
      <c r="B69">
        <v>2</v>
      </c>
      <c r="C69" s="24">
        <f>SUM('Fuel Dataset'!C70:L70)</f>
        <v>451461223.37030268</v>
      </c>
      <c r="D69" s="24">
        <f>AVERAGE($C$68:C69)</f>
        <v>461784579.30007315</v>
      </c>
      <c r="E69" s="5">
        <f>_xlfn.STDEV.S($D$68:D69)</f>
        <v>7299714.9825430969</v>
      </c>
      <c r="F69" s="5">
        <f t="shared" ref="F69:F72" si="66">E69/SQRT(B69)</f>
        <v>5161677.9648852637</v>
      </c>
      <c r="G69" s="5">
        <f t="shared" ref="G69:G72" si="67">D69-1.96*F69</f>
        <v>451667690.48889804</v>
      </c>
      <c r="H69" s="5">
        <f t="shared" ref="H69:H72" si="68">D69+1.96*F69</f>
        <v>471901468.11124825</v>
      </c>
      <c r="L69"/>
      <c r="M69">
        <v>2</v>
      </c>
      <c r="N69" s="24">
        <f>SUM('Fuel Dataset'!N70:W70)</f>
        <v>257799671.37371901</v>
      </c>
      <c r="O69" s="24">
        <f>AVERAGE($N$68:N69)</f>
        <v>263694657.76103455</v>
      </c>
      <c r="P69" s="5">
        <f>_xlfn.STDEV.S($O$68:O69)</f>
        <v>4168384.8494732277</v>
      </c>
      <c r="Q69" s="5">
        <f t="shared" ref="Q69:Q72" si="69">P69/SQRT(M69)</f>
        <v>2947493.1936577852</v>
      </c>
      <c r="R69" s="5">
        <f t="shared" ref="R69:R72" si="70">O69-1.96*Q69</f>
        <v>257917571.10146528</v>
      </c>
      <c r="S69" s="5">
        <f t="shared" ref="S69:S72" si="71">O69+1.96*Q69</f>
        <v>269471744.42060381</v>
      </c>
    </row>
    <row r="70" spans="1:19" x14ac:dyDescent="0.55000000000000004">
      <c r="B70">
        <v>3</v>
      </c>
      <c r="C70" s="24">
        <f>SUM('Fuel Dataset'!C71:L71)</f>
        <v>437929289.92379236</v>
      </c>
      <c r="D70" s="24">
        <f>AVERAGE($C$68:C70)</f>
        <v>453832816.1746462</v>
      </c>
      <c r="E70" s="5">
        <f>_xlfn.STDEV.S($D$68:D70)</f>
        <v>9163170.7661455814</v>
      </c>
      <c r="F70" s="5">
        <f t="shared" si="66"/>
        <v>5290359.1084646611</v>
      </c>
      <c r="G70" s="5">
        <f t="shared" si="67"/>
        <v>443463712.32205546</v>
      </c>
      <c r="H70" s="5">
        <f t="shared" si="68"/>
        <v>464201920.02723694</v>
      </c>
      <c r="L70"/>
      <c r="M70">
        <v>3</v>
      </c>
      <c r="N70" s="24">
        <f>SUM('Fuel Dataset'!N71:W71)</f>
        <v>250072478.39462233</v>
      </c>
      <c r="O70" s="24">
        <f>AVERAGE($N$68:N70)</f>
        <v>259153931.30556381</v>
      </c>
      <c r="P70" s="5">
        <f>_xlfn.STDEV.S($O$68:O70)</f>
        <v>5232481.3072948949</v>
      </c>
      <c r="Q70" s="5">
        <f t="shared" si="69"/>
        <v>3020974.4912963929</v>
      </c>
      <c r="R70" s="5">
        <f t="shared" si="70"/>
        <v>253232821.30262288</v>
      </c>
      <c r="S70" s="5">
        <f t="shared" si="71"/>
        <v>265075041.30850473</v>
      </c>
    </row>
    <row r="71" spans="1:19" x14ac:dyDescent="0.55000000000000004">
      <c r="B71">
        <v>4</v>
      </c>
      <c r="C71" s="24">
        <f>SUM('Fuel Dataset'!C72:L72)</f>
        <v>449332714.74482781</v>
      </c>
      <c r="D71" s="24">
        <f>AVERAGE($C$68:C71)</f>
        <v>452707790.8171916</v>
      </c>
      <c r="E71" s="5">
        <f>_xlfn.STDEV.S($D$68:D71)</f>
        <v>8961963.9095220659</v>
      </c>
      <c r="F71" s="5">
        <f t="shared" si="66"/>
        <v>4480981.9547610329</v>
      </c>
      <c r="G71" s="5">
        <f t="shared" si="67"/>
        <v>443925066.18585998</v>
      </c>
      <c r="H71" s="5">
        <f t="shared" si="68"/>
        <v>461490515.44852322</v>
      </c>
      <c r="L71"/>
      <c r="M71">
        <v>4</v>
      </c>
      <c r="N71" s="24">
        <f>SUM('Fuel Dataset'!N72:W72)</f>
        <v>256584220.75302759</v>
      </c>
      <c r="O71" s="24">
        <f>AVERAGE($N$68:N71)</f>
        <v>258511503.66742975</v>
      </c>
      <c r="P71" s="5">
        <f>_xlfn.STDEV.S($O$68:O71)</f>
        <v>5117585.3675540537</v>
      </c>
      <c r="Q71" s="5">
        <f t="shared" si="69"/>
        <v>2558792.6837770268</v>
      </c>
      <c r="R71" s="5">
        <f t="shared" si="70"/>
        <v>253496270.00722677</v>
      </c>
      <c r="S71" s="5">
        <f t="shared" si="71"/>
        <v>263526737.32763273</v>
      </c>
    </row>
    <row r="72" spans="1:19" x14ac:dyDescent="0.55000000000000004">
      <c r="B72">
        <v>5</v>
      </c>
      <c r="C72" s="24">
        <f>SUM('Fuel Dataset'!C73:L73)</f>
        <v>463653595.19337159</v>
      </c>
      <c r="D72" s="24">
        <f>AVERAGE($C$68:C72)</f>
        <v>454896951.69242764</v>
      </c>
      <c r="E72" s="5">
        <f>_xlfn.STDEV.S($D$68:D72)</f>
        <v>8103652.7057604939</v>
      </c>
      <c r="F72" s="5">
        <f t="shared" si="66"/>
        <v>3624063.6632261132</v>
      </c>
      <c r="G72" s="5">
        <f t="shared" si="67"/>
        <v>447793786.91250443</v>
      </c>
      <c r="H72" s="5">
        <f t="shared" si="68"/>
        <v>462000116.47235084</v>
      </c>
      <c r="L72"/>
      <c r="M72">
        <v>5</v>
      </c>
      <c r="N72" s="24">
        <f>SUM('Fuel Dataset'!N73:W73)</f>
        <v>264761929.23008251</v>
      </c>
      <c r="O72" s="24">
        <f>AVERAGE($N$68:N72)</f>
        <v>259761588.7799603</v>
      </c>
      <c r="P72" s="5">
        <f>_xlfn.STDEV.S($O$68:O72)</f>
        <v>4627460.5576883368</v>
      </c>
      <c r="Q72" s="5">
        <f t="shared" si="69"/>
        <v>2069463.2740380415</v>
      </c>
      <c r="R72" s="5">
        <f t="shared" si="70"/>
        <v>255705440.76284575</v>
      </c>
      <c r="S72" s="5">
        <f t="shared" si="71"/>
        <v>263817736.79707485</v>
      </c>
    </row>
    <row r="73" spans="1:19" x14ac:dyDescent="0.55000000000000004">
      <c r="A73" s="32" t="s">
        <v>52</v>
      </c>
      <c r="B73" s="32" t="s">
        <v>67</v>
      </c>
      <c r="C73" s="32" t="s">
        <v>86</v>
      </c>
      <c r="D73" s="32" t="s">
        <v>68</v>
      </c>
      <c r="E73" s="32" t="s">
        <v>87</v>
      </c>
      <c r="F73" s="32" t="s">
        <v>69</v>
      </c>
      <c r="G73" s="33" t="s">
        <v>38</v>
      </c>
      <c r="H73" s="33" t="s">
        <v>39</v>
      </c>
      <c r="L73" s="32" t="s">
        <v>52</v>
      </c>
      <c r="M73" s="32" t="s">
        <v>67</v>
      </c>
      <c r="N73" s="32" t="s">
        <v>86</v>
      </c>
      <c r="O73" s="32" t="s">
        <v>68</v>
      </c>
      <c r="P73" s="32" t="s">
        <v>87</v>
      </c>
      <c r="Q73" s="32" t="s">
        <v>69</v>
      </c>
      <c r="R73" s="33" t="s">
        <v>38</v>
      </c>
      <c r="S73" s="33" t="s">
        <v>39</v>
      </c>
    </row>
    <row r="74" spans="1:19" x14ac:dyDescent="0.55000000000000004">
      <c r="B74">
        <v>1</v>
      </c>
      <c r="C74" s="24">
        <f>SUM('Fuel Dataset'!C75:L75)</f>
        <v>453778170.49485177</v>
      </c>
      <c r="D74" s="24">
        <f>AVERAGE($C$74:C74)</f>
        <v>453778170.49485177</v>
      </c>
      <c r="E74" s="5" t="e">
        <f>_xlfn.STDEV.S($D$74:D74)</f>
        <v>#DIV/0!</v>
      </c>
      <c r="F74" s="5" t="e">
        <f>E74/SQRT(B74)</f>
        <v>#DIV/0!</v>
      </c>
      <c r="G74" s="34" t="e">
        <f>D74-1.96*F74</f>
        <v>#DIV/0!</v>
      </c>
      <c r="H74" s="5" t="e">
        <f>D74+1.96*F74</f>
        <v>#DIV/0!</v>
      </c>
      <c r="L74"/>
      <c r="M74">
        <v>1</v>
      </c>
      <c r="N74" s="24">
        <f>SUM('Fuel Dataset'!N75:W75)</f>
        <v>259122726.76890868</v>
      </c>
      <c r="O74" s="24">
        <f>AVERAGE($N$74:N74)</f>
        <v>259122726.76890868</v>
      </c>
      <c r="P74" s="5" t="e">
        <f>_xlfn.STDEV.S($O$74:O74)</f>
        <v>#DIV/0!</v>
      </c>
      <c r="Q74" s="5" t="e">
        <f>P74/SQRT(M74)</f>
        <v>#DIV/0!</v>
      </c>
      <c r="R74" s="34" t="e">
        <f>O74-1.96*Q74</f>
        <v>#DIV/0!</v>
      </c>
      <c r="S74" s="5" t="e">
        <f>O74+1.96*Q74</f>
        <v>#DIV/0!</v>
      </c>
    </row>
    <row r="75" spans="1:19" x14ac:dyDescent="0.55000000000000004">
      <c r="B75">
        <v>2</v>
      </c>
      <c r="C75" s="24">
        <f>SUM('Fuel Dataset'!C76:L76)</f>
        <v>469651552.52560163</v>
      </c>
      <c r="D75" s="24">
        <f>AVERAGE($C$74:C75)</f>
        <v>461714861.51022673</v>
      </c>
      <c r="E75" s="5">
        <f>_xlfn.STDEV.S($D$74:D75)</f>
        <v>5612088.0371539788</v>
      </c>
      <c r="F75" s="5">
        <f t="shared" ref="F75:F78" si="72">E75/SQRT(B75)</f>
        <v>3968345.5076874793</v>
      </c>
      <c r="G75" s="5">
        <f t="shared" ref="G75:G78" si="73">D75-1.96*F75</f>
        <v>453936904.31515926</v>
      </c>
      <c r="H75" s="5">
        <f t="shared" ref="H75:H78" si="74">D75+1.96*F75</f>
        <v>469492818.70529419</v>
      </c>
      <c r="L75"/>
      <c r="M75">
        <v>2</v>
      </c>
      <c r="N75" s="24">
        <f>SUM('Fuel Dataset'!N76:W76)</f>
        <v>268186966.30772796</v>
      </c>
      <c r="O75" s="24">
        <f>AVERAGE($N$74:N75)</f>
        <v>263654846.53831834</v>
      </c>
      <c r="P75" s="5">
        <f>_xlfn.STDEV.S($O$74:O75)</f>
        <v>3204692.6220991802</v>
      </c>
      <c r="Q75" s="5">
        <f t="shared" ref="Q75:Q78" si="75">P75/SQRT(M75)</f>
        <v>2266059.8847048283</v>
      </c>
      <c r="R75" s="5">
        <f t="shared" ref="R75:R78" si="76">O75-1.96*Q75</f>
        <v>259213369.16429687</v>
      </c>
      <c r="S75" s="5">
        <f t="shared" ref="S75:S78" si="77">O75+1.96*Q75</f>
        <v>268096323.91233981</v>
      </c>
    </row>
    <row r="76" spans="1:19" x14ac:dyDescent="0.55000000000000004">
      <c r="B76">
        <v>3</v>
      </c>
      <c r="C76" s="24">
        <f>SUM('Fuel Dataset'!C77:L77)</f>
        <v>460720102.24679309</v>
      </c>
      <c r="D76" s="24">
        <f>AVERAGE($C$74:C76)</f>
        <v>461383275.08908218</v>
      </c>
      <c r="E76" s="5">
        <f>_xlfn.STDEV.S($D$74:D76)</f>
        <v>4489592.21825705</v>
      </c>
      <c r="F76" s="5">
        <f t="shared" si="72"/>
        <v>2592067.2757623573</v>
      </c>
      <c r="G76" s="5">
        <f t="shared" si="73"/>
        <v>456302823.22858799</v>
      </c>
      <c r="H76" s="5">
        <f t="shared" si="74"/>
        <v>466463726.94957638</v>
      </c>
      <c r="L76"/>
      <c r="M76">
        <v>3</v>
      </c>
      <c r="N76" s="24">
        <f>SUM('Fuel Dataset'!N77:W77)</f>
        <v>263086805.25828397</v>
      </c>
      <c r="O76" s="24">
        <f>AVERAGE($N$74:N76)</f>
        <v>263465499.44497356</v>
      </c>
      <c r="P76" s="5">
        <f>_xlfn.STDEV.S($O$74:O76)</f>
        <v>2563709.4362793812</v>
      </c>
      <c r="Q76" s="5">
        <f t="shared" si="75"/>
        <v>1480158.3331598844</v>
      </c>
      <c r="R76" s="5">
        <f t="shared" si="76"/>
        <v>260564389.1119802</v>
      </c>
      <c r="S76" s="5">
        <f t="shared" si="77"/>
        <v>266366609.77796692</v>
      </c>
    </row>
    <row r="77" spans="1:19" x14ac:dyDescent="0.55000000000000004">
      <c r="B77">
        <v>4</v>
      </c>
      <c r="C77" s="24">
        <f>SUM('Fuel Dataset'!C78:L78)</f>
        <v>446171135.48258513</v>
      </c>
      <c r="D77" s="24">
        <f>AVERAGE($C$74:C77)</f>
        <v>457580240.18745792</v>
      </c>
      <c r="E77" s="5">
        <f>_xlfn.STDEV.S($D$74:D77)</f>
        <v>3729974.6604423751</v>
      </c>
      <c r="F77" s="5">
        <f t="shared" si="72"/>
        <v>1864987.3302211876</v>
      </c>
      <c r="G77" s="5">
        <f t="shared" si="73"/>
        <v>453924865.02022439</v>
      </c>
      <c r="H77" s="5">
        <f t="shared" si="74"/>
        <v>461235615.35469145</v>
      </c>
      <c r="L77"/>
      <c r="M77">
        <v>4</v>
      </c>
      <c r="N77" s="24">
        <f>SUM('Fuel Dataset'!N78:W78)</f>
        <v>254778851.75866854</v>
      </c>
      <c r="O77" s="24">
        <f>AVERAGE($N$74:N77)</f>
        <v>261293837.5233973</v>
      </c>
      <c r="P77" s="5">
        <f>_xlfn.STDEV.S($O$74:O77)</f>
        <v>2129942.0457770387</v>
      </c>
      <c r="Q77" s="5">
        <f t="shared" si="75"/>
        <v>1064971.0228885193</v>
      </c>
      <c r="R77" s="5">
        <f t="shared" si="76"/>
        <v>259206494.3185358</v>
      </c>
      <c r="S77" s="5">
        <f t="shared" si="77"/>
        <v>263381180.72825879</v>
      </c>
    </row>
    <row r="78" spans="1:19" x14ac:dyDescent="0.55000000000000004">
      <c r="B78">
        <v>5</v>
      </c>
      <c r="C78" s="24">
        <f>SUM('Fuel Dataset'!C79:L79)</f>
        <v>461057331.42835116</v>
      </c>
      <c r="D78" s="24">
        <f>AVERAGE($C$74:C78)</f>
        <v>458275658.43563652</v>
      </c>
      <c r="E78" s="5">
        <f>_xlfn.STDEV.S($D$74:D78)</f>
        <v>3233797.5739133251</v>
      </c>
      <c r="F78" s="5">
        <f t="shared" si="72"/>
        <v>1446198.2401488191</v>
      </c>
      <c r="G78" s="5">
        <f t="shared" si="73"/>
        <v>455441109.88494486</v>
      </c>
      <c r="H78" s="5">
        <f t="shared" si="74"/>
        <v>461110206.98632818</v>
      </c>
      <c r="L78"/>
      <c r="M78">
        <v>5</v>
      </c>
      <c r="N78" s="24">
        <f>SUM('Fuel Dataset'!N79:W79)</f>
        <v>263279374.55921817</v>
      </c>
      <c r="O78" s="24">
        <f>AVERAGE($N$74:N78)</f>
        <v>261690944.93056145</v>
      </c>
      <c r="P78" s="5">
        <f>_xlfn.STDEV.S($O$74:O78)</f>
        <v>1846608.099850436</v>
      </c>
      <c r="Q78" s="5">
        <f t="shared" si="75"/>
        <v>825828.24781345879</v>
      </c>
      <c r="R78" s="5">
        <f t="shared" si="76"/>
        <v>260072321.56484708</v>
      </c>
      <c r="S78" s="5">
        <f t="shared" si="77"/>
        <v>263309568.29627582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EEBB-276D-45E7-89C4-C5D739998DB8}">
  <dimension ref="A1:XFA57"/>
  <sheetViews>
    <sheetView topLeftCell="A29" workbookViewId="0">
      <selection activeCell="D36" sqref="D36"/>
    </sheetView>
  </sheetViews>
  <sheetFormatPr defaultColWidth="9.89453125" defaultRowHeight="14.4" x14ac:dyDescent="0.55000000000000004"/>
  <cols>
    <col min="12" max="12" width="12.26171875" bestFit="1" customWidth="1"/>
  </cols>
  <sheetData>
    <row r="1" spans="1:21 16381:16381" ht="14.7" thickBot="1" x14ac:dyDescent="0.6">
      <c r="B1" s="44" t="s">
        <v>62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 16381:16381" ht="57.9" thickBot="1" x14ac:dyDescent="0.6"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14</v>
      </c>
      <c r="M2" s="23" t="s">
        <v>15</v>
      </c>
      <c r="N2" s="23" t="s">
        <v>16</v>
      </c>
      <c r="O2" s="23" t="s">
        <v>17</v>
      </c>
      <c r="P2" s="23" t="s">
        <v>18</v>
      </c>
      <c r="Q2" s="23" t="s">
        <v>19</v>
      </c>
      <c r="R2" s="23" t="s">
        <v>20</v>
      </c>
      <c r="S2" s="23" t="s">
        <v>21</v>
      </c>
      <c r="T2" s="23" t="s">
        <v>22</v>
      </c>
      <c r="U2" s="23" t="s">
        <v>23</v>
      </c>
    </row>
    <row r="3" spans="1:21 16381:16381" x14ac:dyDescent="0.55000000000000004">
      <c r="A3" t="s">
        <v>36</v>
      </c>
      <c r="B3" s="25">
        <f>AVERAGE(SUM('Year 0'!C3:C13),SUM('Year 0'!C18:C28),SUM('Year 0'!C33:C43),SUM('Year 0'!C48:C58),SUM('Year 0'!C63:C73))</f>
        <v>2714777429.3119993</v>
      </c>
      <c r="C3" s="25">
        <f>AVERAGE(SUM('Year 0'!D3:D13),SUM('Year 0'!D18:D28),SUM('Year 0'!D33:D43),SUM('Year 0'!D48:D58),SUM('Year 0'!D63:D73))</f>
        <v>1939128742.2680001</v>
      </c>
      <c r="D3" s="25">
        <f>AVERAGE(SUM('Year 0'!E3:E13),SUM('Year 0'!E18:E28),SUM('Year 0'!E33:E43),SUM('Year 0'!E48:E58),SUM('Year 0'!E63:E73))</f>
        <v>1357388714.6559997</v>
      </c>
      <c r="E3" s="25">
        <f>AVERAGE(SUM('Year 0'!F3:F13),SUM('Year 0'!F18:F28),SUM('Year 0'!F33:F43),SUM('Year 0'!F48:F58),SUM('Year 0'!F63:F73))</f>
        <v>969557346.47600007</v>
      </c>
      <c r="F3" s="25">
        <f>AVERAGE(SUM('Year 0'!G3:G13),SUM('Year 0'!G18:G28),SUM('Year 0'!G33:G43),SUM('Year 0'!G48:G58),SUM('Year 0'!G63:G73))</f>
        <v>775648687.04400015</v>
      </c>
      <c r="G3" s="25">
        <f>AVERAGE(SUM('Year 0'!H3:H13),SUM('Year 0'!H18:H28),SUM('Year 0'!H33:H43),SUM('Year 0'!H48:H58),SUM('Year 0'!H63:H73))</f>
        <v>581740027.61200011</v>
      </c>
      <c r="H3" s="25">
        <f>AVERAGE(SUM('Year 0'!I3:I13),SUM('Year 0'!I18:I28),SUM('Year 0'!I33:I43),SUM('Year 0'!I48:I58),SUM('Year 0'!I63:I73))</f>
        <v>387831368.18000001</v>
      </c>
      <c r="I3" s="25">
        <f>AVERAGE(SUM('Year 0'!J3:J13),SUM('Year 0'!J18:J28),SUM('Year 0'!J33:J43),SUM('Year 0'!J48:J58),SUM('Year 0'!J63:J73))</f>
        <v>387831368.18000001</v>
      </c>
      <c r="J3" s="25">
        <f>AVERAGE(SUM('Year 0'!K3:K13),SUM('Year 0'!K18:K28),SUM('Year 0'!K33:K43),SUM('Year 0'!K48:K58),SUM('Year 0'!K63:K73))</f>
        <v>290862989.148</v>
      </c>
      <c r="K3" s="25">
        <f>AVERAGE(SUM('Year 0'!L3:L13),SUM('Year 0'!L18:L28),SUM('Year 0'!L33:L43),SUM('Year 0'!L48:L58),SUM('Year 0'!L63:L73))</f>
        <v>290862989.148</v>
      </c>
      <c r="L3" s="25">
        <f>AVERAGE(SUM('Year 0'!Q3:Q13),SUM('Year 0'!Q18:Q28),SUM('Year 0'!Q33:Q43),SUM('Year 0'!Q48:Q58),SUM('Year 0'!Q63:Q73))</f>
        <v>2714777429.3119993</v>
      </c>
      <c r="M3" s="25">
        <f>AVERAGE(SUM('Year 0'!R3:R13),SUM('Year 0'!R18:R28),SUM('Year 0'!R33:R43),SUM('Year 0'!R48:R58),SUM('Year 0'!R63:R73))</f>
        <v>1939128742.2680001</v>
      </c>
      <c r="N3" s="25">
        <f>AVERAGE(SUM('Year 0'!S3:S13),SUM('Year 0'!S18:S28),SUM('Year 0'!S33:S43),SUM('Year 0'!S48:S58),SUM('Year 0'!S63:S73))</f>
        <v>1357388714.6559997</v>
      </c>
      <c r="O3" s="25">
        <f>AVERAGE(SUM('Year 0'!T3:T13),SUM('Year 0'!T18:T28),SUM('Year 0'!T33:T43),SUM('Year 0'!T48:T58),SUM('Year 0'!T63:T73))</f>
        <v>969557346.47600007</v>
      </c>
      <c r="P3" s="25">
        <f>AVERAGE(SUM('Year 0'!U3:U13),SUM('Year 0'!U18:U28),SUM('Year 0'!U33:U43),SUM('Year 0'!U48:U58),SUM('Year 0'!U63:U73))</f>
        <v>775648687.04400015</v>
      </c>
      <c r="Q3" s="25">
        <f>AVERAGE(SUM('Year 0'!V3:V13),SUM('Year 0'!V18:V28),SUM('Year 0'!V33:V43),SUM('Year 0'!V48:V58),SUM('Year 0'!V63:V73))</f>
        <v>581740027.61200011</v>
      </c>
      <c r="R3" s="25">
        <f>AVERAGE(SUM('Year 0'!W3:W13),SUM('Year 0'!W18:W28),SUM('Year 0'!W33:W43),SUM('Year 0'!W48:W58),SUM('Year 0'!W63:W73))</f>
        <v>387831368.18000001</v>
      </c>
      <c r="S3" s="25">
        <f>AVERAGE(SUM('Year 0'!X3:X13),SUM('Year 0'!X18:X28),SUM('Year 0'!X33:X43),SUM('Year 0'!X48:X58),SUM('Year 0'!X63:X73))</f>
        <v>387831368.18000001</v>
      </c>
      <c r="T3" s="25">
        <f>AVERAGE(SUM('Year 0'!Y3:Y13),SUM('Year 0'!Y18:Y28),SUM('Year 0'!Y33:Y43),SUM('Year 0'!Y48:Y58),SUM('Year 0'!Y63:Y73))</f>
        <v>290862989.148</v>
      </c>
      <c r="U3" s="25">
        <f>AVERAGE(SUM('Year 0'!Z3:Z13),SUM('Year 0'!Z18:Z28),SUM('Year 0'!Z33:Z43),SUM('Year 0'!Z48:Z58),SUM('Year 0'!Z63:Z73))</f>
        <v>290862989.148</v>
      </c>
      <c r="XFA3" s="25"/>
    </row>
    <row r="4" spans="1:21 16381:16381" x14ac:dyDescent="0.55000000000000004">
      <c r="A4" t="s">
        <v>41</v>
      </c>
      <c r="B4" s="25">
        <f>AVERAGE(SUM('Year 2'!C3:C13),SUM('Year 2'!C18:C28),SUM('Year 2'!C33:C43),SUM('Year 2'!C48:C58),SUM('Year 2'!C63:C73))</f>
        <v>2468065768.0640001</v>
      </c>
      <c r="C4" s="25">
        <f>AVERAGE(SUM('Year 2'!D3:D13),SUM('Year 2'!D18:D28),SUM('Year 2'!D33:D43),SUM('Year 2'!D48:D58),SUM('Year 2'!D63:D73))</f>
        <v>1762905944.6959999</v>
      </c>
      <c r="D4" s="25">
        <f>AVERAGE(SUM('Year 2'!E3:E13),SUM('Year 2'!E18:E28),SUM('Year 2'!E33:E43),SUM('Year 2'!E48:E58),SUM('Year 2'!E63:E73))</f>
        <v>1234032884.0320001</v>
      </c>
      <c r="E4" s="25">
        <f>AVERAGE(SUM('Year 2'!F3:F13),SUM('Year 2'!F18:F28),SUM('Year 2'!F33:F43),SUM('Year 2'!F48:F58),SUM('Year 2'!F63:F73))</f>
        <v>881446586.07200015</v>
      </c>
      <c r="F4" s="25">
        <f>AVERAGE(SUM('Year 2'!G3:G13),SUM('Year 2'!G18:G28),SUM('Year 2'!G33:G43),SUM('Year 2'!G48:G58),SUM('Year 2'!G63:G73))</f>
        <v>705159823.36800003</v>
      </c>
      <c r="G4" s="25">
        <f>AVERAGE(SUM('Year 2'!H3:H13),SUM('Year 2'!H18:H28),SUM('Year 2'!H33:H43),SUM('Year 2'!H48:H58),SUM('Year 2'!H63:H73))</f>
        <v>528873060.66400003</v>
      </c>
      <c r="H4" s="25">
        <f>AVERAGE(SUM('Year 2'!I3:I13),SUM('Year 2'!I18:I28),SUM('Year 2'!I33:I43),SUM('Year 2'!I48:I58),SUM('Year 2'!I63:I73))</f>
        <v>352586297.96000004</v>
      </c>
      <c r="I4" s="25">
        <f>AVERAGE(SUM('Year 2'!J3:J13),SUM('Year 2'!J18:J28),SUM('Year 2'!J33:J43),SUM('Year 2'!J48:J58),SUM('Year 2'!J63:J73))</f>
        <v>352586297.96000004</v>
      </c>
      <c r="J4" s="25">
        <f>AVERAGE(SUM('Year 2'!K3:K13),SUM('Year 2'!K18:K28),SUM('Year 2'!K33:K43),SUM('Year 2'!K48:K58),SUM('Year 2'!K63:K73))</f>
        <v>264430144.05599999</v>
      </c>
      <c r="K4" s="25">
        <f>AVERAGE(SUM('Year 2'!L3:L13),SUM('Year 2'!L18:L28),SUM('Year 2'!L33:L43),SUM('Year 2'!L48:L58),SUM('Year 2'!L63:L73))</f>
        <v>264430144.05599999</v>
      </c>
      <c r="L4" s="25">
        <f>AVERAGE(SUM('Year 1'!Q3:Q13),SUM('Year 1'!Q18:Q28),SUM('Year 1'!Q33:Q43),SUM('Year 1'!Q48:Q58),SUM('Year 1'!Q63:Q73))</f>
        <v>2794744173.7279997</v>
      </c>
      <c r="M4" s="25">
        <f>AVERAGE(SUM('Year 1'!R3:R13),SUM('Year 1'!R18:R28),SUM('Year 1'!R33:R43),SUM('Year 1'!R48:R58),SUM('Year 1'!R63:R73))</f>
        <v>1996247904.5419998</v>
      </c>
      <c r="N4" s="25">
        <f>AVERAGE(SUM('Year 1'!S3:S13),SUM('Year 1'!S18:S28),SUM('Year 1'!S33:S43),SUM('Year 1'!S48:S58),SUM('Year 1'!S63:S73))</f>
        <v>1397372086.8639998</v>
      </c>
      <c r="O4" s="25">
        <f>AVERAGE(SUM('Year 1'!T3:T13),SUM('Year 1'!T18:T28),SUM('Year 1'!T33:T43),SUM('Year 1'!T48:T58),SUM('Year 1'!T63:T73))</f>
        <v>998116720.69400001</v>
      </c>
      <c r="P4" s="25">
        <f>AVERAGE(SUM('Year 1'!U3:U13),SUM('Year 1'!U18:U28),SUM('Year 1'!U33:U43),SUM('Year 1'!U48:U58),SUM('Year 1'!U63:U73))</f>
        <v>798496269.18600011</v>
      </c>
      <c r="Q4" s="25">
        <f>AVERAGE(SUM('Year 1'!V3:V13),SUM('Year 1'!V18:V28),SUM('Year 1'!V33:V43),SUM('Year 1'!V48:V58),SUM('Year 1'!V63:V73))</f>
        <v>598875817.67800009</v>
      </c>
      <c r="R4" s="25">
        <f>AVERAGE(SUM('Year 1'!W3:W13),SUM('Year 1'!W18:W28),SUM('Year 1'!W33:W43),SUM('Year 1'!W48:W58),SUM('Year 1'!W63:W73))</f>
        <v>399255366.16999996</v>
      </c>
      <c r="S4" s="25">
        <f>AVERAGE(SUM('Year 1'!X3:X13),SUM('Year 1'!X18:X28),SUM('Year 1'!X33:X43),SUM('Year 1'!X48:X58),SUM('Year 1'!X63:X73))</f>
        <v>399255366.16999996</v>
      </c>
      <c r="T4" s="25">
        <f>AVERAGE(SUM('Year 1'!Y3:Y13),SUM('Year 1'!Y18:Y28),SUM('Year 1'!Y33:Y43),SUM('Year 1'!Y48:Y58),SUM('Year 1'!Y63:Y73))</f>
        <v>299430677.26200002</v>
      </c>
      <c r="U4" s="25">
        <f>AVERAGE(SUM('Year 1'!Z3:Z13),SUM('Year 1'!Z18:Z28),SUM('Year 1'!Z33:Z43),SUM('Year 1'!Z48:Z58),SUM('Year 1'!Z63:Z73))</f>
        <v>299430677.26200002</v>
      </c>
    </row>
    <row r="5" spans="1:21 16381:16381" x14ac:dyDescent="0.55000000000000004">
      <c r="A5" t="s">
        <v>42</v>
      </c>
      <c r="B5" s="25">
        <f>AVERAGE(SUM('Year 3'!C3:C13),SUM('Year 3'!C18:C28),SUM('Year 3'!C33:C43),SUM('Year 3'!C48:C58),SUM('Year 3'!C63:C73))</f>
        <v>2377363826.6559997</v>
      </c>
      <c r="C5" s="25">
        <f>AVERAGE(SUM('Year 3'!D3:D13),SUM('Year 3'!D18:D28),SUM('Year 3'!D33:D43),SUM('Year 3'!D48:D58),SUM('Year 3'!D63:D73))</f>
        <v>1698118776.6340003</v>
      </c>
      <c r="D5" s="25">
        <f>AVERAGE(SUM('Year 3'!E3:E13),SUM('Year 3'!E18:E28),SUM('Year 3'!E33:E43),SUM('Year 3'!E48:E58),SUM('Year 3'!E63:E73))</f>
        <v>1188681913.3279998</v>
      </c>
      <c r="E5" s="25">
        <f>AVERAGE(SUM('Year 3'!F3:F13),SUM('Year 3'!F18:F28),SUM('Year 3'!F33:F43),SUM('Year 3'!F48:F58),SUM('Year 3'!F63:F73))</f>
        <v>849053236.73800004</v>
      </c>
      <c r="F5" s="25">
        <f>AVERAGE(SUM('Year 3'!G3:G13),SUM('Year 3'!G18:G28),SUM('Year 3'!G33:G43),SUM('Year 3'!G48:G58),SUM('Year 3'!G63:G73))</f>
        <v>679245050.02200007</v>
      </c>
      <c r="G5" s="25">
        <f>AVERAGE(SUM('Year 3'!H3:H13),SUM('Year 3'!H18:H28),SUM('Year 3'!H33:H43),SUM('Year 3'!H48:H58),SUM('Year 3'!H63:H73))</f>
        <v>509436863.30600005</v>
      </c>
      <c r="H5" s="25">
        <f>AVERAGE(SUM('Year 3'!I3:I13),SUM('Year 3'!I18:I28),SUM('Year 3'!I33:I43),SUM('Year 3'!I48:I58),SUM('Year 3'!I63:I73))</f>
        <v>339628676.59000003</v>
      </c>
      <c r="I5" s="25">
        <f>AVERAGE(SUM('Year 3'!J3:J13),SUM('Year 3'!J18:J28),SUM('Year 3'!J33:J43),SUM('Year 3'!J48:J58),SUM('Year 3'!J63:J73))</f>
        <v>339628676.59000003</v>
      </c>
      <c r="J5" s="25">
        <f>AVERAGE(SUM('Year 3'!K3:K13),SUM('Year 3'!K18:K28),SUM('Year 3'!K33:K43),SUM('Year 3'!K48:K58),SUM('Year 3'!K63:K73))</f>
        <v>254712280.07399997</v>
      </c>
      <c r="K5" s="25">
        <f>AVERAGE(SUM('Year 3'!L3:L13),SUM('Year 3'!L18:L28),SUM('Year 3'!L33:L43),SUM('Year 3'!L48:L58),SUM('Year 3'!L63:L73))</f>
        <v>254712280.07399997</v>
      </c>
      <c r="L5" s="25">
        <f>AVERAGE(SUM('Year 2'!Q3:Q13),SUM('Year 2'!Q18:Q28),SUM('Year 2'!Q33:Q43),SUM('Year 2'!Q48:Q58),SUM('Year 2'!Q63:Q73))</f>
        <v>2468065768.0640001</v>
      </c>
      <c r="M5" s="25">
        <f>AVERAGE(SUM('Year 2'!R3:R13),SUM('Year 2'!R18:R28),SUM('Year 2'!R33:R43),SUM('Year 2'!R48:R58),SUM('Year 2'!R63:R73))</f>
        <v>1762905944.6959999</v>
      </c>
      <c r="N5" s="25">
        <f>AVERAGE(SUM('Year 2'!S3:S13),SUM('Year 2'!S18:S28),SUM('Year 2'!S33:S43),SUM('Year 2'!S48:S58),SUM('Year 2'!S63:S73))</f>
        <v>1234032884.0320001</v>
      </c>
      <c r="O5" s="25">
        <f>AVERAGE(SUM('Year 2'!T3:T13),SUM('Year 2'!T18:T28),SUM('Year 2'!T33:T43),SUM('Year 2'!T48:T58),SUM('Year 2'!T63:T73))</f>
        <v>881446586.07200015</v>
      </c>
      <c r="P5" s="25">
        <f>AVERAGE(SUM('Year 2'!U3:U13),SUM('Year 2'!U18:U28),SUM('Year 2'!U33:U43),SUM('Year 2'!U48:U58),SUM('Year 2'!U63:U73))</f>
        <v>705159823.36800003</v>
      </c>
      <c r="Q5" s="25">
        <f>AVERAGE(SUM('Year 2'!V3:V13),SUM('Year 2'!V18:V28),SUM('Year 2'!V33:V43),SUM('Year 2'!V48:V58),SUM('Year 2'!V63:V73))</f>
        <v>528873060.66400003</v>
      </c>
      <c r="R5" s="25">
        <f>AVERAGE(SUM('Year 2'!W3:W13),SUM('Year 2'!W18:W28),SUM('Year 2'!W33:W43),SUM('Year 2'!W48:W58),SUM('Year 2'!W63:W73))</f>
        <v>352586297.96000004</v>
      </c>
      <c r="S5" s="25">
        <f>AVERAGE(SUM('Year 2'!X3:X13),SUM('Year 2'!X18:X28),SUM('Year 2'!X33:X43),SUM('Year 2'!X48:X58),SUM('Year 2'!X63:X73))</f>
        <v>352586297.96000004</v>
      </c>
      <c r="T5" s="25">
        <f>AVERAGE(SUM('Year 2'!Y3:Y13),SUM('Year 2'!Y18:Y28),SUM('Year 2'!Y33:Y43),SUM('Year 2'!Y48:Y58),SUM('Year 2'!Y63:Y73))</f>
        <v>264430144.05599999</v>
      </c>
      <c r="U5" s="25">
        <f>AVERAGE(SUM('Year 2'!Z3:Z13),SUM('Year 2'!Z18:Z28),SUM('Year 2'!Z33:Z43),SUM('Year 2'!Z48:Z58),SUM('Year 2'!Z63:Z73))</f>
        <v>264430144.05599999</v>
      </c>
    </row>
    <row r="6" spans="1:21 16381:16381" x14ac:dyDescent="0.55000000000000004">
      <c r="A6" t="s">
        <v>43</v>
      </c>
      <c r="B6" s="25">
        <f>AVERAGE(SUM('Year 3'!C3:C13),SUM('Year 3'!C18:C28),SUM('Year 3'!C33:C43),SUM('Year 3'!C48:C58),SUM('Year 3'!C63:C73))</f>
        <v>2377363826.6559997</v>
      </c>
      <c r="C6" s="25">
        <f>AVERAGE(SUM('Year 3'!D3:D13),SUM('Year 3'!D18:D28),SUM('Year 3'!D33:D43),SUM('Year 3'!D48:D58),SUM('Year 3'!D63:D73))</f>
        <v>1698118776.6340003</v>
      </c>
      <c r="D6" s="25">
        <f>AVERAGE(SUM('Year 3'!E3:E13),SUM('Year 3'!E18:E28),SUM('Year 3'!E33:E43),SUM('Year 3'!E48:E58),SUM('Year 3'!E63:E73))</f>
        <v>1188681913.3279998</v>
      </c>
      <c r="E6" s="25">
        <f>AVERAGE(SUM('Year 3'!F3:F13),SUM('Year 3'!F18:F28),SUM('Year 3'!F33:F43),SUM('Year 3'!F48:F58),SUM('Year 3'!F63:F73))</f>
        <v>849053236.73800004</v>
      </c>
      <c r="F6" s="25">
        <f>AVERAGE(SUM('Year 3'!G3:G13),SUM('Year 3'!G18:G28),SUM('Year 3'!G33:G43),SUM('Year 3'!G48:G58),SUM('Year 3'!G63:G73))</f>
        <v>679245050.02200007</v>
      </c>
      <c r="G6" s="25">
        <f>AVERAGE(SUM('Year 3'!H3:H13),SUM('Year 3'!H18:H28),SUM('Year 3'!H33:H43),SUM('Year 3'!H48:H58),SUM('Year 3'!H63:H73))</f>
        <v>509436863.30600005</v>
      </c>
      <c r="H6" s="25">
        <f>AVERAGE(SUM('Year 3'!I3:I13),SUM('Year 3'!I18:I28),SUM('Year 3'!I33:I43),SUM('Year 3'!I48:I58),SUM('Year 3'!I63:I73))</f>
        <v>339628676.59000003</v>
      </c>
      <c r="I6" s="25">
        <f>AVERAGE(SUM('Year 3'!J3:J13),SUM('Year 3'!J18:J28),SUM('Year 3'!J33:J43),SUM('Year 3'!J48:J58),SUM('Year 3'!J63:J73))</f>
        <v>339628676.59000003</v>
      </c>
      <c r="J6" s="25">
        <f>AVERAGE(SUM('Year 3'!K3:K13),SUM('Year 3'!K18:K28),SUM('Year 3'!K33:K43),SUM('Year 3'!K48:K58),SUM('Year 3'!K63:K73))</f>
        <v>254712280.07399997</v>
      </c>
      <c r="K6" s="25">
        <f>AVERAGE(SUM('Year 3'!L3:L13),SUM('Year 3'!L18:L28),SUM('Year 3'!L33:L43),SUM('Year 3'!L48:L58),SUM('Year 3'!L63:L73))</f>
        <v>254712280.07399997</v>
      </c>
      <c r="L6" s="25">
        <f>AVERAGE(SUM('Year 3'!O3:O13),SUM('Year 3'!O18:O28,SUM('Year 3'!O33:O43,SUM('Year 3'!O48:O58,SUM('Year 3'!O63:O73)))))</f>
        <v>328419</v>
      </c>
      <c r="M6" s="25">
        <f>AVERAGE(SUM('Year 3'!Q3:Q13),SUM('Year 3'!Q18:Q28),SUM('Year 3'!Q33:Q43),SUM('Year 3'!Q48:Q58),SUM('Year 3'!Q63:Q73))</f>
        <v>2377363826.6559997</v>
      </c>
      <c r="N6" s="25">
        <f>AVERAGE(SUM('Year 3'!R3:R13),SUM('Year 3'!R18:R28),SUM('Year 3'!R33:R43),SUM('Year 3'!R48:R58),SUM('Year 3'!R63:R73))</f>
        <v>1698118776.6340003</v>
      </c>
      <c r="O6" s="25">
        <f>AVERAGE(SUM('Year 3'!S3:S13),SUM('Year 3'!S18:S28),SUM('Year 3'!S33:S43),SUM('Year 3'!S48:S58),SUM('Year 3'!S63:S73))</f>
        <v>1188681913.3279998</v>
      </c>
      <c r="P6" s="25">
        <f>AVERAGE(SUM('Year 3'!T3:T13),SUM('Year 3'!T18:T28),SUM('Year 3'!T33:T43),SUM('Year 3'!T48:T58),SUM('Year 3'!T63:T73))</f>
        <v>849053236.73800004</v>
      </c>
      <c r="Q6" s="25">
        <f>AVERAGE(SUM('Year 3'!U3:U13),SUM('Year 3'!U18:U28),SUM('Year 3'!U33:U43),SUM('Year 3'!U48:U58),SUM('Year 3'!U63:U73))</f>
        <v>679245050.02200007</v>
      </c>
      <c r="R6" s="25">
        <f>AVERAGE(SUM('Year 3'!V3:V13),SUM('Year 3'!V18:V28),SUM('Year 3'!V33:V43),SUM('Year 3'!V48:V58),SUM('Year 3'!V63:V73))</f>
        <v>509436863.30600005</v>
      </c>
      <c r="S6" s="25">
        <f>AVERAGE(SUM('Year 3'!W3:W13),SUM('Year 3'!W18:W28),SUM('Year 3'!W33:W43),SUM('Year 3'!W48:W58),SUM('Year 3'!W63:W73))</f>
        <v>339628676.59000003</v>
      </c>
      <c r="T6" s="25">
        <f>AVERAGE(SUM('Year 3'!X3:X13),SUM('Year 3'!X18:X28),SUM('Year 3'!X33:X43),SUM('Year 3'!X48:X58),SUM('Year 3'!X63:X73))</f>
        <v>339628676.59000003</v>
      </c>
      <c r="U6" s="25">
        <f>AVERAGE(SUM('Year 3'!Y3:Y13),SUM('Year 3'!Y18:Y28),SUM('Year 3'!Y33:Y43),SUM('Year 3'!Y48:Y58),SUM('Year 3'!Y63:Y73))</f>
        <v>254712280.07399997</v>
      </c>
    </row>
    <row r="7" spans="1:21 16381:16381" x14ac:dyDescent="0.55000000000000004">
      <c r="A7" t="s">
        <v>44</v>
      </c>
      <c r="B7" s="25">
        <f>AVERAGE(SUM('Year 4'!C3:C13),SUM('Year 4'!C18:C28),SUM('Year 4'!C33:C43),SUM('Year 4'!C48:C58),SUM('Year 4'!C63:C73))</f>
        <v>2456998984.96</v>
      </c>
      <c r="C7" s="25">
        <f>AVERAGE(SUM('Year 4'!D3:D13),SUM('Year 4'!D18:D28),SUM('Year 4'!D33:D43),SUM('Year 4'!D48:D58),SUM('Year 4'!D63:D73))</f>
        <v>1755001091.4400001</v>
      </c>
      <c r="D7" s="25">
        <f>AVERAGE(SUM('Year 4'!E3:E13),SUM('Year 4'!E18:E28),SUM('Year 4'!E33:E43),SUM('Year 4'!E48:E58),SUM('Year 4'!E63:E73))</f>
        <v>1228499492.48</v>
      </c>
      <c r="E7" s="25">
        <f>AVERAGE(SUM('Year 4'!F3:F13),SUM('Year 4'!F18:F28),SUM('Year 4'!F33:F43),SUM('Year 4'!F48:F58),SUM('Year 4'!F63:F73))</f>
        <v>877494188.08000016</v>
      </c>
      <c r="F7" s="25">
        <f>AVERAGE(SUM('Year 4'!G3:G13),SUM('Year 4'!G18:G28),SUM('Year 4'!G33:G43),SUM('Year 4'!G48:G58),SUM('Year 4'!G63:G73))</f>
        <v>701997893.5200001</v>
      </c>
      <c r="G7" s="25">
        <f>AVERAGE(SUM('Year 4'!H3:H13),SUM('Year 4'!H18:H28),SUM('Year 4'!H33:H43),SUM('Year 4'!H48:H58),SUM('Year 4'!H63:H73))</f>
        <v>526501598.96000004</v>
      </c>
      <c r="H7" s="25">
        <f>AVERAGE(SUM('Year 4'!I3:I13),SUM('Year 4'!I18:I28),SUM('Year 4'!I33:I43),SUM('Year 4'!I48:I58),SUM('Year 4'!I63:I73))</f>
        <v>351005304.40000004</v>
      </c>
      <c r="I7" s="25">
        <f>AVERAGE(SUM('Year 4'!J3:J13),SUM('Year 4'!J18:J28),SUM('Year 4'!J33:J43),SUM('Year 4'!J48:J58),SUM('Year 4'!J63:J73))</f>
        <v>351005304.40000004</v>
      </c>
      <c r="J7" s="25">
        <f>AVERAGE(SUM('Year 4'!K3:K13),SUM('Year 4'!K18:K28),SUM('Year 4'!K33:K43),SUM('Year 4'!K48:K58),SUM('Year 4'!K63:K73))</f>
        <v>263244441.84</v>
      </c>
      <c r="K7" s="25">
        <f>AVERAGE(SUM('Year 4'!L3:L13),SUM('Year 4'!L18:L28),SUM('Year 4'!L33:L43),SUM('Year 4'!L48:L58),SUM('Year 4'!L63:L73))</f>
        <v>263244441.84</v>
      </c>
      <c r="L7" s="26">
        <f>AVERAGE(SUM('Year 4'!Q3:Q13),SUM('Year 4'!Q18:Q28),SUM('Year 4'!Q33:Q43),SUM('Year 4'!Q48:Q58),SUM('Year 4'!Q63:Q73))</f>
        <v>2456998984.96</v>
      </c>
      <c r="M7" s="26">
        <f>AVERAGE(SUM('Year 4'!R3:R13),SUM('Year 4'!R18:R28),SUM('Year 4'!R33:R43),SUM('Year 4'!R48:R58),SUM('Year 4'!R63:R73))</f>
        <v>1755001091.4400001</v>
      </c>
      <c r="N7" s="26">
        <f>AVERAGE(SUM('Year 4'!S3:S13),SUM('Year 4'!S18:S28),SUM('Year 4'!S33:S43),SUM('Year 4'!S48:S58),SUM('Year 4'!S63:S73))</f>
        <v>1228499492.48</v>
      </c>
      <c r="O7" s="26">
        <f>AVERAGE(SUM('Year 4'!T3:T13),SUM('Year 4'!T18:T28),SUM('Year 4'!T33:T43),SUM('Year 4'!T48:T58),SUM('Year 4'!T63:T73))</f>
        <v>877494188.08000016</v>
      </c>
      <c r="P7" s="26">
        <f>AVERAGE(SUM('Year 4'!U3:U13),SUM('Year 4'!U18:U28),SUM('Year 4'!U33:U43),SUM('Year 4'!U48:U58),SUM('Year 4'!U63:U73))</f>
        <v>701997893.5200001</v>
      </c>
      <c r="Q7" s="26">
        <f>AVERAGE(SUM('Year 4'!V3:V13),SUM('Year 4'!V18:V28),SUM('Year 4'!V33:V43),SUM('Year 4'!V48:V58),SUM('Year 4'!V63:V73))</f>
        <v>526501598.96000004</v>
      </c>
      <c r="R7" s="26">
        <f>AVERAGE(SUM('Year 4'!W3:W13),SUM('Year 4'!W18:W28),SUM('Year 4'!W33:W43),SUM('Year 4'!W48:W58),SUM('Year 4'!W63:W73))</f>
        <v>351005304.40000004</v>
      </c>
      <c r="S7" s="26">
        <f>AVERAGE(SUM('Year 4'!X3:X13),SUM('Year 4'!X18:X28),SUM('Year 4'!X33:X43),SUM('Year 4'!X48:X58),SUM('Year 4'!X63:X73))</f>
        <v>351005304.40000004</v>
      </c>
      <c r="T7" s="26">
        <f>AVERAGE(SUM('Year 4'!Y3:Y13),SUM('Year 4'!Y18:Y28),SUM('Year 4'!Y33:Y43),SUM('Year 4'!Y48:Y58),SUM('Year 4'!Y63:Y73))</f>
        <v>263244441.84</v>
      </c>
      <c r="U7" s="26">
        <f>AVERAGE(SUM('Year 4'!Z3:Z13),SUM('Year 4'!Z18:Z28),SUM('Year 4'!Z33:Z43),SUM('Year 4'!Z48:Z58),SUM('Year 4'!Z63:Z73))</f>
        <v>263244441.84</v>
      </c>
    </row>
    <row r="8" spans="1:21 16381:16381" x14ac:dyDescent="0.55000000000000004">
      <c r="A8" t="s">
        <v>45</v>
      </c>
      <c r="B8" s="25">
        <f>AVERAGE(SUM('Year 5'!C3:C13),SUM('Year 5'!C18:C28),SUM('Year 5'!C33:C43),SUM('Year 5'!C48:C58),SUM('Year 5'!C63:C73))</f>
        <v>2603829411.8719997</v>
      </c>
      <c r="C8" s="25">
        <f>AVERAGE(SUM('Year 5'!D3:D13),SUM('Year 5'!D18:D28),SUM('Year 5'!D33:D43),SUM('Year 5'!D48:D58),SUM('Year 5'!D63:D73))</f>
        <v>1859880076.3579998</v>
      </c>
      <c r="D8" s="25">
        <f>AVERAGE(SUM('Year 5'!E3:E13),SUM('Year 5'!E18:E28),SUM('Year 5'!E33:E43),SUM('Year 5'!E48:E58),SUM('Year 5'!E63:E73))</f>
        <v>1301914705.9359999</v>
      </c>
      <c r="E8" s="25">
        <f>AVERAGE(SUM('Year 5'!F3:F13),SUM('Year 5'!F18:F28),SUM('Year 5'!F33:F43),SUM('Year 5'!F48:F58),SUM('Year 5'!F63:F73))</f>
        <v>929933300.60600019</v>
      </c>
      <c r="F8" s="25">
        <f>AVERAGE(SUM('Year 5'!G3:G13),SUM('Year 5'!G18:G28),SUM('Year 5'!G33:G43),SUM('Year 5'!G48:G58),SUM('Year 5'!G63:G73))</f>
        <v>743949335.51399994</v>
      </c>
      <c r="G8" s="25">
        <f>AVERAGE(SUM('Year 5'!H3:H13),SUM('Year 5'!H18:H28),SUM('Year 5'!H33:H43),SUM('Year 5'!H48:H58),SUM('Year 5'!H63:H73))</f>
        <v>557965370.42199993</v>
      </c>
      <c r="H8" s="25">
        <f>AVERAGE(SUM('Year 5'!I3:I13),SUM('Year 5'!I18:I28),SUM('Year 5'!I33:I43),SUM('Year 5'!I48:I58),SUM('Year 5'!I63:I73))</f>
        <v>371981405.33000004</v>
      </c>
      <c r="I8" s="25">
        <f>AVERAGE(SUM('Year 5'!J3:J13),SUM('Year 5'!J18:J28),SUM('Year 5'!J33:J43),SUM('Year 5'!J48:J58),SUM('Year 5'!J63:J73))</f>
        <v>371981405.33000004</v>
      </c>
      <c r="J8" s="25">
        <f>AVERAGE(SUM('Year 5'!K3:K13),SUM('Year 5'!K18:K28),SUM('Year 5'!K33:K43),SUM('Year 5'!K48:K58),SUM('Year 5'!K63:K73))</f>
        <v>278975947.63800001</v>
      </c>
      <c r="K8" s="25">
        <f>AVERAGE(SUM('Year 5'!L3:L13),SUM('Year 5'!L18:L28),SUM('Year 5'!L33:L43),SUM('Year 5'!L48:L58),SUM('Year 5'!L63:L73))</f>
        <v>278975947.63800001</v>
      </c>
      <c r="L8" s="25">
        <f>AVERAGE(SUM('Year 5'!Q3:Q13),SUM('Year 5'!Q18:Q28),SUM('Year 5'!Q33:Q43),SUM('Year 5'!Q48:Q58),SUM('Year 5'!Q63:Q73))</f>
        <v>2603829411.8719997</v>
      </c>
      <c r="M8" s="25">
        <f>AVERAGE(SUM('Year 5'!R3:R13),SUM('Year 5'!R18:R28),SUM('Year 5'!R33:R43),SUM('Year 5'!R48:R58),SUM('Year 5'!R63:R73))</f>
        <v>1859880076.3579998</v>
      </c>
      <c r="N8" s="25">
        <f>AVERAGE(SUM('Year 5'!S3:S13),SUM('Year 5'!S18:S28),SUM('Year 5'!S33:S43),SUM('Year 5'!S48:S58),SUM('Year 5'!S63:S73))</f>
        <v>1301914705.9359999</v>
      </c>
      <c r="O8" s="25">
        <f>AVERAGE(SUM('Year 5'!T3:T13),SUM('Year 5'!T18:T28),SUM('Year 5'!T33:T43),SUM('Year 5'!T48:T58),SUM('Year 5'!T63:T73))</f>
        <v>929933300.60600019</v>
      </c>
      <c r="P8" s="25">
        <f>AVERAGE(SUM('Year 5'!U3:U13),SUM('Year 5'!U18:U28),SUM('Year 5'!U33:U43),SUM('Year 5'!U48:U58),SUM('Year 5'!U63:U73))</f>
        <v>743949335.51399994</v>
      </c>
      <c r="Q8" s="25">
        <f>AVERAGE(SUM('Year 5'!V3:V13),SUM('Year 5'!V18:V28),SUM('Year 5'!V33:V43),SUM('Year 5'!V48:V58),SUM('Year 5'!V63:V73))</f>
        <v>557965370.42199993</v>
      </c>
      <c r="R8" s="25">
        <f>AVERAGE(SUM('Year 5'!W3:W13),SUM('Year 5'!W18:W28),SUM('Year 5'!W33:W43),SUM('Year 5'!W48:W58),SUM('Year 5'!W63:W73))</f>
        <v>371981405.33000004</v>
      </c>
      <c r="S8" s="25">
        <f>AVERAGE(SUM('Year 5'!X3:X13),SUM('Year 5'!X18:X28),SUM('Year 5'!X33:X43),SUM('Year 5'!X48:X58),SUM('Year 5'!X63:X73))</f>
        <v>371981405.33000004</v>
      </c>
      <c r="T8" s="25">
        <f>AVERAGE(SUM('Year 5'!Y3:Y13),SUM('Year 5'!Y18:Y28),SUM('Year 5'!Y33:Y43),SUM('Year 5'!Y48:Y58),SUM('Year 5'!Y63:Y73))</f>
        <v>278975947.63800001</v>
      </c>
      <c r="U8" s="25">
        <f>AVERAGE(SUM('Year 5'!Z3:Z13),SUM('Year 5'!Z18:Z28),SUM('Year 5'!Z33:Z43),SUM('Year 5'!Z48:Z58),SUM('Year 5'!Z63:Z73))</f>
        <v>278975947.63800001</v>
      </c>
    </row>
    <row r="9" spans="1:21 16381:16381" x14ac:dyDescent="0.55000000000000004">
      <c r="A9" t="s">
        <v>46</v>
      </c>
      <c r="B9" s="25">
        <f>AVERAGE(SUM('Year 6'!C3:C13),SUM('Year 6'!C18:C28),SUM('Year 6'!C33:C43),SUM('Year 6'!C48:C58),SUM('Year 6'!C63:C73))</f>
        <v>2376600560.2559996</v>
      </c>
      <c r="C9" s="25">
        <f>AVERAGE(SUM('Year 6'!D3:D13),SUM('Year 6'!D18:D28),SUM('Year 6'!D33:D43),SUM('Year 6'!D48:D58),SUM('Year 6'!D63:D73))</f>
        <v>1697573585.7840004</v>
      </c>
      <c r="D9" s="25">
        <f>AVERAGE(SUM('Year 6'!E3:E13),SUM('Year 6'!E18:E28),SUM('Year 6'!E33:E43),SUM('Year 6'!E48:E58),SUM('Year 6'!E63:E73))</f>
        <v>1188300280.1279998</v>
      </c>
      <c r="E9" s="25">
        <f>AVERAGE(SUM('Year 6'!F3:F13),SUM('Year 6'!F18:F28),SUM('Year 6'!F33:F43),SUM('Year 6'!F48:F58),SUM('Year 6'!F63:F73))</f>
        <v>848780643.28800011</v>
      </c>
      <c r="F9" s="25">
        <f>AVERAGE(SUM('Year 6'!G3:G13),SUM('Year 6'!G18:G28),SUM('Year 6'!G33:G43),SUM('Year 6'!G48:G58),SUM('Year 6'!G63:G73))</f>
        <v>679026974.472</v>
      </c>
      <c r="G9" s="25">
        <f>AVERAGE(SUM('Year 6'!H3:H13),SUM('Year 6'!H18:H28),SUM('Year 6'!H33:H43),SUM('Year 6'!H48:H58),SUM('Year 6'!H63:H73))</f>
        <v>509273305.65600002</v>
      </c>
      <c r="H9" s="25">
        <f>AVERAGE(SUM('Year 6'!I3:I13),SUM('Year 6'!I18:I28),SUM('Year 6'!I33:I43),SUM('Year 6'!I48:I58),SUM('Year 6'!I63:I73))</f>
        <v>339519636.84000003</v>
      </c>
      <c r="I9" s="25">
        <f>AVERAGE(SUM('Year 6'!J3:J13),SUM('Year 6'!J18:J28),SUM('Year 6'!J33:J43),SUM('Year 6'!J48:J58),SUM('Year 6'!J63:J73))</f>
        <v>339519636.84000003</v>
      </c>
      <c r="J9" s="25">
        <f>AVERAGE(SUM('Year 6'!K3:K13),SUM('Year 6'!K18:K28),SUM('Year 6'!K33:K43),SUM('Year 6'!K48:K58),SUM('Year 6'!K63:K73))</f>
        <v>254630503.22400004</v>
      </c>
      <c r="K9" s="25">
        <f>AVERAGE(SUM('Year 6'!L3:L13),SUM('Year 6'!L18:L28),SUM('Year 6'!L33:L43),SUM('Year 6'!L48:L58),SUM('Year 6'!L63:L73))</f>
        <v>254630503.22400004</v>
      </c>
      <c r="L9" s="25">
        <f>AVERAGE(SUM('Year 6'!Q3:Q13),SUM('Year 6'!Q18:Q28),SUM('Year 6'!Q33:Q43),SUM('Year 6'!Q48:Q58),SUM('Year 6'!Q63:Q73))</f>
        <v>2376600560.2559996</v>
      </c>
      <c r="M9" s="25">
        <f>AVERAGE(SUM('Year 6'!R3:R13),SUM('Year 6'!R18:R28),SUM('Year 6'!R33:R43),SUM('Year 6'!R48:R58),SUM('Year 6'!R63:R73))</f>
        <v>1697573585.7840004</v>
      </c>
      <c r="N9" s="25">
        <f>AVERAGE(SUM('Year 6'!S3:S13),SUM('Year 6'!S18:S28),SUM('Year 6'!S33:S43),SUM('Year 6'!S48:S58),SUM('Year 6'!S63:S73))</f>
        <v>1188300280.1279998</v>
      </c>
      <c r="O9" s="25">
        <f>AVERAGE(SUM('Year 6'!T3:T13),SUM('Year 6'!T18:T28),SUM('Year 6'!T33:T43),SUM('Year 6'!T48:T58),SUM('Year 6'!T63:T73))</f>
        <v>848780643.28800011</v>
      </c>
      <c r="P9" s="25">
        <f>AVERAGE(SUM('Year 6'!U3:U13),SUM('Year 6'!U18:U28),SUM('Year 6'!U33:U43),SUM('Year 6'!U48:U58),SUM('Year 6'!U63:U73))</f>
        <v>679026974.472</v>
      </c>
      <c r="Q9" s="25">
        <f>AVERAGE(SUM('Year 6'!V3:V13),SUM('Year 6'!V18:V28),SUM('Year 6'!V33:V43),SUM('Year 6'!V48:V58),SUM('Year 6'!V63:V73))</f>
        <v>509273305.65600002</v>
      </c>
      <c r="R9" s="25">
        <f>AVERAGE(SUM('Year 6'!W3:W13),SUM('Year 6'!W18:W28),SUM('Year 6'!W33:W43),SUM('Year 6'!W48:W58),SUM('Year 6'!W63:W73))</f>
        <v>339519636.84000003</v>
      </c>
      <c r="S9" s="25">
        <f>AVERAGE(SUM('Year 6'!X3:X13),SUM('Year 6'!X18:X28),SUM('Year 6'!X33:X43),SUM('Year 6'!X48:X58),SUM('Year 6'!X63:X73))</f>
        <v>339519636.84000003</v>
      </c>
      <c r="T9" s="25">
        <f>AVERAGE(SUM('Year 6'!Y3:Y13),SUM('Year 6'!Y18:Y28),SUM('Year 6'!Y33:Y43),SUM('Year 6'!Y48:Y58),SUM('Year 6'!Y63:Y73))</f>
        <v>254630503.22400004</v>
      </c>
      <c r="U9" s="25">
        <f>AVERAGE(SUM('Year 6'!Z3:Z13),SUM('Year 6'!Z18:Z28),SUM('Year 6'!Z33:Z43),SUM('Year 6'!Z48:Z58),SUM('Year 6'!Z63:Z73))</f>
        <v>254630503.22400004</v>
      </c>
    </row>
    <row r="10" spans="1:21 16381:16381" x14ac:dyDescent="0.55000000000000004">
      <c r="A10" t="s">
        <v>47</v>
      </c>
      <c r="B10" s="25">
        <f>AVERAGE(SUM('Year 7'!C3:C13),SUM('Year 7'!C18:C28),SUM('Year 7'!C33:C43),SUM('Year 7'!C48:C58),SUM('Year 7'!C63:C73))</f>
        <v>2358247384.8959999</v>
      </c>
      <c r="C10" s="25">
        <f>AVERAGE(SUM('Year 7'!D3:D13),SUM('Year 7'!D18:D28),SUM('Year 7'!D33:D43),SUM('Year 7'!D48:D58),SUM('Year 7'!D63:D73))</f>
        <v>1684464161.244</v>
      </c>
      <c r="D10" s="25">
        <f>AVERAGE(SUM('Year 7'!E3:E13),SUM('Year 7'!E18:E28),SUM('Year 7'!E33:E43),SUM('Year 7'!E48:E58),SUM('Year 7'!E63:E73))</f>
        <v>1179123692.448</v>
      </c>
      <c r="E10" s="25">
        <f>AVERAGE(SUM('Year 7'!F3:F13),SUM('Year 7'!F18:F28),SUM('Year 7'!F33:F43),SUM('Year 7'!F48:F58),SUM('Year 7'!F63:F73))</f>
        <v>842225978.50800002</v>
      </c>
      <c r="F10" s="25">
        <f>AVERAGE(SUM('Year 7'!G3:G13),SUM('Year 7'!G18:G28),SUM('Year 7'!G33:G43),SUM('Year 7'!G48:G58),SUM('Year 7'!G63:G73))</f>
        <v>673783223.65200007</v>
      </c>
      <c r="G10" s="25">
        <f>AVERAGE(SUM('Year 7'!H3:H13),SUM('Year 7'!H18:H28),SUM('Year 7'!H33:H43),SUM('Year 7'!H48:H58),SUM('Year 7'!H63:H73))</f>
        <v>505340468.796</v>
      </c>
      <c r="H10" s="25">
        <f>AVERAGE(SUM('Year 7'!I3:I13),SUM('Year 7'!I18:I28),SUM('Year 7'!I33:I43),SUM('Year 7'!I48:I58),SUM('Year 7'!I63:I73))</f>
        <v>336897713.94</v>
      </c>
      <c r="I10" s="25">
        <f>AVERAGE(SUM('Year 7'!J3:J13),SUM('Year 7'!J18:J28),SUM('Year 7'!J33:J43),SUM('Year 7'!J48:J58),SUM('Year 7'!J63:J73))</f>
        <v>336897713.94</v>
      </c>
      <c r="J10" s="25">
        <f>AVERAGE(SUM('Year 7'!K3:K13),SUM('Year 7'!K18:K28),SUM('Year 7'!K33:K43),SUM('Year 7'!K48:K58),SUM('Year 7'!K63:K73))</f>
        <v>252664132.28400001</v>
      </c>
      <c r="K10" s="25">
        <f>AVERAGE(SUM('Year 7'!L3:L13),SUM('Year 7'!L18:L28),SUM('Year 7'!L33:L43),SUM('Year 7'!L48:L58),SUM('Year 7'!L63:L73))</f>
        <v>252664132.28400001</v>
      </c>
      <c r="L10" s="25">
        <f>AVERAGE(SUM('Year 7'!Q3:Q13),SUM('Year 7'!Q18:Q28),SUM('Year 7'!Q33:Q43),SUM('Year 7'!Q48:Q58),SUM('Year 7'!Q63:Q73))</f>
        <v>2358247384.8959999</v>
      </c>
      <c r="M10" s="25">
        <f>AVERAGE(SUM('Year 7'!R3:R13),SUM('Year 7'!R18:R28),SUM('Year 7'!R33:R43),SUM('Year 7'!R48:R58),SUM('Year 7'!R63:R73))</f>
        <v>1684464161.244</v>
      </c>
      <c r="N10" s="25">
        <f>AVERAGE(SUM('Year 7'!S3:S13),SUM('Year 7'!S18:S28),SUM('Year 7'!S33:S43),SUM('Year 7'!S48:S58),SUM('Year 7'!S63:S73))</f>
        <v>1179123692.448</v>
      </c>
      <c r="O10" s="25">
        <f>AVERAGE(SUM('Year 7'!T3:T13),SUM('Year 7'!T18:T28),SUM('Year 7'!T33:T43),SUM('Year 7'!T48:T58),SUM('Year 7'!T63:T73))</f>
        <v>842225978.50800002</v>
      </c>
      <c r="P10" s="25">
        <f>AVERAGE(SUM('Year 7'!U3:U13),SUM('Year 7'!U18:U28),SUM('Year 7'!U33:U43),SUM('Year 7'!U48:U58),SUM('Year 7'!U63:U73))</f>
        <v>673783223.65200007</v>
      </c>
      <c r="Q10" s="25">
        <f>AVERAGE(SUM('Year 7'!V3:V13),SUM('Year 7'!V18:V28),SUM('Year 7'!V33:V43),SUM('Year 7'!V48:V58),SUM('Year 7'!V63:V73))</f>
        <v>505340468.796</v>
      </c>
      <c r="R10" s="25">
        <f>AVERAGE(SUM('Year 7'!W3:W13),SUM('Year 7'!W18:W28),SUM('Year 7'!W33:W43),SUM('Year 7'!W48:W58),SUM('Year 7'!W63:W73))</f>
        <v>336897713.94</v>
      </c>
      <c r="S10" s="25">
        <f>AVERAGE(SUM('Year 7'!X3:X13),SUM('Year 7'!X18:X28),SUM('Year 7'!X33:X43),SUM('Year 7'!X48:X58),SUM('Year 7'!X63:X73))</f>
        <v>336897713.94</v>
      </c>
      <c r="T10" s="25">
        <f>AVERAGE(SUM('Year 7'!Y3:Y13),SUM('Year 7'!Y18:Y28),SUM('Year 7'!Y33:Y43),SUM('Year 7'!Y48:Y58),SUM('Year 7'!Y63:Y73))</f>
        <v>252664132.28400001</v>
      </c>
      <c r="U10" s="25">
        <f>AVERAGE(SUM('Year 7'!Z3:Z13),SUM('Year 7'!Z18:Z28),SUM('Year 7'!Z33:Z43),SUM('Year 7'!Z48:Z58),SUM('Year 7'!Z63:Z73))</f>
        <v>252664132.28400001</v>
      </c>
    </row>
    <row r="11" spans="1:21 16381:16381" x14ac:dyDescent="0.55000000000000004">
      <c r="A11" t="s">
        <v>48</v>
      </c>
      <c r="B11" s="25">
        <f>AVERAGE(SUM('Year 8'!C3:C13),SUM('Year 8'!C18:C28),SUM('Year 8'!C33:C43),SUM('Year 8'!C48:C58),SUM('Year 8'!C63:C73))</f>
        <v>2093968229.5999999</v>
      </c>
      <c r="C11" s="25">
        <f>AVERAGE(SUM('Year 8'!D3:D13),SUM('Year 8'!D18:D28),SUM('Year 8'!D33:D43),SUM('Year 8'!D48:D58),SUM('Year 8'!D63:D73))</f>
        <v>1495693140.6499999</v>
      </c>
      <c r="D11" s="25">
        <f>AVERAGE(SUM('Year 8'!E3:E13),SUM('Year 8'!E18:E28),SUM('Year 8'!E33:E43),SUM('Year 8'!E48:E58),SUM('Year 8'!E63:E73))</f>
        <v>1046984114.8</v>
      </c>
      <c r="E11" s="25">
        <f>AVERAGE(SUM('Year 8'!F3:F13),SUM('Year 8'!F18:F28),SUM('Year 8'!F33:F43),SUM('Year 8'!F48:F58),SUM('Year 8'!F63:F73))</f>
        <v>747841152.05000007</v>
      </c>
      <c r="F11" s="25">
        <f>AVERAGE(SUM('Year 8'!G3:G13),SUM('Year 8'!G18:G28),SUM('Year 8'!G33:G43),SUM('Year 8'!G48:G58),SUM('Year 8'!G63:G73))</f>
        <v>598275088.95000005</v>
      </c>
      <c r="G11" s="25">
        <f>AVERAGE(SUM('Year 8'!H3:H13),SUM('Year 8'!H18:H28),SUM('Year 8'!H33:H43),SUM('Year 8'!H48:H58),SUM('Year 8'!H63:H73))</f>
        <v>448709025.85000002</v>
      </c>
      <c r="H11" s="25">
        <f>AVERAGE(SUM('Year 8'!I3:I13),SUM('Year 8'!I18:I28),SUM('Year 8'!I33:I43),SUM('Year 8'!I48:I58),SUM('Year 8'!I63:I73))</f>
        <v>299142962.75</v>
      </c>
      <c r="I11" s="25">
        <f>AVERAGE(SUM('Year 8'!J3:J13),SUM('Year 8'!J18:J28),SUM('Year 8'!J33:J43),SUM('Year 8'!J48:J58),SUM('Year 8'!J63:J73))</f>
        <v>299142962.75</v>
      </c>
      <c r="J11" s="25">
        <f>AVERAGE(SUM('Year 8'!K3:K13),SUM('Year 8'!K18:K28),SUM('Year 8'!K33:K43),SUM('Year 8'!K48:K58),SUM('Year 8'!K63:K73))</f>
        <v>224349094.65000001</v>
      </c>
      <c r="K11" s="25">
        <f>AVERAGE(SUM('Year 8'!L3:L13),SUM('Year 8'!L18:L28),SUM('Year 8'!L33:L43),SUM('Year 8'!L48:L58),SUM('Year 8'!L63:L73))</f>
        <v>224349094.65000001</v>
      </c>
      <c r="L11" s="25">
        <f>AVERAGE(SUM('Year 8'!Q3:Q13),SUM('Year 8'!Q18:Q28),SUM('Year 8'!Q33:Q43),SUM('Year 8'!Q48:Q58),SUM('Year 8'!Q63:Q73))</f>
        <v>2093968229.5999999</v>
      </c>
      <c r="M11" s="25">
        <f>AVERAGE(SUM('Year 8'!R3:R13),SUM('Year 8'!R18:R28),SUM('Year 8'!R33:R43),SUM('Year 8'!R48:R58),SUM('Year 8'!R63:R73))</f>
        <v>1495693140.6499999</v>
      </c>
      <c r="N11" s="25">
        <f>AVERAGE(SUM('Year 8'!S3:S13),SUM('Year 8'!S18:S28),SUM('Year 8'!S33:S43),SUM('Year 8'!S48:S58),SUM('Year 8'!S63:S73))</f>
        <v>1046984114.8</v>
      </c>
      <c r="O11" s="25">
        <f>AVERAGE(SUM('Year 8'!T3:T13),SUM('Year 8'!T18:T28),SUM('Year 8'!T33:T43),SUM('Year 8'!T48:T58),SUM('Year 8'!T63:T73))</f>
        <v>747841152.05000007</v>
      </c>
      <c r="P11" s="25">
        <f>AVERAGE(SUM('Year 8'!U3:U13),SUM('Year 8'!U18:U28),SUM('Year 8'!U33:U43),SUM('Year 8'!U48:U58),SUM('Year 8'!U63:U73))</f>
        <v>598275088.95000005</v>
      </c>
      <c r="Q11" s="25">
        <f>AVERAGE(SUM('Year 8'!V3:V13),SUM('Year 8'!V18:V28),SUM('Year 8'!V33:V43),SUM('Year 8'!V48:V58),SUM('Year 8'!V63:V73))</f>
        <v>448709025.85000002</v>
      </c>
      <c r="R11" s="25">
        <f>AVERAGE(SUM('Year 8'!W3:W13),SUM('Year 8'!W18:W28),SUM('Year 8'!W33:W43),SUM('Year 8'!W48:W58),SUM('Year 8'!W63:W73))</f>
        <v>299142962.75</v>
      </c>
      <c r="S11" s="25">
        <f>AVERAGE(SUM('Year 8'!X3:X13),SUM('Year 8'!X18:X28),SUM('Year 8'!X33:X43),SUM('Year 8'!X48:X58),SUM('Year 8'!X63:X73))</f>
        <v>299142962.75</v>
      </c>
      <c r="T11" s="25">
        <f>AVERAGE(SUM('Year 8'!Y3:Y13),SUM('Year 8'!Y18:Y28),SUM('Year 8'!Y33:Y43),SUM('Year 8'!Y48:Y58),SUM('Year 8'!Y63:Y73))</f>
        <v>224349094.65000001</v>
      </c>
      <c r="U11" s="25">
        <f>AVERAGE(SUM('Year 8'!Z3:Z13),SUM('Year 8'!Z18:Z28),SUM('Year 8'!Z33:Z43),SUM('Year 8'!Z48:Z58),SUM('Year 8'!Z63:Z73))</f>
        <v>224349094.65000001</v>
      </c>
    </row>
    <row r="12" spans="1:21 16381:16381" x14ac:dyDescent="0.55000000000000004">
      <c r="A12" t="s">
        <v>49</v>
      </c>
      <c r="B12" s="25">
        <f>AVERAGE(SUM('Year 9'!C3:C13),SUM('Year 9'!C18:C28),SUM('Year 9'!C33:C43),SUM('Year 9'!C48:C58),SUM('Year 9'!C63:C73))</f>
        <v>2251761094.336</v>
      </c>
      <c r="C12" s="25">
        <f>AVERAGE(SUM('Year 9'!D3:D13),SUM('Year 9'!D18:D28),SUM('Year 9'!D33:D43),SUM('Year 9'!D48:D58),SUM('Year 9'!D63:D73))</f>
        <v>1608402446.404</v>
      </c>
      <c r="D12" s="25">
        <f>AVERAGE(SUM('Year 9'!E3:E13),SUM('Year 9'!E18:E28),SUM('Year 9'!E33:E43),SUM('Year 9'!E48:E58),SUM('Year 9'!E63:E73))</f>
        <v>1125880547.168</v>
      </c>
      <c r="E12" s="25">
        <f>AVERAGE(SUM('Year 9'!F3:F13),SUM('Year 9'!F18:F28),SUM('Year 9'!F33:F43),SUM('Year 9'!F48:F58),SUM('Year 9'!F63:F73))</f>
        <v>804195396.62800002</v>
      </c>
      <c r="F12" s="25">
        <f>AVERAGE(SUM('Year 9'!G3:G13),SUM('Year 9'!G18:G28),SUM('Year 9'!G33:G43),SUM('Year 9'!G48:G58),SUM('Year 9'!G63:G73))</f>
        <v>643358647.93200004</v>
      </c>
      <c r="G12" s="25">
        <f>AVERAGE(SUM('Year 9'!H3:H13),SUM('Year 9'!H18:H28),SUM('Year 9'!H33:H43),SUM('Year 9'!H48:H58),SUM('Year 9'!H63:H73))</f>
        <v>482521899.23600006</v>
      </c>
      <c r="H12" s="25">
        <f>AVERAGE(SUM('Year 9'!I3:I13),SUM('Year 9'!I18:I28),SUM('Year 9'!I33:I43),SUM('Year 9'!I48:I58),SUM('Year 9'!I63:I73))</f>
        <v>321685150.53999996</v>
      </c>
      <c r="I12" s="25">
        <f>AVERAGE(SUM('Year 9'!J3:J13),SUM('Year 9'!J18:J28),SUM('Year 9'!J33:J43),SUM('Year 9'!J48:J58),SUM('Year 9'!J63:J73))</f>
        <v>321685150.53999996</v>
      </c>
      <c r="J12" s="25">
        <f>AVERAGE(SUM('Year 9'!K3:K13),SUM('Year 9'!K18:K28),SUM('Year 9'!K33:K43),SUM('Year 9'!K48:K58),SUM('Year 9'!K63:K73))</f>
        <v>241255123.04399997</v>
      </c>
      <c r="K12" s="25">
        <f>AVERAGE(SUM('Year 9'!L3:L13),SUM('Year 9'!L18:L28),SUM('Year 9'!L33:L43),SUM('Year 9'!L48:L58),SUM('Year 9'!L63:L73))</f>
        <v>241255123.04399997</v>
      </c>
      <c r="L12" s="25">
        <f>AVERAGE(SUM('Year 9'!Q3:Q13),SUM('Year 9'!Q18:Q28),SUM('Year 9'!Q33:Q43),SUM('Year 9'!Q48:Q58),SUM('Year 9'!Q63:Q73))</f>
        <v>2251761094.336</v>
      </c>
      <c r="M12" s="25">
        <f>AVERAGE(SUM('Year 9'!R3:R13),SUM('Year 9'!R18:R28),SUM('Year 9'!R33:R43),SUM('Year 9'!R48:R58),SUM('Year 9'!R63:R73))</f>
        <v>1608402446.404</v>
      </c>
      <c r="N12" s="25">
        <f>AVERAGE(SUM('Year 9'!S3:S13),SUM('Year 9'!S18:S28),SUM('Year 9'!S33:S43),SUM('Year 9'!S48:S58),SUM('Year 9'!S63:S73))</f>
        <v>1125880547.168</v>
      </c>
      <c r="O12" s="25">
        <f>AVERAGE(SUM('Year 9'!T3:T13),SUM('Year 9'!T18:T28),SUM('Year 9'!T33:T43),SUM('Year 9'!T48:T58),SUM('Year 9'!T63:T73))</f>
        <v>804195396.62800002</v>
      </c>
      <c r="P12" s="25">
        <f>AVERAGE(SUM('Year 9'!U3:U13),SUM('Year 9'!U18:U28),SUM('Year 9'!U33:U43),SUM('Year 9'!U48:U58),SUM('Year 9'!U63:U73))</f>
        <v>643358647.93200004</v>
      </c>
      <c r="Q12" s="25">
        <f>AVERAGE(SUM('Year 9'!V3:V13),SUM('Year 9'!V18:V28),SUM('Year 9'!V33:V43),SUM('Year 9'!V48:V58),SUM('Year 9'!V63:V73))</f>
        <v>482521899.23600006</v>
      </c>
      <c r="R12" s="25">
        <f>AVERAGE(SUM('Year 9'!W3:W13),SUM('Year 9'!W18:W28),SUM('Year 9'!W33:W43),SUM('Year 9'!W48:W58),SUM('Year 9'!W63:W73))</f>
        <v>321685150.53999996</v>
      </c>
      <c r="S12" s="25">
        <f>AVERAGE(SUM('Year 9'!X3:X13),SUM('Year 9'!X18:X28),SUM('Year 9'!X33:X43),SUM('Year 9'!X48:X58),SUM('Year 9'!X63:X73))</f>
        <v>321685150.53999996</v>
      </c>
      <c r="T12" s="25">
        <f>AVERAGE(SUM('Year 9'!Y3:Y13),SUM('Year 9'!Y18:Y28),SUM('Year 9'!Y33:Y43),SUM('Year 9'!Y48:Y58),SUM('Year 9'!Y63:Y73))</f>
        <v>241255123.04399997</v>
      </c>
      <c r="U12" s="25">
        <f>AVERAGE(SUM('Year 9'!Z3:Z13),SUM('Year 9'!Z18:Z28),SUM('Year 9'!Z33:Z43),SUM('Year 9'!Z48:Z58),SUM('Year 9'!Z63:Z73))</f>
        <v>241255123.04399997</v>
      </c>
    </row>
    <row r="13" spans="1:21 16381:16381" x14ac:dyDescent="0.55000000000000004">
      <c r="A13" t="s">
        <v>50</v>
      </c>
      <c r="B13" s="25">
        <f>AVERAGE(SUM('Year 10'!C3:C13),SUM('Year 10'!C18:C28),SUM('Year 10'!C33:C43),SUM('Year 10'!C48:C58),SUM('Year 10'!C63:C73))</f>
        <v>2205403191.6800003</v>
      </c>
      <c r="C13" s="25">
        <f>AVERAGE(SUM('Year 10'!D3:D13),SUM('Year 10'!D18:D28),SUM('Year 10'!D33:D43),SUM('Year 10'!D48:D58),SUM('Year 10'!D63:D73))</f>
        <v>1575289624.52</v>
      </c>
      <c r="D13" s="25">
        <f>AVERAGE(SUM('Year 10'!E3:E13),SUM('Year 10'!E18:E28),SUM('Year 10'!E33:E43),SUM('Year 10'!E48:E58),SUM('Year 10'!E63:E73))</f>
        <v>1102701595.8400002</v>
      </c>
      <c r="E13" s="25">
        <f>AVERAGE(SUM('Year 10'!F3:F13),SUM('Year 10'!F18:F28),SUM('Year 10'!F33:F43),SUM('Year 10'!F48:F58),SUM('Year 10'!F63:F73))</f>
        <v>787639105.63999999</v>
      </c>
      <c r="F13" s="25">
        <f>AVERAGE(SUM('Year 10'!G3:G13),SUM('Year 10'!G18:G28),SUM('Year 10'!G33:G43),SUM('Year 10'!G48:G58),SUM('Year 10'!G63:G73))</f>
        <v>630113567.16000009</v>
      </c>
      <c r="G13" s="25">
        <f>AVERAGE(SUM('Year 10'!H3:H13),SUM('Year 10'!H18:H28),SUM('Year 10'!H33:H43),SUM('Year 10'!H48:H58),SUM('Year 10'!H63:H73))</f>
        <v>472588028.68000001</v>
      </c>
      <c r="H13" s="25">
        <f>AVERAGE(SUM('Year 10'!I3:I13),SUM('Year 10'!I18:I28),SUM('Year 10'!I33:I43),SUM('Year 10'!I48:I58),SUM('Year 10'!I63:I73))</f>
        <v>315062490.19999993</v>
      </c>
      <c r="I13" s="25">
        <f>AVERAGE(SUM('Year 10'!J3:J13),SUM('Year 10'!J18:J28),SUM('Year 10'!J33:J43),SUM('Year 10'!J48:J58),SUM('Year 10'!J63:J73))</f>
        <v>315062490.19999993</v>
      </c>
      <c r="J13" s="25">
        <f>AVERAGE(SUM('Year 10'!K3:K13),SUM('Year 10'!K18:K28),SUM('Year 10'!K33:K43),SUM('Year 10'!K48:K58),SUM('Year 10'!K63:K73))</f>
        <v>236288307.71999997</v>
      </c>
      <c r="K13" s="25">
        <f>AVERAGE(SUM('Year 10'!L3:L13),SUM('Year 10'!L18:L28),SUM('Year 10'!L33:L43),SUM('Year 10'!L48:L58),SUM('Year 10'!L63:L73))</f>
        <v>236288307.71999997</v>
      </c>
      <c r="L13" s="25">
        <f>AVERAGE(SUM('Year 10'!Q3:Q13),SUM('Year 10'!Q18:Q28),SUM('Year 10'!Q33:Q43),SUM('Year 10'!Q48:Q58),SUM('Year 10'!Q63:Q73))</f>
        <v>2205403191.6800003</v>
      </c>
      <c r="M13" s="25">
        <f>AVERAGE(SUM('Year 10'!R3:R13),SUM('Year 10'!R18:R28),SUM('Year 10'!R33:R43),SUM('Year 10'!R48:R58),SUM('Year 10'!R63:R73))</f>
        <v>1575289624.52</v>
      </c>
      <c r="N13" s="25">
        <f>AVERAGE(SUM('Year 10'!S3:S13),SUM('Year 10'!S18:S28),SUM('Year 10'!S33:S43),SUM('Year 10'!S48:S58),SUM('Year 10'!S63:S73))</f>
        <v>1102701595.8400002</v>
      </c>
      <c r="O13" s="25">
        <f>AVERAGE(SUM('Year 10'!T3:T13),SUM('Year 10'!T18:T28),SUM('Year 10'!T33:T43),SUM('Year 10'!T48:T58),SUM('Year 10'!T63:T73))</f>
        <v>787639105.63999999</v>
      </c>
      <c r="P13" s="25">
        <f>AVERAGE(SUM('Year 10'!U3:U13),SUM('Year 10'!U18:U28),SUM('Year 10'!U33:U43),SUM('Year 10'!U48:U58),SUM('Year 10'!U63:U73))</f>
        <v>630113567.16000009</v>
      </c>
      <c r="Q13" s="25">
        <f>AVERAGE(SUM('Year 10'!V3:V13),SUM('Year 10'!V18:V28),SUM('Year 10'!V33:V43),SUM('Year 10'!V48:V58),SUM('Year 10'!V63:V73))</f>
        <v>472588028.68000001</v>
      </c>
      <c r="R13" s="25">
        <f>AVERAGE(SUM('Year 10'!W3:W13),SUM('Year 10'!W18:W28),SUM('Year 10'!W33:W43),SUM('Year 10'!W48:W58),SUM('Year 10'!W63:W73))</f>
        <v>315062490.19999993</v>
      </c>
      <c r="S13" s="25">
        <f>AVERAGE(SUM('Year 10'!X3:X13),SUM('Year 10'!X18:X28),SUM('Year 10'!X33:X43),SUM('Year 10'!X48:X58),SUM('Year 10'!X63:X73))</f>
        <v>315062490.19999993</v>
      </c>
      <c r="T13" s="25">
        <f>AVERAGE(SUM('Year 10'!Y3:Y13),SUM('Year 10'!Y18:Y28),SUM('Year 10'!Y33:Y43),SUM('Year 10'!Y48:Y58),SUM('Year 10'!Y63:Y73))</f>
        <v>236288307.71999997</v>
      </c>
      <c r="U13" s="25">
        <f>AVERAGE(SUM('Year 10'!Z3:Z13),SUM('Year 10'!Z18:Z28),SUM('Year 10'!Z33:Z43),SUM('Year 10'!Z48:Z58),SUM('Year 10'!Z63:Z73))</f>
        <v>236288307.71999997</v>
      </c>
    </row>
    <row r="14" spans="1:21 16381:16381" x14ac:dyDescent="0.55000000000000004">
      <c r="A14" t="s">
        <v>51</v>
      </c>
      <c r="B14" s="25">
        <f>AVERAGE(SUM('Year 11'!C3:C13),SUM('Year 11'!C18:C28),SUM('Year 11'!C33:C43),SUM('Year 11'!C48:C58),SUM('Year 11'!C63:C73))</f>
        <v>1973162288.448</v>
      </c>
      <c r="C14" s="25">
        <f>AVERAGE(SUM('Year 11'!D3:D13),SUM('Year 11'!D18:D28),SUM('Year 11'!D33:D43),SUM('Year 11'!D48:D58),SUM('Year 11'!D63:D73))</f>
        <v>1409403093.3720002</v>
      </c>
      <c r="D14" s="25">
        <f>AVERAGE(SUM('Year 11'!E3:E13),SUM('Year 11'!E18:E28),SUM('Year 11'!E33:E43),SUM('Year 11'!E48:E58),SUM('Year 11'!E63:E73))</f>
        <v>986581144.22399998</v>
      </c>
      <c r="E14" s="25">
        <f>AVERAGE(SUM('Year 11'!F3:F13),SUM('Year 11'!F18:F28),SUM('Year 11'!F33:F43),SUM('Year 11'!F48:F58),SUM('Year 11'!F63:F73))</f>
        <v>704696441.00400007</v>
      </c>
      <c r="F14" s="25">
        <f>AVERAGE(SUM('Year 11'!G3:G13),SUM('Year 11'!G18:G28),SUM('Year 11'!G33:G43),SUM('Year 11'!G48:G58),SUM('Year 11'!G63:G73))</f>
        <v>563759195.07599998</v>
      </c>
      <c r="G14" s="25">
        <f>AVERAGE(SUM('Year 11'!H3:H13),SUM('Year 11'!H18:H28),SUM('Year 11'!H33:H43),SUM('Year 11'!H48:H58),SUM('Year 11'!H63:H73))</f>
        <v>422821949.148</v>
      </c>
      <c r="H14" s="25">
        <f>AVERAGE(SUM('Year 11'!I3:I13),SUM('Year 11'!I18:I28),SUM('Year 11'!I33:I43),SUM('Year 11'!I48:I58),SUM('Year 11'!I63:I73))</f>
        <v>281884703.21999997</v>
      </c>
      <c r="I14" s="25">
        <f>AVERAGE(SUM('Year 11'!J3:J13),SUM('Year 11'!J18:J28),SUM('Year 11'!J33:J43),SUM('Year 11'!J48:J58),SUM('Year 11'!J63:J73))</f>
        <v>281884703.21999997</v>
      </c>
      <c r="J14" s="25">
        <f>AVERAGE(SUM('Year 11'!K3:K13),SUM('Year 11'!K18:K28),SUM('Year 11'!K33:K43),SUM('Year 11'!K48:K58),SUM('Year 11'!K63:K73))</f>
        <v>211405868.89199999</v>
      </c>
      <c r="K14" s="25">
        <f>AVERAGE(SUM('Year 11'!L3:L13),SUM('Year 11'!L18:L28),SUM('Year 11'!L33:L43),SUM('Year 11'!L48:L58),SUM('Year 11'!L63:L73))</f>
        <v>211405868.89199999</v>
      </c>
      <c r="L14" s="25">
        <f>AVERAGE(SUM('Year 11'!Q3:Q13),SUM('Year 11'!Q18:Q28),SUM('Year 11'!Q33:Q43),SUM('Year 11'!Q48:Q58),SUM('Year 11'!Q63:Q73))</f>
        <v>1973162288.448</v>
      </c>
      <c r="M14" s="25">
        <f>AVERAGE(SUM('Year 11'!R3:R13),SUM('Year 11'!R18:R28),SUM('Year 11'!R33:R43),SUM('Year 11'!R48:R58),SUM('Year 11'!R63:R73))</f>
        <v>1409403093.3720002</v>
      </c>
      <c r="N14" s="25">
        <f>AVERAGE(SUM('Year 11'!S3:S13),SUM('Year 11'!S18:S28),SUM('Year 11'!S33:S43),SUM('Year 11'!S48:S58),SUM('Year 11'!S63:S73))</f>
        <v>986581144.22399998</v>
      </c>
      <c r="O14" s="25">
        <f>AVERAGE(SUM('Year 11'!T3:T13),SUM('Year 11'!T18:T28),SUM('Year 11'!T33:T43),SUM('Year 11'!T48:T58),SUM('Year 11'!T63:T73))</f>
        <v>704696441.00400007</v>
      </c>
      <c r="P14" s="25">
        <f>AVERAGE(SUM('Year 11'!U3:U13),SUM('Year 11'!U18:U28),SUM('Year 11'!U33:U43),SUM('Year 11'!U48:U58),SUM('Year 11'!U63:U73))</f>
        <v>563759195.07599998</v>
      </c>
      <c r="Q14" s="25">
        <f>AVERAGE(SUM('Year 11'!V3:V13),SUM('Year 11'!V18:V28),SUM('Year 11'!V33:V43),SUM('Year 11'!V48:V58),SUM('Year 11'!V63:V73))</f>
        <v>422821949.148</v>
      </c>
      <c r="R14" s="25">
        <f>AVERAGE(SUM('Year 11'!W3:W13),SUM('Year 11'!W18:W28),SUM('Year 11'!W33:W43),SUM('Year 11'!W48:W58),SUM('Year 11'!W63:W73))</f>
        <v>281884703.21999997</v>
      </c>
      <c r="S14" s="25">
        <f>AVERAGE(SUM('Year 11'!X3:X13),SUM('Year 11'!X18:X28),SUM('Year 11'!X33:X43),SUM('Year 11'!X48:X58),SUM('Year 11'!X63:X73))</f>
        <v>281884703.21999997</v>
      </c>
      <c r="T14" s="25">
        <f>AVERAGE(SUM('Year 11'!Y3:Y13),SUM('Year 11'!Y18:Y28),SUM('Year 11'!Y33:Y43),SUM('Year 11'!Y48:Y58),SUM('Year 11'!Y63:Y73))</f>
        <v>211405868.89199999</v>
      </c>
      <c r="U14" s="25">
        <f>AVERAGE(SUM('Year 11'!Z3:Z13),SUM('Year 11'!Z18:Z28),SUM('Year 11'!Z33:Z43),SUM('Year 11'!Z48:Z58),SUM('Year 11'!Z63:Z73))</f>
        <v>211405868.89199999</v>
      </c>
    </row>
    <row r="15" spans="1:21 16381:16381" x14ac:dyDescent="0.55000000000000004">
      <c r="A15" t="s">
        <v>52</v>
      </c>
      <c r="B15" s="25">
        <f>AVERAGE(SUM('Year 12'!C3:C13),SUM('Year 12'!C18:C28),SUM('Year 12'!C33:C43),SUM('Year 12'!C48:C58),SUM('Year 12'!C63:C73))</f>
        <v>1987817776.2559998</v>
      </c>
      <c r="C15" s="25">
        <f>AVERAGE(SUM('Year 12'!D3:D13),SUM('Year 12'!D18:D28),SUM('Year 12'!D33:D43),SUM('Year 12'!D48:D58),SUM('Year 12'!D63:D73))</f>
        <v>1419871309.7839999</v>
      </c>
      <c r="D15" s="25">
        <f>AVERAGE(SUM('Year 12'!E3:E13),SUM('Year 12'!E18:E28),SUM('Year 12'!E33:E43),SUM('Year 12'!E48:E58),SUM('Year 12'!E63:E73))</f>
        <v>993908888.1279999</v>
      </c>
      <c r="E15" s="25">
        <f>AVERAGE(SUM('Year 12'!F3:F13),SUM('Year 12'!F18:F28),SUM('Year 12'!F33:F43),SUM('Year 12'!F48:F58),SUM('Year 12'!F63:F73))</f>
        <v>709930511.28799987</v>
      </c>
      <c r="F15" s="25">
        <f>AVERAGE(SUM('Year 12'!G3:G13),SUM('Year 12'!G18:G28),SUM('Year 12'!G33:G43),SUM('Year 12'!G48:G58),SUM('Year 12'!G63:G73))</f>
        <v>567946466.472</v>
      </c>
      <c r="G15" s="25">
        <f>AVERAGE(SUM('Year 12'!H3:H13),SUM('Year 12'!H18:H28),SUM('Year 12'!H33:H43),SUM('Year 12'!H48:H58),SUM('Year 12'!H63:H73))</f>
        <v>425962421.65600002</v>
      </c>
      <c r="H15" s="25">
        <f>AVERAGE(SUM('Year 12'!I3:I13),SUM('Year 12'!I18:I28),SUM('Year 12'!I33:I43),SUM('Year 12'!I48:I58),SUM('Year 12'!I63:I73))</f>
        <v>283978376.84000003</v>
      </c>
      <c r="I15" s="25">
        <f>AVERAGE(SUM('Year 12'!J3:J13),SUM('Year 12'!J18:J28),SUM('Year 12'!J33:J43),SUM('Year 12'!J48:J58),SUM('Year 12'!J63:J73))</f>
        <v>283978376.84000003</v>
      </c>
      <c r="J15" s="25">
        <f>AVERAGE(SUM('Year 12'!K3:K13),SUM('Year 12'!K18:K28),SUM('Year 12'!K33:K43),SUM('Year 12'!K48:K58),SUM('Year 12'!K63:K73))</f>
        <v>212976067.22400004</v>
      </c>
      <c r="K15" s="25">
        <f>AVERAGE(SUM('Year 12'!L3:L13),SUM('Year 12'!L18:L28),SUM('Year 12'!L33:L43),SUM('Year 12'!L48:L58),SUM('Year 12'!L63:L73))</f>
        <v>212976067.22400004</v>
      </c>
      <c r="L15" s="25">
        <f>AVERAGE(SUM('Year 12'!Q3:Q13),SUM('Year 12'!Q18:Q28),SUM('Year 12'!Q33:Q43),SUM('Year 12'!Q48:Q58),SUM('Year 12'!Q63:Q73))</f>
        <v>1987817776.2559998</v>
      </c>
      <c r="M15" s="25">
        <f>AVERAGE(SUM('Year 12'!R3:R13),SUM('Year 12'!R18:R28),SUM('Year 12'!R33:R43),SUM('Year 12'!R48:R58),SUM('Year 12'!R63:R73))</f>
        <v>1419871309.7839999</v>
      </c>
      <c r="N15" s="25">
        <f>AVERAGE(SUM('Year 12'!S3:S13),SUM('Year 12'!S18:S28),SUM('Year 12'!S33:S43),SUM('Year 12'!S48:S58),SUM('Year 12'!S63:S73))</f>
        <v>993908888.1279999</v>
      </c>
      <c r="O15" s="25">
        <f>AVERAGE(SUM('Year 12'!T3:T13),SUM('Year 12'!T18:T28),SUM('Year 12'!T33:T43),SUM('Year 12'!T48:T58),SUM('Year 12'!T63:T73))</f>
        <v>709930511.28799987</v>
      </c>
      <c r="P15" s="25">
        <f>AVERAGE(SUM('Year 12'!U3:U13),SUM('Year 12'!U18:U28),SUM('Year 12'!U33:U43),SUM('Year 12'!U48:U58),SUM('Year 12'!U63:U73))</f>
        <v>567946466.472</v>
      </c>
      <c r="Q15" s="25">
        <f>AVERAGE(SUM('Year 12'!V3:V13),SUM('Year 12'!V18:V28),SUM('Year 12'!V33:V43),SUM('Year 12'!V48:V58),SUM('Year 12'!V63:V73))</f>
        <v>425962421.65600002</v>
      </c>
      <c r="R15" s="25">
        <f>AVERAGE(SUM('Year 12'!W3:W13),SUM('Year 12'!W18:W28),SUM('Year 12'!W33:W43),SUM('Year 12'!W48:W58),SUM('Year 12'!W63:W73))</f>
        <v>283978376.84000003</v>
      </c>
      <c r="S15" s="25">
        <f>AVERAGE(SUM('Year 12'!X3:X13),SUM('Year 12'!X18:X28),SUM('Year 12'!X33:X43),SUM('Year 12'!X48:X58),SUM('Year 12'!X63:X73))</f>
        <v>283978376.84000003</v>
      </c>
      <c r="T15" s="25">
        <f>AVERAGE(SUM('Year 12'!Y3:Y13),SUM('Year 12'!Y18:Y28),SUM('Year 12'!Y33:Y43),SUM('Year 12'!Y48:Y58),SUM('Year 12'!Y63:Y73))</f>
        <v>212976067.22400004</v>
      </c>
      <c r="U15" s="25">
        <f>AVERAGE(SUM('Year 12'!Z3:Z13),SUM('Year 12'!Z18:Z28),SUM('Year 12'!Z33:Z43),SUM('Year 12'!Z48:Z58),SUM('Year 12'!Z63:Z73))</f>
        <v>212976067.22400004</v>
      </c>
    </row>
    <row r="16" spans="1:21 16381:16381" x14ac:dyDescent="0.55000000000000004">
      <c r="D16" s="24"/>
      <c r="E16" s="25"/>
      <c r="F16" s="25"/>
    </row>
    <row r="17" spans="1:21" x14ac:dyDescent="0.55000000000000004">
      <c r="D17" s="24"/>
      <c r="E17" s="25"/>
      <c r="F17" s="25"/>
    </row>
    <row r="18" spans="1:21" ht="14.7" thickBot="1" x14ac:dyDescent="0.6">
      <c r="B18" s="44" t="s">
        <v>63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ht="57.9" thickBot="1" x14ac:dyDescent="0.6">
      <c r="B19" s="23" t="s">
        <v>3</v>
      </c>
      <c r="C19" s="23" t="s">
        <v>4</v>
      </c>
      <c r="D19" s="23" t="s">
        <v>5</v>
      </c>
      <c r="E19" s="23" t="s">
        <v>6</v>
      </c>
      <c r="F19" s="23" t="s">
        <v>7</v>
      </c>
      <c r="G19" s="23" t="s">
        <v>8</v>
      </c>
      <c r="H19" s="23" t="s">
        <v>9</v>
      </c>
      <c r="I19" s="23" t="s">
        <v>10</v>
      </c>
      <c r="J19" s="23" t="s">
        <v>11</v>
      </c>
      <c r="K19" s="23" t="s">
        <v>12</v>
      </c>
      <c r="L19" s="23" t="s">
        <v>14</v>
      </c>
      <c r="M19" s="23" t="s">
        <v>15</v>
      </c>
      <c r="N19" s="23" t="s">
        <v>16</v>
      </c>
      <c r="O19" s="23" t="s">
        <v>17</v>
      </c>
      <c r="P19" s="23" t="s">
        <v>18</v>
      </c>
      <c r="Q19" s="23" t="s">
        <v>19</v>
      </c>
      <c r="R19" s="23" t="s">
        <v>20</v>
      </c>
      <c r="S19" s="23" t="s">
        <v>21</v>
      </c>
      <c r="T19" s="23" t="s">
        <v>22</v>
      </c>
      <c r="U19" s="23" t="s">
        <v>23</v>
      </c>
    </row>
    <row r="20" spans="1:21" x14ac:dyDescent="0.55000000000000004">
      <c r="A20" t="s">
        <v>36</v>
      </c>
      <c r="B20" s="25">
        <f>B3/Data!$C$2</f>
        <v>180985161.9541333</v>
      </c>
      <c r="C20" s="25">
        <f>C3/Data!$C$3</f>
        <v>130727780.37761799</v>
      </c>
      <c r="D20" s="25">
        <f>D3/Data!$C$3</f>
        <v>91509351.549842671</v>
      </c>
      <c r="E20" s="25">
        <f>E3/Data!$C$3</f>
        <v>65363416.616359554</v>
      </c>
      <c r="F20" s="25">
        <f>F3/Data!$C$3</f>
        <v>52290922.722067423</v>
      </c>
      <c r="G20" s="25">
        <f>G3/Data!$C$3</f>
        <v>39218428.827775285</v>
      </c>
      <c r="H20" s="25">
        <f>H3/Data!$C$3</f>
        <v>26145934.933483146</v>
      </c>
      <c r="I20" s="25">
        <f>I3/Data!$C$3</f>
        <v>26145934.933483146</v>
      </c>
      <c r="J20" s="25">
        <f>J3/Data!$C$3</f>
        <v>19608740.8414382</v>
      </c>
      <c r="K20" s="25">
        <f>K3/Data!$C$3</f>
        <v>19608740.8414382</v>
      </c>
      <c r="L20" s="25">
        <f>L3/Data!$C$3</f>
        <v>183018703.09968534</v>
      </c>
      <c r="M20" s="25">
        <f>M3/Data!$C$3</f>
        <v>130727780.37761799</v>
      </c>
      <c r="N20" s="25">
        <f>M3/Data!$C$3</f>
        <v>130727780.37761799</v>
      </c>
      <c r="O20" s="25">
        <f>N3/Data!$C$3</f>
        <v>91509351.549842671</v>
      </c>
      <c r="P20" s="25">
        <f>O3/Data!$C$3</f>
        <v>65363416.616359554</v>
      </c>
      <c r="Q20" s="25">
        <f>P3/Data!$C$3</f>
        <v>52290922.722067423</v>
      </c>
      <c r="R20" s="25">
        <f>Q3/Data!$C$3</f>
        <v>39218428.827775285</v>
      </c>
      <c r="S20" s="25">
        <f>R3/Data!$C$3</f>
        <v>26145934.933483146</v>
      </c>
      <c r="T20" s="25">
        <f>S3/Data!$C$3</f>
        <v>26145934.933483146</v>
      </c>
      <c r="U20" s="25">
        <f>T3/Data!$C$3</f>
        <v>19608740.8414382</v>
      </c>
    </row>
    <row r="21" spans="1:21" x14ac:dyDescent="0.55000000000000004">
      <c r="A21" t="s">
        <v>41</v>
      </c>
      <c r="B21" s="25">
        <f>B4/Data!$C$2</f>
        <v>164537717.87093335</v>
      </c>
      <c r="C21" s="25">
        <f>C4/Data!$C$3</f>
        <v>118847591.77725841</v>
      </c>
      <c r="D21" s="25">
        <f>D4/Data!$C$3</f>
        <v>83193228.136988759</v>
      </c>
      <c r="E21" s="25">
        <f>E4/Data!$C$3</f>
        <v>59423365.353168547</v>
      </c>
      <c r="F21" s="25">
        <f>F4/Data!$C$3</f>
        <v>47538864.4967191</v>
      </c>
      <c r="G21" s="25">
        <f>G4/Data!$C$3</f>
        <v>35654363.640269667</v>
      </c>
      <c r="H21" s="25">
        <f>H4/Data!$C$3</f>
        <v>23769862.783820227</v>
      </c>
      <c r="I21" s="25">
        <f>I4/Data!$C$3</f>
        <v>23769862.783820227</v>
      </c>
      <c r="J21" s="25">
        <f>J4/Data!$C$3</f>
        <v>17826751.284674156</v>
      </c>
      <c r="K21" s="25">
        <f>K4/Data!$C$3</f>
        <v>17826751.284674156</v>
      </c>
      <c r="L21" s="25">
        <f>L4/Data!$C$3</f>
        <v>188409719.57716852</v>
      </c>
      <c r="M21" s="25">
        <f>M4/Data!$C$3</f>
        <v>134578510.41856179</v>
      </c>
      <c r="N21" s="25">
        <f>M4/Data!$C$3</f>
        <v>134578510.41856179</v>
      </c>
      <c r="O21" s="25">
        <f>N4/Data!$C$3</f>
        <v>94204859.788584262</v>
      </c>
      <c r="P21" s="25">
        <f>O4/Data!$C$3</f>
        <v>67288767.687235951</v>
      </c>
      <c r="Q21" s="25">
        <f>P4/Data!$C$3</f>
        <v>53831209.158606745</v>
      </c>
      <c r="R21" s="25">
        <f>Q4/Data!$C$3</f>
        <v>40373650.629977532</v>
      </c>
      <c r="S21" s="25">
        <f>R4/Data!$C$3</f>
        <v>26916092.101348311</v>
      </c>
      <c r="T21" s="25">
        <f>S4/Data!$C$3</f>
        <v>26916092.101348311</v>
      </c>
      <c r="U21" s="25">
        <f>T4/Data!$C$3</f>
        <v>20186337.79294382</v>
      </c>
    </row>
    <row r="22" spans="1:21" x14ac:dyDescent="0.55000000000000004">
      <c r="A22" t="s">
        <v>42</v>
      </c>
      <c r="B22" s="25">
        <f>B5/Data!$C$2</f>
        <v>158490921.77706665</v>
      </c>
      <c r="C22" s="25">
        <f>C5/Data!$C$3</f>
        <v>114479917.52588765</v>
      </c>
      <c r="D22" s="25">
        <f>D5/Data!$C$3</f>
        <v>80135859.325483128</v>
      </c>
      <c r="E22" s="25">
        <f>E5/Data!$C$3</f>
        <v>57239544.049752809</v>
      </c>
      <c r="F22" s="25">
        <f>F5/Data!$C$3</f>
        <v>45791801.125078656</v>
      </c>
      <c r="G22" s="25">
        <f>G5/Data!$C$3</f>
        <v>34344058.200404495</v>
      </c>
      <c r="H22" s="25">
        <f>H5/Data!$C$3</f>
        <v>22896315.275730338</v>
      </c>
      <c r="I22" s="25">
        <f>I5/Data!$C$3</f>
        <v>22896315.275730338</v>
      </c>
      <c r="J22" s="25">
        <f>J5/Data!$C$3</f>
        <v>17171614.387011234</v>
      </c>
      <c r="K22" s="25">
        <f>K5/Data!$C$3</f>
        <v>17171614.387011234</v>
      </c>
      <c r="L22" s="25">
        <f>L5/Data!$C$3</f>
        <v>166386456.27397752</v>
      </c>
      <c r="M22" s="25">
        <f>M5/Data!$C$3</f>
        <v>118847591.77725841</v>
      </c>
      <c r="N22" s="25">
        <f>M5/Data!$C$3</f>
        <v>118847591.77725841</v>
      </c>
      <c r="O22" s="25">
        <f>N5/Data!$C$3</f>
        <v>83193228.136988759</v>
      </c>
      <c r="P22" s="25">
        <f>O5/Data!$C$3</f>
        <v>59423365.353168547</v>
      </c>
      <c r="Q22" s="25">
        <f>P5/Data!$C$3</f>
        <v>47538864.4967191</v>
      </c>
      <c r="R22" s="25">
        <f>Q5/Data!$C$3</f>
        <v>35654363.640269667</v>
      </c>
      <c r="S22" s="25">
        <f>R5/Data!$C$3</f>
        <v>23769862.783820227</v>
      </c>
      <c r="T22" s="25">
        <f>S5/Data!$C$3</f>
        <v>23769862.783820227</v>
      </c>
      <c r="U22" s="25">
        <f>T5/Data!$C$3</f>
        <v>17826751.284674156</v>
      </c>
    </row>
    <row r="23" spans="1:21" x14ac:dyDescent="0.55000000000000004">
      <c r="A23" t="s">
        <v>43</v>
      </c>
      <c r="B23" s="25">
        <f>B6/Data!$C$2</f>
        <v>158490921.77706665</v>
      </c>
      <c r="C23" s="25">
        <f>C6/Data!$C$3</f>
        <v>114479917.52588765</v>
      </c>
      <c r="D23" s="25">
        <f>D6/Data!$C$3</f>
        <v>80135859.325483128</v>
      </c>
      <c r="E23" s="25">
        <f>E6/Data!$C$3</f>
        <v>57239544.049752809</v>
      </c>
      <c r="F23" s="25">
        <f>F6/Data!$C$3</f>
        <v>45791801.125078656</v>
      </c>
      <c r="G23" s="25">
        <f>G6/Data!$C$3</f>
        <v>34344058.200404495</v>
      </c>
      <c r="H23" s="25">
        <f>H6/Data!$C$3</f>
        <v>22896315.275730338</v>
      </c>
      <c r="I23" s="25">
        <f>I6/Data!$C$3</f>
        <v>22896315.275730338</v>
      </c>
      <c r="J23" s="25">
        <f>J6/Data!$C$3</f>
        <v>17171614.387011234</v>
      </c>
      <c r="K23" s="25">
        <f>K6/Data!$C$3</f>
        <v>17171614.387011234</v>
      </c>
      <c r="L23" s="25">
        <f>L6/Data!$C$3</f>
        <v>22140.606741573032</v>
      </c>
      <c r="M23" s="25">
        <f>M6/Data!$C$3</f>
        <v>160271718.65096626</v>
      </c>
      <c r="N23" s="25">
        <f>M6/Data!$C$3</f>
        <v>160271718.65096626</v>
      </c>
      <c r="O23" s="25">
        <f>N6/Data!$C$3</f>
        <v>114479917.52588765</v>
      </c>
      <c r="P23" s="25">
        <f>O6/Data!$C$3</f>
        <v>80135859.325483128</v>
      </c>
      <c r="Q23" s="25">
        <f>P6/Data!$C$3</f>
        <v>57239544.049752809</v>
      </c>
      <c r="R23" s="25">
        <f>Q6/Data!$C$3</f>
        <v>45791801.125078656</v>
      </c>
      <c r="S23" s="25">
        <f>R6/Data!$C$3</f>
        <v>34344058.200404495</v>
      </c>
      <c r="T23" s="25">
        <f>S6/Data!$C$3</f>
        <v>22896315.275730338</v>
      </c>
      <c r="U23" s="25">
        <f>T6/Data!$C$3</f>
        <v>22896315.275730338</v>
      </c>
    </row>
    <row r="24" spans="1:21" x14ac:dyDescent="0.55000000000000004">
      <c r="A24" t="s">
        <v>44</v>
      </c>
      <c r="B24" s="25">
        <f>B7/Data!$C$2</f>
        <v>163799932.33066666</v>
      </c>
      <c r="C24" s="25">
        <f>C7/Data!$C$3</f>
        <v>118314680.32179776</v>
      </c>
      <c r="D24" s="25">
        <f>D7/Data!$C$3</f>
        <v>82820190.50426966</v>
      </c>
      <c r="E24" s="25">
        <f>E7/Data!$C$3</f>
        <v>59156911.555955067</v>
      </c>
      <c r="F24" s="25">
        <f>F7/Data!$C$3</f>
        <v>47325700.686741576</v>
      </c>
      <c r="G24" s="25">
        <f>G7/Data!$C$3</f>
        <v>35494489.817528091</v>
      </c>
      <c r="H24" s="25">
        <f>H7/Data!$C$3</f>
        <v>23663278.948314607</v>
      </c>
      <c r="I24" s="25">
        <f>I7/Data!$C$3</f>
        <v>23663278.948314607</v>
      </c>
      <c r="J24" s="25">
        <f>J7/Data!$C$3</f>
        <v>17746816.303820223</v>
      </c>
      <c r="K24" s="25">
        <f>K7/Data!$C$3</f>
        <v>17746816.303820223</v>
      </c>
      <c r="L24" s="25">
        <f>L7/Data!$C$3</f>
        <v>165640381.00853932</v>
      </c>
      <c r="M24" s="25">
        <f>M7/Data!$C$3</f>
        <v>118314680.32179776</v>
      </c>
      <c r="N24" s="25">
        <f>M7/Data!$C$3</f>
        <v>118314680.32179776</v>
      </c>
      <c r="O24" s="25">
        <f>N7/Data!$C$3</f>
        <v>82820190.50426966</v>
      </c>
      <c r="P24" s="25">
        <f>O7/Data!$C$3</f>
        <v>59156911.555955067</v>
      </c>
      <c r="Q24" s="25">
        <f>P7/Data!$C$3</f>
        <v>47325700.686741576</v>
      </c>
      <c r="R24" s="25">
        <f>Q7/Data!$C$3</f>
        <v>35494489.817528091</v>
      </c>
      <c r="S24" s="25">
        <f>R7/Data!$C$3</f>
        <v>23663278.948314607</v>
      </c>
      <c r="T24" s="25">
        <f>S7/Data!$C$3</f>
        <v>23663278.948314607</v>
      </c>
      <c r="U24" s="25">
        <f>T7/Data!$C$3</f>
        <v>17746816.303820223</v>
      </c>
    </row>
    <row r="25" spans="1:21" x14ac:dyDescent="0.55000000000000004">
      <c r="A25" t="s">
        <v>45</v>
      </c>
      <c r="B25" s="25">
        <f>B8/Data!$C$2</f>
        <v>173588627.45813331</v>
      </c>
      <c r="C25" s="25">
        <f>C8/Data!$C$3</f>
        <v>125385173.68705615</v>
      </c>
      <c r="D25" s="25">
        <f>D8/Data!$C$3</f>
        <v>87769530.737258419</v>
      </c>
      <c r="E25" s="25">
        <f>E8/Data!$C$3</f>
        <v>62692132.625123605</v>
      </c>
      <c r="F25" s="25">
        <f>F8/Data!$C$3</f>
        <v>50153887.78746067</v>
      </c>
      <c r="G25" s="25">
        <f>G8/Data!$C$3</f>
        <v>37615642.94979775</v>
      </c>
      <c r="H25" s="25">
        <f>H8/Data!$C$3</f>
        <v>25077398.112134833</v>
      </c>
      <c r="I25" s="25">
        <f>I8/Data!$C$3</f>
        <v>25077398.112134833</v>
      </c>
      <c r="J25" s="25">
        <f>J8/Data!$C$3</f>
        <v>18807367.256494381</v>
      </c>
      <c r="K25" s="25">
        <f>K8/Data!$C$3</f>
        <v>18807367.256494381</v>
      </c>
      <c r="L25" s="25">
        <f>L8/Data!$C$3</f>
        <v>175539061.47451684</v>
      </c>
      <c r="M25" s="25">
        <f>M8/Data!$C$3</f>
        <v>125385173.68705615</v>
      </c>
      <c r="N25" s="25">
        <f>M8/Data!$C$3</f>
        <v>125385173.68705615</v>
      </c>
      <c r="O25" s="25">
        <f>N8/Data!$C$3</f>
        <v>87769530.737258419</v>
      </c>
      <c r="P25" s="25">
        <f>O8/Data!$C$3</f>
        <v>62692132.625123605</v>
      </c>
      <c r="Q25" s="25">
        <f>P8/Data!$C$3</f>
        <v>50153887.78746067</v>
      </c>
      <c r="R25" s="25">
        <f>Q8/Data!$C$3</f>
        <v>37615642.94979775</v>
      </c>
      <c r="S25" s="25">
        <f>R8/Data!$C$3</f>
        <v>25077398.112134833</v>
      </c>
      <c r="T25" s="25">
        <f>S8/Data!$C$3</f>
        <v>25077398.112134833</v>
      </c>
      <c r="U25" s="25">
        <f>T8/Data!$C$3</f>
        <v>18807367.256494381</v>
      </c>
    </row>
    <row r="26" spans="1:21" x14ac:dyDescent="0.55000000000000004">
      <c r="A26" t="s">
        <v>46</v>
      </c>
      <c r="B26" s="25">
        <f>B9/Data!$C$2</f>
        <v>158440037.35039997</v>
      </c>
      <c r="C26" s="25">
        <f>C9/Data!$C$3</f>
        <v>114443163.08656181</v>
      </c>
      <c r="D26" s="25">
        <f>D9/Data!$C$3</f>
        <v>80110131.244584247</v>
      </c>
      <c r="E26" s="25">
        <f>E9/Data!$C$3</f>
        <v>57221166.963235959</v>
      </c>
      <c r="F26" s="25">
        <f>F9/Data!$C$3</f>
        <v>45777099.402606741</v>
      </c>
      <c r="G26" s="25">
        <f>G9/Data!$C$3</f>
        <v>34333031.841977529</v>
      </c>
      <c r="H26" s="25">
        <f>H9/Data!$C$3</f>
        <v>22888964.281348314</v>
      </c>
      <c r="I26" s="25">
        <f>I9/Data!$C$3</f>
        <v>22888964.281348314</v>
      </c>
      <c r="J26" s="25">
        <f>J9/Data!$C$3</f>
        <v>17166101.340943821</v>
      </c>
      <c r="K26" s="25">
        <f>K9/Data!$C$3</f>
        <v>17166101.340943821</v>
      </c>
      <c r="L26" s="25">
        <f>L9/Data!$C$3</f>
        <v>160220262.48916849</v>
      </c>
      <c r="M26" s="25">
        <f>M9/Data!$C$3</f>
        <v>114443163.08656181</v>
      </c>
      <c r="N26" s="25">
        <f>M9/Data!$C$3</f>
        <v>114443163.08656181</v>
      </c>
      <c r="O26" s="25">
        <f>N9/Data!$C$3</f>
        <v>80110131.244584247</v>
      </c>
      <c r="P26" s="25">
        <f>O9/Data!$C$3</f>
        <v>57221166.963235959</v>
      </c>
      <c r="Q26" s="25">
        <f>P9/Data!$C$3</f>
        <v>45777099.402606741</v>
      </c>
      <c r="R26" s="25">
        <f>Q9/Data!$C$3</f>
        <v>34333031.841977529</v>
      </c>
      <c r="S26" s="25">
        <f>R9/Data!$C$3</f>
        <v>22888964.281348314</v>
      </c>
      <c r="T26" s="25">
        <f>S9/Data!$C$3</f>
        <v>22888964.281348314</v>
      </c>
      <c r="U26" s="25">
        <f>T9/Data!$C$3</f>
        <v>17166101.340943821</v>
      </c>
    </row>
    <row r="27" spans="1:21" x14ac:dyDescent="0.55000000000000004">
      <c r="A27" t="s">
        <v>47</v>
      </c>
      <c r="B27" s="25">
        <f>B10/Data!$C$2</f>
        <v>157216492.32639998</v>
      </c>
      <c r="C27" s="25">
        <f>C10/Data!$C$3</f>
        <v>113559381.65689887</v>
      </c>
      <c r="D27" s="25">
        <f>D10/Data!$C$3</f>
        <v>79491484.884134829</v>
      </c>
      <c r="E27" s="25">
        <f>E10/Data!$C$3</f>
        <v>56779279.449977525</v>
      </c>
      <c r="F27" s="25">
        <f>F10/Data!$C$3</f>
        <v>45423588.111370787</v>
      </c>
      <c r="G27" s="25">
        <f>G10/Data!$C$3</f>
        <v>34067896.772764042</v>
      </c>
      <c r="H27" s="25">
        <f>H10/Data!$C$3</f>
        <v>22712205.434157301</v>
      </c>
      <c r="I27" s="25">
        <f>I10/Data!$C$3</f>
        <v>22712205.434157301</v>
      </c>
      <c r="J27" s="25">
        <f>J10/Data!$C$3</f>
        <v>17033537.007910114</v>
      </c>
      <c r="K27" s="25">
        <f>K10/Data!$C$3</f>
        <v>17033537.007910114</v>
      </c>
      <c r="L27" s="25">
        <f>L10/Data!$C$3</f>
        <v>158982969.76826966</v>
      </c>
      <c r="M27" s="25">
        <f>M10/Data!$C$3</f>
        <v>113559381.65689887</v>
      </c>
      <c r="N27" s="25">
        <f>M10/Data!$C$3</f>
        <v>113559381.65689887</v>
      </c>
      <c r="O27" s="25">
        <f>N10/Data!$C$3</f>
        <v>79491484.884134829</v>
      </c>
      <c r="P27" s="25">
        <f>O10/Data!$C$3</f>
        <v>56779279.449977525</v>
      </c>
      <c r="Q27" s="25">
        <f>P10/Data!$C$3</f>
        <v>45423588.111370787</v>
      </c>
      <c r="R27" s="25">
        <f>Q10/Data!$C$3</f>
        <v>34067896.772764042</v>
      </c>
      <c r="S27" s="25">
        <f>R10/Data!$C$3</f>
        <v>22712205.434157301</v>
      </c>
      <c r="T27" s="25">
        <f>S10/Data!$C$3</f>
        <v>22712205.434157301</v>
      </c>
      <c r="U27" s="25">
        <f>T10/Data!$C$3</f>
        <v>17033537.007910114</v>
      </c>
    </row>
    <row r="28" spans="1:21" x14ac:dyDescent="0.55000000000000004">
      <c r="A28" t="s">
        <v>48</v>
      </c>
      <c r="B28" s="25">
        <f>B11/Data!$C$2</f>
        <v>139597881.97333333</v>
      </c>
      <c r="C28" s="25">
        <f>C11/Data!$C$3</f>
        <v>100833245.43707864</v>
      </c>
      <c r="D28" s="25">
        <f>D11/Data!$C$3</f>
        <v>70583198.750561789</v>
      </c>
      <c r="E28" s="25">
        <f>E11/Data!$C$3</f>
        <v>50416257.441573039</v>
      </c>
      <c r="F28" s="25">
        <f>F11/Data!$C$3</f>
        <v>40333152.064044945</v>
      </c>
      <c r="G28" s="25">
        <f>G11/Data!$C$3</f>
        <v>30250046.686516855</v>
      </c>
      <c r="H28" s="25">
        <f>H11/Data!$C$3</f>
        <v>20166941.308988765</v>
      </c>
      <c r="I28" s="25">
        <f>I11/Data!$C$3</f>
        <v>20166941.308988765</v>
      </c>
      <c r="J28" s="25">
        <f>J11/Data!$C$3</f>
        <v>15124658.066292135</v>
      </c>
      <c r="K28" s="25">
        <f>K11/Data!$C$3</f>
        <v>15124658.066292135</v>
      </c>
      <c r="L28" s="25">
        <f>L11/Data!$C$3</f>
        <v>141166397.50112358</v>
      </c>
      <c r="M28" s="25">
        <f>M11/Data!$C$3</f>
        <v>100833245.43707864</v>
      </c>
      <c r="N28" s="25">
        <f>M11/Data!$C$3</f>
        <v>100833245.43707864</v>
      </c>
      <c r="O28" s="25">
        <f>N11/Data!$C$3</f>
        <v>70583198.750561789</v>
      </c>
      <c r="P28" s="25">
        <f>O11/Data!$C$3</f>
        <v>50416257.441573039</v>
      </c>
      <c r="Q28" s="25">
        <f>P11/Data!$C$3</f>
        <v>40333152.064044945</v>
      </c>
      <c r="R28" s="25">
        <f>Q11/Data!$C$3</f>
        <v>30250046.686516855</v>
      </c>
      <c r="S28" s="25">
        <f>R11/Data!$C$3</f>
        <v>20166941.308988765</v>
      </c>
      <c r="T28" s="25">
        <f>S11/Data!$C$3</f>
        <v>20166941.308988765</v>
      </c>
      <c r="U28" s="25">
        <f>T11/Data!$C$3</f>
        <v>15124658.066292135</v>
      </c>
    </row>
    <row r="29" spans="1:21" x14ac:dyDescent="0.55000000000000004">
      <c r="A29" t="s">
        <v>49</v>
      </c>
      <c r="B29" s="25">
        <f>B12/Data!$C$2</f>
        <v>150117406.28906667</v>
      </c>
      <c r="C29" s="25">
        <f>C12/Data!$C$3</f>
        <v>108431625.60026966</v>
      </c>
      <c r="D29" s="25">
        <f>D12/Data!$C$3</f>
        <v>75902059.359640449</v>
      </c>
      <c r="E29" s="25">
        <f>E12/Data!$C$3</f>
        <v>54215419.997393258</v>
      </c>
      <c r="F29" s="25">
        <f>F12/Data!$C$3</f>
        <v>43372493.119011238</v>
      </c>
      <c r="G29" s="25">
        <f>G12/Data!$C$3</f>
        <v>32529566.240629215</v>
      </c>
      <c r="H29" s="25">
        <f>H12/Data!$C$3</f>
        <v>21686639.362247188</v>
      </c>
      <c r="I29" s="25">
        <f>I12/Data!$C$3</f>
        <v>21686639.362247188</v>
      </c>
      <c r="J29" s="25">
        <f>J12/Data!$C$3</f>
        <v>16264390.317573031</v>
      </c>
      <c r="K29" s="25">
        <f>K12/Data!$C$3</f>
        <v>16264390.317573031</v>
      </c>
      <c r="L29" s="25">
        <f>L12/Data!$C$3</f>
        <v>151804118.7192809</v>
      </c>
      <c r="M29" s="25">
        <f>M12/Data!$C$3</f>
        <v>108431625.60026966</v>
      </c>
      <c r="N29" s="25">
        <f>M12/Data!$C$3</f>
        <v>108431625.60026966</v>
      </c>
      <c r="O29" s="25">
        <f>N12/Data!$C$3</f>
        <v>75902059.359640449</v>
      </c>
      <c r="P29" s="25">
        <f>O12/Data!$C$3</f>
        <v>54215419.997393258</v>
      </c>
      <c r="Q29" s="25">
        <f>P12/Data!$C$3</f>
        <v>43372493.119011238</v>
      </c>
      <c r="R29" s="25">
        <f>Q12/Data!$C$3</f>
        <v>32529566.240629215</v>
      </c>
      <c r="S29" s="25">
        <f>R12/Data!$C$3</f>
        <v>21686639.362247188</v>
      </c>
      <c r="T29" s="25">
        <f>S12/Data!$C$3</f>
        <v>21686639.362247188</v>
      </c>
      <c r="U29" s="25">
        <f>T12/Data!$C$3</f>
        <v>16264390.317573031</v>
      </c>
    </row>
    <row r="30" spans="1:21" x14ac:dyDescent="0.55000000000000004">
      <c r="A30" t="s">
        <v>50</v>
      </c>
      <c r="B30" s="25">
        <f>B13/Data!$C$2</f>
        <v>147026879.44533336</v>
      </c>
      <c r="C30" s="25">
        <f>C13/Data!$C$3</f>
        <v>106199300.5294382</v>
      </c>
      <c r="D30" s="25">
        <f>D13/Data!$C$3</f>
        <v>74339433.427415743</v>
      </c>
      <c r="E30" s="25">
        <f>E13/Data!$C$3</f>
        <v>53099265.548764043</v>
      </c>
      <c r="F30" s="25">
        <f>F13/Data!$C$3</f>
        <v>42479566.32539326</v>
      </c>
      <c r="G30" s="25">
        <f>G13/Data!$C$3</f>
        <v>31859867.102022473</v>
      </c>
      <c r="H30" s="25">
        <f>H13/Data!$C$3</f>
        <v>21240167.878651679</v>
      </c>
      <c r="I30" s="25">
        <f>I13/Data!$C$3</f>
        <v>21240167.878651679</v>
      </c>
      <c r="J30" s="25">
        <f>J13/Data!$C$3</f>
        <v>15929548.835056176</v>
      </c>
      <c r="K30" s="25">
        <f>K13/Data!$C$3</f>
        <v>15929548.835056176</v>
      </c>
      <c r="L30" s="25">
        <f>L13/Data!$C$3</f>
        <v>148678866.85483149</v>
      </c>
      <c r="M30" s="25">
        <f>M13/Data!$C$3</f>
        <v>106199300.5294382</v>
      </c>
      <c r="N30" s="25">
        <f>M13/Data!$C$3</f>
        <v>106199300.5294382</v>
      </c>
      <c r="O30" s="25">
        <f>N13/Data!$C$3</f>
        <v>74339433.427415743</v>
      </c>
      <c r="P30" s="25">
        <f>O13/Data!$C$3</f>
        <v>53099265.548764043</v>
      </c>
      <c r="Q30" s="25">
        <f>P13/Data!$C$3</f>
        <v>42479566.32539326</v>
      </c>
      <c r="R30" s="25">
        <f>Q13/Data!$C$3</f>
        <v>31859867.102022473</v>
      </c>
      <c r="S30" s="25">
        <f>R13/Data!$C$3</f>
        <v>21240167.878651679</v>
      </c>
      <c r="T30" s="25">
        <f>S13/Data!$C$3</f>
        <v>21240167.878651679</v>
      </c>
      <c r="U30" s="25">
        <f>T13/Data!$C$3</f>
        <v>15929548.835056176</v>
      </c>
    </row>
    <row r="31" spans="1:21" x14ac:dyDescent="0.55000000000000004">
      <c r="A31" t="s">
        <v>51</v>
      </c>
      <c r="B31" s="25">
        <f>B14/Data!$C$2</f>
        <v>131544152.5632</v>
      </c>
      <c r="C31" s="25">
        <f>C14/Data!$C$3</f>
        <v>95015938.879011244</v>
      </c>
      <c r="D31" s="25">
        <f>D14/Data!$C$3</f>
        <v>66511088.374651678</v>
      </c>
      <c r="E31" s="25">
        <f>E14/Data!$C$3</f>
        <v>47507625.236224718</v>
      </c>
      <c r="F31" s="25">
        <f>F14/Data!$C$3</f>
        <v>38006237.870292135</v>
      </c>
      <c r="G31" s="25">
        <f>G14/Data!$C$3</f>
        <v>28504850.504359551</v>
      </c>
      <c r="H31" s="25">
        <f>H14/Data!$C$3</f>
        <v>19003463.138426963</v>
      </c>
      <c r="I31" s="25">
        <f>I14/Data!$C$3</f>
        <v>19003463.138426963</v>
      </c>
      <c r="J31" s="25">
        <f>J14/Data!$C$3</f>
        <v>14252081.048898876</v>
      </c>
      <c r="K31" s="25">
        <f>K14/Data!$C$3</f>
        <v>14252081.048898876</v>
      </c>
      <c r="L31" s="25">
        <f>L14/Data!$C$3</f>
        <v>133022176.74930336</v>
      </c>
      <c r="M31" s="25">
        <f>M14/Data!$C$3</f>
        <v>95015938.879011244</v>
      </c>
      <c r="N31" s="25">
        <f>M14/Data!$C$3</f>
        <v>95015938.879011244</v>
      </c>
      <c r="O31" s="25">
        <f>N14/Data!$C$3</f>
        <v>66511088.374651678</v>
      </c>
      <c r="P31" s="25">
        <f>O14/Data!$C$3</f>
        <v>47507625.236224718</v>
      </c>
      <c r="Q31" s="25">
        <f>P14/Data!$C$3</f>
        <v>38006237.870292135</v>
      </c>
      <c r="R31" s="25">
        <f>Q14/Data!$C$3</f>
        <v>28504850.504359551</v>
      </c>
      <c r="S31" s="25">
        <f>R14/Data!$C$3</f>
        <v>19003463.138426963</v>
      </c>
      <c r="T31" s="25">
        <f>S14/Data!$C$3</f>
        <v>19003463.138426963</v>
      </c>
      <c r="U31" s="25">
        <f>T14/Data!$C$3</f>
        <v>14252081.048898876</v>
      </c>
    </row>
    <row r="32" spans="1:21" x14ac:dyDescent="0.55000000000000004">
      <c r="A32" t="s">
        <v>52</v>
      </c>
      <c r="B32" s="25">
        <f>B15/Data!$C$2</f>
        <v>132521185.08373332</v>
      </c>
      <c r="C32" s="25">
        <f>C15/Data!$C$3</f>
        <v>95721661.333752796</v>
      </c>
      <c r="D32" s="25">
        <f>D15/Data!$C$3</f>
        <v>67005093.581662916</v>
      </c>
      <c r="E32" s="25">
        <f>E15/Data!$C$3</f>
        <v>47860483.907056168</v>
      </c>
      <c r="F32" s="25">
        <f>F15/Data!$C$3</f>
        <v>38288525.829573035</v>
      </c>
      <c r="G32" s="25">
        <f>G15/Data!$C$3</f>
        <v>28716567.752089888</v>
      </c>
      <c r="H32" s="25">
        <f>H15/Data!$C$3</f>
        <v>19144609.674606744</v>
      </c>
      <c r="I32" s="25">
        <f>I15/Data!$C$3</f>
        <v>19144609.674606744</v>
      </c>
      <c r="J32" s="25">
        <f>J15/Data!$C$3</f>
        <v>14357937.116224721</v>
      </c>
      <c r="K32" s="25">
        <f>K15/Data!$C$3</f>
        <v>14357937.116224721</v>
      </c>
      <c r="L32" s="25">
        <f>L15/Data!$C$3</f>
        <v>134010187.16332583</v>
      </c>
      <c r="M32" s="25">
        <f>M15/Data!$C$3</f>
        <v>95721661.333752796</v>
      </c>
      <c r="N32" s="25">
        <f>M15/Data!$C$3</f>
        <v>95721661.333752796</v>
      </c>
      <c r="O32" s="25">
        <f>N15/Data!$C$3</f>
        <v>67005093.581662916</v>
      </c>
      <c r="P32" s="25">
        <f>O15/Data!$C$3</f>
        <v>47860483.907056168</v>
      </c>
      <c r="Q32" s="25">
        <f>P15/Data!$C$3</f>
        <v>38288525.829573035</v>
      </c>
      <c r="R32" s="25">
        <f>Q15/Data!$C$3</f>
        <v>28716567.752089888</v>
      </c>
      <c r="S32" s="25">
        <f>R15/Data!$C$3</f>
        <v>19144609.674606744</v>
      </c>
      <c r="T32" s="25">
        <f>S15/Data!$C$3</f>
        <v>19144609.674606744</v>
      </c>
      <c r="U32" s="25">
        <f>T15/Data!$C$3</f>
        <v>14357937.116224721</v>
      </c>
    </row>
    <row r="33" spans="1:21" x14ac:dyDescent="0.55000000000000004">
      <c r="D33" s="24"/>
      <c r="E33" s="25"/>
      <c r="F33" s="25"/>
    </row>
    <row r="34" spans="1:21" x14ac:dyDescent="0.55000000000000004">
      <c r="D34" s="24"/>
      <c r="E34" s="25"/>
      <c r="F34" s="25"/>
    </row>
    <row r="35" spans="1:21" ht="14.7" thickBot="1" x14ac:dyDescent="0.6">
      <c r="B35" s="44" t="s">
        <v>61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ht="57.9" thickBot="1" x14ac:dyDescent="0.6">
      <c r="B36" s="23" t="s">
        <v>3</v>
      </c>
      <c r="C36" s="23" t="s">
        <v>4</v>
      </c>
      <c r="D36" s="23" t="s">
        <v>5</v>
      </c>
      <c r="E36" s="23" t="s">
        <v>6</v>
      </c>
      <c r="F36" s="23" t="s">
        <v>7</v>
      </c>
      <c r="G36" s="23" t="s">
        <v>8</v>
      </c>
      <c r="H36" s="23" t="s">
        <v>9</v>
      </c>
      <c r="I36" s="23" t="s">
        <v>10</v>
      </c>
      <c r="J36" s="23" t="s">
        <v>11</v>
      </c>
      <c r="K36" s="23" t="s">
        <v>12</v>
      </c>
      <c r="L36" s="23" t="s">
        <v>14</v>
      </c>
      <c r="M36" s="23" t="s">
        <v>15</v>
      </c>
      <c r="N36" s="23" t="s">
        <v>16</v>
      </c>
      <c r="O36" s="23" t="s">
        <v>17</v>
      </c>
      <c r="P36" s="23" t="s">
        <v>18</v>
      </c>
      <c r="Q36" s="23" t="s">
        <v>19</v>
      </c>
      <c r="R36" s="23" t="s">
        <v>20</v>
      </c>
      <c r="S36" s="23" t="s">
        <v>21</v>
      </c>
      <c r="T36" s="23" t="s">
        <v>22</v>
      </c>
      <c r="U36" s="23" t="s">
        <v>23</v>
      </c>
    </row>
    <row r="37" spans="1:21" x14ac:dyDescent="0.55000000000000004">
      <c r="A37" t="s">
        <v>36</v>
      </c>
      <c r="B37" s="25">
        <f>SUM($B$20:B20)</f>
        <v>180985161.9541333</v>
      </c>
      <c r="C37" s="25">
        <f>SUM($C$20:C20)</f>
        <v>130727780.37761799</v>
      </c>
      <c r="D37" s="25">
        <f>SUM($D$20:D20)</f>
        <v>91509351.549842671</v>
      </c>
      <c r="E37" s="25">
        <f>SUM($E$20:E20)</f>
        <v>65363416.616359554</v>
      </c>
      <c r="F37" s="25">
        <f>SUM($F$20:F20)</f>
        <v>52290922.722067423</v>
      </c>
      <c r="G37" s="25">
        <f>SUM(F$20:$G20)</f>
        <v>91509351.549842715</v>
      </c>
      <c r="H37" s="25">
        <f>SUM($H$20:H20)</f>
        <v>26145934.933483146</v>
      </c>
      <c r="I37" s="25">
        <f>SUM($I$20:I20)</f>
        <v>26145934.933483146</v>
      </c>
      <c r="J37" s="25">
        <f>SUM($J$20:J20)</f>
        <v>19608740.8414382</v>
      </c>
      <c r="K37" s="25">
        <f>SUM($K$20:K20)</f>
        <v>19608740.8414382</v>
      </c>
      <c r="L37" s="25">
        <f>SUM($L$20:L20)</f>
        <v>183018703.09968534</v>
      </c>
      <c r="M37" s="25">
        <f>SUM($M$20:M20)</f>
        <v>130727780.37761799</v>
      </c>
      <c r="N37" s="25">
        <f>SUM($N$20:N20)</f>
        <v>130727780.37761799</v>
      </c>
      <c r="O37" s="25">
        <f>SUM($O$20:O20)</f>
        <v>91509351.549842671</v>
      </c>
      <c r="P37" s="25">
        <f>SUM($P$20:P20)</f>
        <v>65363416.616359554</v>
      </c>
      <c r="Q37" s="25">
        <f>SUM($Q$20:Q20)</f>
        <v>52290922.722067423</v>
      </c>
      <c r="R37" s="25">
        <f>SUM($R$20:R20)</f>
        <v>39218428.827775285</v>
      </c>
      <c r="S37" s="25">
        <f>SUM($S$20:S20)</f>
        <v>26145934.933483146</v>
      </c>
      <c r="T37" s="25">
        <f>SUM($T$20:T20)</f>
        <v>26145934.933483146</v>
      </c>
      <c r="U37" s="25">
        <f>SUM($U$20:U20)</f>
        <v>19608740.8414382</v>
      </c>
    </row>
    <row r="38" spans="1:21" x14ac:dyDescent="0.55000000000000004">
      <c r="A38" t="s">
        <v>41</v>
      </c>
      <c r="B38" s="25">
        <f>SUM($B$20:B21)</f>
        <v>345522879.82506669</v>
      </c>
      <c r="C38" s="25">
        <f>SUM($C$20:C21)</f>
        <v>249575372.15487641</v>
      </c>
      <c r="D38" s="25">
        <f>SUM($D$20:D21)</f>
        <v>174702579.68683141</v>
      </c>
      <c r="E38" s="25">
        <f>SUM($E$20:E21)</f>
        <v>124786781.96952811</v>
      </c>
      <c r="F38" s="25">
        <f>SUM($F$20:F21)</f>
        <v>99829787.218786523</v>
      </c>
      <c r="G38" s="25">
        <f>SUM(F$20:$G21)</f>
        <v>174702579.68683147</v>
      </c>
      <c r="H38" s="25">
        <f>SUM($H$20:H21)</f>
        <v>49915797.717303373</v>
      </c>
      <c r="I38" s="25">
        <f>SUM($I$20:I21)</f>
        <v>49915797.717303373</v>
      </c>
      <c r="J38" s="25">
        <f>SUM($J$20:J21)</f>
        <v>37435492.126112357</v>
      </c>
      <c r="K38" s="25">
        <f>SUM($K$20:K21)</f>
        <v>37435492.126112357</v>
      </c>
      <c r="L38" s="25">
        <f>SUM($L$20:L21)</f>
        <v>371428422.6768539</v>
      </c>
      <c r="M38" s="25">
        <f>SUM($M$20:M21)</f>
        <v>265306290.79617977</v>
      </c>
      <c r="N38" s="25">
        <f>SUM($N$20:N21)</f>
        <v>265306290.79617977</v>
      </c>
      <c r="O38" s="25">
        <f>SUM($O$20:O21)</f>
        <v>185714211.33842695</v>
      </c>
      <c r="P38" s="25">
        <f>SUM($P$20:P21)</f>
        <v>132652184.30359551</v>
      </c>
      <c r="Q38" s="25">
        <f>SUM($Q$20:Q21)</f>
        <v>106122131.88067417</v>
      </c>
      <c r="R38" s="25">
        <f>SUM($R$20:R21)</f>
        <v>79592079.457752824</v>
      </c>
      <c r="S38" s="25">
        <f>SUM($S$20:S21)</f>
        <v>53062027.034831457</v>
      </c>
      <c r="T38" s="25">
        <f>SUM($T$20:T21)</f>
        <v>53062027.034831457</v>
      </c>
      <c r="U38" s="25">
        <f>SUM($U$20:U21)</f>
        <v>39795078.634382024</v>
      </c>
    </row>
    <row r="39" spans="1:21" x14ac:dyDescent="0.55000000000000004">
      <c r="A39" t="s">
        <v>42</v>
      </c>
      <c r="B39" s="25">
        <f>SUM($B$20:B22)</f>
        <v>504013801.60213333</v>
      </c>
      <c r="C39" s="25">
        <f>SUM($C$20:C22)</f>
        <v>364055289.68076408</v>
      </c>
      <c r="D39" s="25">
        <f>SUM($D$20:D22)</f>
        <v>254838439.01231456</v>
      </c>
      <c r="E39" s="25">
        <f>SUM($E$20:E22)</f>
        <v>182026326.01928091</v>
      </c>
      <c r="F39" s="25">
        <f>SUM($F$20:F22)</f>
        <v>145621588.34386519</v>
      </c>
      <c r="G39" s="25">
        <f>SUM(F$20:$G22)</f>
        <v>254838439.01231462</v>
      </c>
      <c r="H39" s="25">
        <f>SUM($H$20:H22)</f>
        <v>72812112.993033707</v>
      </c>
      <c r="I39" s="25">
        <f>SUM($I$20:I22)</f>
        <v>72812112.993033707</v>
      </c>
      <c r="J39" s="25">
        <f>SUM($J$20:J22)</f>
        <v>54607106.513123587</v>
      </c>
      <c r="K39" s="25">
        <f>SUM($K$20:K22)</f>
        <v>54607106.513123587</v>
      </c>
      <c r="L39" s="25">
        <f>SUM($L$20:L22)</f>
        <v>537814878.95083141</v>
      </c>
      <c r="M39" s="25">
        <f>SUM($M$20:M22)</f>
        <v>384153882.57343817</v>
      </c>
      <c r="N39" s="25">
        <f>SUM($N$20:N22)</f>
        <v>384153882.57343817</v>
      </c>
      <c r="O39" s="25">
        <f>SUM($O$20:O22)</f>
        <v>268907439.47541571</v>
      </c>
      <c r="P39" s="25">
        <f>SUM($P$20:P22)</f>
        <v>192075549.65676406</v>
      </c>
      <c r="Q39" s="25">
        <f>SUM($Q$20:Q22)</f>
        <v>153660996.37739328</v>
      </c>
      <c r="R39" s="25">
        <f>SUM($R$20:R22)</f>
        <v>115246443.09802249</v>
      </c>
      <c r="S39" s="25">
        <f>SUM($S$20:S22)</f>
        <v>76831889.818651676</v>
      </c>
      <c r="T39" s="25">
        <f>SUM($T$20:T22)</f>
        <v>76831889.818651676</v>
      </c>
      <c r="U39" s="25">
        <f>SUM($U$20:U22)</f>
        <v>57621829.919056177</v>
      </c>
    </row>
    <row r="40" spans="1:21" x14ac:dyDescent="0.55000000000000004">
      <c r="A40" t="s">
        <v>43</v>
      </c>
      <c r="B40" s="25">
        <f>SUM($B$20:B23)</f>
        <v>662504723.37919998</v>
      </c>
      <c r="C40" s="25">
        <f>SUM($C$20:C23)</f>
        <v>478535207.20665175</v>
      </c>
      <c r="D40" s="25">
        <f>SUM($D$20:D23)</f>
        <v>334974298.3377977</v>
      </c>
      <c r="E40" s="25">
        <f>SUM($E$20:E23)</f>
        <v>239265870.06903371</v>
      </c>
      <c r="F40" s="25">
        <f>SUM($F$20:F23)</f>
        <v>191413389.46894383</v>
      </c>
      <c r="G40" s="25">
        <f>SUM(F$20:$G23)</f>
        <v>334974298.33779776</v>
      </c>
      <c r="H40" s="25">
        <f>SUM($H$20:H23)</f>
        <v>95708428.268764049</v>
      </c>
      <c r="I40" s="25">
        <f>SUM($I$20:I23)</f>
        <v>95708428.268764049</v>
      </c>
      <c r="J40" s="25">
        <f>SUM($J$20:J23)</f>
        <v>71778720.900134817</v>
      </c>
      <c r="K40" s="25">
        <f>SUM($K$20:K23)</f>
        <v>71778720.900134817</v>
      </c>
      <c r="L40" s="25">
        <f>SUM($L$20:L23)</f>
        <v>537837019.55757296</v>
      </c>
      <c r="M40" s="25">
        <f>SUM($M$20:M23)</f>
        <v>544425601.22440445</v>
      </c>
      <c r="N40" s="25">
        <f>SUM($N$20:N23)</f>
        <v>544425601.22440445</v>
      </c>
      <c r="O40" s="25">
        <f>SUM($O$20:O23)</f>
        <v>383387357.00130337</v>
      </c>
      <c r="P40" s="25">
        <f>SUM($P$20:P23)</f>
        <v>272211408.98224717</v>
      </c>
      <c r="Q40" s="25">
        <f>SUM($Q$20:Q23)</f>
        <v>210900540.42714608</v>
      </c>
      <c r="R40" s="25">
        <f>SUM($R$20:R23)</f>
        <v>161038244.22310114</v>
      </c>
      <c r="S40" s="25">
        <f>SUM($S$20:S23)</f>
        <v>111175948.01905617</v>
      </c>
      <c r="T40" s="25">
        <f>SUM($T$20:T23)</f>
        <v>99728205.094382018</v>
      </c>
      <c r="U40" s="25">
        <f>SUM($U$20:U23)</f>
        <v>80518145.194786519</v>
      </c>
    </row>
    <row r="41" spans="1:21" x14ac:dyDescent="0.55000000000000004">
      <c r="A41" t="s">
        <v>44</v>
      </c>
      <c r="B41" s="25">
        <f>SUM($B$20:B24)</f>
        <v>826304655.70986664</v>
      </c>
      <c r="C41" s="25">
        <f>SUM($C$20:C24)</f>
        <v>596849887.52844954</v>
      </c>
      <c r="D41" s="25">
        <f>SUM($D$20:D24)</f>
        <v>417794488.84206736</v>
      </c>
      <c r="E41" s="25">
        <f>SUM($E$20:E24)</f>
        <v>298422781.62498879</v>
      </c>
      <c r="F41" s="25">
        <f>SUM($F$20:F24)</f>
        <v>238739090.15568542</v>
      </c>
      <c r="G41" s="25">
        <f>SUM(F$20:$G24)</f>
        <v>417794488.84206742</v>
      </c>
      <c r="H41" s="25">
        <f>SUM($H$20:H24)</f>
        <v>119371707.21707866</v>
      </c>
      <c r="I41" s="25">
        <f>SUM($I$20:I24)</f>
        <v>119371707.21707866</v>
      </c>
      <c r="J41" s="25">
        <f>SUM($J$20:J24)</f>
        <v>89525537.203955039</v>
      </c>
      <c r="K41" s="25">
        <f>SUM($K$20:K24)</f>
        <v>89525537.203955039</v>
      </c>
      <c r="L41" s="25">
        <f>SUM($L$20:L24)</f>
        <v>703477400.56611228</v>
      </c>
      <c r="M41" s="25">
        <f>SUM($M$20:M24)</f>
        <v>662740281.54620218</v>
      </c>
      <c r="N41" s="25">
        <f>SUM($N$20:N24)</f>
        <v>662740281.54620218</v>
      </c>
      <c r="O41" s="25">
        <f>SUM($O$20:O24)</f>
        <v>466207547.50557303</v>
      </c>
      <c r="P41" s="25">
        <f>SUM($P$20:P24)</f>
        <v>331368320.53820223</v>
      </c>
      <c r="Q41" s="25">
        <f>SUM($Q$20:Q24)</f>
        <v>258226241.11388767</v>
      </c>
      <c r="R41" s="25">
        <f>SUM($R$20:R24)</f>
        <v>196532734.04062924</v>
      </c>
      <c r="S41" s="25">
        <f>SUM($S$20:S24)</f>
        <v>134839226.96737078</v>
      </c>
      <c r="T41" s="25">
        <f>SUM($T$20:T24)</f>
        <v>123391484.04269662</v>
      </c>
      <c r="U41" s="25">
        <f>SUM($U$20:U24)</f>
        <v>98264961.498606741</v>
      </c>
    </row>
    <row r="42" spans="1:21" x14ac:dyDescent="0.55000000000000004">
      <c r="A42" t="s">
        <v>45</v>
      </c>
      <c r="B42" s="25">
        <f>SUM($B$20:B25)</f>
        <v>999893283.16799998</v>
      </c>
      <c r="C42" s="25">
        <f>SUM($C$20:C25)</f>
        <v>722235061.21550572</v>
      </c>
      <c r="D42" s="25">
        <f>SUM($D$20:D25)</f>
        <v>505564019.5793258</v>
      </c>
      <c r="E42" s="25">
        <f>SUM($E$20:E25)</f>
        <v>361114914.25011241</v>
      </c>
      <c r="F42" s="25">
        <f>SUM($F$20:F25)</f>
        <v>288892977.94314611</v>
      </c>
      <c r="G42" s="25">
        <f>SUM(F$20:$G25)</f>
        <v>505564019.57932585</v>
      </c>
      <c r="H42" s="25">
        <f>SUM($H$20:H25)</f>
        <v>144449105.3292135</v>
      </c>
      <c r="I42" s="25">
        <f>SUM($I$20:I25)</f>
        <v>144449105.3292135</v>
      </c>
      <c r="J42" s="25">
        <f>SUM($J$20:J25)</f>
        <v>108332904.46044943</v>
      </c>
      <c r="K42" s="25">
        <f>SUM($K$20:K25)</f>
        <v>108332904.46044943</v>
      </c>
      <c r="L42" s="25">
        <f>SUM($L$20:L25)</f>
        <v>879016462.04062915</v>
      </c>
      <c r="M42" s="25">
        <f>SUM($M$20:M25)</f>
        <v>788125455.23325837</v>
      </c>
      <c r="N42" s="25">
        <f>SUM($N$20:N25)</f>
        <v>788125455.23325837</v>
      </c>
      <c r="O42" s="25">
        <f>SUM($O$20:O25)</f>
        <v>553977078.24283147</v>
      </c>
      <c r="P42" s="25">
        <f>SUM($P$20:P25)</f>
        <v>394060453.16332585</v>
      </c>
      <c r="Q42" s="25">
        <f>SUM($Q$20:Q25)</f>
        <v>308380128.90134835</v>
      </c>
      <c r="R42" s="25">
        <f>SUM($R$20:R25)</f>
        <v>234148376.99042699</v>
      </c>
      <c r="S42" s="25">
        <f>SUM($S$20:S25)</f>
        <v>159916625.07950562</v>
      </c>
      <c r="T42" s="25">
        <f>SUM($T$20:T25)</f>
        <v>148468882.15483147</v>
      </c>
      <c r="U42" s="25">
        <f>SUM($U$20:U25)</f>
        <v>117072328.75510111</v>
      </c>
    </row>
    <row r="43" spans="1:21" x14ac:dyDescent="0.55000000000000004">
      <c r="A43" t="s">
        <v>46</v>
      </c>
      <c r="B43" s="25">
        <f>SUM($B$20:B26)</f>
        <v>1158333320.5184</v>
      </c>
      <c r="C43" s="25">
        <f>SUM($C$20:C26)</f>
        <v>836678224.30206752</v>
      </c>
      <c r="D43" s="25">
        <f>SUM($D$20:D26)</f>
        <v>585674150.82391</v>
      </c>
      <c r="E43" s="25">
        <f>SUM($E$20:E26)</f>
        <v>418336081.21334839</v>
      </c>
      <c r="F43" s="25">
        <f>SUM($F$20:F26)</f>
        <v>334670077.34575284</v>
      </c>
      <c r="G43" s="25">
        <f>SUM(F$20:$G26)</f>
        <v>585674150.82391012</v>
      </c>
      <c r="H43" s="25">
        <f>SUM($H$20:H26)</f>
        <v>167338069.61056182</v>
      </c>
      <c r="I43" s="25">
        <f>SUM($I$20:I26)</f>
        <v>167338069.61056182</v>
      </c>
      <c r="J43" s="25">
        <f>SUM($J$20:J26)</f>
        <v>125499005.80139324</v>
      </c>
      <c r="K43" s="25">
        <f>SUM($K$20:K26)</f>
        <v>125499005.80139324</v>
      </c>
      <c r="L43" s="25">
        <f>SUM($L$20:L26)</f>
        <v>1039236724.5297977</v>
      </c>
      <c r="M43" s="25">
        <f>SUM($M$20:M26)</f>
        <v>902568618.31982017</v>
      </c>
      <c r="N43" s="25">
        <f>SUM($N$20:N26)</f>
        <v>902568618.31982017</v>
      </c>
      <c r="O43" s="25">
        <f>SUM($O$20:O26)</f>
        <v>634087209.48741567</v>
      </c>
      <c r="P43" s="25">
        <f>SUM($P$20:P26)</f>
        <v>451281620.12656182</v>
      </c>
      <c r="Q43" s="25">
        <f>SUM($Q$20:Q26)</f>
        <v>354157228.30395508</v>
      </c>
      <c r="R43" s="25">
        <f>SUM($R$20:R26)</f>
        <v>268481408.83240449</v>
      </c>
      <c r="S43" s="25">
        <f>SUM($S$20:S26)</f>
        <v>182805589.36085394</v>
      </c>
      <c r="T43" s="25">
        <f>SUM($T$20:T26)</f>
        <v>171357846.43617979</v>
      </c>
      <c r="U43" s="25">
        <f>SUM($U$20:U26)</f>
        <v>134238430.09604493</v>
      </c>
    </row>
    <row r="44" spans="1:21" x14ac:dyDescent="0.55000000000000004">
      <c r="A44" t="s">
        <v>47</v>
      </c>
      <c r="B44" s="25">
        <f>SUM($B$20:B27)</f>
        <v>1315549812.8448</v>
      </c>
      <c r="C44" s="25">
        <f>SUM($C$20:C27)</f>
        <v>950237605.95896637</v>
      </c>
      <c r="D44" s="25">
        <f>SUM($D$20:D27)</f>
        <v>665165635.70804477</v>
      </c>
      <c r="E44" s="25">
        <f>SUM($E$20:E27)</f>
        <v>475115360.66332591</v>
      </c>
      <c r="F44" s="25">
        <f>SUM($F$20:F27)</f>
        <v>380093665.45712364</v>
      </c>
      <c r="G44" s="25">
        <f>SUM(F$20:$G27)</f>
        <v>665165635.70804501</v>
      </c>
      <c r="H44" s="25">
        <f>SUM($H$20:H27)</f>
        <v>190050275.04471913</v>
      </c>
      <c r="I44" s="25">
        <f>SUM($I$20:I27)</f>
        <v>190050275.04471913</v>
      </c>
      <c r="J44" s="25">
        <f>SUM($J$20:J27)</f>
        <v>142532542.80930334</v>
      </c>
      <c r="K44" s="25">
        <f>SUM($K$20:K27)</f>
        <v>142532542.80930334</v>
      </c>
      <c r="L44" s="25">
        <f>SUM($L$20:L27)</f>
        <v>1198219694.2980673</v>
      </c>
      <c r="M44" s="25">
        <f>SUM($M$20:M27)</f>
        <v>1016127999.976719</v>
      </c>
      <c r="N44" s="25">
        <f>SUM($N$20:N27)</f>
        <v>1016127999.976719</v>
      </c>
      <c r="O44" s="25">
        <f>SUM($O$20:O27)</f>
        <v>713578694.37155056</v>
      </c>
      <c r="P44" s="25">
        <f>SUM($P$20:P27)</f>
        <v>508060899.57653934</v>
      </c>
      <c r="Q44" s="25">
        <f>SUM($Q$20:Q27)</f>
        <v>399580816.41532588</v>
      </c>
      <c r="R44" s="25">
        <f>SUM($R$20:R27)</f>
        <v>302549305.60516852</v>
      </c>
      <c r="S44" s="25">
        <f>SUM($S$20:S27)</f>
        <v>205517794.79501125</v>
      </c>
      <c r="T44" s="25">
        <f>SUM($T$20:T27)</f>
        <v>194070051.8703371</v>
      </c>
      <c r="U44" s="25">
        <f>SUM($U$20:U27)</f>
        <v>151271967.10395503</v>
      </c>
    </row>
    <row r="45" spans="1:21" x14ac:dyDescent="0.55000000000000004">
      <c r="A45" t="s">
        <v>48</v>
      </c>
      <c r="B45" s="25">
        <f>SUM($B$20:B28)</f>
        <v>1455147694.8181334</v>
      </c>
      <c r="C45" s="25">
        <f>SUM($C$20:C28)</f>
        <v>1051070851.396045</v>
      </c>
      <c r="D45" s="25">
        <f>SUM($D$20:D28)</f>
        <v>735748834.4586066</v>
      </c>
      <c r="E45" s="25">
        <f>SUM($E$20:E28)</f>
        <v>525531618.10489893</v>
      </c>
      <c r="F45" s="25">
        <f>SUM($F$20:F28)</f>
        <v>420426817.52116859</v>
      </c>
      <c r="G45" s="25">
        <f>SUM(F$20:$G28)</f>
        <v>735748834.45860684</v>
      </c>
      <c r="H45" s="25">
        <f>SUM($H$20:H28)</f>
        <v>210217216.35370791</v>
      </c>
      <c r="I45" s="25">
        <f>SUM($I$20:I28)</f>
        <v>210217216.35370791</v>
      </c>
      <c r="J45" s="25">
        <f>SUM($J$20:J28)</f>
        <v>157657200.87559548</v>
      </c>
      <c r="K45" s="25">
        <f>SUM($K$20:K28)</f>
        <v>157657200.87559548</v>
      </c>
      <c r="L45" s="25">
        <f>SUM($L$20:L28)</f>
        <v>1339386091.799191</v>
      </c>
      <c r="M45" s="25">
        <f>SUM($M$20:M28)</f>
        <v>1116961245.4137976</v>
      </c>
      <c r="N45" s="25">
        <f>SUM($N$20:N28)</f>
        <v>1116961245.4137976</v>
      </c>
      <c r="O45" s="25">
        <f>SUM($O$20:O28)</f>
        <v>784161893.12211239</v>
      </c>
      <c r="P45" s="25">
        <f>SUM($P$20:P28)</f>
        <v>558477157.01811242</v>
      </c>
      <c r="Q45" s="25">
        <f>SUM($Q$20:Q28)</f>
        <v>439913968.47937083</v>
      </c>
      <c r="R45" s="25">
        <f>SUM($R$20:R28)</f>
        <v>332799352.2916854</v>
      </c>
      <c r="S45" s="25">
        <f>SUM($S$20:S28)</f>
        <v>225684736.10400003</v>
      </c>
      <c r="T45" s="25">
        <f>SUM($T$20:T28)</f>
        <v>214236993.17932588</v>
      </c>
      <c r="U45" s="25">
        <f>SUM($U$20:U28)</f>
        <v>166396625.17024717</v>
      </c>
    </row>
    <row r="46" spans="1:21" x14ac:dyDescent="0.55000000000000004">
      <c r="A46" t="s">
        <v>49</v>
      </c>
      <c r="B46" s="25">
        <f>SUM($B$20:B29)</f>
        <v>1605265101.1072001</v>
      </c>
      <c r="C46" s="25">
        <f>SUM($C$20:C29)</f>
        <v>1159502476.9963145</v>
      </c>
      <c r="D46" s="25">
        <f>SUM($D$20:D29)</f>
        <v>811650893.81824708</v>
      </c>
      <c r="E46" s="25">
        <f>SUM($E$20:E29)</f>
        <v>579747038.10229218</v>
      </c>
      <c r="F46" s="25">
        <f>SUM($F$20:F29)</f>
        <v>463799310.64017981</v>
      </c>
      <c r="G46" s="25">
        <f>SUM(F$20:$G29)</f>
        <v>811650893.81824732</v>
      </c>
      <c r="H46" s="25">
        <f>SUM($H$20:H29)</f>
        <v>231903855.71595511</v>
      </c>
      <c r="I46" s="25">
        <f>SUM($I$20:I29)</f>
        <v>231903855.71595511</v>
      </c>
      <c r="J46" s="25">
        <f>SUM($J$20:J29)</f>
        <v>173921591.19316852</v>
      </c>
      <c r="K46" s="25">
        <f>SUM($K$20:K29)</f>
        <v>173921591.19316852</v>
      </c>
      <c r="L46" s="25">
        <f>SUM($L$20:L29)</f>
        <v>1491190210.518472</v>
      </c>
      <c r="M46" s="25">
        <f>SUM($M$20:M29)</f>
        <v>1225392871.0140672</v>
      </c>
      <c r="N46" s="25">
        <f>SUM($N$20:N29)</f>
        <v>1225392871.0140672</v>
      </c>
      <c r="O46" s="25">
        <f>SUM($O$20:O29)</f>
        <v>860063952.48175287</v>
      </c>
      <c r="P46" s="25">
        <f>SUM($P$20:P29)</f>
        <v>612692577.01550567</v>
      </c>
      <c r="Q46" s="25">
        <f>SUM($Q$20:Q29)</f>
        <v>483286461.59838206</v>
      </c>
      <c r="R46" s="25">
        <f>SUM($R$20:R29)</f>
        <v>365328918.5323146</v>
      </c>
      <c r="S46" s="25">
        <f>SUM($S$20:S29)</f>
        <v>247371375.46624723</v>
      </c>
      <c r="T46" s="25">
        <f>SUM($T$20:T29)</f>
        <v>235923632.54157308</v>
      </c>
      <c r="U46" s="25">
        <f>SUM($U$20:U29)</f>
        <v>182661015.48782021</v>
      </c>
    </row>
    <row r="47" spans="1:21" x14ac:dyDescent="0.55000000000000004">
      <c r="A47" t="s">
        <v>50</v>
      </c>
      <c r="B47" s="25">
        <f>SUM($B$20:B30)</f>
        <v>1752291980.5525336</v>
      </c>
      <c r="C47" s="25">
        <f>SUM($C$20:C30)</f>
        <v>1265701777.5257528</v>
      </c>
      <c r="D47" s="25">
        <f>SUM($D$20:D30)</f>
        <v>885990327.24566281</v>
      </c>
      <c r="E47" s="25">
        <f>SUM($E$20:E30)</f>
        <v>632846303.65105617</v>
      </c>
      <c r="F47" s="25">
        <f>SUM($F$20:F30)</f>
        <v>506278876.96557307</v>
      </c>
      <c r="G47" s="25">
        <f>SUM(F$20:$G30)</f>
        <v>885990327.24566305</v>
      </c>
      <c r="H47" s="25">
        <f>SUM($H$20:H30)</f>
        <v>253144023.59460679</v>
      </c>
      <c r="I47" s="25">
        <f>SUM($I$20:I30)</f>
        <v>253144023.59460679</v>
      </c>
      <c r="J47" s="25">
        <f>SUM($J$20:J30)</f>
        <v>189851140.02822471</v>
      </c>
      <c r="K47" s="25">
        <f>SUM($K$20:K30)</f>
        <v>189851140.02822471</v>
      </c>
      <c r="L47" s="25">
        <f>SUM($L$20:L30)</f>
        <v>1639869077.3733034</v>
      </c>
      <c r="M47" s="25">
        <f>SUM($M$20:M30)</f>
        <v>1331592171.5435054</v>
      </c>
      <c r="N47" s="25">
        <f>SUM($N$20:N30)</f>
        <v>1331592171.5435054</v>
      </c>
      <c r="O47" s="25">
        <f>SUM($O$20:O30)</f>
        <v>934403385.9091686</v>
      </c>
      <c r="P47" s="25">
        <f>SUM($P$20:P30)</f>
        <v>665791842.56426966</v>
      </c>
      <c r="Q47" s="25">
        <f>SUM($Q$20:Q30)</f>
        <v>525766027.92377532</v>
      </c>
      <c r="R47" s="25">
        <f>SUM($R$20:R30)</f>
        <v>397188785.63433707</v>
      </c>
      <c r="S47" s="25">
        <f>SUM($S$20:S30)</f>
        <v>268611543.34489894</v>
      </c>
      <c r="T47" s="25">
        <f>SUM($T$20:T30)</f>
        <v>257163800.42022476</v>
      </c>
      <c r="U47" s="25">
        <f>SUM($U$20:U30)</f>
        <v>198590564.32287639</v>
      </c>
    </row>
    <row r="48" spans="1:21" x14ac:dyDescent="0.55000000000000004">
      <c r="A48" t="s">
        <v>51</v>
      </c>
      <c r="B48" s="25">
        <f>SUM($B$20:B31)</f>
        <v>1883836133.1157336</v>
      </c>
      <c r="C48" s="25">
        <f>SUM($C$20:C31)</f>
        <v>1360717716.4047639</v>
      </c>
      <c r="D48" s="25">
        <f>SUM($D$20:D31)</f>
        <v>952501415.62031448</v>
      </c>
      <c r="E48" s="25">
        <f>SUM($E$20:E31)</f>
        <v>680353928.88728094</v>
      </c>
      <c r="F48" s="25">
        <f>SUM($F$20:F31)</f>
        <v>544285114.83586526</v>
      </c>
      <c r="G48" s="25">
        <f>SUM(F$20:$G31)</f>
        <v>952501415.62031484</v>
      </c>
      <c r="H48" s="25">
        <f>SUM($H$20:H31)</f>
        <v>272147486.73303378</v>
      </c>
      <c r="I48" s="25">
        <f>SUM($I$20:I31)</f>
        <v>272147486.73303378</v>
      </c>
      <c r="J48" s="25">
        <f>SUM($J$20:J31)</f>
        <v>204103221.07712358</v>
      </c>
      <c r="K48" s="25">
        <f>SUM($K$20:K31)</f>
        <v>204103221.07712358</v>
      </c>
      <c r="L48" s="25">
        <f>SUM($L$20:L31)</f>
        <v>1772891254.1226068</v>
      </c>
      <c r="M48" s="25">
        <f>SUM($M$20:M31)</f>
        <v>1426608110.4225166</v>
      </c>
      <c r="N48" s="25">
        <f>SUM($N$20:N31)</f>
        <v>1426608110.4225166</v>
      </c>
      <c r="O48" s="25">
        <f>SUM($O$20:O31)</f>
        <v>1000914474.2838203</v>
      </c>
      <c r="P48" s="25">
        <f>SUM($P$20:P31)</f>
        <v>713299467.80049443</v>
      </c>
      <c r="Q48" s="25">
        <f>SUM($Q$20:Q31)</f>
        <v>563772265.7940675</v>
      </c>
      <c r="R48" s="25">
        <f>SUM($R$20:R31)</f>
        <v>425693636.13869661</v>
      </c>
      <c r="S48" s="25">
        <f>SUM($S$20:S31)</f>
        <v>287615006.4833259</v>
      </c>
      <c r="T48" s="25">
        <f>SUM($T$20:T31)</f>
        <v>276167263.55865175</v>
      </c>
      <c r="U48" s="25">
        <f>SUM($U$20:U31)</f>
        <v>212842645.37177527</v>
      </c>
    </row>
    <row r="49" spans="1:21" x14ac:dyDescent="0.55000000000000004">
      <c r="A49" t="s">
        <v>52</v>
      </c>
      <c r="B49" s="25">
        <f>SUM($B$20:B32)</f>
        <v>2016357318.1994669</v>
      </c>
      <c r="C49" s="25">
        <f>SUM($C$20:C32)</f>
        <v>1456439377.7385168</v>
      </c>
      <c r="D49" s="25">
        <f>SUM($D$20:D32)</f>
        <v>1019506509.2019774</v>
      </c>
      <c r="E49" s="25">
        <f>SUM($E$20:E32)</f>
        <v>728214412.79433715</v>
      </c>
      <c r="F49" s="25">
        <f>SUM($F$20:F32)</f>
        <v>582573640.66543829</v>
      </c>
      <c r="G49" s="25">
        <f>SUM(F$20:$G32)</f>
        <v>1019506509.2019777</v>
      </c>
      <c r="H49" s="25">
        <f>SUM($H$20:H32)</f>
        <v>291292096.40764052</v>
      </c>
      <c r="I49" s="25">
        <f>SUM($I$20:I32)</f>
        <v>291292096.40764052</v>
      </c>
      <c r="J49" s="25">
        <f>SUM($J$20:J32)</f>
        <v>218461158.19334829</v>
      </c>
      <c r="K49" s="25">
        <f>SUM($K$20:K32)</f>
        <v>218461158.19334829</v>
      </c>
      <c r="L49" s="25">
        <f>SUM($L$20:L32)</f>
        <v>1906901441.2859325</v>
      </c>
      <c r="M49" s="25">
        <f>SUM($M$20:M32)</f>
        <v>1522329771.7562695</v>
      </c>
      <c r="N49" s="25">
        <f>SUM($N$20:N32)</f>
        <v>1522329771.7562695</v>
      </c>
      <c r="O49" s="25">
        <f>SUM($O$20:O32)</f>
        <v>1067919567.8654832</v>
      </c>
      <c r="P49" s="25">
        <f>SUM($P$20:P32)</f>
        <v>761159951.70755064</v>
      </c>
      <c r="Q49" s="25">
        <f>SUM($Q$20:Q32)</f>
        <v>602060791.62364054</v>
      </c>
      <c r="R49" s="25">
        <f>SUM($R$20:R32)</f>
        <v>454410203.89078653</v>
      </c>
      <c r="S49" s="25">
        <f>SUM($S$20:S32)</f>
        <v>306759616.15793264</v>
      </c>
      <c r="T49" s="25">
        <f>SUM($T$20:T32)</f>
        <v>295311873.23325849</v>
      </c>
      <c r="U49" s="25">
        <f>SUM($U$20:U32)</f>
        <v>227200582.48799998</v>
      </c>
    </row>
    <row r="50" spans="1:21" x14ac:dyDescent="0.55000000000000004">
      <c r="D50" s="24"/>
      <c r="E50" s="25"/>
      <c r="F50" s="25"/>
    </row>
    <row r="51" spans="1:21" x14ac:dyDescent="0.55000000000000004">
      <c r="D51" s="24"/>
      <c r="E51" s="25"/>
      <c r="F51" s="25"/>
    </row>
    <row r="52" spans="1:21" x14ac:dyDescent="0.55000000000000004">
      <c r="D52" s="24"/>
      <c r="E52" s="25"/>
      <c r="F52" s="25"/>
    </row>
    <row r="53" spans="1:21" x14ac:dyDescent="0.55000000000000004">
      <c r="D53" s="24"/>
      <c r="E53" s="25"/>
      <c r="F53" s="25"/>
    </row>
    <row r="54" spans="1:21" x14ac:dyDescent="0.55000000000000004">
      <c r="D54" s="24"/>
      <c r="E54" s="25"/>
      <c r="F54" s="25"/>
    </row>
    <row r="55" spans="1:21" x14ac:dyDescent="0.55000000000000004">
      <c r="D55" s="24"/>
      <c r="E55" s="25"/>
      <c r="F55" s="25"/>
    </row>
    <row r="56" spans="1:21" x14ac:dyDescent="0.55000000000000004">
      <c r="D56" s="24"/>
      <c r="E56" s="25"/>
      <c r="F56" s="25"/>
    </row>
    <row r="57" spans="1:21" x14ac:dyDescent="0.55000000000000004">
      <c r="D57" s="24"/>
      <c r="E57" s="25"/>
      <c r="F57" s="25"/>
    </row>
  </sheetData>
  <mergeCells count="3">
    <mergeCell ref="B1:U1"/>
    <mergeCell ref="B18:U18"/>
    <mergeCell ref="B35:U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2C46-0608-4E6D-833E-543FF2B1B007}">
  <dimension ref="A1:W79"/>
  <sheetViews>
    <sheetView workbookViewId="0">
      <selection activeCell="C3" sqref="C3"/>
    </sheetView>
  </sheetViews>
  <sheetFormatPr defaultColWidth="12.83984375" defaultRowHeight="14.4" x14ac:dyDescent="0.55000000000000004"/>
  <cols>
    <col min="1" max="1" width="5.734375" bestFit="1" customWidth="1"/>
    <col min="2" max="2" width="4.578125" bestFit="1" customWidth="1"/>
    <col min="3" max="3" width="14.3125" bestFit="1" customWidth="1"/>
    <col min="4" max="4" width="14.7890625" bestFit="1" customWidth="1"/>
    <col min="5" max="5" width="13.9453125" bestFit="1" customWidth="1"/>
    <col min="6" max="8" width="13.3125" bestFit="1" customWidth="1"/>
    <col min="9" max="9" width="14.1015625" bestFit="1" customWidth="1"/>
    <col min="10" max="10" width="14.15625" bestFit="1" customWidth="1"/>
    <col min="11" max="12" width="13.3125" bestFit="1" customWidth="1"/>
    <col min="13" max="13" width="14.3671875" bestFit="1" customWidth="1"/>
    <col min="14" max="14" width="14.3125" bestFit="1" customWidth="1"/>
    <col min="15" max="19" width="13.3125" bestFit="1" customWidth="1"/>
    <col min="20" max="20" width="12.26171875" bestFit="1" customWidth="1"/>
    <col min="21" max="23" width="13.3125" bestFit="1" customWidth="1"/>
  </cols>
  <sheetData>
    <row r="1" spans="1:23" x14ac:dyDescent="0.55000000000000004">
      <c r="C1">
        <v>15</v>
      </c>
      <c r="D1">
        <v>14.833333333333334</v>
      </c>
      <c r="E1">
        <v>15.5</v>
      </c>
      <c r="F1">
        <v>16.25</v>
      </c>
      <c r="G1">
        <v>18.333333333333332</v>
      </c>
      <c r="H1">
        <v>16.666666666666668</v>
      </c>
      <c r="I1">
        <v>15</v>
      </c>
      <c r="J1">
        <v>14.5</v>
      </c>
      <c r="K1">
        <v>14.2</v>
      </c>
      <c r="L1">
        <v>17.5</v>
      </c>
      <c r="N1">
        <v>27.5</v>
      </c>
      <c r="O1">
        <v>27.333333333333332</v>
      </c>
      <c r="P1">
        <v>24.333333333333332</v>
      </c>
      <c r="Q1">
        <v>27.5</v>
      </c>
      <c r="R1">
        <v>27.5</v>
      </c>
      <c r="S1">
        <v>28.2</v>
      </c>
      <c r="T1">
        <v>46</v>
      </c>
      <c r="U1">
        <v>23.666666666666668</v>
      </c>
      <c r="V1">
        <v>30</v>
      </c>
      <c r="W1">
        <v>21.8</v>
      </c>
    </row>
    <row r="2" spans="1:23" ht="28.8" x14ac:dyDescent="0.55000000000000004">
      <c r="A2" s="30"/>
      <c r="B2" s="30"/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N2" s="29" t="s">
        <v>14</v>
      </c>
      <c r="O2" s="29" t="s">
        <v>15</v>
      </c>
      <c r="P2" s="29" t="s">
        <v>16</v>
      </c>
      <c r="Q2" s="29" t="s">
        <v>17</v>
      </c>
      <c r="R2" s="29" t="s">
        <v>18</v>
      </c>
      <c r="S2" s="29" t="s">
        <v>19</v>
      </c>
      <c r="T2" s="29" t="s">
        <v>20</v>
      </c>
      <c r="U2" s="29" t="s">
        <v>21</v>
      </c>
      <c r="V2" s="29" t="s">
        <v>22</v>
      </c>
      <c r="W2" s="29" t="s">
        <v>23</v>
      </c>
    </row>
    <row r="3" spans="1:23" x14ac:dyDescent="0.55000000000000004">
      <c r="A3" s="31" t="s">
        <v>36</v>
      </c>
      <c r="B3" s="31" t="s">
        <v>81</v>
      </c>
      <c r="C3" s="24">
        <f>'Sum of Dataset'!C2/'Fuel Dataset'!C$1</f>
        <v>191128605.26933333</v>
      </c>
      <c r="D3" s="24">
        <f>'Sum of Dataset'!D2/'Fuel Dataset'!D$1</f>
        <v>138054512.66696629</v>
      </c>
      <c r="E3" s="24">
        <f>'Sum of Dataset'!E2/'Fuel Dataset'!E$1</f>
        <v>92481583.194838703</v>
      </c>
      <c r="F3" s="24">
        <f>'Sum of Dataset'!F2/'Fuel Dataset'!F$1</f>
        <v>63009039.010461546</v>
      </c>
      <c r="G3" s="24">
        <f>'Sum of Dataset'!G2/'Fuel Dataset'!G$1</f>
        <v>44679298.607999995</v>
      </c>
      <c r="H3" s="24">
        <f>'Sum of Dataset'!H2/'Fuel Dataset'!H$1</f>
        <v>36860643.902400002</v>
      </c>
      <c r="I3" s="24">
        <f>'Sum of Dataset'!I2/'Fuel Dataset'!I$1</f>
        <v>27304510.373333335</v>
      </c>
      <c r="J3" s="24">
        <f>'Sum of Dataset'!J2/'Fuel Dataset'!J$1</f>
        <v>28246045.213793106</v>
      </c>
      <c r="K3" s="24">
        <f>'Sum of Dataset'!K2/'Fuel Dataset'!K$1</f>
        <v>21631310.856338028</v>
      </c>
      <c r="L3" s="24">
        <f>'Sum of Dataset'!L2/'Fuel Dataset'!L$1</f>
        <v>17552263.666285712</v>
      </c>
      <c r="N3" s="24">
        <f>'Sum of Dataset'!N2/'Fuel Dataset'!N$1</f>
        <v>104251966.51054545</v>
      </c>
      <c r="O3" s="24">
        <f>'Sum of Dataset'!O2/'Fuel Dataset'!O$1</f>
        <v>74919826.996097565</v>
      </c>
      <c r="P3" s="24">
        <f>'Sum of Dataset'!P2/'Fuel Dataset'!P$1</f>
        <v>58909501.624109589</v>
      </c>
      <c r="Q3" s="24">
        <f>'Sum of Dataset'!Q2/'Fuel Dataset'!Q$1</f>
        <v>37232613.960727274</v>
      </c>
      <c r="R3" s="24">
        <f>'Sum of Dataset'!R2/'Fuel Dataset'!R$1</f>
        <v>29786199.071999997</v>
      </c>
      <c r="S3" s="24">
        <f>'Sum of Dataset'!S2/'Fuel Dataset'!S$1</f>
        <v>21785250.533333335</v>
      </c>
      <c r="T3" s="24">
        <f>'Sum of Dataset'!T2/'Fuel Dataset'!T$1</f>
        <v>8903644.686956523</v>
      </c>
      <c r="U3" s="24">
        <f>'Sum of Dataset'!U2/'Fuel Dataset'!U$1</f>
        <v>17305675.588732395</v>
      </c>
      <c r="V3" s="24">
        <f>'Sum of Dataset'!V2/'Fuel Dataset'!V$1</f>
        <v>10238820.471999999</v>
      </c>
      <c r="W3" s="24">
        <f>'Sum of Dataset'!W2/'Fuel Dataset'!W$1</f>
        <v>14090119.915596329</v>
      </c>
    </row>
    <row r="4" spans="1:23" x14ac:dyDescent="0.55000000000000004">
      <c r="A4" s="31" t="s">
        <v>36</v>
      </c>
      <c r="B4" s="31" t="s">
        <v>82</v>
      </c>
      <c r="C4" s="24">
        <f>'Sum of Dataset'!C3/'Fuel Dataset'!C$1</f>
        <v>179312468.46933332</v>
      </c>
      <c r="D4" s="24">
        <f>'Sum of Dataset'!D3/'Fuel Dataset'!D$1</f>
        <v>129519573.56022473</v>
      </c>
      <c r="E4" s="24">
        <f>'Sum of Dataset'!E3/'Fuel Dataset'!E$1</f>
        <v>86764097.646451607</v>
      </c>
      <c r="F4" s="24">
        <f>'Sum of Dataset'!F3/'Fuel Dataset'!F$1</f>
        <v>59113633.48738461</v>
      </c>
      <c r="G4" s="24">
        <f>'Sum of Dataset'!G3/'Fuel Dataset'!G$1</f>
        <v>41917091.958000004</v>
      </c>
      <c r="H4" s="24">
        <f>'Sum of Dataset'!H3/'Fuel Dataset'!H$1</f>
        <v>34581809.657400005</v>
      </c>
      <c r="I4" s="24">
        <f>'Sum of Dataset'!I3/'Fuel Dataset'!I$1</f>
        <v>25616464.623333331</v>
      </c>
      <c r="J4" s="24">
        <f>'Sum of Dataset'!J3/'Fuel Dataset'!J$1</f>
        <v>26499790.989655171</v>
      </c>
      <c r="K4" s="24">
        <f>'Sum of Dataset'!K3/'Fuel Dataset'!K$1</f>
        <v>20293999.113380279</v>
      </c>
      <c r="L4" s="24">
        <f>'Sum of Dataset'!L3/'Fuel Dataset'!L$1</f>
        <v>16467130.709142854</v>
      </c>
      <c r="N4" s="24">
        <f>'Sum of Dataset'!N3/'Fuel Dataset'!N$1</f>
        <v>97806800.983272731</v>
      </c>
      <c r="O4" s="24">
        <f>'Sum of Dataset'!O3/'Fuel Dataset'!O$1</f>
        <v>70288061.261341467</v>
      </c>
      <c r="P4" s="24">
        <f>'Sum of Dataset'!P3/'Fuel Dataset'!P$1</f>
        <v>55267541.651506849</v>
      </c>
      <c r="Q4" s="24">
        <f>'Sum of Dataset'!Q3/'Fuel Dataset'!Q$1</f>
        <v>34930783.424363635</v>
      </c>
      <c r="R4" s="24">
        <f>'Sum of Dataset'!R3/'Fuel Dataset'!R$1</f>
        <v>27944727.971999999</v>
      </c>
      <c r="S4" s="24">
        <f>'Sum of Dataset'!S3/'Fuel Dataset'!S$1</f>
        <v>20438421.783333335</v>
      </c>
      <c r="T4" s="24">
        <f>'Sum of Dataset'!T3/'Fuel Dataset'!T$1</f>
        <v>8353194.9858695641</v>
      </c>
      <c r="U4" s="24">
        <f>'Sum of Dataset'!U3/'Fuel Dataset'!U$1</f>
        <v>16235787.437323941</v>
      </c>
      <c r="V4" s="24">
        <f>'Sum of Dataset'!V3/'Fuel Dataset'!V$1</f>
        <v>9605826.2469999995</v>
      </c>
      <c r="W4" s="24">
        <f>'Sum of Dataset'!W3/'Fuel Dataset'!W$1</f>
        <v>13219026.945412843</v>
      </c>
    </row>
    <row r="5" spans="1:23" x14ac:dyDescent="0.55000000000000004">
      <c r="A5" s="31" t="s">
        <v>36</v>
      </c>
      <c r="B5" s="31" t="s">
        <v>83</v>
      </c>
      <c r="C5" s="24">
        <f>'Sum of Dataset'!C4/'Fuel Dataset'!C$1</f>
        <v>180069164.98133332</v>
      </c>
      <c r="D5" s="24">
        <f>'Sum of Dataset'!D4/'Fuel Dataset'!D$1</f>
        <v>130066144.64022471</v>
      </c>
      <c r="E5" s="24">
        <f>'Sum of Dataset'!E4/'Fuel Dataset'!E$1</f>
        <v>87130241.11999999</v>
      </c>
      <c r="F5" s="24">
        <f>'Sum of Dataset'!F4/'Fuel Dataset'!F$1</f>
        <v>59363092.326769233</v>
      </c>
      <c r="G5" s="24">
        <f>'Sum of Dataset'!G4/'Fuel Dataset'!G$1</f>
        <v>42093981.594000012</v>
      </c>
      <c r="H5" s="24">
        <f>'Sum of Dataset'!H4/'Fuel Dataset'!H$1</f>
        <v>34727744.488200001</v>
      </c>
      <c r="I5" s="24">
        <f>'Sum of Dataset'!I4/'Fuel Dataset'!I$1</f>
        <v>25724565.803333331</v>
      </c>
      <c r="J5" s="24">
        <f>'Sum of Dataset'!J4/'Fuel Dataset'!J$1</f>
        <v>26611619.796551719</v>
      </c>
      <c r="K5" s="24">
        <f>'Sum of Dataset'!K4/'Fuel Dataset'!K$1</f>
        <v>20379639.551408451</v>
      </c>
      <c r="L5" s="24">
        <f>'Sum of Dataset'!L4/'Fuel Dataset'!L$1</f>
        <v>16536621.80742857</v>
      </c>
      <c r="N5" s="24">
        <f>'Sum of Dataset'!N4/'Fuel Dataset'!N$1</f>
        <v>98219544.535272717</v>
      </c>
      <c r="O5" s="24">
        <f>'Sum of Dataset'!O4/'Fuel Dataset'!O$1</f>
        <v>70584676.054756105</v>
      </c>
      <c r="P5" s="24">
        <f>'Sum of Dataset'!P4/'Fuel Dataset'!P$1</f>
        <v>55500770.028493151</v>
      </c>
      <c r="Q5" s="24">
        <f>'Sum of Dataset'!Q4/'Fuel Dataset'!Q$1</f>
        <v>35078190.920363642</v>
      </c>
      <c r="R5" s="24">
        <f>'Sum of Dataset'!R4/'Fuel Dataset'!R$1</f>
        <v>28062654.396000005</v>
      </c>
      <c r="S5" s="24">
        <f>'Sum of Dataset'!S4/'Fuel Dataset'!S$1</f>
        <v>20524671.683333334</v>
      </c>
      <c r="T5" s="24">
        <f>'Sum of Dataset'!T4/'Fuel Dataset'!T$1</f>
        <v>8388445.3706521727</v>
      </c>
      <c r="U5" s="24">
        <f>'Sum of Dataset'!U4/'Fuel Dataset'!U$1</f>
        <v>16304302.269718306</v>
      </c>
      <c r="V5" s="24">
        <f>'Sum of Dataset'!V4/'Fuel Dataset'!V$1</f>
        <v>9646362.720999999</v>
      </c>
      <c r="W5" s="24">
        <f>'Sum of Dataset'!W4/'Fuel Dataset'!W$1</f>
        <v>13274811.083944954</v>
      </c>
    </row>
    <row r="6" spans="1:23" x14ac:dyDescent="0.55000000000000004">
      <c r="A6" s="31" t="s">
        <v>36</v>
      </c>
      <c r="B6" s="31" t="s">
        <v>84</v>
      </c>
      <c r="C6" s="24">
        <f>'Sum of Dataset'!C5/'Fuel Dataset'!C$1</f>
        <v>181487745.50400001</v>
      </c>
      <c r="D6" s="24">
        <f>'Sum of Dataset'!D5/'Fuel Dataset'!D$1</f>
        <v>131090802.57910113</v>
      </c>
      <c r="E6" s="24">
        <f>'Sum of Dataset'!E5/'Fuel Dataset'!E$1</f>
        <v>87816651.050322577</v>
      </c>
      <c r="F6" s="24">
        <f>'Sum of Dataset'!F5/'Fuel Dataset'!F$1</f>
        <v>59830753.33107692</v>
      </c>
      <c r="G6" s="24">
        <f>'Sum of Dataset'!G5/'Fuel Dataset'!G$1</f>
        <v>42425596.962000005</v>
      </c>
      <c r="H6" s="24">
        <f>'Sum of Dataset'!H5/'Fuel Dataset'!H$1</f>
        <v>35001328.818599992</v>
      </c>
      <c r="I6" s="24">
        <f>'Sum of Dataset'!I5/'Fuel Dataset'!I$1</f>
        <v>25927223.309999999</v>
      </c>
      <c r="J6" s="24">
        <f>'Sum of Dataset'!J5/'Fuel Dataset'!J$1</f>
        <v>26821265.493103448</v>
      </c>
      <c r="K6" s="24">
        <f>'Sum of Dataset'!K5/'Fuel Dataset'!K$1</f>
        <v>20540189.858450707</v>
      </c>
      <c r="L6" s="24">
        <f>'Sum of Dataset'!L5/'Fuel Dataset'!L$1</f>
        <v>16666896.913714286</v>
      </c>
      <c r="N6" s="24">
        <f>'Sum of Dataset'!N5/'Fuel Dataset'!N$1</f>
        <v>98993315.729454547</v>
      </c>
      <c r="O6" s="24">
        <f>'Sum of Dataset'!O5/'Fuel Dataset'!O$1</f>
        <v>71140740.424024403</v>
      </c>
      <c r="P6" s="24">
        <f>'Sum of Dataset'!P5/'Fuel Dataset'!P$1</f>
        <v>55938003.751232877</v>
      </c>
      <c r="Q6" s="24">
        <f>'Sum of Dataset'!Q5/'Fuel Dataset'!Q$1</f>
        <v>35354536.059272729</v>
      </c>
      <c r="R6" s="24">
        <f>'Sum of Dataset'!R5/'Fuel Dataset'!R$1</f>
        <v>28283731.308000002</v>
      </c>
      <c r="S6" s="24">
        <f>'Sum of Dataset'!S5/'Fuel Dataset'!S$1</f>
        <v>20686364.549999997</v>
      </c>
      <c r="T6" s="24">
        <f>'Sum of Dataset'!T5/'Fuel Dataset'!T$1</f>
        <v>8454529.340217391</v>
      </c>
      <c r="U6" s="24">
        <f>'Sum of Dataset'!U5/'Fuel Dataset'!U$1</f>
        <v>16432747.168309858</v>
      </c>
      <c r="V6" s="24">
        <f>'Sum of Dataset'!V5/'Fuel Dataset'!V$1</f>
        <v>9722356.5329999998</v>
      </c>
      <c r="W6" s="24">
        <f>'Sum of Dataset'!W5/'Fuel Dataset'!W$1</f>
        <v>13379389.724311927</v>
      </c>
    </row>
    <row r="7" spans="1:23" x14ac:dyDescent="0.55000000000000004">
      <c r="A7" s="31" t="s">
        <v>36</v>
      </c>
      <c r="B7" s="31" t="s">
        <v>85</v>
      </c>
      <c r="C7" s="24">
        <f>'Sum of Dataset'!C6/'Fuel Dataset'!C$1</f>
        <v>172927825.54666665</v>
      </c>
      <c r="D7" s="24">
        <f>'Sum of Dataset'!D6/'Fuel Dataset'!D$1</f>
        <v>124907868.44157304</v>
      </c>
      <c r="E7" s="24">
        <f>'Sum of Dataset'!E6/'Fuel Dataset'!E$1</f>
        <v>83674754.296774194</v>
      </c>
      <c r="F7" s="24">
        <f>'Sum of Dataset'!F6/'Fuel Dataset'!F$1</f>
        <v>57008819.221538454</v>
      </c>
      <c r="G7" s="24">
        <f>'Sum of Dataset'!G6/'Fuel Dataset'!G$1</f>
        <v>40424581.890000001</v>
      </c>
      <c r="H7" s="24">
        <f>'Sum of Dataset'!H6/'Fuel Dataset'!H$1</f>
        <v>33350481.416999999</v>
      </c>
      <c r="I7" s="24">
        <f>'Sum of Dataset'!I6/'Fuel Dataset'!I$1</f>
        <v>24704358.616666667</v>
      </c>
      <c r="J7" s="24">
        <f>'Sum of Dataset'!J6/'Fuel Dataset'!J$1</f>
        <v>25556233.05172414</v>
      </c>
      <c r="K7" s="24">
        <f>'Sum of Dataset'!K6/'Fuel Dataset'!K$1</f>
        <v>19571406.095070422</v>
      </c>
      <c r="L7" s="24">
        <f>'Sum of Dataset'!L6/'Fuel Dataset'!L$1</f>
        <v>15880798.088571426</v>
      </c>
      <c r="N7" s="24">
        <f>'Sum of Dataset'!N6/'Fuel Dataset'!N$1</f>
        <v>94324268.479999989</v>
      </c>
      <c r="O7" s="24">
        <f>'Sum of Dataset'!O6/'Fuel Dataset'!O$1</f>
        <v>67785367.629878059</v>
      </c>
      <c r="P7" s="24">
        <f>'Sum of Dataset'!P6/'Fuel Dataset'!P$1</f>
        <v>53299672.257534243</v>
      </c>
      <c r="Q7" s="24">
        <f>'Sum of Dataset'!Q6/'Fuel Dataset'!Q$1</f>
        <v>33687029.539999999</v>
      </c>
      <c r="R7" s="24">
        <f>'Sum of Dataset'!R6/'Fuel Dataset'!R$1</f>
        <v>26949721.259999998</v>
      </c>
      <c r="S7" s="24">
        <f>'Sum of Dataset'!S6/'Fuel Dataset'!S$1</f>
        <v>19710686.416666668</v>
      </c>
      <c r="T7" s="24">
        <f>'Sum of Dataset'!T6/'Fuel Dataset'!T$1</f>
        <v>8055769.1141304346</v>
      </c>
      <c r="U7" s="24">
        <f>'Sum of Dataset'!U6/'Fuel Dataset'!U$1</f>
        <v>15657692.080985915</v>
      </c>
      <c r="V7" s="24">
        <f>'Sum of Dataset'!V6/'Fuel Dataset'!V$1</f>
        <v>9263798.8849999979</v>
      </c>
      <c r="W7" s="24">
        <f>'Sum of Dataset'!W6/'Fuel Dataset'!W$1</f>
        <v>12748347.089449538</v>
      </c>
    </row>
    <row r="8" spans="1:23" x14ac:dyDescent="0.55000000000000004">
      <c r="A8" s="31"/>
      <c r="B8" s="31"/>
      <c r="C8" s="24"/>
    </row>
    <row r="9" spans="1:23" x14ac:dyDescent="0.55000000000000004">
      <c r="A9" s="31" t="s">
        <v>41</v>
      </c>
      <c r="B9" s="31" t="s">
        <v>81</v>
      </c>
      <c r="C9" s="24">
        <f>'Sum of Dataset'!C8/'Fuel Dataset'!C$1</f>
        <v>194943906.69866666</v>
      </c>
      <c r="D9" s="24">
        <f>'Sum of Dataset'!D8/'Fuel Dataset'!D$1</f>
        <v>140810351.22269663</v>
      </c>
      <c r="E9" s="24">
        <f>'Sum of Dataset'!E8/'Fuel Dataset'!E$1</f>
        <v>94327696.789677426</v>
      </c>
      <c r="F9" s="24">
        <f>'Sum of Dataset'!F8/'Fuel Dataset'!F$1</f>
        <v>64266822.879384622</v>
      </c>
      <c r="G9" s="24">
        <f>'Sum of Dataset'!G8/'Fuel Dataset'!G$1</f>
        <v>45571184.946000002</v>
      </c>
      <c r="H9" s="24">
        <f>'Sum of Dataset'!H8/'Fuel Dataset'!H$1</f>
        <v>37596454.573799998</v>
      </c>
      <c r="I9" s="24">
        <f>'Sum of Dataset'!I8/'Fuel Dataset'!I$1</f>
        <v>27849561.896666668</v>
      </c>
      <c r="J9" s="24">
        <f>'Sum of Dataset'!J8/'Fuel Dataset'!J$1</f>
        <v>28809891.617241383</v>
      </c>
      <c r="K9" s="24">
        <f>'Sum of Dataset'!K8/'Fuel Dataset'!K$1</f>
        <v>22063114.202112678</v>
      </c>
      <c r="L9" s="24">
        <f>'Sum of Dataset'!L8/'Fuel Dataset'!L$1</f>
        <v>17902641.238285717</v>
      </c>
      <c r="N9" s="24">
        <f>'Sum of Dataset'!N8/'Fuel Dataset'!N$1</f>
        <v>106333040.01745455</v>
      </c>
      <c r="O9" s="24">
        <f>'Sum of Dataset'!O8/'Fuel Dataset'!O$1</f>
        <v>76415373.529390246</v>
      </c>
      <c r="P9" s="24">
        <f>'Sum of Dataset'!P8/'Fuel Dataset'!P$1</f>
        <v>60085450.694794521</v>
      </c>
      <c r="Q9" s="24">
        <f>'Sum of Dataset'!Q8/'Fuel Dataset'!Q$1</f>
        <v>37975849.88327273</v>
      </c>
      <c r="R9" s="24">
        <f>'Sum of Dataset'!R8/'Fuel Dataset'!R$1</f>
        <v>30380789.963999998</v>
      </c>
      <c r="S9" s="24">
        <f>'Sum of Dataset'!S8/'Fuel Dataset'!S$1</f>
        <v>22220126.816666666</v>
      </c>
      <c r="T9" s="24">
        <f>'Sum of Dataset'!T8/'Fuel Dataset'!T$1</f>
        <v>9081378.8793478273</v>
      </c>
      <c r="U9" s="24">
        <f>'Sum of Dataset'!U8/'Fuel Dataset'!U$1</f>
        <v>17651130.779577468</v>
      </c>
      <c r="V9" s="24">
        <f>'Sum of Dataset'!V8/'Fuel Dataset'!V$1</f>
        <v>10443207.389</v>
      </c>
      <c r="W9" s="24">
        <f>'Sum of Dataset'!W8/'Fuel Dataset'!W$1</f>
        <v>14371386.315137615</v>
      </c>
    </row>
    <row r="10" spans="1:23" x14ac:dyDescent="0.55000000000000004">
      <c r="A10" s="31" t="s">
        <v>41</v>
      </c>
      <c r="B10" s="31" t="s">
        <v>82</v>
      </c>
      <c r="C10" s="24">
        <f>'Sum of Dataset'!C9/'Fuel Dataset'!C$1</f>
        <v>182069760.28800002</v>
      </c>
      <c r="D10" s="24">
        <f>'Sum of Dataset'!D9/'Fuel Dataset'!D$1</f>
        <v>131511198.92561798</v>
      </c>
      <c r="E10" s="24">
        <f>'Sum of Dataset'!E9/'Fuel Dataset'!E$1</f>
        <v>88098271.107096776</v>
      </c>
      <c r="F10" s="24">
        <f>'Sum of Dataset'!F9/'Fuel Dataset'!F$1</f>
        <v>60022625.14523077</v>
      </c>
      <c r="G10" s="24">
        <f>'Sum of Dataset'!G9/'Fuel Dataset'!G$1</f>
        <v>42561652.014000006</v>
      </c>
      <c r="H10" s="24">
        <f>'Sum of Dataset'!H9/'Fuel Dataset'!H$1</f>
        <v>35113574.9142</v>
      </c>
      <c r="I10" s="24">
        <f>'Sum of Dataset'!I9/'Fuel Dataset'!I$1</f>
        <v>26010369.57</v>
      </c>
      <c r="J10" s="24">
        <f>'Sum of Dataset'!J9/'Fuel Dataset'!J$1</f>
        <v>26907278.865517244</v>
      </c>
      <c r="K10" s="24">
        <f>'Sum of Dataset'!K9/'Fuel Dataset'!K$1</f>
        <v>20606060.389436617</v>
      </c>
      <c r="L10" s="24">
        <f>'Sum of Dataset'!L9/'Fuel Dataset'!L$1</f>
        <v>16720346.144571427</v>
      </c>
      <c r="N10" s="24">
        <f>'Sum of Dataset'!N9/'Fuel Dataset'!N$1</f>
        <v>99310778.338909104</v>
      </c>
      <c r="O10" s="24">
        <f>'Sum of Dataset'!O9/'Fuel Dataset'!O$1</f>
        <v>71368882.343780488</v>
      </c>
      <c r="P10" s="24">
        <f>'Sum of Dataset'!P9/'Fuel Dataset'!P$1</f>
        <v>56117391.869589046</v>
      </c>
      <c r="Q10" s="24">
        <f>'Sum of Dataset'!Q9/'Fuel Dataset'!Q$1</f>
        <v>35467914.858545452</v>
      </c>
      <c r="R10" s="24">
        <f>'Sum of Dataset'!R9/'Fuel Dataset'!R$1</f>
        <v>28374434.676000003</v>
      </c>
      <c r="S10" s="24">
        <f>'Sum of Dataset'!S9/'Fuel Dataset'!S$1</f>
        <v>20752703.850000001</v>
      </c>
      <c r="T10" s="24">
        <f>'Sum of Dataset'!T9/'Fuel Dataset'!T$1</f>
        <v>8481642.2510869559</v>
      </c>
      <c r="U10" s="24">
        <f>'Sum of Dataset'!U9/'Fuel Dataset'!U$1</f>
        <v>16485445.502112675</v>
      </c>
      <c r="V10" s="24">
        <f>'Sum of Dataset'!V9/'Fuel Dataset'!V$1</f>
        <v>9753535.2509999983</v>
      </c>
      <c r="W10" s="24">
        <f>'Sum of Dataset'!W9/'Fuel Dataset'!W$1</f>
        <v>13422296.216972476</v>
      </c>
    </row>
    <row r="11" spans="1:23" x14ac:dyDescent="0.55000000000000004">
      <c r="A11" s="31" t="s">
        <v>41</v>
      </c>
      <c r="B11" s="31" t="s">
        <v>83</v>
      </c>
      <c r="C11" s="24">
        <f>'Sum of Dataset'!C10/'Fuel Dataset'!C$1</f>
        <v>184491214.89066663</v>
      </c>
      <c r="D11" s="24">
        <f>'Sum of Dataset'!D10/'Fuel Dataset'!D$1</f>
        <v>133260244.99146067</v>
      </c>
      <c r="E11" s="24">
        <f>'Sum of Dataset'!E10/'Fuel Dataset'!E$1</f>
        <v>89269942.689032242</v>
      </c>
      <c r="F11" s="24">
        <f>'Sum of Dataset'!F10/'Fuel Dataset'!F$1</f>
        <v>60820901.924923077</v>
      </c>
      <c r="G11" s="24">
        <f>'Sum of Dataset'!G10/'Fuel Dataset'!G$1</f>
        <v>43127704.872000009</v>
      </c>
      <c r="H11" s="24">
        <f>'Sum of Dataset'!H10/'Fuel Dataset'!H$1</f>
        <v>35580571.341600001</v>
      </c>
      <c r="I11" s="24">
        <f>'Sum of Dataset'!I10/'Fuel Dataset'!I$1</f>
        <v>26356297.026666664</v>
      </c>
      <c r="J11" s="24">
        <f>'Sum of Dataset'!J10/'Fuel Dataset'!J$1</f>
        <v>27265134.855172411</v>
      </c>
      <c r="K11" s="24">
        <f>'Sum of Dataset'!K10/'Fuel Dataset'!K$1</f>
        <v>20880112.707042255</v>
      </c>
      <c r="L11" s="24">
        <f>'Sum of Dataset'!L10/'Fuel Dataset'!L$1</f>
        <v>16942720.025142856</v>
      </c>
      <c r="N11" s="24">
        <f>'Sum of Dataset'!N10/'Fuel Dataset'!N$1</f>
        <v>100631571.75854544</v>
      </c>
      <c r="O11" s="24">
        <f>'Sum of Dataset'!O10/'Fuel Dataset'!O$1</f>
        <v>72318059.781951219</v>
      </c>
      <c r="P11" s="24">
        <f>'Sum of Dataset'!P10/'Fuel Dataset'!P$1</f>
        <v>56863730.616986297</v>
      </c>
      <c r="Q11" s="24">
        <f>'Sum of Dataset'!Q10/'Fuel Dataset'!Q$1</f>
        <v>35939623.864727274</v>
      </c>
      <c r="R11" s="24">
        <f>'Sum of Dataset'!R10/'Fuel Dataset'!R$1</f>
        <v>28751803.248000003</v>
      </c>
      <c r="S11" s="24">
        <f>'Sum of Dataset'!S10/'Fuel Dataset'!S$1</f>
        <v>21028706.466666669</v>
      </c>
      <c r="T11" s="24">
        <f>'Sum of Dataset'!T10/'Fuel Dataset'!T$1</f>
        <v>8594444.6826086957</v>
      </c>
      <c r="U11" s="24">
        <f>'Sum of Dataset'!U10/'Fuel Dataset'!U$1</f>
        <v>16704695.298591547</v>
      </c>
      <c r="V11" s="24">
        <f>'Sum of Dataset'!V10/'Fuel Dataset'!V$1</f>
        <v>9883253.3479999993</v>
      </c>
      <c r="W11" s="24">
        <f>'Sum of Dataset'!W10/'Fuel Dataset'!W$1</f>
        <v>13600807.359633027</v>
      </c>
    </row>
    <row r="12" spans="1:23" x14ac:dyDescent="0.55000000000000004">
      <c r="A12" s="31" t="s">
        <v>41</v>
      </c>
      <c r="B12" s="31" t="s">
        <v>84</v>
      </c>
      <c r="C12" s="24">
        <f>'Sum of Dataset'!C11/'Fuel Dataset'!C$1</f>
        <v>185035871.48799998</v>
      </c>
      <c r="D12" s="24">
        <f>'Sum of Dataset'!D11/'Fuel Dataset'!D$1</f>
        <v>133653657.06606741</v>
      </c>
      <c r="E12" s="24">
        <f>'Sum of Dataset'!E11/'Fuel Dataset'!E$1</f>
        <v>89533486.203870952</v>
      </c>
      <c r="F12" s="24">
        <f>'Sum of Dataset'!F11/'Fuel Dataset'!F$1</f>
        <v>61000457.929846153</v>
      </c>
      <c r="G12" s="24">
        <f>'Sum of Dataset'!G11/'Fuel Dataset'!G$1</f>
        <v>43255026.864000008</v>
      </c>
      <c r="H12" s="24">
        <f>'Sum of Dataset'!H11/'Fuel Dataset'!H$1</f>
        <v>35685612.619199999</v>
      </c>
      <c r="I12" s="24">
        <f>'Sum of Dataset'!I11/'Fuel Dataset'!I$1</f>
        <v>26434106.32</v>
      </c>
      <c r="J12" s="24">
        <f>'Sum of Dataset'!J11/'Fuel Dataset'!J$1</f>
        <v>27345627.227586206</v>
      </c>
      <c r="K12" s="24">
        <f>'Sum of Dataset'!K11/'Fuel Dataset'!K$1</f>
        <v>20941755.16056338</v>
      </c>
      <c r="L12" s="24">
        <f>'Sum of Dataset'!L11/'Fuel Dataset'!L$1</f>
        <v>16992738.473142855</v>
      </c>
      <c r="N12" s="24">
        <f>'Sum of Dataset'!N11/'Fuel Dataset'!N$1</f>
        <v>100928657.17527272</v>
      </c>
      <c r="O12" s="24">
        <f>'Sum of Dataset'!O11/'Fuel Dataset'!O$1</f>
        <v>72531557.798048779</v>
      </c>
      <c r="P12" s="24">
        <f>'Sum of Dataset'!P11/'Fuel Dataset'!P$1</f>
        <v>57031604.225753419</v>
      </c>
      <c r="Q12" s="24">
        <f>'Sum of Dataset'!Q11/'Fuel Dataset'!Q$1</f>
        <v>36045725.140363634</v>
      </c>
      <c r="R12" s="24">
        <f>'Sum of Dataset'!R11/'Fuel Dataset'!R$1</f>
        <v>28836684.576000001</v>
      </c>
      <c r="S12" s="24">
        <f>'Sum of Dataset'!S11/'Fuel Dataset'!S$1</f>
        <v>21090787.600000001</v>
      </c>
      <c r="T12" s="24">
        <f>'Sum of Dataset'!T11/'Fuel Dataset'!T$1</f>
        <v>8619817.2782608699</v>
      </c>
      <c r="U12" s="24">
        <f>'Sum of Dataset'!U11/'Fuel Dataset'!U$1</f>
        <v>16754011.047887323</v>
      </c>
      <c r="V12" s="24">
        <f>'Sum of Dataset'!V11/'Fuel Dataset'!V$1</f>
        <v>9912430.7759999987</v>
      </c>
      <c r="W12" s="24">
        <f>'Sum of Dataset'!W11/'Fuel Dataset'!W$1</f>
        <v>13640959.783486236</v>
      </c>
    </row>
    <row r="13" spans="1:23" x14ac:dyDescent="0.55000000000000004">
      <c r="A13" s="31" t="s">
        <v>41</v>
      </c>
      <c r="B13" s="31" t="s">
        <v>85</v>
      </c>
      <c r="C13" s="24">
        <f>'Sum of Dataset'!C12/'Fuel Dataset'!C$1</f>
        <v>185040637.87733334</v>
      </c>
      <c r="D13" s="24">
        <f>'Sum of Dataset'!D12/'Fuel Dataset'!D$1</f>
        <v>133657099.8869663</v>
      </c>
      <c r="E13" s="24">
        <f>'Sum of Dataset'!E12/'Fuel Dataset'!E$1</f>
        <v>89535792.521290332</v>
      </c>
      <c r="F13" s="24">
        <f>'Sum of Dataset'!F12/'Fuel Dataset'!F$1</f>
        <v>61002029.257230766</v>
      </c>
      <c r="G13" s="24">
        <f>'Sum of Dataset'!G12/'Fuel Dataset'!G$1</f>
        <v>43256141.08200001</v>
      </c>
      <c r="H13" s="24">
        <f>'Sum of Dataset'!H12/'Fuel Dataset'!H$1</f>
        <v>35686531.854600005</v>
      </c>
      <c r="I13" s="24">
        <f>'Sum of Dataset'!I12/'Fuel Dataset'!I$1</f>
        <v>26434787.243333332</v>
      </c>
      <c r="J13" s="24">
        <f>'Sum of Dataset'!J12/'Fuel Dataset'!J$1</f>
        <v>27346331.631034482</v>
      </c>
      <c r="K13" s="24">
        <f>'Sum of Dataset'!K12/'Fuel Dataset'!K$1</f>
        <v>20942294.604929581</v>
      </c>
      <c r="L13" s="24">
        <f>'Sum of Dataset'!L12/'Fuel Dataset'!L$1</f>
        <v>16993176.193714287</v>
      </c>
      <c r="N13" s="24">
        <f>'Sum of Dataset'!N12/'Fuel Dataset'!N$1</f>
        <v>100931257.02400002</v>
      </c>
      <c r="O13" s="24">
        <f>'Sum of Dataset'!O12/'Fuel Dataset'!O$1</f>
        <v>72533426.158170745</v>
      </c>
      <c r="P13" s="24">
        <f>'Sum of Dataset'!P12/'Fuel Dataset'!P$1</f>
        <v>57033073.318356171</v>
      </c>
      <c r="Q13" s="24">
        <f>'Sum of Dataset'!Q12/'Fuel Dataset'!Q$1</f>
        <v>36046653.651999995</v>
      </c>
      <c r="R13" s="24">
        <f>'Sum of Dataset'!R12/'Fuel Dataset'!R$1</f>
        <v>28837427.388000004</v>
      </c>
      <c r="S13" s="24">
        <f>'Sum of Dataset'!S12/'Fuel Dataset'!S$1</f>
        <v>21091330.883333337</v>
      </c>
      <c r="T13" s="24">
        <f>'Sum of Dataset'!T12/'Fuel Dataset'!T$1</f>
        <v>8620039.3184782602</v>
      </c>
      <c r="U13" s="24">
        <f>'Sum of Dataset'!U12/'Fuel Dataset'!U$1</f>
        <v>16754442.619014082</v>
      </c>
      <c r="V13" s="24">
        <f>'Sum of Dataset'!V12/'Fuel Dataset'!V$1</f>
        <v>9912686.1130000018</v>
      </c>
      <c r="W13" s="24">
        <f>'Sum of Dataset'!W12/'Fuel Dataset'!W$1</f>
        <v>13641311.164678901</v>
      </c>
    </row>
    <row r="14" spans="1:23" x14ac:dyDescent="0.55000000000000004">
      <c r="A14" s="31"/>
      <c r="B14" s="31"/>
      <c r="N14" s="24"/>
    </row>
    <row r="15" spans="1:23" x14ac:dyDescent="0.55000000000000004">
      <c r="A15" s="31" t="s">
        <v>42</v>
      </c>
      <c r="B15" s="31" t="s">
        <v>81</v>
      </c>
      <c r="C15" s="24">
        <f>'Sum of Dataset'!C14/'Fuel Dataset'!C$1</f>
        <v>168909630.51733336</v>
      </c>
      <c r="D15" s="24">
        <f>'Sum of Dataset'!D14/'Fuel Dataset'!D$1</f>
        <v>122005477.37460673</v>
      </c>
      <c r="E15" s="24">
        <f>'Sum of Dataset'!E14/'Fuel Dataset'!E$1</f>
        <v>81730466.379354849</v>
      </c>
      <c r="F15" s="24">
        <f>'Sum of Dataset'!F14/'Fuel Dataset'!F$1</f>
        <v>55684147.768000007</v>
      </c>
      <c r="G15" s="24">
        <f>'Sum of Dataset'!G14/'Fuel Dataset'!G$1</f>
        <v>39485266.001999997</v>
      </c>
      <c r="H15" s="24">
        <f>'Sum of Dataset'!H14/'Fuel Dataset'!H$1</f>
        <v>32575541.130599998</v>
      </c>
      <c r="I15" s="24">
        <f>'Sum of Dataset'!I14/'Fuel Dataset'!I$1</f>
        <v>24130321.843333337</v>
      </c>
      <c r="J15" s="24">
        <f>'Sum of Dataset'!J14/'Fuel Dataset'!J$1</f>
        <v>24962401.906896554</v>
      </c>
      <c r="K15" s="24">
        <f>'Sum of Dataset'!K14/'Fuel Dataset'!K$1</f>
        <v>19116639.91478873</v>
      </c>
      <c r="L15" s="24">
        <f>'Sum of Dataset'!L14/'Fuel Dataset'!L$1</f>
        <v>15511787.816571426</v>
      </c>
      <c r="N15" s="24">
        <f>'Sum of Dataset'!N14/'Fuel Dataset'!N$1</f>
        <v>92132525.736727282</v>
      </c>
      <c r="O15" s="24">
        <f>'Sum of Dataset'!O14/'Fuel Dataset'!O$1</f>
        <v>66210289.550853655</v>
      </c>
      <c r="P15" s="24">
        <f>'Sum of Dataset'!P14/'Fuel Dataset'!P$1</f>
        <v>52061187.488219187</v>
      </c>
      <c r="Q15" s="24">
        <f>'Sum of Dataset'!Q14/'Fuel Dataset'!Q$1</f>
        <v>32904269.135636367</v>
      </c>
      <c r="R15" s="24">
        <f>'Sum of Dataset'!R14/'Fuel Dataset'!R$1</f>
        <v>26323510.667999994</v>
      </c>
      <c r="S15" s="24">
        <f>'Sum of Dataset'!S14/'Fuel Dataset'!S$1</f>
        <v>19252683.883333333</v>
      </c>
      <c r="T15" s="24">
        <f>'Sum of Dataset'!T14/'Fuel Dataset'!T$1</f>
        <v>7868583.2097826097</v>
      </c>
      <c r="U15" s="24">
        <f>'Sum of Dataset'!U14/'Fuel Dataset'!U$1</f>
        <v>15293865.957042255</v>
      </c>
      <c r="V15" s="24">
        <f>'Sum of Dataset'!V14/'Fuel Dataset'!V$1</f>
        <v>9048542.8929999992</v>
      </c>
      <c r="W15" s="24">
        <f>'Sum of Dataset'!W14/'Fuel Dataset'!W$1</f>
        <v>12452123.247247703</v>
      </c>
    </row>
    <row r="16" spans="1:23" x14ac:dyDescent="0.55000000000000004">
      <c r="A16" s="31" t="s">
        <v>42</v>
      </c>
      <c r="B16" s="31" t="s">
        <v>82</v>
      </c>
      <c r="C16" s="24">
        <f>'Sum of Dataset'!C15/'Fuel Dataset'!C$1</f>
        <v>152012780.33066666</v>
      </c>
      <c r="D16" s="24">
        <f>'Sum of Dataset'!D15/'Fuel Dataset'!D$1</f>
        <v>109800677.28808989</v>
      </c>
      <c r="E16" s="24">
        <f>'Sum of Dataset'!E15/'Fuel Dataset'!E$1</f>
        <v>73554571.127741933</v>
      </c>
      <c r="F16" s="24">
        <f>'Sum of Dataset'!F15/'Fuel Dataset'!F$1</f>
        <v>50113792.189538471</v>
      </c>
      <c r="G16" s="24">
        <f>'Sum of Dataset'!G15/'Fuel Dataset'!G$1</f>
        <v>35535363.192000002</v>
      </c>
      <c r="H16" s="24">
        <f>'Sum of Dataset'!H15/'Fuel Dataset'!H$1</f>
        <v>29316851.637600001</v>
      </c>
      <c r="I16" s="24">
        <f>'Sum of Dataset'!I15/'Fuel Dataset'!I$1</f>
        <v>21716448.626666665</v>
      </c>
      <c r="J16" s="24">
        <f>'Sum of Dataset'!J15/'Fuel Dataset'!J$1</f>
        <v>22465291.682758618</v>
      </c>
      <c r="K16" s="24">
        <f>'Sum of Dataset'!K15/'Fuel Dataset'!K$1</f>
        <v>17204309.636619721</v>
      </c>
      <c r="L16" s="24">
        <f>'Sum of Dataset'!L15/'Fuel Dataset'!L$1</f>
        <v>13960068.390857143</v>
      </c>
      <c r="N16" s="24">
        <f>'Sum of Dataset'!N15/'Fuel Dataset'!N$1</f>
        <v>82916061.998545453</v>
      </c>
      <c r="O16" s="24">
        <f>'Sum of Dataset'!O15/'Fuel Dataset'!O$1</f>
        <v>59586952.918536589</v>
      </c>
      <c r="P16" s="24">
        <f>'Sum of Dataset'!P15/'Fuel Dataset'!P$1</f>
        <v>46853254.211506851</v>
      </c>
      <c r="Q16" s="24">
        <f>'Sum of Dataset'!Q15/'Fuel Dataset'!Q$1</f>
        <v>29612695.384727277</v>
      </c>
      <c r="R16" s="24">
        <f>'Sum of Dataset'!R15/'Fuel Dataset'!R$1</f>
        <v>23690242.127999999</v>
      </c>
      <c r="S16" s="24">
        <f>'Sum of Dataset'!S15/'Fuel Dataset'!S$1</f>
        <v>17326744.466666669</v>
      </c>
      <c r="T16" s="24">
        <f>'Sum of Dataset'!T15/'Fuel Dataset'!T$1</f>
        <v>7081450.639130434</v>
      </c>
      <c r="U16" s="24">
        <f>'Sum of Dataset'!U15/'Fuel Dataset'!U$1</f>
        <v>13763946.312676055</v>
      </c>
      <c r="V16" s="24">
        <f>'Sum of Dataset'!V15/'Fuel Dataset'!V$1</f>
        <v>8143373.2280000001</v>
      </c>
      <c r="W16" s="24">
        <f>'Sum of Dataset'!W15/'Fuel Dataset'!W$1</f>
        <v>11206476.919266054</v>
      </c>
    </row>
    <row r="17" spans="1:23" x14ac:dyDescent="0.55000000000000004">
      <c r="A17" s="31" t="s">
        <v>42</v>
      </c>
      <c r="B17" s="31" t="s">
        <v>83</v>
      </c>
      <c r="C17" s="24">
        <f>'Sum of Dataset'!C16/'Fuel Dataset'!C$1</f>
        <v>171271827.30666667</v>
      </c>
      <c r="D17" s="24">
        <f>'Sum of Dataset'!D16/'Fuel Dataset'!D$1</f>
        <v>123711720.8022472</v>
      </c>
      <c r="E17" s="24">
        <f>'Sum of Dataset'!E16/'Fuel Dataset'!E$1</f>
        <v>82873464.825806454</v>
      </c>
      <c r="F17" s="24">
        <f>'Sum of Dataset'!F16/'Fuel Dataset'!F$1</f>
        <v>56462889.126153849</v>
      </c>
      <c r="G17" s="24">
        <f>'Sum of Dataset'!G16/'Fuel Dataset'!G$1</f>
        <v>40037466.420000002</v>
      </c>
      <c r="H17" s="24">
        <f>'Sum of Dataset'!H16/'Fuel Dataset'!H$1</f>
        <v>33031109.226</v>
      </c>
      <c r="I17" s="24">
        <f>'Sum of Dataset'!I16/'Fuel Dataset'!I$1</f>
        <v>24467783.766666666</v>
      </c>
      <c r="J17" s="24">
        <f>'Sum of Dataset'!J16/'Fuel Dataset'!J$1</f>
        <v>25311500.44827586</v>
      </c>
      <c r="K17" s="24">
        <f>'Sum of Dataset'!K16/'Fuel Dataset'!K$1</f>
        <v>19383985.626760561</v>
      </c>
      <c r="L17" s="24">
        <f>'Sum of Dataset'!L16/'Fuel Dataset'!L$1</f>
        <v>15728719.765714284</v>
      </c>
      <c r="N17" s="24">
        <f>'Sum of Dataset'!N16/'Fuel Dataset'!N$1</f>
        <v>93420996.712727264</v>
      </c>
      <c r="O17" s="24">
        <f>'Sum of Dataset'!O16/'Fuel Dataset'!O$1</f>
        <v>67136238.728048787</v>
      </c>
      <c r="P17" s="24">
        <f>'Sum of Dataset'!P16/'Fuel Dataset'!P$1</f>
        <v>52789261.841095895</v>
      </c>
      <c r="Q17" s="24">
        <f>'Sum of Dataset'!Q16/'Fuel Dataset'!Q$1</f>
        <v>33364434.483636368</v>
      </c>
      <c r="R17" s="24">
        <f>'Sum of Dataset'!R16/'Fuel Dataset'!R$1</f>
        <v>26691644.280000001</v>
      </c>
      <c r="S17" s="24">
        <f>'Sum of Dataset'!S16/'Fuel Dataset'!S$1</f>
        <v>19521932.166666668</v>
      </c>
      <c r="T17" s="24">
        <f>'Sum of Dataset'!T16/'Fuel Dataset'!T$1</f>
        <v>7978625.1413043477</v>
      </c>
      <c r="U17" s="24">
        <f>'Sum of Dataset'!U16/'Fuel Dataset'!U$1</f>
        <v>15507750.274647886</v>
      </c>
      <c r="V17" s="24">
        <f>'Sum of Dataset'!V16/'Fuel Dataset'!V$1</f>
        <v>9175086.5299999993</v>
      </c>
      <c r="W17" s="24">
        <f>'Sum of Dataset'!W16/'Fuel Dataset'!W$1</f>
        <v>12626265.866972476</v>
      </c>
    </row>
    <row r="18" spans="1:23" x14ac:dyDescent="0.55000000000000004">
      <c r="A18" s="31" t="s">
        <v>42</v>
      </c>
      <c r="B18" s="31" t="s">
        <v>84</v>
      </c>
      <c r="C18" s="24">
        <f>'Sum of Dataset'!C17/'Fuel Dataset'!C$1</f>
        <v>163956321.42933333</v>
      </c>
      <c r="D18" s="24">
        <f>'Sum of Dataset'!D17/'Fuel Dataset'!D$1</f>
        <v>118427642.0669663</v>
      </c>
      <c r="E18" s="24">
        <f>'Sum of Dataset'!E17/'Fuel Dataset'!E$1</f>
        <v>79333703.917419359</v>
      </c>
      <c r="F18" s="24">
        <f>'Sum of Dataset'!F17/'Fuel Dataset'!F$1</f>
        <v>54051198.868923075</v>
      </c>
      <c r="G18" s="24">
        <f>'Sum of Dataset'!G17/'Fuel Dataset'!G$1</f>
        <v>38327352.588000007</v>
      </c>
      <c r="H18" s="24">
        <f>'Sum of Dataset'!H17/'Fuel Dataset'!H$1</f>
        <v>31620256.796399999</v>
      </c>
      <c r="I18" s="24">
        <f>'Sum of Dataset'!I17/'Fuel Dataset'!I$1</f>
        <v>23422695.273333333</v>
      </c>
      <c r="J18" s="24">
        <f>'Sum of Dataset'!J17/'Fuel Dataset'!J$1</f>
        <v>24230374.420689657</v>
      </c>
      <c r="K18" s="24">
        <f>'Sum of Dataset'!K17/'Fuel Dataset'!K$1</f>
        <v>18556040.58169014</v>
      </c>
      <c r="L18" s="24">
        <f>'Sum of Dataset'!L17/'Fuel Dataset'!L$1</f>
        <v>15056901.500571428</v>
      </c>
      <c r="N18" s="24">
        <f>'Sum of Dataset'!N17/'Fuel Dataset'!N$1</f>
        <v>89430720.779636368</v>
      </c>
      <c r="O18" s="24">
        <f>'Sum of Dataset'!O17/'Fuel Dataset'!O$1</f>
        <v>64268659.414390251</v>
      </c>
      <c r="P18" s="24">
        <f>'Sum of Dataset'!P17/'Fuel Dataset'!P$1</f>
        <v>50534482.632328771</v>
      </c>
      <c r="Q18" s="24">
        <f>'Sum of Dataset'!Q17/'Fuel Dataset'!Q$1</f>
        <v>31939344.786181819</v>
      </c>
      <c r="R18" s="24">
        <f>'Sum of Dataset'!R17/'Fuel Dataset'!R$1</f>
        <v>25551568.392000005</v>
      </c>
      <c r="S18" s="24">
        <f>'Sum of Dataset'!S17/'Fuel Dataset'!S$1</f>
        <v>18688095.033333335</v>
      </c>
      <c r="T18" s="24">
        <f>'Sum of Dataset'!T17/'Fuel Dataset'!T$1</f>
        <v>7637835.4152173921</v>
      </c>
      <c r="U18" s="24">
        <f>'Sum of Dataset'!U17/'Fuel Dataset'!U$1</f>
        <v>14845370.243661972</v>
      </c>
      <c r="V18" s="24">
        <f>'Sum of Dataset'!V17/'Fuel Dataset'!V$1</f>
        <v>8783192.5419999994</v>
      </c>
      <c r="W18" s="24">
        <f>'Sum of Dataset'!W17/'Fuel Dataset'!W$1</f>
        <v>12086962.213761467</v>
      </c>
    </row>
    <row r="19" spans="1:23" x14ac:dyDescent="0.55000000000000004">
      <c r="A19" s="31" t="s">
        <v>42</v>
      </c>
      <c r="B19" s="31" t="s">
        <v>85</v>
      </c>
      <c r="C19" s="24">
        <f>'Sum of Dataset'!C18/'Fuel Dataset'!C$1</f>
        <v>166538029.77066663</v>
      </c>
      <c r="D19" s="24">
        <f>'Sum of Dataset'!D18/'Fuel Dataset'!D$1</f>
        <v>120292441.35438201</v>
      </c>
      <c r="E19" s="24">
        <f>'Sum of Dataset'!E18/'Fuel Dataset'!E$1</f>
        <v>80582917.630967721</v>
      </c>
      <c r="F19" s="24">
        <f>'Sum of Dataset'!F18/'Fuel Dataset'!F$1</f>
        <v>54902306.223384619</v>
      </c>
      <c r="G19" s="24">
        <f>'Sum of Dataset'!G18/'Fuel Dataset'!G$1</f>
        <v>38930867.262000002</v>
      </c>
      <c r="H19" s="24">
        <f>'Sum of Dataset'!H18/'Fuel Dataset'!H$1</f>
        <v>32118159.408599999</v>
      </c>
      <c r="I19" s="24">
        <f>'Sum of Dataset'!I18/'Fuel Dataset'!I$1</f>
        <v>23791516.476666667</v>
      </c>
      <c r="J19" s="24">
        <f>'Sum of Dataset'!J18/'Fuel Dataset'!J$1</f>
        <v>24611913.596551724</v>
      </c>
      <c r="K19" s="24">
        <f>'Sum of Dataset'!K18/'Fuel Dataset'!K$1</f>
        <v>18848229.893661972</v>
      </c>
      <c r="L19" s="24">
        <f>'Sum of Dataset'!L18/'Fuel Dataset'!L$1</f>
        <v>15293992.256571429</v>
      </c>
      <c r="N19" s="24">
        <f>'Sum of Dataset'!N18/'Fuel Dataset'!N$1</f>
        <v>90838925.329454526</v>
      </c>
      <c r="O19" s="24">
        <f>'Sum of Dataset'!O18/'Fuel Dataset'!O$1</f>
        <v>65280654.149634145</v>
      </c>
      <c r="P19" s="24">
        <f>'Sum of Dataset'!P18/'Fuel Dataset'!P$1</f>
        <v>51330214.65534246</v>
      </c>
      <c r="Q19" s="24">
        <f>'Sum of Dataset'!Q18/'Fuel Dataset'!Q$1</f>
        <v>32442271.859272726</v>
      </c>
      <c r="R19" s="24">
        <f>'Sum of Dataset'!R18/'Fuel Dataset'!R$1</f>
        <v>25953911.508000001</v>
      </c>
      <c r="S19" s="24">
        <f>'Sum of Dataset'!S18/'Fuel Dataset'!S$1</f>
        <v>18982363.716666669</v>
      </c>
      <c r="T19" s="24">
        <f>'Sum of Dataset'!T18/'Fuel Dataset'!T$1</f>
        <v>7758103.1989130434</v>
      </c>
      <c r="U19" s="24">
        <f>'Sum of Dataset'!U18/'Fuel Dataset'!U$1</f>
        <v>15079130.161267605</v>
      </c>
      <c r="V19" s="24">
        <f>'Sum of Dataset'!V18/'Fuel Dataset'!V$1</f>
        <v>8921495.4830000009</v>
      </c>
      <c r="W19" s="24">
        <f>'Sum of Dataset'!W18/'Fuel Dataset'!W$1</f>
        <v>12277287.361926606</v>
      </c>
    </row>
    <row r="20" spans="1:23" x14ac:dyDescent="0.55000000000000004">
      <c r="A20" s="31"/>
      <c r="B20" s="31"/>
    </row>
    <row r="21" spans="1:23" x14ac:dyDescent="0.55000000000000004">
      <c r="A21" s="31" t="s">
        <v>43</v>
      </c>
      <c r="B21" s="31" t="s">
        <v>81</v>
      </c>
      <c r="C21" s="24">
        <f>'Sum of Dataset'!C20/'Fuel Dataset'!C$1</f>
        <v>159619680.06400001</v>
      </c>
      <c r="D21" s="24">
        <f>'Sum of Dataset'!D20/'Fuel Dataset'!D$1</f>
        <v>115295233.34426965</v>
      </c>
      <c r="E21" s="24">
        <f>'Sum of Dataset'!E20/'Fuel Dataset'!E$1</f>
        <v>77235329.063225806</v>
      </c>
      <c r="F21" s="24">
        <f>'Sum of Dataset'!F20/'Fuel Dataset'!F$1</f>
        <v>52621545.758769244</v>
      </c>
      <c r="G21" s="24">
        <f>'Sum of Dataset'!G20/'Fuel Dataset'!G$1</f>
        <v>37313594.892000005</v>
      </c>
      <c r="H21" s="24">
        <f>'Sum of Dataset'!H20/'Fuel Dataset'!H$1</f>
        <v>30783901.647599999</v>
      </c>
      <c r="I21" s="24">
        <f>'Sum of Dataset'!I20/'Fuel Dataset'!I$1</f>
        <v>22803165.460000001</v>
      </c>
      <c r="J21" s="24">
        <f>'Sum of Dataset'!J20/'Fuel Dataset'!J$1</f>
        <v>23589481.510344829</v>
      </c>
      <c r="K21" s="24">
        <f>'Sum of Dataset'!K20/'Fuel Dataset'!K$1</f>
        <v>18065233.685915492</v>
      </c>
      <c r="L21" s="24">
        <f>'Sum of Dataset'!L20/'Fuel Dataset'!L$1</f>
        <v>14658646.762285715</v>
      </c>
      <c r="N21" s="24">
        <f>'Sum of Dataset'!N20/'Fuel Dataset'!N$1</f>
        <v>87065280.034909099</v>
      </c>
      <c r="O21" s="24">
        <f>'Sum of Dataset'!O20/'Fuel Dataset'!O$1</f>
        <v>62568754.680731706</v>
      </c>
      <c r="P21" s="24">
        <f>'Sum of Dataset'!P20/'Fuel Dataset'!P$1</f>
        <v>49197846.595068499</v>
      </c>
      <c r="Q21" s="24">
        <f>'Sum of Dataset'!Q20/'Fuel Dataset'!Q$1</f>
        <v>31094549.76654546</v>
      </c>
      <c r="R21" s="24">
        <f>'Sum of Dataset'!R20/'Fuel Dataset'!R$1</f>
        <v>24875729.927999999</v>
      </c>
      <c r="S21" s="24">
        <f>'Sum of Dataset'!S20/'Fuel Dataset'!S$1</f>
        <v>18193795.300000001</v>
      </c>
      <c r="T21" s="24">
        <f>'Sum of Dataset'!T20/'Fuel Dataset'!T$1</f>
        <v>7435814.8239130443</v>
      </c>
      <c r="U21" s="24">
        <f>'Sum of Dataset'!U20/'Fuel Dataset'!U$1</f>
        <v>14452710.502816902</v>
      </c>
      <c r="V21" s="24">
        <f>'Sum of Dataset'!V20/'Fuel Dataset'!V$1</f>
        <v>8550877.2780000009</v>
      </c>
      <c r="W21" s="24">
        <f>'Sum of Dataset'!W20/'Fuel Dataset'!W$1</f>
        <v>11767262.309174312</v>
      </c>
    </row>
    <row r="22" spans="1:23" x14ac:dyDescent="0.55000000000000004">
      <c r="A22" s="31" t="s">
        <v>43</v>
      </c>
      <c r="B22" s="31" t="s">
        <v>82</v>
      </c>
      <c r="C22" s="24">
        <f>'Sum of Dataset'!C21/'Fuel Dataset'!C$1</f>
        <v>155062883.04000002</v>
      </c>
      <c r="D22" s="24">
        <f>'Sum of Dataset'!D21/'Fuel Dataset'!D$1</f>
        <v>112003803.51573034</v>
      </c>
      <c r="E22" s="24">
        <f>'Sum of Dataset'!E21/'Fuel Dataset'!E$1</f>
        <v>75030427.277419373</v>
      </c>
      <c r="F22" s="24">
        <f>'Sum of Dataset'!F21/'Fuel Dataset'!F$1</f>
        <v>51119314.31076923</v>
      </c>
      <c r="G22" s="24">
        <f>'Sum of Dataset'!G21/'Fuel Dataset'!G$1</f>
        <v>36248372.370000005</v>
      </c>
      <c r="H22" s="24">
        <f>'Sum of Dataset'!H21/'Fuel Dataset'!H$1</f>
        <v>29905087.761</v>
      </c>
      <c r="I22" s="24">
        <f>'Sum of Dataset'!I21/'Fuel Dataset'!I$1</f>
        <v>22152184.350000001</v>
      </c>
      <c r="J22" s="24">
        <f>'Sum of Dataset'!J21/'Fuel Dataset'!J$1</f>
        <v>22916052.775862068</v>
      </c>
      <c r="K22" s="24">
        <f>'Sum of Dataset'!K21/'Fuel Dataset'!K$1</f>
        <v>17549510.292253524</v>
      </c>
      <c r="L22" s="24">
        <f>'Sum of Dataset'!L21/'Fuel Dataset'!L$1</f>
        <v>14240174.065714287</v>
      </c>
      <c r="N22" s="24">
        <f>'Sum of Dataset'!N21/'Fuel Dataset'!N$1</f>
        <v>84579754.385454565</v>
      </c>
      <c r="O22" s="24">
        <f>'Sum of Dataset'!O21/'Fuel Dataset'!O$1</f>
        <v>60782551.907926835</v>
      </c>
      <c r="P22" s="24">
        <f>'Sum of Dataset'!P21/'Fuel Dataset'!P$1</f>
        <v>47793354.361643843</v>
      </c>
      <c r="Q22" s="24">
        <f>'Sum of Dataset'!Q21/'Fuel Dataset'!Q$1</f>
        <v>30206867.547272727</v>
      </c>
      <c r="R22" s="24">
        <f>'Sum of Dataset'!R21/'Fuel Dataset'!R$1</f>
        <v>24165581.580000002</v>
      </c>
      <c r="S22" s="24">
        <f>'Sum of Dataset'!S21/'Fuel Dataset'!S$1</f>
        <v>17674401.75</v>
      </c>
      <c r="T22" s="24">
        <f>'Sum of Dataset'!T21/'Fuel Dataset'!T$1</f>
        <v>7223538.375</v>
      </c>
      <c r="U22" s="24">
        <f>'Sum of Dataset'!U21/'Fuel Dataset'!U$1</f>
        <v>14040116.841549296</v>
      </c>
      <c r="V22" s="24">
        <f>'Sum of Dataset'!V21/'Fuel Dataset'!V$1</f>
        <v>8306768.2050000001</v>
      </c>
      <c r="W22" s="24">
        <f>'Sum of Dataset'!W21/'Fuel Dataset'!W$1</f>
        <v>11431332.392201835</v>
      </c>
    </row>
    <row r="23" spans="1:23" x14ac:dyDescent="0.55000000000000004">
      <c r="A23" s="31" t="s">
        <v>43</v>
      </c>
      <c r="B23" s="31" t="s">
        <v>83</v>
      </c>
      <c r="C23" s="24">
        <f>'Sum of Dataset'!C22/'Fuel Dataset'!C$1</f>
        <v>156192259.66933334</v>
      </c>
      <c r="D23" s="24">
        <f>'Sum of Dataset'!D22/'Fuel Dataset'!D$1</f>
        <v>112819565.97033709</v>
      </c>
      <c r="E23" s="24">
        <f>'Sum of Dataset'!E22/'Fuel Dataset'!E$1</f>
        <v>75576899.840000004</v>
      </c>
      <c r="F23" s="24">
        <f>'Sum of Dataset'!F22/'Fuel Dataset'!F$1</f>
        <v>51491633.964307688</v>
      </c>
      <c r="G23" s="24">
        <f>'Sum of Dataset'!G22/'Fuel Dataset'!G$1</f>
        <v>36512381.808000006</v>
      </c>
      <c r="H23" s="24">
        <f>'Sum of Dataset'!H22/'Fuel Dataset'!H$1</f>
        <v>30122896.862399999</v>
      </c>
      <c r="I23" s="24">
        <f>'Sum of Dataset'!I22/'Fuel Dataset'!I$1</f>
        <v>22313526.373333335</v>
      </c>
      <c r="J23" s="24">
        <f>'Sum of Dataset'!J22/'Fuel Dataset'!J$1</f>
        <v>23082958.317241382</v>
      </c>
      <c r="K23" s="24">
        <f>'Sum of Dataset'!K22/'Fuel Dataset'!K$1</f>
        <v>17677329.447887324</v>
      </c>
      <c r="L23" s="24">
        <f>'Sum of Dataset'!L22/'Fuel Dataset'!L$1</f>
        <v>14343890.180571428</v>
      </c>
      <c r="N23" s="24">
        <f>'Sum of Dataset'!N22/'Fuel Dataset'!N$1</f>
        <v>85195778.001454547</v>
      </c>
      <c r="O23" s="24">
        <f>'Sum of Dataset'!O22/'Fuel Dataset'!O$1</f>
        <v>61225252.264390253</v>
      </c>
      <c r="P23" s="24">
        <f>'Sum of Dataset'!P22/'Fuel Dataset'!P$1</f>
        <v>48141449.898082197</v>
      </c>
      <c r="Q23" s="24">
        <f>'Sum of Dataset'!Q22/'Fuel Dataset'!Q$1</f>
        <v>30426874.615272727</v>
      </c>
      <c r="R23" s="24">
        <f>'Sum of Dataset'!R22/'Fuel Dataset'!R$1</f>
        <v>24341587.872000001</v>
      </c>
      <c r="S23" s="24">
        <f>'Sum of Dataset'!S22/'Fuel Dataset'!S$1</f>
        <v>17803130.533333335</v>
      </c>
      <c r="T23" s="24">
        <f>'Sum of Dataset'!T22/'Fuel Dataset'!T$1</f>
        <v>7276149.9043478267</v>
      </c>
      <c r="U23" s="24">
        <f>'Sum of Dataset'!U22/'Fuel Dataset'!U$1</f>
        <v>14142375.870422535</v>
      </c>
      <c r="V23" s="24">
        <f>'Sum of Dataset'!V22/'Fuel Dataset'!V$1</f>
        <v>8367269.2719999989</v>
      </c>
      <c r="W23" s="24">
        <f>'Sum of Dataset'!W22/'Fuel Dataset'!W$1</f>
        <v>11514590.741284402</v>
      </c>
    </row>
    <row r="24" spans="1:23" x14ac:dyDescent="0.55000000000000004">
      <c r="A24" s="31" t="s">
        <v>43</v>
      </c>
      <c r="B24" s="31" t="s">
        <v>84</v>
      </c>
      <c r="C24" s="24">
        <f>'Sum of Dataset'!C23/'Fuel Dataset'!C$1</f>
        <v>157496575.66933334</v>
      </c>
      <c r="D24" s="24">
        <f>'Sum of Dataset'!D23/'Fuel Dataset'!D$1</f>
        <v>113761689.25685392</v>
      </c>
      <c r="E24" s="24">
        <f>'Sum of Dataset'!E23/'Fuel Dataset'!E$1</f>
        <v>76208020.48516129</v>
      </c>
      <c r="F24" s="24">
        <f>'Sum of Dataset'!F23/'Fuel Dataset'!F$1</f>
        <v>51921625.579692304</v>
      </c>
      <c r="G24" s="24">
        <f>'Sum of Dataset'!G23/'Fuel Dataset'!G$1</f>
        <v>36817286.058000006</v>
      </c>
      <c r="H24" s="24">
        <f>'Sum of Dataset'!H23/'Fuel Dataset'!H$1</f>
        <v>30374444.387399998</v>
      </c>
      <c r="I24" s="24">
        <f>'Sum of Dataset'!I23/'Fuel Dataset'!I$1</f>
        <v>22499860.123333335</v>
      </c>
      <c r="J24" s="24">
        <f>'Sum of Dataset'!J23/'Fuel Dataset'!J$1</f>
        <v>23275717.368965518</v>
      </c>
      <c r="K24" s="24">
        <f>'Sum of Dataset'!K23/'Fuel Dataset'!K$1</f>
        <v>17824947.669718314</v>
      </c>
      <c r="L24" s="24">
        <f>'Sum of Dataset'!L23/'Fuel Dataset'!L$1</f>
        <v>14463671.823428573</v>
      </c>
      <c r="N24" s="24">
        <f>'Sum of Dataset'!N23/'Fuel Dataset'!N$1</f>
        <v>85907223.092363641</v>
      </c>
      <c r="O24" s="24">
        <f>'Sum of Dataset'!O23/'Fuel Dataset'!O$1</f>
        <v>61736526.486951217</v>
      </c>
      <c r="P24" s="24">
        <f>'Sum of Dataset'!P23/'Fuel Dataset'!P$1</f>
        <v>48543465.103561647</v>
      </c>
      <c r="Q24" s="24">
        <f>'Sum of Dataset'!Q23/'Fuel Dataset'!Q$1</f>
        <v>30680960.56981818</v>
      </c>
      <c r="R24" s="24">
        <f>'Sum of Dataset'!R23/'Fuel Dataset'!R$1</f>
        <v>24544857.372000001</v>
      </c>
      <c r="S24" s="24">
        <f>'Sum of Dataset'!S23/'Fuel Dataset'!S$1</f>
        <v>17951799.283333335</v>
      </c>
      <c r="T24" s="24">
        <f>'Sum of Dataset'!T23/'Fuel Dataset'!T$1</f>
        <v>7336910.909782609</v>
      </c>
      <c r="U24" s="24">
        <f>'Sum of Dataset'!U23/'Fuel Dataset'!U$1</f>
        <v>14260474.726056339</v>
      </c>
      <c r="V24" s="24">
        <f>'Sum of Dataset'!V23/'Fuel Dataset'!V$1</f>
        <v>8437141.8970000017</v>
      </c>
      <c r="W24" s="24">
        <f>'Sum of Dataset'!W23/'Fuel Dataset'!W$1</f>
        <v>11610745.729816515</v>
      </c>
    </row>
    <row r="25" spans="1:23" x14ac:dyDescent="0.55000000000000004">
      <c r="A25" s="31" t="s">
        <v>43</v>
      </c>
      <c r="B25" s="31" t="s">
        <v>85</v>
      </c>
      <c r="C25" s="24">
        <f>'Sum of Dataset'!C24/'Fuel Dataset'!C$1</f>
        <v>164083210.44266668</v>
      </c>
      <c r="D25" s="24">
        <f>'Sum of Dataset'!D24/'Fuel Dataset'!D$1</f>
        <v>118519295.54224719</v>
      </c>
      <c r="E25" s="24">
        <f>'Sum of Dataset'!E24/'Fuel Dataset'!E$1</f>
        <v>79395101.82709679</v>
      </c>
      <c r="F25" s="24">
        <f>'Sum of Dataset'!F24/'Fuel Dataset'!F$1</f>
        <v>54093030.151999995</v>
      </c>
      <c r="G25" s="24">
        <f>'Sum of Dataset'!G24/'Fuel Dataset'!G$1</f>
        <v>38357014.878000006</v>
      </c>
      <c r="H25" s="24">
        <f>'Sum of Dataset'!H24/'Fuel Dataset'!H$1</f>
        <v>31644728.3334</v>
      </c>
      <c r="I25" s="24">
        <f>'Sum of Dataset'!I24/'Fuel Dataset'!I$1</f>
        <v>23440822.556666669</v>
      </c>
      <c r="J25" s="24">
        <f>'Sum of Dataset'!J24/'Fuel Dataset'!J$1</f>
        <v>24249126.782758623</v>
      </c>
      <c r="K25" s="24">
        <f>'Sum of Dataset'!K24/'Fuel Dataset'!K$1</f>
        <v>18570401.46549296</v>
      </c>
      <c r="L25" s="24">
        <f>'Sum of Dataset'!L24/'Fuel Dataset'!L$1</f>
        <v>15068554.332</v>
      </c>
      <c r="N25" s="24">
        <f>'Sum of Dataset'!N24/'Fuel Dataset'!N$1</f>
        <v>89499932.968727291</v>
      </c>
      <c r="O25" s="24">
        <f>'Sum of Dataset'!O24/'Fuel Dataset'!O$1</f>
        <v>64318398.190609761</v>
      </c>
      <c r="P25" s="24">
        <f>'Sum of Dataset'!P24/'Fuel Dataset'!P$1</f>
        <v>50573592.25972604</v>
      </c>
      <c r="Q25" s="24">
        <f>'Sum of Dataset'!Q24/'Fuel Dataset'!Q$1</f>
        <v>31964063.271636359</v>
      </c>
      <c r="R25" s="24">
        <f>'Sum of Dataset'!R24/'Fuel Dataset'!R$1</f>
        <v>25571343.252000004</v>
      </c>
      <c r="S25" s="24">
        <f>'Sum of Dataset'!S24/'Fuel Dataset'!S$1</f>
        <v>18702558.116666667</v>
      </c>
      <c r="T25" s="24">
        <f>'Sum of Dataset'!T24/'Fuel Dataset'!T$1</f>
        <v>7643746.485869566</v>
      </c>
      <c r="U25" s="24">
        <f>'Sum of Dataset'!U24/'Fuel Dataset'!U$1</f>
        <v>14856859.366901409</v>
      </c>
      <c r="V25" s="24">
        <f>'Sum of Dataset'!V24/'Fuel Dataset'!V$1</f>
        <v>8789990.0270000007</v>
      </c>
      <c r="W25" s="24">
        <f>'Sum of Dataset'!W24/'Fuel Dataset'!W$1</f>
        <v>12096316.550917432</v>
      </c>
    </row>
    <row r="26" spans="1:23" x14ac:dyDescent="0.55000000000000004">
      <c r="A26" s="31"/>
      <c r="B26" s="31"/>
    </row>
    <row r="27" spans="1:23" x14ac:dyDescent="0.55000000000000004">
      <c r="A27" s="31" t="s">
        <v>44</v>
      </c>
      <c r="B27" s="31" t="s">
        <v>81</v>
      </c>
      <c r="C27" s="24">
        <f>'Sum of Dataset'!C26/'Fuel Dataset'!C$1</f>
        <v>163325354.53866667</v>
      </c>
      <c r="D27" s="24">
        <f>'Sum of Dataset'!D26/'Fuel Dataset'!D$1</f>
        <v>117971887.01932587</v>
      </c>
      <c r="E27" s="24">
        <f>'Sum of Dataset'!E26/'Fuel Dataset'!E$1</f>
        <v>79028397.357419357</v>
      </c>
      <c r="F27" s="24">
        <f>'Sum of Dataset'!F26/'Fuel Dataset'!F$1</f>
        <v>53843189.097846158</v>
      </c>
      <c r="G27" s="24">
        <f>'Sum of Dataset'!G26/'Fuel Dataset'!G$1</f>
        <v>38179854.216000006</v>
      </c>
      <c r="H27" s="24">
        <f>'Sum of Dataset'!H26/'Fuel Dataset'!H$1</f>
        <v>31498569.904800002</v>
      </c>
      <c r="I27" s="24">
        <f>'Sum of Dataset'!I26/'Fuel Dataset'!I$1</f>
        <v>23332555.74666667</v>
      </c>
      <c r="J27" s="24">
        <f>'Sum of Dataset'!J26/'Fuel Dataset'!J$1</f>
        <v>24137126.634482764</v>
      </c>
      <c r="K27" s="24">
        <f>'Sum of Dataset'!K26/'Fuel Dataset'!K$1</f>
        <v>18484629.811267607</v>
      </c>
      <c r="L27" s="24">
        <f>'Sum of Dataset'!L26/'Fuel Dataset'!L$1</f>
        <v>14998956.761142859</v>
      </c>
      <c r="N27" s="24">
        <f>'Sum of Dataset'!N26/'Fuel Dataset'!N$1</f>
        <v>89086557.02109091</v>
      </c>
      <c r="O27" s="24">
        <f>'Sum of Dataset'!O26/'Fuel Dataset'!O$1</f>
        <v>64021328.931219526</v>
      </c>
      <c r="P27" s="24">
        <f>'Sum of Dataset'!P26/'Fuel Dataset'!P$1</f>
        <v>50340006.535890415</v>
      </c>
      <c r="Q27" s="24">
        <f>'Sum of Dataset'!Q26/'Fuel Dataset'!Q$1</f>
        <v>31816429.921454545</v>
      </c>
      <c r="R27" s="24">
        <f>'Sum of Dataset'!R26/'Fuel Dataset'!R$1</f>
        <v>25453236.144000001</v>
      </c>
      <c r="S27" s="24">
        <f>'Sum of Dataset'!S26/'Fuel Dataset'!S$1</f>
        <v>18616176.06666667</v>
      </c>
      <c r="T27" s="24">
        <f>'Sum of Dataset'!T26/'Fuel Dataset'!T$1</f>
        <v>7608442.0913043488</v>
      </c>
      <c r="U27" s="24">
        <f>'Sum of Dataset'!U26/'Fuel Dataset'!U$1</f>
        <v>14788239.557746479</v>
      </c>
      <c r="V27" s="24">
        <f>'Sum of Dataset'!V26/'Fuel Dataset'!V$1</f>
        <v>8749391.4440000001</v>
      </c>
      <c r="W27" s="24">
        <f>'Sum of Dataset'!W26/'Fuel Dataset'!W$1</f>
        <v>12040446.941284405</v>
      </c>
    </row>
    <row r="28" spans="1:23" x14ac:dyDescent="0.55000000000000004">
      <c r="A28" s="31" t="s">
        <v>44</v>
      </c>
      <c r="B28" s="31" t="s">
        <v>82</v>
      </c>
      <c r="C28" s="24">
        <f>'Sum of Dataset'!C27/'Fuel Dataset'!C$1</f>
        <v>160082406.29333335</v>
      </c>
      <c r="D28" s="24">
        <f>'Sum of Dataset'!D27/'Fuel Dataset'!D$1</f>
        <v>115629466.11910115</v>
      </c>
      <c r="E28" s="24">
        <f>'Sum of Dataset'!E27/'Fuel Dataset'!E$1</f>
        <v>77459228.851612911</v>
      </c>
      <c r="F28" s="24">
        <f>'Sum of Dataset'!F27/'Fuel Dataset'!F$1</f>
        <v>52774091.919999994</v>
      </c>
      <c r="G28" s="24">
        <f>'Sum of Dataset'!G27/'Fuel Dataset'!G$1</f>
        <v>37421764.380000003</v>
      </c>
      <c r="H28" s="24">
        <f>'Sum of Dataset'!H27/'Fuel Dataset'!H$1</f>
        <v>30873142.013999999</v>
      </c>
      <c r="I28" s="24">
        <f>'Sum of Dataset'!I27/'Fuel Dataset'!I$1</f>
        <v>22869270.233333338</v>
      </c>
      <c r="J28" s="24">
        <f>'Sum of Dataset'!J27/'Fuel Dataset'!J$1</f>
        <v>23657865.758620694</v>
      </c>
      <c r="K28" s="24">
        <f>'Sum of Dataset'!K27/'Fuel Dataset'!K$1</f>
        <v>18117603.528169014</v>
      </c>
      <c r="L28" s="24">
        <f>'Sum of Dataset'!L27/'Fuel Dataset'!L$1</f>
        <v>14701141.148571428</v>
      </c>
      <c r="N28" s="24">
        <f>'Sum of Dataset'!N27/'Fuel Dataset'!N$1</f>
        <v>87317676.159999996</v>
      </c>
      <c r="O28" s="24">
        <f>'Sum of Dataset'!O27/'Fuel Dataset'!O$1</f>
        <v>62750137.101219527</v>
      </c>
      <c r="P28" s="24">
        <f>'Sum of Dataset'!P27/'Fuel Dataset'!P$1</f>
        <v>49340467.693150692</v>
      </c>
      <c r="Q28" s="24">
        <f>'Sum of Dataset'!Q27/'Fuel Dataset'!Q$1</f>
        <v>31184690.679999996</v>
      </c>
      <c r="R28" s="24">
        <f>'Sum of Dataset'!R27/'Fuel Dataset'!R$1</f>
        <v>24947842.919999998</v>
      </c>
      <c r="S28" s="24">
        <f>'Sum of Dataset'!S27/'Fuel Dataset'!S$1</f>
        <v>18246537.833333336</v>
      </c>
      <c r="T28" s="24">
        <f>'Sum of Dataset'!T27/'Fuel Dataset'!T$1</f>
        <v>7457370.728260871</v>
      </c>
      <c r="U28" s="24">
        <f>'Sum of Dataset'!U27/'Fuel Dataset'!U$1</f>
        <v>14494607.894366199</v>
      </c>
      <c r="V28" s="24">
        <f>'Sum of Dataset'!V27/'Fuel Dataset'!V$1</f>
        <v>8575665.6699999999</v>
      </c>
      <c r="W28" s="24">
        <f>'Sum of Dataset'!W27/'Fuel Dataset'!W$1</f>
        <v>11801374.775229357</v>
      </c>
    </row>
    <row r="29" spans="1:23" x14ac:dyDescent="0.55000000000000004">
      <c r="A29" s="31" t="s">
        <v>44</v>
      </c>
      <c r="B29" s="31" t="s">
        <v>83</v>
      </c>
      <c r="C29" s="24">
        <f>'Sum of Dataset'!C28/'Fuel Dataset'!C$1</f>
        <v>168408386.70933333</v>
      </c>
      <c r="D29" s="24">
        <f>'Sum of Dataset'!D28/'Fuel Dataset'!D$1</f>
        <v>121643422.8849438</v>
      </c>
      <c r="E29" s="24">
        <f>'Sum of Dataset'!E28/'Fuel Dataset'!E$1</f>
        <v>81487929.05290322</v>
      </c>
      <c r="F29" s="24">
        <f>'Sum of Dataset'!F28/'Fuel Dataset'!F$1</f>
        <v>55518903.58276923</v>
      </c>
      <c r="G29" s="24">
        <f>'Sum of Dataset'!G28/'Fuel Dataset'!G$1</f>
        <v>39368092.428000003</v>
      </c>
      <c r="H29" s="24">
        <f>'Sum of Dataset'!H28/'Fuel Dataset'!H$1</f>
        <v>32478872.348400004</v>
      </c>
      <c r="I29" s="24">
        <f>'Sum of Dataset'!I28/'Fuel Dataset'!I$1</f>
        <v>24058714.473333336</v>
      </c>
      <c r="J29" s="24">
        <f>'Sum of Dataset'!J28/'Fuel Dataset'!J$1</f>
        <v>24888325.317241382</v>
      </c>
      <c r="K29" s="24">
        <f>'Sum of Dataset'!K28/'Fuel Dataset'!K$1</f>
        <v>19059910.778873239</v>
      </c>
      <c r="L29" s="24">
        <f>'Sum of Dataset'!L28/'Fuel Dataset'!L$1</f>
        <v>15465756.174857143</v>
      </c>
      <c r="N29" s="24">
        <f>'Sum of Dataset'!N28/'Fuel Dataset'!N$1</f>
        <v>91859120.023272723</v>
      </c>
      <c r="O29" s="24">
        <f>'Sum of Dataset'!O28/'Fuel Dataset'!O$1</f>
        <v>66013808.760731705</v>
      </c>
      <c r="P29" s="24">
        <f>'Sum of Dataset'!P28/'Fuel Dataset'!P$1</f>
        <v>51906694.533698633</v>
      </c>
      <c r="Q29" s="24">
        <f>'Sum of Dataset'!Q28/'Fuel Dataset'!Q$1</f>
        <v>32806624.844363637</v>
      </c>
      <c r="R29" s="24">
        <f>'Sum of Dataset'!R28/'Fuel Dataset'!R$1</f>
        <v>26245394.952</v>
      </c>
      <c r="S29" s="24">
        <f>'Sum of Dataset'!S28/'Fuel Dataset'!S$1</f>
        <v>19195551.033333339</v>
      </c>
      <c r="T29" s="24">
        <f>'Sum of Dataset'!T28/'Fuel Dataset'!T$1</f>
        <v>7845232.9804347828</v>
      </c>
      <c r="U29" s="24">
        <f>'Sum of Dataset'!U28/'Fuel Dataset'!U$1</f>
        <v>15248481.004225353</v>
      </c>
      <c r="V29" s="24">
        <f>'Sum of Dataset'!V28/'Fuel Dataset'!V$1</f>
        <v>9021691.102</v>
      </c>
      <c r="W29" s="24">
        <f>'Sum of Dataset'!W28/'Fuel Dataset'!W$1</f>
        <v>12415171.241284404</v>
      </c>
    </row>
    <row r="30" spans="1:23" x14ac:dyDescent="0.55000000000000004">
      <c r="A30" s="31" t="s">
        <v>44</v>
      </c>
      <c r="B30" s="31" t="s">
        <v>84</v>
      </c>
      <c r="C30" s="24">
        <f>'Sum of Dataset'!C29/'Fuel Dataset'!C$1</f>
        <v>157265083.73333332</v>
      </c>
      <c r="D30" s="24">
        <f>'Sum of Dataset'!D29/'Fuel Dataset'!D$1</f>
        <v>113594479.82022472</v>
      </c>
      <c r="E30" s="24">
        <f>'Sum of Dataset'!E29/'Fuel Dataset'!E$1</f>
        <v>76096008.258064523</v>
      </c>
      <c r="F30" s="24">
        <f>'Sum of Dataset'!F29/'Fuel Dataset'!F$1</f>
        <v>51845310.030769229</v>
      </c>
      <c r="G30" s="24">
        <f>'Sum of Dataset'!G29/'Fuel Dataset'!G$1</f>
        <v>36763171.200000003</v>
      </c>
      <c r="H30" s="24">
        <f>'Sum of Dataset'!H29/'Fuel Dataset'!H$1</f>
        <v>30329799.359999999</v>
      </c>
      <c r="I30" s="24">
        <f>'Sum of Dataset'!I29/'Fuel Dataset'!I$1</f>
        <v>22466789.333333332</v>
      </c>
      <c r="J30" s="24">
        <f>'Sum of Dataset'!J29/'Fuel Dataset'!J$1</f>
        <v>23241506.206896551</v>
      </c>
      <c r="K30" s="24">
        <f>'Sum of Dataset'!K29/'Fuel Dataset'!K$1</f>
        <v>17798748.169014085</v>
      </c>
      <c r="L30" s="24">
        <f>'Sum of Dataset'!L29/'Fuel Dataset'!L$1</f>
        <v>14442412.800000001</v>
      </c>
      <c r="N30" s="24">
        <f>'Sum of Dataset'!N29/'Fuel Dataset'!N$1</f>
        <v>85780954.763636366</v>
      </c>
      <c r="O30" s="24">
        <f>'Sum of Dataset'!O29/'Fuel Dataset'!O$1</f>
        <v>61645784.780487806</v>
      </c>
      <c r="P30" s="24">
        <f>'Sum of Dataset'!P29/'Fuel Dataset'!P$1</f>
        <v>48472114.84931507</v>
      </c>
      <c r="Q30" s="24">
        <f>'Sum of Dataset'!Q29/'Fuel Dataset'!Q$1</f>
        <v>30635865.018181819</v>
      </c>
      <c r="R30" s="24">
        <f>'Sum of Dataset'!R29/'Fuel Dataset'!R$1</f>
        <v>24508780.800000001</v>
      </c>
      <c r="S30" s="24">
        <f>'Sum of Dataset'!S29/'Fuel Dataset'!S$1</f>
        <v>17925413.333333332</v>
      </c>
      <c r="T30" s="24">
        <f>'Sum of Dataset'!T29/'Fuel Dataset'!T$1</f>
        <v>7326126.9565217393</v>
      </c>
      <c r="U30" s="24">
        <f>'Sum of Dataset'!U29/'Fuel Dataset'!U$1</f>
        <v>14239514.366197182</v>
      </c>
      <c r="V30" s="24">
        <f>'Sum of Dataset'!V29/'Fuel Dataset'!V$1</f>
        <v>8424740.8000000007</v>
      </c>
      <c r="W30" s="24">
        <f>'Sum of Dataset'!W29/'Fuel Dataset'!W$1</f>
        <v>11593680</v>
      </c>
    </row>
    <row r="31" spans="1:23" x14ac:dyDescent="0.55000000000000004">
      <c r="A31" s="31" t="s">
        <v>44</v>
      </c>
      <c r="B31" s="31" t="s">
        <v>85</v>
      </c>
      <c r="C31" s="24">
        <f>'Sum of Dataset'!C30/'Fuel Dataset'!C$1</f>
        <v>169918430.37866667</v>
      </c>
      <c r="D31" s="24">
        <f>'Sum of Dataset'!D30/'Fuel Dataset'!D$1</f>
        <v>122734145.76539326</v>
      </c>
      <c r="E31" s="24">
        <f>'Sum of Dataset'!E30/'Fuel Dataset'!E$1</f>
        <v>82218595.344516128</v>
      </c>
      <c r="F31" s="24">
        <f>'Sum of Dataset'!F30/'Fuel Dataset'!F$1</f>
        <v>56016717.085538462</v>
      </c>
      <c r="G31" s="24">
        <f>'Sum of Dataset'!G30/'Fuel Dataset'!G$1</f>
        <v>39721088.736000009</v>
      </c>
      <c r="H31" s="24">
        <f>'Sum of Dataset'!H30/'Fuel Dataset'!H$1</f>
        <v>32770096.060800001</v>
      </c>
      <c r="I31" s="24">
        <f>'Sum of Dataset'!I30/'Fuel Dataset'!I$1</f>
        <v>24274438.346666671</v>
      </c>
      <c r="J31" s="24">
        <f>'Sum of Dataset'!J30/'Fuel Dataset'!J$1</f>
        <v>25111487.94482759</v>
      </c>
      <c r="K31" s="24">
        <f>'Sum of Dataset'!K30/'Fuel Dataset'!K$1</f>
        <v>19230812.585915495</v>
      </c>
      <c r="L31" s="24">
        <f>'Sum of Dataset'!L30/'Fuel Dataset'!L$1</f>
        <v>15604430.784000002</v>
      </c>
      <c r="N31" s="24">
        <f>'Sum of Dataset'!N30/'Fuel Dataset'!N$1</f>
        <v>92682780.206545442</v>
      </c>
      <c r="O31" s="24">
        <f>'Sum of Dataset'!O30/'Fuel Dataset'!O$1</f>
        <v>66605725.445853658</v>
      </c>
      <c r="P31" s="24">
        <f>'Sum of Dataset'!P30/'Fuel Dataset'!P$1</f>
        <v>52372118.952328764</v>
      </c>
      <c r="Q31" s="24">
        <f>'Sum of Dataset'!Q30/'Fuel Dataset'!Q$1</f>
        <v>33100787.368727271</v>
      </c>
      <c r="R31" s="24">
        <f>'Sum of Dataset'!R30/'Fuel Dataset'!R$1</f>
        <v>26480725.824000005</v>
      </c>
      <c r="S31" s="24">
        <f>'Sum of Dataset'!S30/'Fuel Dataset'!S$1</f>
        <v>19367669.06666667</v>
      </c>
      <c r="T31" s="24">
        <f>'Sum of Dataset'!T30/'Fuel Dataset'!T$1</f>
        <v>7915577.721739131</v>
      </c>
      <c r="U31" s="24">
        <f>'Sum of Dataset'!U30/'Fuel Dataset'!U$1</f>
        <v>15385207.402816903</v>
      </c>
      <c r="V31" s="24">
        <f>'Sum of Dataset'!V30/'Fuel Dataset'!V$1</f>
        <v>9102584.6240000017</v>
      </c>
      <c r="W31" s="24">
        <f>'Sum of Dataset'!W30/'Fuel Dataset'!W$1</f>
        <v>12526492.601834863</v>
      </c>
    </row>
    <row r="32" spans="1:23" x14ac:dyDescent="0.55000000000000004">
      <c r="A32" s="31"/>
      <c r="B32" s="31"/>
    </row>
    <row r="33" spans="1:23" x14ac:dyDescent="0.55000000000000004">
      <c r="A33" s="31" t="s">
        <v>45</v>
      </c>
      <c r="B33" s="31" t="s">
        <v>81</v>
      </c>
      <c r="C33" s="24">
        <f>'Sum of Dataset'!C32/'Fuel Dataset'!C$1</f>
        <v>165797307.10399997</v>
      </c>
      <c r="D33" s="24">
        <f>'Sum of Dataset'!D32/'Fuel Dataset'!D$1</f>
        <v>119757408.37685393</v>
      </c>
      <c r="E33" s="24">
        <f>'Sum of Dataset'!E32/'Fuel Dataset'!E$1</f>
        <v>80224503.43741934</v>
      </c>
      <c r="F33" s="24">
        <f>'Sum of Dataset'!F32/'Fuel Dataset'!F$1</f>
        <v>54658113.454153851</v>
      </c>
      <c r="G33" s="24">
        <f>'Sum of Dataset'!G32/'Fuel Dataset'!G$1</f>
        <v>38757711.762000002</v>
      </c>
      <c r="H33" s="24">
        <f>'Sum of Dataset'!H32/'Fuel Dataset'!H$1</f>
        <v>31975305.258599993</v>
      </c>
      <c r="I33" s="24">
        <f>'Sum of Dataset'!I32/'Fuel Dataset'!I$1</f>
        <v>23685697.310000002</v>
      </c>
      <c r="J33" s="24">
        <f>'Sum of Dataset'!J32/'Fuel Dataset'!J$1</f>
        <v>24502445.493103452</v>
      </c>
      <c r="K33" s="24">
        <f>'Sum of Dataset'!K32/'Fuel Dataset'!K$1</f>
        <v>18764397.323239438</v>
      </c>
      <c r="L33" s="24">
        <f>'Sum of Dataset'!L32/'Fuel Dataset'!L$1</f>
        <v>15225968.113714287</v>
      </c>
      <c r="N33" s="24">
        <f>'Sum of Dataset'!N32/'Fuel Dataset'!N$1</f>
        <v>90434894.783999979</v>
      </c>
      <c r="O33" s="24">
        <f>'Sum of Dataset'!O32/'Fuel Dataset'!O$1</f>
        <v>64990300.887439027</v>
      </c>
      <c r="P33" s="24">
        <f>'Sum of Dataset'!P32/'Fuel Dataset'!P$1</f>
        <v>51101909.72383561</v>
      </c>
      <c r="Q33" s="24">
        <f>'Sum of Dataset'!Q32/'Fuel Dataset'!Q$1</f>
        <v>32297976.132000003</v>
      </c>
      <c r="R33" s="24">
        <f>'Sum of Dataset'!R32/'Fuel Dataset'!R$1</f>
        <v>25838474.508000001</v>
      </c>
      <c r="S33" s="24">
        <f>'Sum of Dataset'!S32/'Fuel Dataset'!S$1</f>
        <v>18897934.549999997</v>
      </c>
      <c r="T33" s="24">
        <f>'Sum of Dataset'!T32/'Fuel Dataset'!T$1</f>
        <v>7723596.9489130443</v>
      </c>
      <c r="U33" s="24">
        <f>'Sum of Dataset'!U32/'Fuel Dataset'!U$1</f>
        <v>15012061.675352113</v>
      </c>
      <c r="V33" s="24">
        <f>'Sum of Dataset'!V32/'Fuel Dataset'!V$1</f>
        <v>8881814.7330000009</v>
      </c>
      <c r="W33" s="24">
        <f>'Sum of Dataset'!W32/'Fuel Dataset'!W$1</f>
        <v>12222680.825229358</v>
      </c>
    </row>
    <row r="34" spans="1:23" x14ac:dyDescent="0.55000000000000004">
      <c r="A34" s="31" t="s">
        <v>45</v>
      </c>
      <c r="B34" s="31" t="s">
        <v>82</v>
      </c>
      <c r="C34" s="24">
        <f>'Sum of Dataset'!C33/'Fuel Dataset'!C$1</f>
        <v>173963806.70933333</v>
      </c>
      <c r="D34" s="24">
        <f>'Sum of Dataset'!D33/'Fuel Dataset'!D$1</f>
        <v>125656170.2164045</v>
      </c>
      <c r="E34" s="24">
        <f>'Sum of Dataset'!E33/'Fuel Dataset'!E$1</f>
        <v>84176035.504516125</v>
      </c>
      <c r="F34" s="24">
        <f>'Sum of Dataset'!F33/'Fuel Dataset'!F$1</f>
        <v>57350349.351999998</v>
      </c>
      <c r="G34" s="24">
        <f>'Sum of Dataset'!G33/'Fuel Dataset'!G$1</f>
        <v>40666758.678000003</v>
      </c>
      <c r="H34" s="24">
        <f>'Sum of Dataset'!H33/'Fuel Dataset'!H$1</f>
        <v>33550278.473399997</v>
      </c>
      <c r="I34" s="24">
        <f>'Sum of Dataset'!I33/'Fuel Dataset'!I$1</f>
        <v>24852358.223333336</v>
      </c>
      <c r="J34" s="24">
        <f>'Sum of Dataset'!J33/'Fuel Dataset'!J$1</f>
        <v>25709336.09310345</v>
      </c>
      <c r="K34" s="24">
        <f>'Sum of Dataset'!K33/'Fuel Dataset'!K$1</f>
        <v>19688655.057042256</v>
      </c>
      <c r="L34" s="24">
        <f>'Sum of Dataset'!L33/'Fuel Dataset'!L$1</f>
        <v>15975937.246285714</v>
      </c>
      <c r="N34" s="24">
        <f>'Sum of Dataset'!N33/'Fuel Dataset'!N$1</f>
        <v>94889349.114181817</v>
      </c>
      <c r="O34" s="24">
        <f>'Sum of Dataset'!O33/'Fuel Dataset'!O$1</f>
        <v>68191458.227195129</v>
      </c>
      <c r="P34" s="24">
        <f>'Sum of Dataset'!P33/'Fuel Dataset'!P$1</f>
        <v>53618981.520000003</v>
      </c>
      <c r="Q34" s="24">
        <f>'Sum of Dataset'!Q33/'Fuel Dataset'!Q$1</f>
        <v>33888842.79890909</v>
      </c>
      <c r="R34" s="24">
        <f>'Sum of Dataset'!R33/'Fuel Dataset'!R$1</f>
        <v>27111172.452</v>
      </c>
      <c r="S34" s="24">
        <f>'Sum of Dataset'!S33/'Fuel Dataset'!S$1</f>
        <v>19828769.783333335</v>
      </c>
      <c r="T34" s="24">
        <f>'Sum of Dataset'!T33/'Fuel Dataset'!T$1</f>
        <v>8104029.8554347828</v>
      </c>
      <c r="U34" s="24">
        <f>'Sum of Dataset'!U33/'Fuel Dataset'!U$1</f>
        <v>15751494.64859155</v>
      </c>
      <c r="V34" s="24">
        <f>'Sum of Dataset'!V33/'Fuel Dataset'!V$1</f>
        <v>9319296.727</v>
      </c>
      <c r="W34" s="24">
        <f>'Sum of Dataset'!W33/'Fuel Dataset'!W$1</f>
        <v>12824720.266513761</v>
      </c>
    </row>
    <row r="35" spans="1:23" x14ac:dyDescent="0.55000000000000004">
      <c r="A35" s="31" t="s">
        <v>45</v>
      </c>
      <c r="B35" s="31" t="s">
        <v>83</v>
      </c>
      <c r="C35" s="24">
        <f>'Sum of Dataset'!C34/'Fuel Dataset'!C$1</f>
        <v>178073336.06400001</v>
      </c>
      <c r="D35" s="24">
        <f>'Sum of Dataset'!D34/'Fuel Dataset'!D$1</f>
        <v>128624533.17573032</v>
      </c>
      <c r="E35" s="24">
        <f>'Sum of Dataset'!E34/'Fuel Dataset'!E$1</f>
        <v>86164517.450322583</v>
      </c>
      <c r="F35" s="24">
        <f>'Sum of Dataset'!F34/'Fuel Dataset'!F$1</f>
        <v>58705130.835692316</v>
      </c>
      <c r="G35" s="24">
        <f>'Sum of Dataset'!G34/'Fuel Dataset'!G$1</f>
        <v>41627425.392000005</v>
      </c>
      <c r="H35" s="24">
        <f>'Sum of Dataset'!H34/'Fuel Dataset'!H$1</f>
        <v>34342833.297599994</v>
      </c>
      <c r="I35" s="24">
        <f>'Sum of Dataset'!I34/'Fuel Dataset'!I$1</f>
        <v>25439442.960000001</v>
      </c>
      <c r="J35" s="24">
        <f>'Sum of Dataset'!J34/'Fuel Dataset'!J$1</f>
        <v>26316665.131034486</v>
      </c>
      <c r="K35" s="24">
        <f>'Sum of Dataset'!K34/'Fuel Dataset'!K$1</f>
        <v>20153758.157746483</v>
      </c>
      <c r="L35" s="24">
        <f>'Sum of Dataset'!L34/'Fuel Dataset'!L$1</f>
        <v>16353335.190857144</v>
      </c>
      <c r="N35" s="24">
        <f>'Sum of Dataset'!N34/'Fuel Dataset'!N$1</f>
        <v>97130910.580363631</v>
      </c>
      <c r="O35" s="24">
        <f>'Sum of Dataset'!O34/'Fuel Dataset'!O$1</f>
        <v>69802338.125853658</v>
      </c>
      <c r="P35" s="24">
        <f>'Sum of Dataset'!P34/'Fuel Dataset'!P$1</f>
        <v>54885617.280000001</v>
      </c>
      <c r="Q35" s="24">
        <f>'Sum of Dataset'!Q34/'Fuel Dataset'!Q$1</f>
        <v>34689395.493818186</v>
      </c>
      <c r="R35" s="24">
        <f>'Sum of Dataset'!R34/'Fuel Dataset'!R$1</f>
        <v>27751616.927999999</v>
      </c>
      <c r="S35" s="24">
        <f>'Sum of Dataset'!S34/'Fuel Dataset'!S$1</f>
        <v>20297182.799999997</v>
      </c>
      <c r="T35" s="24">
        <f>'Sum of Dataset'!T34/'Fuel Dataset'!T$1</f>
        <v>8295470.5304347835</v>
      </c>
      <c r="U35" s="24">
        <f>'Sum of Dataset'!U34/'Fuel Dataset'!U$1</f>
        <v>16123590.608450705</v>
      </c>
      <c r="V35" s="24">
        <f>'Sum of Dataset'!V34/'Fuel Dataset'!V$1</f>
        <v>9539445.5280000009</v>
      </c>
      <c r="W35" s="24">
        <f>'Sum of Dataset'!W34/'Fuel Dataset'!W$1</f>
        <v>13127677.332110092</v>
      </c>
    </row>
    <row r="36" spans="1:23" x14ac:dyDescent="0.55000000000000004">
      <c r="A36" s="31" t="s">
        <v>45</v>
      </c>
      <c r="B36" s="31" t="s">
        <v>84</v>
      </c>
      <c r="C36" s="24">
        <f>'Sum of Dataset'!C35/'Fuel Dataset'!C$1</f>
        <v>178013176.50133333</v>
      </c>
      <c r="D36" s="24">
        <f>'Sum of Dataset'!D35/'Fuel Dataset'!D$1</f>
        <v>128581079.1930337</v>
      </c>
      <c r="E36" s="24">
        <f>'Sum of Dataset'!E35/'Fuel Dataset'!E$1</f>
        <v>86135407.984516129</v>
      </c>
      <c r="F36" s="24">
        <f>'Sum of Dataset'!F35/'Fuel Dataset'!F$1</f>
        <v>58685298.135999992</v>
      </c>
      <c r="G36" s="24">
        <f>'Sum of Dataset'!G35/'Fuel Dataset'!G$1</f>
        <v>41613362.154000007</v>
      </c>
      <c r="H36" s="24">
        <f>'Sum of Dataset'!H35/'Fuel Dataset'!H$1</f>
        <v>34331231.056199998</v>
      </c>
      <c r="I36" s="24">
        <f>'Sum of Dataset'!I35/'Fuel Dataset'!I$1</f>
        <v>25430848.603333335</v>
      </c>
      <c r="J36" s="24">
        <f>'Sum of Dataset'!J35/'Fuel Dataset'!J$1</f>
        <v>26307774.41724138</v>
      </c>
      <c r="K36" s="24">
        <f>'Sum of Dataset'!K35/'Fuel Dataset'!K$1</f>
        <v>20146949.495070428</v>
      </c>
      <c r="L36" s="24">
        <f>'Sum of Dataset'!L35/'Fuel Dataset'!L$1</f>
        <v>16347810.447428575</v>
      </c>
      <c r="N36" s="24">
        <f>'Sum of Dataset'!N35/'Fuel Dataset'!N$1</f>
        <v>97098096.273454547</v>
      </c>
      <c r="O36" s="24">
        <f>'Sum of Dataset'!O35/'Fuel Dataset'!O$1</f>
        <v>69778756.391341463</v>
      </c>
      <c r="P36" s="24">
        <f>'Sum of Dataset'!P35/'Fuel Dataset'!P$1</f>
        <v>54867074.949041098</v>
      </c>
      <c r="Q36" s="24">
        <f>'Sum of Dataset'!Q35/'Fuel Dataset'!Q$1</f>
        <v>34677676.171272725</v>
      </c>
      <c r="R36" s="24">
        <f>'Sum of Dataset'!R35/'Fuel Dataset'!R$1</f>
        <v>27742241.436000001</v>
      </c>
      <c r="S36" s="24">
        <f>'Sum of Dataset'!S35/'Fuel Dataset'!S$1</f>
        <v>20290325.683333334</v>
      </c>
      <c r="T36" s="24">
        <f>'Sum of Dataset'!T35/'Fuel Dataset'!T$1</f>
        <v>8292668.0228260877</v>
      </c>
      <c r="U36" s="24">
        <f>'Sum of Dataset'!U35/'Fuel Dataset'!U$1</f>
        <v>16118143.480985915</v>
      </c>
      <c r="V36" s="24">
        <f>'Sum of Dataset'!V35/'Fuel Dataset'!V$1</f>
        <v>9536222.7610000018</v>
      </c>
      <c r="W36" s="24">
        <f>'Sum of Dataset'!W35/'Fuel Dataset'!W$1</f>
        <v>13123242.331651378</v>
      </c>
    </row>
    <row r="37" spans="1:23" x14ac:dyDescent="0.55000000000000004">
      <c r="A37" s="31" t="s">
        <v>45</v>
      </c>
      <c r="B37" s="31" t="s">
        <v>85</v>
      </c>
      <c r="C37" s="24">
        <f>'Sum of Dataset'!C36/'Fuel Dataset'!C$1</f>
        <v>172095510.912</v>
      </c>
      <c r="D37" s="24">
        <f>'Sum of Dataset'!D36/'Fuel Dataset'!D$1</f>
        <v>124306677.47325842</v>
      </c>
      <c r="E37" s="24">
        <f>'Sum of Dataset'!E36/'Fuel Dataset'!E$1</f>
        <v>83272021.409032255</v>
      </c>
      <c r="F37" s="24">
        <f>'Sum of Dataset'!F36/'Fuel Dataset'!F$1</f>
        <v>56734431.485538453</v>
      </c>
      <c r="G37" s="24">
        <f>'Sum of Dataset'!G36/'Fuel Dataset'!G$1</f>
        <v>40230015.336000003</v>
      </c>
      <c r="H37" s="24">
        <f>'Sum of Dataset'!H36/'Fuel Dataset'!H$1</f>
        <v>33189963.040799994</v>
      </c>
      <c r="I37" s="24">
        <f>'Sum of Dataset'!I36/'Fuel Dataset'!I$1</f>
        <v>24585454.68</v>
      </c>
      <c r="J37" s="24">
        <f>'Sum of Dataset'!J36/'Fuel Dataset'!J$1</f>
        <v>25433228.979310345</v>
      </c>
      <c r="K37" s="24">
        <f>'Sum of Dataset'!K36/'Fuel Dataset'!K$1</f>
        <v>19477207.445070427</v>
      </c>
      <c r="L37" s="24">
        <f>'Sum of Dataset'!L36/'Fuel Dataset'!L$1</f>
        <v>15804362.612571429</v>
      </c>
      <c r="N37" s="24">
        <f>'Sum of Dataset'!N36/'Fuel Dataset'!N$1</f>
        <v>93870278.679272726</v>
      </c>
      <c r="O37" s="24">
        <f>'Sum of Dataset'!O36/'Fuel Dataset'!O$1</f>
        <v>67459111.555609763</v>
      </c>
      <c r="P37" s="24">
        <f>'Sum of Dataset'!P36/'Fuel Dataset'!P$1</f>
        <v>53043136.924931504</v>
      </c>
      <c r="Q37" s="24">
        <f>'Sum of Dataset'!Q36/'Fuel Dataset'!Q$1</f>
        <v>33524891.332363632</v>
      </c>
      <c r="R37" s="24">
        <f>'Sum of Dataset'!R36/'Fuel Dataset'!R$1</f>
        <v>26820010.223999999</v>
      </c>
      <c r="S37" s="24">
        <f>'Sum of Dataset'!S36/'Fuel Dataset'!S$1</f>
        <v>19615817.399999999</v>
      </c>
      <c r="T37" s="24">
        <f>'Sum of Dataset'!T36/'Fuel Dataset'!T$1</f>
        <v>8016996.0913043479</v>
      </c>
      <c r="U37" s="24">
        <f>'Sum of Dataset'!U36/'Fuel Dataset'!U$1</f>
        <v>15582330.430985915</v>
      </c>
      <c r="V37" s="24">
        <f>'Sum of Dataset'!V36/'Fuel Dataset'!V$1</f>
        <v>9219211.5240000002</v>
      </c>
      <c r="W37" s="24">
        <f>'Sum of Dataset'!W36/'Fuel Dataset'!W$1</f>
        <v>12686988.335779818</v>
      </c>
    </row>
    <row r="38" spans="1:23" x14ac:dyDescent="0.55000000000000004">
      <c r="A38" s="31"/>
      <c r="B38" s="31"/>
    </row>
    <row r="39" spans="1:23" x14ac:dyDescent="0.55000000000000004">
      <c r="A39" s="31" t="s">
        <v>46</v>
      </c>
      <c r="B39" s="31" t="s">
        <v>81</v>
      </c>
      <c r="C39" s="24">
        <f>'Sum of Dataset'!C38/'Fuel Dataset'!C$1</f>
        <v>161074459.38133332</v>
      </c>
      <c r="D39" s="24">
        <f>'Sum of Dataset'!D38/'Fuel Dataset'!D$1</f>
        <v>116346038.11213484</v>
      </c>
      <c r="E39" s="24">
        <f>'Sum of Dataset'!E38/'Fuel Dataset'!E$1</f>
        <v>77939254.539354831</v>
      </c>
      <c r="F39" s="24">
        <f>'Sum of Dataset'!F38/'Fuel Dataset'!F$1</f>
        <v>53101140.357538462</v>
      </c>
      <c r="G39" s="24">
        <f>'Sum of Dataset'!G38/'Fuel Dataset'!G$1</f>
        <v>37653672.294</v>
      </c>
      <c r="H39" s="24">
        <f>'Sum of Dataset'!H38/'Fuel Dataset'!H$1</f>
        <v>31064467.198199999</v>
      </c>
      <c r="I39" s="24">
        <f>'Sum of Dataset'!I38/'Fuel Dataset'!I$1</f>
        <v>23010994.303333335</v>
      </c>
      <c r="J39" s="24">
        <f>'Sum of Dataset'!J38/'Fuel Dataset'!J$1</f>
        <v>23804476.865517244</v>
      </c>
      <c r="K39" s="24">
        <f>'Sum of Dataset'!K38/'Fuel Dataset'!K$1</f>
        <v>18229880.854225352</v>
      </c>
      <c r="L39" s="24">
        <f>'Sum of Dataset'!L38/'Fuel Dataset'!L$1</f>
        <v>14792246.178857142</v>
      </c>
      <c r="N39" s="24">
        <f>'Sum of Dataset'!N38/'Fuel Dataset'!N$1</f>
        <v>87858796.026181817</v>
      </c>
      <c r="O39" s="24">
        <f>'Sum of Dataset'!O38/'Fuel Dataset'!O$1</f>
        <v>63139008.487682939</v>
      </c>
      <c r="P39" s="24">
        <f>'Sum of Dataset'!P38/'Fuel Dataset'!P$1</f>
        <v>49646237.480547942</v>
      </c>
      <c r="Q39" s="24">
        <f>'Sum of Dataset'!Q38/'Fuel Dataset'!Q$1</f>
        <v>31377946.574909095</v>
      </c>
      <c r="R39" s="24">
        <f>'Sum of Dataset'!R38/'Fuel Dataset'!R$1</f>
        <v>25102448.195999999</v>
      </c>
      <c r="S39" s="24">
        <f>'Sum of Dataset'!S38/'Fuel Dataset'!S$1</f>
        <v>18359614.183333334</v>
      </c>
      <c r="T39" s="24">
        <f>'Sum of Dataset'!T38/'Fuel Dataset'!T$1</f>
        <v>7503585.0989130437</v>
      </c>
      <c r="U39" s="24">
        <f>'Sum of Dataset'!U38/'Fuel Dataset'!U$1</f>
        <v>14584433.009154929</v>
      </c>
      <c r="V39" s="24">
        <f>'Sum of Dataset'!V38/'Fuel Dataset'!V$1</f>
        <v>8628810.2709999997</v>
      </c>
      <c r="W39" s="24">
        <f>'Sum of Dataset'!W38/'Fuel Dataset'!W$1</f>
        <v>11874509.547247706</v>
      </c>
    </row>
    <row r="40" spans="1:23" x14ac:dyDescent="0.55000000000000004">
      <c r="A40" s="31" t="s">
        <v>46</v>
      </c>
      <c r="B40" s="31" t="s">
        <v>82</v>
      </c>
      <c r="C40" s="24">
        <f>'Sum of Dataset'!C39/'Fuel Dataset'!C$1</f>
        <v>164127267.33866665</v>
      </c>
      <c r="D40" s="24">
        <f>'Sum of Dataset'!D39/'Fuel Dataset'!D$1</f>
        <v>118551118.37325843</v>
      </c>
      <c r="E40" s="24">
        <f>'Sum of Dataset'!E39/'Fuel Dataset'!E$1</f>
        <v>79416419.679999992</v>
      </c>
      <c r="F40" s="24">
        <f>'Sum of Dataset'!F39/'Fuel Dataset'!F$1</f>
        <v>54107554.313230768</v>
      </c>
      <c r="G40" s="24">
        <f>'Sum of Dataset'!G39/'Fuel Dataset'!G$1</f>
        <v>38367313.866000004</v>
      </c>
      <c r="H40" s="24">
        <f>'Sum of Dataset'!H39/'Fuel Dataset'!H$1</f>
        <v>31653225.049799997</v>
      </c>
      <c r="I40" s="24">
        <f>'Sum of Dataset'!I39/'Fuel Dataset'!I$1</f>
        <v>23447116.496666666</v>
      </c>
      <c r="J40" s="24">
        <f>'Sum of Dataset'!J39/'Fuel Dataset'!J$1</f>
        <v>24255637.755172413</v>
      </c>
      <c r="K40" s="24">
        <f>'Sum of Dataset'!K39/'Fuel Dataset'!K$1</f>
        <v>18575387.680985916</v>
      </c>
      <c r="L40" s="24">
        <f>'Sum of Dataset'!L39/'Fuel Dataset'!L$1</f>
        <v>15072600.289714286</v>
      </c>
      <c r="N40" s="24">
        <f>'Sum of Dataset'!N39/'Fuel Dataset'!N$1</f>
        <v>89523964.002909094</v>
      </c>
      <c r="O40" s="24">
        <f>'Sum of Dataset'!O39/'Fuel Dataset'!O$1</f>
        <v>64335667.897682935</v>
      </c>
      <c r="P40" s="24">
        <f>'Sum of Dataset'!P39/'Fuel Dataset'!P$1</f>
        <v>50587171.439999998</v>
      </c>
      <c r="Q40" s="24">
        <f>'Sum of Dataset'!Q39/'Fuel Dataset'!Q$1</f>
        <v>31972645.730545457</v>
      </c>
      <c r="R40" s="24">
        <f>'Sum of Dataset'!R39/'Fuel Dataset'!R$1</f>
        <v>25578209.244000003</v>
      </c>
      <c r="S40" s="24">
        <f>'Sum of Dataset'!S39/'Fuel Dataset'!S$1</f>
        <v>18707579.816666666</v>
      </c>
      <c r="T40" s="24">
        <f>'Sum of Dataset'!T39/'Fuel Dataset'!T$1</f>
        <v>7645798.8576086955</v>
      </c>
      <c r="U40" s="24">
        <f>'Sum of Dataset'!U39/'Fuel Dataset'!U$1</f>
        <v>14860848.483802816</v>
      </c>
      <c r="V40" s="24">
        <f>'Sum of Dataset'!V39/'Fuel Dataset'!V$1</f>
        <v>8792350.1689999998</v>
      </c>
      <c r="W40" s="24">
        <f>'Sum of Dataset'!W39/'Fuel Dataset'!W$1</f>
        <v>12099564.452752292</v>
      </c>
    </row>
    <row r="41" spans="1:23" x14ac:dyDescent="0.55000000000000004">
      <c r="A41" s="31" t="s">
        <v>46</v>
      </c>
      <c r="B41" s="31" t="s">
        <v>83</v>
      </c>
      <c r="C41" s="24">
        <f>'Sum of Dataset'!C40/'Fuel Dataset'!C$1</f>
        <v>159124362.03733334</v>
      </c>
      <c r="D41" s="24">
        <f>'Sum of Dataset'!D40/'Fuel Dataset'!D$1</f>
        <v>114937459.11842698</v>
      </c>
      <c r="E41" s="24">
        <f>'Sum of Dataset'!E40/'Fuel Dataset'!E$1</f>
        <v>76995659.050322577</v>
      </c>
      <c r="F41" s="24">
        <f>'Sum of Dataset'!F40/'Fuel Dataset'!F$1</f>
        <v>52458255.115692317</v>
      </c>
      <c r="G41" s="24">
        <f>'Sum of Dataset'!G40/'Fuel Dataset'!G$1</f>
        <v>37197806.562000006</v>
      </c>
      <c r="H41" s="24">
        <f>'Sum of Dataset'!H40/'Fuel Dataset'!H$1</f>
        <v>30688375.698600002</v>
      </c>
      <c r="I41" s="24">
        <f>'Sum of Dataset'!I40/'Fuel Dataset'!I$1</f>
        <v>22732404.643333331</v>
      </c>
      <c r="J41" s="24">
        <f>'Sum of Dataset'!J40/'Fuel Dataset'!J$1</f>
        <v>23516280.665517241</v>
      </c>
      <c r="K41" s="24">
        <f>'Sum of Dataset'!K40/'Fuel Dataset'!K$1</f>
        <v>18009175.21056338</v>
      </c>
      <c r="L41" s="24">
        <f>'Sum of Dataset'!L40/'Fuel Dataset'!L$1</f>
        <v>14613159.313714286</v>
      </c>
      <c r="N41" s="24">
        <f>'Sum of Dataset'!N40/'Fuel Dataset'!N$1</f>
        <v>86795106.565818176</v>
      </c>
      <c r="O41" s="24">
        <f>'Sum of Dataset'!O40/'Fuel Dataset'!O$1</f>
        <v>62374596.716707326</v>
      </c>
      <c r="P41" s="24">
        <f>'Sum of Dataset'!P40/'Fuel Dataset'!P$1</f>
        <v>49045180.079999998</v>
      </c>
      <c r="Q41" s="24">
        <f>'Sum of Dataset'!Q40/'Fuel Dataset'!Q$1</f>
        <v>30998059.841090914</v>
      </c>
      <c r="R41" s="24">
        <f>'Sum of Dataset'!R40/'Fuel Dataset'!R$1</f>
        <v>24798537.708000001</v>
      </c>
      <c r="S41" s="24">
        <f>'Sum of Dataset'!S40/'Fuel Dataset'!S$1</f>
        <v>18137337.883333337</v>
      </c>
      <c r="T41" s="24">
        <f>'Sum of Dataset'!T40/'Fuel Dataset'!T$1</f>
        <v>7412740.6445652172</v>
      </c>
      <c r="U41" s="24">
        <f>'Sum of Dataset'!U40/'Fuel Dataset'!U$1</f>
        <v>14407862.097887322</v>
      </c>
      <c r="V41" s="24">
        <f>'Sum of Dataset'!V40/'Fuel Dataset'!V$1</f>
        <v>8524342.9330000002</v>
      </c>
      <c r="W41" s="24">
        <f>'Sum of Dataset'!W40/'Fuel Dataset'!W$1</f>
        <v>11730747.155504588</v>
      </c>
    </row>
    <row r="42" spans="1:23" x14ac:dyDescent="0.55000000000000004">
      <c r="A42" s="31" t="s">
        <v>46</v>
      </c>
      <c r="B42" s="31" t="s">
        <v>84</v>
      </c>
      <c r="C42" s="24">
        <f>'Sum of Dataset'!C41/'Fuel Dataset'!C$1</f>
        <v>156143951.66933334</v>
      </c>
      <c r="D42" s="24">
        <f>'Sum of Dataset'!D41/'Fuel Dataset'!D$1</f>
        <v>112784672.5152809</v>
      </c>
      <c r="E42" s="24">
        <f>'Sum of Dataset'!E41/'Fuel Dataset'!E$1</f>
        <v>75553525.001290321</v>
      </c>
      <c r="F42" s="24">
        <f>'Sum of Dataset'!F41/'Fuel Dataset'!F$1</f>
        <v>51475708.348923072</v>
      </c>
      <c r="G42" s="24">
        <f>'Sum of Dataset'!G41/'Fuel Dataset'!G$1</f>
        <v>36501089.058000006</v>
      </c>
      <c r="H42" s="24">
        <f>'Sum of Dataset'!H41/'Fuel Dataset'!H$1</f>
        <v>30113580.2874</v>
      </c>
      <c r="I42" s="24">
        <f>'Sum of Dataset'!I41/'Fuel Dataset'!I$1</f>
        <v>22306625.123333335</v>
      </c>
      <c r="J42" s="24">
        <f>'Sum of Dataset'!J41/'Fuel Dataset'!J$1</f>
        <v>23075819.09310345</v>
      </c>
      <c r="K42" s="24">
        <f>'Sum of Dataset'!K41/'Fuel Dataset'!K$1</f>
        <v>17671862.106338032</v>
      </c>
      <c r="L42" s="24">
        <f>'Sum of Dataset'!L41/'Fuel Dataset'!L$1</f>
        <v>14339453.823428573</v>
      </c>
      <c r="N42" s="24">
        <f>'Sum of Dataset'!N41/'Fuel Dataset'!N$1</f>
        <v>85169428.183272719</v>
      </c>
      <c r="O42" s="24">
        <f>'Sum of Dataset'!O41/'Fuel Dataset'!O$1</f>
        <v>61206316.182073183</v>
      </c>
      <c r="P42" s="24">
        <f>'Sum of Dataset'!P41/'Fuel Dataset'!P$1</f>
        <v>48126560.446027398</v>
      </c>
      <c r="Q42" s="24">
        <f>'Sum of Dataset'!Q41/'Fuel Dataset'!Q$1</f>
        <v>30417464.024363633</v>
      </c>
      <c r="R42" s="24">
        <f>'Sum of Dataset'!R41/'Fuel Dataset'!R$1</f>
        <v>24334059.372000001</v>
      </c>
      <c r="S42" s="24">
        <f>'Sum of Dataset'!S41/'Fuel Dataset'!S$1</f>
        <v>17797624.283333335</v>
      </c>
      <c r="T42" s="24">
        <f>'Sum of Dataset'!T41/'Fuel Dataset'!T$1</f>
        <v>7273899.4967391314</v>
      </c>
      <c r="U42" s="24">
        <f>'Sum of Dataset'!U41/'Fuel Dataset'!U$1</f>
        <v>14138001.838732395</v>
      </c>
      <c r="V42" s="24">
        <f>'Sum of Dataset'!V41/'Fuel Dataset'!V$1</f>
        <v>8364681.3970000008</v>
      </c>
      <c r="W42" s="24">
        <f>'Sum of Dataset'!W41/'Fuel Dataset'!W$1</f>
        <v>11511029.445412844</v>
      </c>
    </row>
    <row r="43" spans="1:23" x14ac:dyDescent="0.55000000000000004">
      <c r="A43" s="31" t="s">
        <v>46</v>
      </c>
      <c r="B43" s="31" t="s">
        <v>85</v>
      </c>
      <c r="C43" s="24">
        <f>'Sum of Dataset'!C42/'Fuel Dataset'!C$1</f>
        <v>151730146.32533333</v>
      </c>
      <c r="D43" s="24">
        <f>'Sum of Dataset'!D42/'Fuel Dataset'!D$1</f>
        <v>109596527.31370787</v>
      </c>
      <c r="E43" s="24">
        <f>'Sum of Dataset'!E42/'Fuel Dataset'!E$1</f>
        <v>73417812.738064513</v>
      </c>
      <c r="F43" s="24">
        <f>'Sum of Dataset'!F42/'Fuel Dataset'!F$1</f>
        <v>50020616.722461537</v>
      </c>
      <c r="G43" s="24">
        <f>'Sum of Dataset'!G42/'Fuel Dataset'!G$1</f>
        <v>35469293.075999998</v>
      </c>
      <c r="H43" s="24">
        <f>'Sum of Dataset'!H42/'Fuel Dataset'!H$1</f>
        <v>29262343.462799996</v>
      </c>
      <c r="I43" s="24">
        <f>'Sum of Dataset'!I42/'Fuel Dataset'!I$1</f>
        <v>21676071.713333331</v>
      </c>
      <c r="J43" s="24">
        <f>'Sum of Dataset'!J42/'Fuel Dataset'!J$1</f>
        <v>22423522.462068964</v>
      </c>
      <c r="K43" s="24">
        <f>'Sum of Dataset'!K42/'Fuel Dataset'!K$1</f>
        <v>17172322.043661974</v>
      </c>
      <c r="L43" s="24">
        <f>'Sum of Dataset'!L42/'Fuel Dataset'!L$1</f>
        <v>13934112.744000001</v>
      </c>
      <c r="N43" s="24">
        <f>'Sum of Dataset'!N42/'Fuel Dataset'!N$1</f>
        <v>82761897.995636374</v>
      </c>
      <c r="O43" s="24">
        <f>'Sum of Dataset'!O42/'Fuel Dataset'!O$1</f>
        <v>59476164.212926835</v>
      </c>
      <c r="P43" s="24">
        <f>'Sum of Dataset'!P42/'Fuel Dataset'!P$1</f>
        <v>46766140.990684934</v>
      </c>
      <c r="Q43" s="24">
        <f>'Sum of Dataset'!Q42/'Fuel Dataset'!Q$1</f>
        <v>29557637.154181819</v>
      </c>
      <c r="R43" s="24">
        <f>'Sum of Dataset'!R42/'Fuel Dataset'!R$1</f>
        <v>23646195.384</v>
      </c>
      <c r="S43" s="24">
        <f>'Sum of Dataset'!S42/'Fuel Dataset'!S$1</f>
        <v>17294529.233333334</v>
      </c>
      <c r="T43" s="24">
        <f>'Sum of Dataset'!T42/'Fuel Dataset'!T$1</f>
        <v>7068284.2543478254</v>
      </c>
      <c r="U43" s="24">
        <f>'Sum of Dataset'!U42/'Fuel Dataset'!U$1</f>
        <v>13738355.311267605</v>
      </c>
      <c r="V43" s="24">
        <f>'Sum of Dataset'!V42/'Fuel Dataset'!V$1</f>
        <v>8128232.4340000004</v>
      </c>
      <c r="W43" s="24">
        <f>'Sum of Dataset'!W42/'Fuel Dataset'!W$1</f>
        <v>11185640.964220183</v>
      </c>
    </row>
    <row r="44" spans="1:23" x14ac:dyDescent="0.55000000000000004">
      <c r="A44" s="31"/>
      <c r="B44" s="31"/>
    </row>
    <row r="45" spans="1:23" x14ac:dyDescent="0.55000000000000004">
      <c r="A45" s="31" t="s">
        <v>47</v>
      </c>
      <c r="B45" s="31" t="s">
        <v>81</v>
      </c>
      <c r="C45" s="24">
        <f>'Sum of Dataset'!C44/'Fuel Dataset'!C$1</f>
        <v>157115779.80800003</v>
      </c>
      <c r="D45" s="24">
        <f>'Sum of Dataset'!D44/'Fuel Dataset'!D$1</f>
        <v>113486635.78179775</v>
      </c>
      <c r="E45" s="24">
        <f>'Sum of Dataset'!E44/'Fuel Dataset'!E$1</f>
        <v>76023764.42322582</v>
      </c>
      <c r="F45" s="24">
        <f>'Sum of Dataset'!F44/'Fuel Dataset'!F$1</f>
        <v>51796089.262153849</v>
      </c>
      <c r="G45" s="24">
        <f>'Sum of Dataset'!G44/'Fuel Dataset'!G$1</f>
        <v>36728269.074000008</v>
      </c>
      <c r="H45" s="24">
        <f>'Sum of Dataset'!H44/'Fuel Dataset'!H$1</f>
        <v>30301004.9322</v>
      </c>
      <c r="I45" s="24">
        <f>'Sum of Dataset'!I44/'Fuel Dataset'!I$1</f>
        <v>22445459.870000001</v>
      </c>
      <c r="J45" s="24">
        <f>'Sum of Dataset'!J44/'Fuel Dataset'!J$1</f>
        <v>23219441.244827587</v>
      </c>
      <c r="K45" s="24">
        <f>'Sum of Dataset'!K44/'Fuel Dataset'!K$1</f>
        <v>17781850.438732393</v>
      </c>
      <c r="L45" s="24">
        <f>'Sum of Dataset'!L44/'Fuel Dataset'!L$1</f>
        <v>14428701.498857142</v>
      </c>
      <c r="N45" s="24">
        <f>'Sum of Dataset'!N44/'Fuel Dataset'!N$1</f>
        <v>85699516.258909106</v>
      </c>
      <c r="O45" s="24">
        <f>'Sum of Dataset'!O44/'Fuel Dataset'!O$1</f>
        <v>61587259.662073173</v>
      </c>
      <c r="P45" s="24">
        <f>'Sum of Dataset'!P44/'Fuel Dataset'!P$1</f>
        <v>48426096.516164392</v>
      </c>
      <c r="Q45" s="24">
        <f>'Sum of Dataset'!Q44/'Fuel Dataset'!Q$1</f>
        <v>30606780.018545453</v>
      </c>
      <c r="R45" s="24">
        <f>'Sum of Dataset'!R44/'Fuel Dataset'!R$1</f>
        <v>24485512.716000002</v>
      </c>
      <c r="S45" s="24">
        <f>'Sum of Dataset'!S44/'Fuel Dataset'!S$1</f>
        <v>17908395.350000001</v>
      </c>
      <c r="T45" s="24">
        <f>'Sum of Dataset'!T44/'Fuel Dataset'!T$1</f>
        <v>7319171.6967391307</v>
      </c>
      <c r="U45" s="24">
        <f>'Sum of Dataset'!U44/'Fuel Dataset'!U$1</f>
        <v>14225995.692253521</v>
      </c>
      <c r="V45" s="24">
        <f>'Sum of Dataset'!V44/'Fuel Dataset'!V$1</f>
        <v>8416742.5409999993</v>
      </c>
      <c r="W45" s="24">
        <f>'Sum of Dataset'!W44/'Fuel Dataset'!W$1</f>
        <v>11582673.221559633</v>
      </c>
    </row>
    <row r="46" spans="1:23" x14ac:dyDescent="0.55000000000000004">
      <c r="A46" s="31" t="s">
        <v>47</v>
      </c>
      <c r="B46" s="31" t="s">
        <v>82</v>
      </c>
      <c r="C46" s="24">
        <f>'Sum of Dataset'!C45/'Fuel Dataset'!C$1</f>
        <v>154928522.38933334</v>
      </c>
      <c r="D46" s="24">
        <f>'Sum of Dataset'!D45/'Fuel Dataset'!D$1</f>
        <v>111906753.18606742</v>
      </c>
      <c r="E46" s="24">
        <f>'Sum of Dataset'!E45/'Fuel Dataset'!E$1</f>
        <v>74965414.059354842</v>
      </c>
      <c r="F46" s="24">
        <f>'Sum of Dataset'!F45/'Fuel Dataset'!F$1</f>
        <v>51075019.865846157</v>
      </c>
      <c r="G46" s="24">
        <f>'Sum of Dataset'!G45/'Fuel Dataset'!G$1</f>
        <v>36216963.467999995</v>
      </c>
      <c r="H46" s="24">
        <f>'Sum of Dataset'!H45/'Fuel Dataset'!H$1</f>
        <v>29879175.260399997</v>
      </c>
      <c r="I46" s="24">
        <f>'Sum of Dataset'!I45/'Fuel Dataset'!I$1</f>
        <v>22132989.673333332</v>
      </c>
      <c r="J46" s="24">
        <f>'Sum of Dataset'!J45/'Fuel Dataset'!J$1</f>
        <v>22896196.213793103</v>
      </c>
      <c r="K46" s="24">
        <f>'Sum of Dataset'!K45/'Fuel Dataset'!K$1</f>
        <v>17534303.792957749</v>
      </c>
      <c r="L46" s="24">
        <f>'Sum of Dataset'!L45/'Fuel Dataset'!L$1</f>
        <v>14227835.077714287</v>
      </c>
      <c r="N46" s="24">
        <f>'Sum of Dataset'!N45/'Fuel Dataset'!N$1</f>
        <v>84506466.757818192</v>
      </c>
      <c r="O46" s="24">
        <f>'Sum of Dataset'!O45/'Fuel Dataset'!O$1</f>
        <v>60729884.35097561</v>
      </c>
      <c r="P46" s="24">
        <f>'Sum of Dataset'!P45/'Fuel Dataset'!P$1</f>
        <v>47751941.832328774</v>
      </c>
      <c r="Q46" s="24">
        <f>'Sum of Dataset'!Q45/'Fuel Dataset'!Q$1</f>
        <v>30180693.557090912</v>
      </c>
      <c r="R46" s="24">
        <f>'Sum of Dataset'!R45/'Fuel Dataset'!R$1</f>
        <v>24144642.311999999</v>
      </c>
      <c r="S46" s="24">
        <f>'Sum of Dataset'!S45/'Fuel Dataset'!S$1</f>
        <v>17659087.033333331</v>
      </c>
      <c r="T46" s="24">
        <f>'Sum of Dataset'!T45/'Fuel Dataset'!T$1</f>
        <v>7217279.2413043473</v>
      </c>
      <c r="U46" s="24">
        <f>'Sum of Dataset'!U45/'Fuel Dataset'!U$1</f>
        <v>14027951.201408448</v>
      </c>
      <c r="V46" s="24">
        <f>'Sum of Dataset'!V45/'Fuel Dataset'!V$1</f>
        <v>8299570.4620000003</v>
      </c>
      <c r="W46" s="24">
        <f>'Sum of Dataset'!W45/'Fuel Dataset'!W$1</f>
        <v>11421427.241284404</v>
      </c>
    </row>
    <row r="47" spans="1:23" x14ac:dyDescent="0.55000000000000004">
      <c r="A47" s="31" t="s">
        <v>47</v>
      </c>
      <c r="B47" s="31" t="s">
        <v>83</v>
      </c>
      <c r="C47" s="24">
        <f>'Sum of Dataset'!C46/'Fuel Dataset'!C$1</f>
        <v>150520900.46933332</v>
      </c>
      <c r="D47" s="24">
        <f>'Sum of Dataset'!D46/'Fuel Dataset'!D$1</f>
        <v>108723074.34674157</v>
      </c>
      <c r="E47" s="24">
        <f>'Sum of Dataset'!E46/'Fuel Dataset'!E$1</f>
        <v>72832693.775483876</v>
      </c>
      <c r="F47" s="24">
        <f>'Sum of Dataset'!F46/'Fuel Dataset'!F$1</f>
        <v>49621966.718153849</v>
      </c>
      <c r="G47" s="24">
        <f>'Sum of Dataset'!G46/'Fuel Dataset'!G$1</f>
        <v>35186612.958000004</v>
      </c>
      <c r="H47" s="24">
        <f>'Sum of Dataset'!H46/'Fuel Dataset'!H$1</f>
        <v>29029130.957399994</v>
      </c>
      <c r="I47" s="24">
        <f>'Sum of Dataset'!I46/'Fuel Dataset'!I$1</f>
        <v>21503319.623333335</v>
      </c>
      <c r="J47" s="24">
        <f>'Sum of Dataset'!J46/'Fuel Dataset'!J$1</f>
        <v>22244813.403448276</v>
      </c>
      <c r="K47" s="24">
        <f>'Sum of Dataset'!K46/'Fuel Dataset'!K$1</f>
        <v>17035463.550000001</v>
      </c>
      <c r="L47" s="24">
        <f>'Sum of Dataset'!L46/'Fuel Dataset'!L$1</f>
        <v>13823061.852</v>
      </c>
      <c r="N47" s="24">
        <f>'Sum of Dataset'!N46/'Fuel Dataset'!N$1</f>
        <v>82102309.346909091</v>
      </c>
      <c r="O47" s="24">
        <f>'Sum of Dataset'!O46/'Fuel Dataset'!O$1</f>
        <v>59002156.200365856</v>
      </c>
      <c r="P47" s="24">
        <f>'Sum of Dataset'!P46/'Fuel Dataset'!P$1</f>
        <v>46393428.226849318</v>
      </c>
      <c r="Q47" s="24">
        <f>'Sum of Dataset'!Q46/'Fuel Dataset'!Q$1</f>
        <v>29322071.242545456</v>
      </c>
      <c r="R47" s="24">
        <f>'Sum of Dataset'!R46/'Fuel Dataset'!R$1</f>
        <v>23457741.971999999</v>
      </c>
      <c r="S47" s="24">
        <f>'Sum of Dataset'!S46/'Fuel Dataset'!S$1</f>
        <v>17156696.783333331</v>
      </c>
      <c r="T47" s="24">
        <f>'Sum of Dataset'!T46/'Fuel Dataset'!T$1</f>
        <v>7011952.0510869566</v>
      </c>
      <c r="U47" s="24">
        <f>'Sum of Dataset'!U46/'Fuel Dataset'!U$1</f>
        <v>13628864.550000001</v>
      </c>
      <c r="V47" s="24">
        <f>'Sum of Dataset'!V46/'Fuel Dataset'!V$1</f>
        <v>8063452.7469999995</v>
      </c>
      <c r="W47" s="24">
        <f>'Sum of Dataset'!W46/'Fuel Dataset'!W$1</f>
        <v>11096494.605963303</v>
      </c>
    </row>
    <row r="48" spans="1:23" x14ac:dyDescent="0.55000000000000004">
      <c r="A48" s="31" t="s">
        <v>47</v>
      </c>
      <c r="B48" s="31" t="s">
        <v>84</v>
      </c>
      <c r="C48" s="24">
        <f>'Sum of Dataset'!C47/'Fuel Dataset'!C$1</f>
        <v>158733646.93333334</v>
      </c>
      <c r="D48" s="24">
        <f>'Sum of Dataset'!D47/'Fuel Dataset'!D$1</f>
        <v>114655240.85393257</v>
      </c>
      <c r="E48" s="24">
        <f>'Sum of Dataset'!E47/'Fuel Dataset'!E$1</f>
        <v>76806603.354838714</v>
      </c>
      <c r="F48" s="24">
        <f>'Sum of Dataset'!F47/'Fuel Dataset'!F$1</f>
        <v>52329448.738461539</v>
      </c>
      <c r="G48" s="24">
        <f>'Sum of Dataset'!G47/'Fuel Dataset'!G$1</f>
        <v>37106470.800000004</v>
      </c>
      <c r="H48" s="24">
        <f>'Sum of Dataset'!H47/'Fuel Dataset'!H$1</f>
        <v>30613023.239999998</v>
      </c>
      <c r="I48" s="24">
        <f>'Sum of Dataset'!I47/'Fuel Dataset'!I$1</f>
        <v>22676587.333333336</v>
      </c>
      <c r="J48" s="24">
        <f>'Sum of Dataset'!J47/'Fuel Dataset'!J$1</f>
        <v>23458538.62068966</v>
      </c>
      <c r="K48" s="24">
        <f>'Sum of Dataset'!K47/'Fuel Dataset'!K$1</f>
        <v>17964955.352112677</v>
      </c>
      <c r="L48" s="24">
        <f>'Sum of Dataset'!L47/'Fuel Dataset'!L$1</f>
        <v>14577278.057142857</v>
      </c>
      <c r="N48" s="24">
        <f>'Sum of Dataset'!N47/'Fuel Dataset'!N$1</f>
        <v>86581989.236363634</v>
      </c>
      <c r="O48" s="24">
        <f>'Sum of Dataset'!O47/'Fuel Dataset'!O$1</f>
        <v>62221441.682926834</v>
      </c>
      <c r="P48" s="24">
        <f>'Sum of Dataset'!P47/'Fuel Dataset'!P$1</f>
        <v>48924754.191780828</v>
      </c>
      <c r="Q48" s="24">
        <f>'Sum of Dataset'!Q47/'Fuel Dataset'!Q$1</f>
        <v>30921946.981818181</v>
      </c>
      <c r="R48" s="24">
        <f>'Sum of Dataset'!R47/'Fuel Dataset'!R$1</f>
        <v>24737647.199999999</v>
      </c>
      <c r="S48" s="24">
        <f>'Sum of Dataset'!S47/'Fuel Dataset'!S$1</f>
        <v>18092803.333333332</v>
      </c>
      <c r="T48" s="24">
        <f>'Sum of Dataset'!T47/'Fuel Dataset'!T$1</f>
        <v>7394539.3478260878</v>
      </c>
      <c r="U48" s="24">
        <f>'Sum of Dataset'!U47/'Fuel Dataset'!U$1</f>
        <v>14372484.929577466</v>
      </c>
      <c r="V48" s="24">
        <f>'Sum of Dataset'!V47/'Fuel Dataset'!V$1</f>
        <v>8503412.1999999993</v>
      </c>
      <c r="W48" s="24">
        <f>'Sum of Dataset'!W47/'Fuel Dataset'!W$1</f>
        <v>11701943.394495413</v>
      </c>
    </row>
    <row r="49" spans="1:23" x14ac:dyDescent="0.55000000000000004">
      <c r="A49" s="31" t="s">
        <v>47</v>
      </c>
      <c r="B49" s="31" t="s">
        <v>85</v>
      </c>
      <c r="C49" s="24">
        <f>'Sum of Dataset'!C48/'Fuel Dataset'!C$1</f>
        <v>164783612.03200001</v>
      </c>
      <c r="D49" s="24">
        <f>'Sum of Dataset'!D48/'Fuel Dataset'!D$1</f>
        <v>119025204.11595505</v>
      </c>
      <c r="E49" s="24">
        <f>'Sum of Dataset'!E48/'Fuel Dataset'!E$1</f>
        <v>79734005.82193549</v>
      </c>
      <c r="F49" s="24">
        <f>'Sum of Dataset'!F48/'Fuel Dataset'!F$1</f>
        <v>54323930.340923078</v>
      </c>
      <c r="G49" s="24">
        <f>'Sum of Dataset'!G48/'Fuel Dataset'!G$1</f>
        <v>38520744.69600001</v>
      </c>
      <c r="H49" s="24">
        <f>'Sum of Dataset'!H48/'Fuel Dataset'!H$1</f>
        <v>31779806.248799998</v>
      </c>
      <c r="I49" s="24">
        <f>'Sum of Dataset'!I48/'Fuel Dataset'!I$1</f>
        <v>23540881.48</v>
      </c>
      <c r="J49" s="24">
        <f>'Sum of Dataset'!J48/'Fuel Dataset'!J$1</f>
        <v>24352636.013793103</v>
      </c>
      <c r="K49" s="24">
        <f>'Sum of Dataset'!K48/'Fuel Dataset'!K$1</f>
        <v>18649670.628169015</v>
      </c>
      <c r="L49" s="24">
        <f>'Sum of Dataset'!L48/'Fuel Dataset'!L$1</f>
        <v>15132875.595428573</v>
      </c>
      <c r="N49" s="24">
        <f>'Sum of Dataset'!N48/'Fuel Dataset'!N$1</f>
        <v>89881970.199272722</v>
      </c>
      <c r="O49" s="24">
        <f>'Sum of Dataset'!O48/'Fuel Dataset'!O$1</f>
        <v>64592946.136097565</v>
      </c>
      <c r="P49" s="24">
        <f>'Sum of Dataset'!P48/'Fuel Dataset'!P$1</f>
        <v>50789469.46191781</v>
      </c>
      <c r="Q49" s="24">
        <f>'Sum of Dataset'!Q48/'Fuel Dataset'!Q$1</f>
        <v>32100504.29236364</v>
      </c>
      <c r="R49" s="24">
        <f>'Sum of Dataset'!R48/'Fuel Dataset'!R$1</f>
        <v>25680496.464000005</v>
      </c>
      <c r="S49" s="24">
        <f>'Sum of Dataset'!S48/'Fuel Dataset'!S$1</f>
        <v>18782391.400000002</v>
      </c>
      <c r="T49" s="24">
        <f>'Sum of Dataset'!T48/'Fuel Dataset'!T$1</f>
        <v>7676374.395652174</v>
      </c>
      <c r="U49" s="24">
        <f>'Sum of Dataset'!U48/'Fuel Dataset'!U$1</f>
        <v>14920276.994366195</v>
      </c>
      <c r="V49" s="24">
        <f>'Sum of Dataset'!V48/'Fuel Dataset'!V$1</f>
        <v>8827510.7640000004</v>
      </c>
      <c r="W49" s="24">
        <f>'Sum of Dataset'!W48/'Fuel Dataset'!W$1</f>
        <v>12147950.59266055</v>
      </c>
    </row>
    <row r="50" spans="1:23" x14ac:dyDescent="0.55000000000000004">
      <c r="A50" s="31"/>
      <c r="B50" s="31"/>
    </row>
    <row r="51" spans="1:23" x14ac:dyDescent="0.55000000000000004">
      <c r="A51" s="31" t="s">
        <v>48</v>
      </c>
      <c r="B51" s="31" t="s">
        <v>81</v>
      </c>
      <c r="C51" s="24">
        <f>'Sum of Dataset'!C50/'Fuel Dataset'!C$1</f>
        <v>142901633.88799998</v>
      </c>
      <c r="D51" s="24">
        <f>'Sum of Dataset'!D50/'Fuel Dataset'!D$1</f>
        <v>103219585.56606741</v>
      </c>
      <c r="E51" s="24">
        <f>'Sum of Dataset'!E50/'Fuel Dataset'!E$1</f>
        <v>69145951.881290317</v>
      </c>
      <c r="F51" s="24">
        <f>'Sum of Dataset'!F50/'Fuel Dataset'!F$1</f>
        <v>47110136.191384614</v>
      </c>
      <c r="G51" s="24">
        <f>'Sum of Dataset'!G50/'Fuel Dataset'!G$1</f>
        <v>33405490.314000003</v>
      </c>
      <c r="H51" s="24">
        <f>'Sum of Dataset'!H50/'Fuel Dataset'!H$1</f>
        <v>27559695.904199999</v>
      </c>
      <c r="I51" s="24">
        <f>'Sum of Dataset'!I50/'Fuel Dataset'!I$1</f>
        <v>20414836.07</v>
      </c>
      <c r="J51" s="24">
        <f>'Sum of Dataset'!J50/'Fuel Dataset'!J$1</f>
        <v>21118795.934482761</v>
      </c>
      <c r="K51" s="24">
        <f>'Sum of Dataset'!K50/'Fuel Dataset'!K$1</f>
        <v>16173139.861267606</v>
      </c>
      <c r="L51" s="24">
        <f>'Sum of Dataset'!L50/'Fuel Dataset'!L$1</f>
        <v>13123347.773142857</v>
      </c>
      <c r="N51" s="24">
        <f>'Sum of Dataset'!N50/'Fuel Dataset'!N$1</f>
        <v>77946345.757090896</v>
      </c>
      <c r="O51" s="24">
        <f>'Sum of Dataset'!O50/'Fuel Dataset'!O$1</f>
        <v>56015506.801097564</v>
      </c>
      <c r="P51" s="24">
        <f>'Sum of Dataset'!P50/'Fuel Dataset'!P$1</f>
        <v>44045024.143561639</v>
      </c>
      <c r="Q51" s="24">
        <f>'Sum of Dataset'!Q50/'Fuel Dataset'!Q$1</f>
        <v>27837807.749454547</v>
      </c>
      <c r="R51" s="24">
        <f>'Sum of Dataset'!R50/'Fuel Dataset'!R$1</f>
        <v>22270326.876000002</v>
      </c>
      <c r="S51" s="24">
        <f>'Sum of Dataset'!S50/'Fuel Dataset'!S$1</f>
        <v>16288236.35</v>
      </c>
      <c r="T51" s="24">
        <f>'Sum of Dataset'!T50/'Fuel Dataset'!T$1</f>
        <v>6657011.7619565222</v>
      </c>
      <c r="U51" s="24">
        <f>'Sum of Dataset'!U50/'Fuel Dataset'!U$1</f>
        <v>12938980.607746478</v>
      </c>
      <c r="V51" s="24">
        <f>'Sum of Dataset'!V50/'Fuel Dataset'!V$1</f>
        <v>7655286.2010000004</v>
      </c>
      <c r="W51" s="24">
        <f>'Sum of Dataset'!W50/'Fuel Dataset'!W$1</f>
        <v>10534797.524311926</v>
      </c>
    </row>
    <row r="52" spans="1:23" x14ac:dyDescent="0.55000000000000004">
      <c r="A52" s="31" t="s">
        <v>48</v>
      </c>
      <c r="B52" s="31" t="s">
        <v>82</v>
      </c>
      <c r="C52" s="24">
        <f>'Sum of Dataset'!C51/'Fuel Dataset'!C$1</f>
        <v>145162834.752</v>
      </c>
      <c r="D52" s="24">
        <f>'Sum of Dataset'!D51/'Fuel Dataset'!D$1</f>
        <v>104852878.41033706</v>
      </c>
      <c r="E52" s="24">
        <f>'Sum of Dataset'!E51/'Fuel Dataset'!E$1</f>
        <v>70240081.331612915</v>
      </c>
      <c r="F52" s="24">
        <f>'Sum of Dataset'!F51/'Fuel Dataset'!F$1</f>
        <v>47855582.396307699</v>
      </c>
      <c r="G52" s="24">
        <f>'Sum of Dataset'!G51/'Fuel Dataset'!G$1</f>
        <v>33934081.356000006</v>
      </c>
      <c r="H52" s="24">
        <f>'Sum of Dataset'!H51/'Fuel Dataset'!H$1</f>
        <v>27995786.146799996</v>
      </c>
      <c r="I52" s="24">
        <f>'Sum of Dataset'!I51/'Fuel Dataset'!I$1</f>
        <v>20737869.779999997</v>
      </c>
      <c r="J52" s="24">
        <f>'Sum of Dataset'!J51/'Fuel Dataset'!J$1</f>
        <v>21452968.737931035</v>
      </c>
      <c r="K52" s="24">
        <f>'Sum of Dataset'!K51/'Fuel Dataset'!K$1</f>
        <v>16429055.184507044</v>
      </c>
      <c r="L52" s="24">
        <f>'Sum of Dataset'!L51/'Fuel Dataset'!L$1</f>
        <v>13331004.778285714</v>
      </c>
      <c r="N52" s="24">
        <f>'Sum of Dataset'!N51/'Fuel Dataset'!N$1</f>
        <v>79179728.046545461</v>
      </c>
      <c r="O52" s="24">
        <f>'Sum of Dataset'!O51/'Fuel Dataset'!O$1</f>
        <v>56901866.942195117</v>
      </c>
      <c r="P52" s="24">
        <f>'Sum of Dataset'!P51/'Fuel Dataset'!P$1</f>
        <v>44741969.615342475</v>
      </c>
      <c r="Q52" s="24">
        <f>'Sum of Dataset'!Q51/'Fuel Dataset'!Q$1</f>
        <v>28278298.688727275</v>
      </c>
      <c r="R52" s="24">
        <f>'Sum of Dataset'!R51/'Fuel Dataset'!R$1</f>
        <v>22622720.903999999</v>
      </c>
      <c r="S52" s="24">
        <f>'Sum of Dataset'!S51/'Fuel Dataset'!S$1</f>
        <v>16545972.899999999</v>
      </c>
      <c r="T52" s="24">
        <f>'Sum of Dataset'!T51/'Fuel Dataset'!T$1</f>
        <v>6762348.8413043479</v>
      </c>
      <c r="U52" s="24">
        <f>'Sum of Dataset'!U51/'Fuel Dataset'!U$1</f>
        <v>13143720.28309859</v>
      </c>
      <c r="V52" s="24">
        <f>'Sum of Dataset'!V51/'Fuel Dataset'!V$1</f>
        <v>7776419.4539999999</v>
      </c>
      <c r="W52" s="24">
        <f>'Sum of Dataset'!W51/'Fuel Dataset'!W$1</f>
        <v>10701494.661467889</v>
      </c>
    </row>
    <row r="53" spans="1:23" x14ac:dyDescent="0.55000000000000004">
      <c r="A53" s="31" t="s">
        <v>48</v>
      </c>
      <c r="B53" s="31" t="s">
        <v>83</v>
      </c>
      <c r="C53" s="24">
        <f>'Sum of Dataset'!C52/'Fuel Dataset'!C$1</f>
        <v>135715206.98666665</v>
      </c>
      <c r="D53" s="24">
        <f>'Sum of Dataset'!D52/'Fuel Dataset'!D$1</f>
        <v>98028742.142696634</v>
      </c>
      <c r="E53" s="24">
        <f>'Sum of Dataset'!E52/'Fuel Dataset'!E$1</f>
        <v>65668648.541935481</v>
      </c>
      <c r="F53" s="24">
        <f>'Sum of Dataset'!F52/'Fuel Dataset'!F$1</f>
        <v>44740999.178461537</v>
      </c>
      <c r="G53" s="24">
        <f>'Sum of Dataset'!G52/'Fuel Dataset'!G$1</f>
        <v>31725550.710000005</v>
      </c>
      <c r="H53" s="24">
        <f>'Sum of Dataset'!H52/'Fuel Dataset'!H$1</f>
        <v>26173737.362999994</v>
      </c>
      <c r="I53" s="24">
        <f>'Sum of Dataset'!I52/'Fuel Dataset'!I$1</f>
        <v>19388187.716666665</v>
      </c>
      <c r="J53" s="24">
        <f>'Sum of Dataset'!J52/'Fuel Dataset'!J$1</f>
        <v>20056745.913793102</v>
      </c>
      <c r="K53" s="24">
        <f>'Sum of Dataset'!K52/'Fuel Dataset'!K$1</f>
        <v>15359803.552816903</v>
      </c>
      <c r="L53" s="24">
        <f>'Sum of Dataset'!L52/'Fuel Dataset'!L$1</f>
        <v>12463383.454285715</v>
      </c>
      <c r="N53" s="24">
        <f>'Sum of Dataset'!N52/'Fuel Dataset'!N$1</f>
        <v>74026476.538181812</v>
      </c>
      <c r="O53" s="24">
        <f>'Sum of Dataset'!O52/'Fuel Dataset'!O$1</f>
        <v>53198524.699390247</v>
      </c>
      <c r="P53" s="24">
        <f>'Sum of Dataset'!P52/'Fuel Dataset'!P$1</f>
        <v>41830029.550684929</v>
      </c>
      <c r="Q53" s="24">
        <f>'Sum of Dataset'!Q52/'Fuel Dataset'!Q$1</f>
        <v>26437863.150909089</v>
      </c>
      <c r="R53" s="24">
        <f>'Sum of Dataset'!R52/'Fuel Dataset'!R$1</f>
        <v>21150367.140000001</v>
      </c>
      <c r="S53" s="24">
        <f>'Sum of Dataset'!S52/'Fuel Dataset'!S$1</f>
        <v>15469111.916666666</v>
      </c>
      <c r="T53" s="24">
        <f>'Sum of Dataset'!T52/'Fuel Dataset'!T$1</f>
        <v>6322235.125</v>
      </c>
      <c r="U53" s="24">
        <f>'Sum of Dataset'!U52/'Fuel Dataset'!U$1</f>
        <v>12288287.989436619</v>
      </c>
      <c r="V53" s="24">
        <f>'Sum of Dataset'!V52/'Fuel Dataset'!V$1</f>
        <v>7270307.0150000006</v>
      </c>
      <c r="W53" s="24">
        <f>'Sum of Dataset'!W52/'Fuel Dataset'!W$1</f>
        <v>10005009.653669726</v>
      </c>
    </row>
    <row r="54" spans="1:23" x14ac:dyDescent="0.55000000000000004">
      <c r="A54" s="31" t="s">
        <v>48</v>
      </c>
      <c r="B54" s="31" t="s">
        <v>84</v>
      </c>
      <c r="C54" s="24">
        <f>'Sum of Dataset'!C53/'Fuel Dataset'!C$1</f>
        <v>138861152.76800001</v>
      </c>
      <c r="D54" s="24">
        <f>'Sum of Dataset'!D53/'Fuel Dataset'!D$1</f>
        <v>100301096.98516853</v>
      </c>
      <c r="E54" s="24">
        <f>'Sum of Dataset'!E53/'Fuel Dataset'!E$1</f>
        <v>67190880.371612906</v>
      </c>
      <c r="F54" s="24">
        <f>'Sum of Dataset'!F53/'Fuel Dataset'!F$1</f>
        <v>45778117.720615387</v>
      </c>
      <c r="G54" s="24">
        <f>'Sum of Dataset'!G53/'Fuel Dataset'!G$1</f>
        <v>32460964.704000004</v>
      </c>
      <c r="H54" s="24">
        <f>'Sum of Dataset'!H53/'Fuel Dataset'!H$1</f>
        <v>26780457.571199998</v>
      </c>
      <c r="I54" s="24">
        <f>'Sum of Dataset'!I53/'Fuel Dataset'!I$1</f>
        <v>19837615.52</v>
      </c>
      <c r="J54" s="24">
        <f>'Sum of Dataset'!J53/'Fuel Dataset'!J$1</f>
        <v>20521671.227586206</v>
      </c>
      <c r="K54" s="24">
        <f>'Sum of Dataset'!K53/'Fuel Dataset'!K$1</f>
        <v>15715851.414084509</v>
      </c>
      <c r="L54" s="24">
        <f>'Sum of Dataset'!L53/'Fuel Dataset'!L$1</f>
        <v>12752290.861714287</v>
      </c>
      <c r="N54" s="24">
        <f>'Sum of Dataset'!N53/'Fuel Dataset'!N$1</f>
        <v>75742446.964363635</v>
      </c>
      <c r="O54" s="24">
        <f>'Sum of Dataset'!O53/'Fuel Dataset'!O$1</f>
        <v>54431692.87609756</v>
      </c>
      <c r="P54" s="24">
        <f>'Sum of Dataset'!P53/'Fuel Dataset'!P$1</f>
        <v>42799670.373698629</v>
      </c>
      <c r="Q54" s="24">
        <f>'Sum of Dataset'!Q53/'Fuel Dataset'!Q$1</f>
        <v>27050705.925818183</v>
      </c>
      <c r="R54" s="24">
        <f>'Sum of Dataset'!R53/'Fuel Dataset'!R$1</f>
        <v>21640643.136</v>
      </c>
      <c r="S54" s="24">
        <f>'Sum of Dataset'!S53/'Fuel Dataset'!S$1</f>
        <v>15827693.6</v>
      </c>
      <c r="T54" s="24">
        <f>'Sum of Dataset'!T53/'Fuel Dataset'!T$1</f>
        <v>6468787.6695652176</v>
      </c>
      <c r="U54" s="24">
        <f>'Sum of Dataset'!U53/'Fuel Dataset'!U$1</f>
        <v>12573136.597183099</v>
      </c>
      <c r="V54" s="24">
        <f>'Sum of Dataset'!V53/'Fuel Dataset'!V$1</f>
        <v>7438836.3360000001</v>
      </c>
      <c r="W54" s="24">
        <f>'Sum of Dataset'!W53/'Fuel Dataset'!W$1</f>
        <v>10236930.73761468</v>
      </c>
    </row>
    <row r="55" spans="1:23" x14ac:dyDescent="0.55000000000000004">
      <c r="A55" s="31" t="s">
        <v>48</v>
      </c>
      <c r="B55" s="31" t="s">
        <v>85</v>
      </c>
      <c r="C55" s="24">
        <f>'Sum of Dataset'!C54/'Fuel Dataset'!C$1</f>
        <v>135348581.472</v>
      </c>
      <c r="D55" s="24">
        <f>'Sum of Dataset'!D54/'Fuel Dataset'!D$1</f>
        <v>97763924.08112359</v>
      </c>
      <c r="E55" s="24">
        <f>'Sum of Dataset'!E54/'Fuel Dataset'!E$1</f>
        <v>65491249.099354833</v>
      </c>
      <c r="F55" s="24">
        <f>'Sum of Dataset'!F54/'Fuel Dataset'!F$1</f>
        <v>44620134.374769233</v>
      </c>
      <c r="G55" s="24">
        <f>'Sum of Dataset'!G54/'Fuel Dataset'!G$1</f>
        <v>31639846.265999999</v>
      </c>
      <c r="H55" s="24">
        <f>'Sum of Dataset'!H54/'Fuel Dataset'!H$1</f>
        <v>26103030.769799996</v>
      </c>
      <c r="I55" s="24">
        <f>'Sum of Dataset'!I54/'Fuel Dataset'!I$1</f>
        <v>19335811.829999998</v>
      </c>
      <c r="J55" s="24">
        <f>'Sum of Dataset'!J54/'Fuel Dataset'!J$1</f>
        <v>20002563.962068964</v>
      </c>
      <c r="K55" s="24">
        <f>'Sum of Dataset'!K54/'Fuel Dataset'!K$1</f>
        <v>15318310.075352114</v>
      </c>
      <c r="L55" s="24">
        <f>'Sum of Dataset'!L54/'Fuel Dataset'!L$1</f>
        <v>12429714.461142857</v>
      </c>
      <c r="N55" s="24">
        <f>'Sum of Dataset'!N54/'Fuel Dataset'!N$1</f>
        <v>73826498.984727263</v>
      </c>
      <c r="O55" s="24">
        <f>'Sum of Dataset'!O54/'Fuel Dataset'!O$1</f>
        <v>53054812.458658531</v>
      </c>
      <c r="P55" s="24">
        <f>'Sum of Dataset'!P54/'Fuel Dataset'!P$1</f>
        <v>41717028.535890408</v>
      </c>
      <c r="Q55" s="24">
        <f>'Sum of Dataset'!Q54/'Fuel Dataset'!Q$1</f>
        <v>26366443.039636366</v>
      </c>
      <c r="R55" s="24">
        <f>'Sum of Dataset'!R54/'Fuel Dataset'!R$1</f>
        <v>21093230.843999997</v>
      </c>
      <c r="S55" s="24">
        <f>'Sum of Dataset'!S54/'Fuel Dataset'!S$1</f>
        <v>15427323.15</v>
      </c>
      <c r="T55" s="24">
        <f>'Sum of Dataset'!T54/'Fuel Dataset'!T$1</f>
        <v>6305156.0315217385</v>
      </c>
      <c r="U55" s="24">
        <f>'Sum of Dataset'!U54/'Fuel Dataset'!U$1</f>
        <v>12255092.004929576</v>
      </c>
      <c r="V55" s="24">
        <f>'Sum of Dataset'!V54/'Fuel Dataset'!V$1</f>
        <v>7250666.7689999994</v>
      </c>
      <c r="W55" s="24">
        <f>'Sum of Dataset'!W54/'Fuel Dataset'!W$1</f>
        <v>9977981.7922018338</v>
      </c>
    </row>
    <row r="56" spans="1:23" x14ac:dyDescent="0.55000000000000004">
      <c r="A56" s="31"/>
      <c r="B56" s="31"/>
    </row>
    <row r="57" spans="1:23" x14ac:dyDescent="0.55000000000000004">
      <c r="A57" s="31" t="s">
        <v>49</v>
      </c>
      <c r="B57" s="31" t="s">
        <v>81</v>
      </c>
      <c r="C57" s="24">
        <f>'Sum of Dataset'!C56/'Fuel Dataset'!C$1</f>
        <v>146629723.27466667</v>
      </c>
      <c r="D57" s="24">
        <f>'Sum of Dataset'!D56/'Fuel Dataset'!D$1</f>
        <v>105912429.80426964</v>
      </c>
      <c r="E57" s="24">
        <f>'Sum of Dataset'!E56/'Fuel Dataset'!E$1</f>
        <v>70949866.100645155</v>
      </c>
      <c r="F57" s="24">
        <f>'Sum of Dataset'!F56/'Fuel Dataset'!F$1</f>
        <v>48339169.01600001</v>
      </c>
      <c r="G57" s="24">
        <f>'Sum of Dataset'!G56/'Fuel Dataset'!G$1</f>
        <v>34276989.474000007</v>
      </c>
      <c r="H57" s="24">
        <f>'Sum of Dataset'!H56/'Fuel Dataset'!H$1</f>
        <v>28278687.052199997</v>
      </c>
      <c r="I57" s="24">
        <f>'Sum of Dataset'!I56/'Fuel Dataset'!I$1</f>
        <v>20947428.536666669</v>
      </c>
      <c r="J57" s="24">
        <f>'Sum of Dataset'!J56/'Fuel Dataset'!J$1</f>
        <v>21669753.658620689</v>
      </c>
      <c r="K57" s="24">
        <f>'Sum of Dataset'!K56/'Fuel Dataset'!K$1</f>
        <v>16595072.833098592</v>
      </c>
      <c r="L57" s="24">
        <f>'Sum of Dataset'!L56/'Fuel Dataset'!L$1</f>
        <v>13465716.241714286</v>
      </c>
      <c r="N57" s="24">
        <f>'Sum of Dataset'!N56/'Fuel Dataset'!N$1</f>
        <v>79979849.058909088</v>
      </c>
      <c r="O57" s="24">
        <f>'Sum of Dataset'!O56/'Fuel Dataset'!O$1</f>
        <v>57476867.393780485</v>
      </c>
      <c r="P57" s="24">
        <f>'Sum of Dataset'!P56/'Fuel Dataset'!P$1</f>
        <v>45194092.790136985</v>
      </c>
      <c r="Q57" s="24">
        <f>'Sum of Dataset'!Q56/'Fuel Dataset'!Q$1</f>
        <v>28564054.418545458</v>
      </c>
      <c r="R57" s="24">
        <f>'Sum of Dataset'!R56/'Fuel Dataset'!R$1</f>
        <v>22851326.316000003</v>
      </c>
      <c r="S57" s="24">
        <f>'Sum of Dataset'!S56/'Fuel Dataset'!S$1</f>
        <v>16713172.016666668</v>
      </c>
      <c r="T57" s="24">
        <f>'Sum of Dataset'!T56/'Fuel Dataset'!T$1</f>
        <v>6830683.2184782615</v>
      </c>
      <c r="U57" s="24">
        <f>'Sum of Dataset'!U56/'Fuel Dataset'!U$1</f>
        <v>13276539.213380281</v>
      </c>
      <c r="V57" s="24">
        <f>'Sum of Dataset'!V56/'Fuel Dataset'!V$1</f>
        <v>7855001.1409999998</v>
      </c>
      <c r="W57" s="24">
        <f>'Sum of Dataset'!W56/'Fuel Dataset'!W$1</f>
        <v>10809634.59770642</v>
      </c>
    </row>
    <row r="58" spans="1:23" x14ac:dyDescent="0.55000000000000004">
      <c r="A58" s="31" t="s">
        <v>49</v>
      </c>
      <c r="B58" s="31" t="s">
        <v>82</v>
      </c>
      <c r="C58" s="24">
        <f>'Sum of Dataset'!C57/'Fuel Dataset'!C$1</f>
        <v>154170280.02133331</v>
      </c>
      <c r="D58" s="24">
        <f>'Sum of Dataset'!D57/'Fuel Dataset'!D$1</f>
        <v>111359065.51550561</v>
      </c>
      <c r="E58" s="24">
        <f>'Sum of Dataset'!E57/'Fuel Dataset'!E$1</f>
        <v>74598522.59096773</v>
      </c>
      <c r="F58" s="24">
        <f>'Sum of Dataset'!F57/'Fuel Dataset'!F$1</f>
        <v>50825051.406769224</v>
      </c>
      <c r="G58" s="24">
        <f>'Sum of Dataset'!G57/'Fuel Dataset'!G$1</f>
        <v>36039712.464000002</v>
      </c>
      <c r="H58" s="24">
        <f>'Sum of Dataset'!H57/'Fuel Dataset'!H$1</f>
        <v>29732942.299200002</v>
      </c>
      <c r="I58" s="24">
        <f>'Sum of Dataset'!I57/'Fuel Dataset'!I$1</f>
        <v>22024667.653333329</v>
      </c>
      <c r="J58" s="24">
        <f>'Sum of Dataset'!J57/'Fuel Dataset'!J$1</f>
        <v>22784138.951724134</v>
      </c>
      <c r="K58" s="24">
        <f>'Sum of Dataset'!K57/'Fuel Dataset'!K$1</f>
        <v>17448488.400000002</v>
      </c>
      <c r="L58" s="24">
        <f>'Sum of Dataset'!L57/'Fuel Dataset'!L$1</f>
        <v>14158202.016000001</v>
      </c>
      <c r="N58" s="24">
        <f>'Sum of Dataset'!N57/'Fuel Dataset'!N$1</f>
        <v>84092880.011636347</v>
      </c>
      <c r="O58" s="24">
        <f>'Sum of Dataset'!O57/'Fuel Dataset'!O$1</f>
        <v>60432663.602926835</v>
      </c>
      <c r="P58" s="24">
        <f>'Sum of Dataset'!P57/'Fuel Dataset'!P$1</f>
        <v>47518236.992876709</v>
      </c>
      <c r="Q58" s="24">
        <f>'Sum of Dataset'!Q57/'Fuel Dataset'!Q$1</f>
        <v>30032984.922181815</v>
      </c>
      <c r="R58" s="24">
        <f>'Sum of Dataset'!R57/'Fuel Dataset'!R$1</f>
        <v>24026474.976</v>
      </c>
      <c r="S58" s="24">
        <f>'Sum of Dataset'!S57/'Fuel Dataset'!S$1</f>
        <v>17572660.933333337</v>
      </c>
      <c r="T58" s="24">
        <f>'Sum of Dataset'!T57/'Fuel Dataset'!T$1</f>
        <v>7181956.8434782596</v>
      </c>
      <c r="U58" s="24">
        <f>'Sum of Dataset'!U57/'Fuel Dataset'!U$1</f>
        <v>13959296.399999997</v>
      </c>
      <c r="V58" s="24">
        <f>'Sum of Dataset'!V57/'Fuel Dataset'!V$1</f>
        <v>8258951.176</v>
      </c>
      <c r="W58" s="24">
        <f>'Sum of Dataset'!W57/'Fuel Dataset'!W$1</f>
        <v>11365529.141284402</v>
      </c>
    </row>
    <row r="59" spans="1:23" x14ac:dyDescent="0.55000000000000004">
      <c r="A59" s="31" t="s">
        <v>49</v>
      </c>
      <c r="B59" s="31" t="s">
        <v>83</v>
      </c>
      <c r="C59" s="24">
        <f>'Sum of Dataset'!C58/'Fuel Dataset'!C$1</f>
        <v>151805249.16266668</v>
      </c>
      <c r="D59" s="24">
        <f>'Sum of Dataset'!D58/'Fuel Dataset'!D$1</f>
        <v>109650775.00516856</v>
      </c>
      <c r="E59" s="24">
        <f>'Sum of Dataset'!E58/'Fuel Dataset'!E$1</f>
        <v>73454152.820645168</v>
      </c>
      <c r="F59" s="24">
        <f>'Sum of Dataset'!F58/'Fuel Dataset'!F$1</f>
        <v>50045375.74584616</v>
      </c>
      <c r="G59" s="24">
        <f>'Sum of Dataset'!G58/'Fuel Dataset'!G$1</f>
        <v>35486849.538000003</v>
      </c>
      <c r="H59" s="24">
        <f>'Sum of Dataset'!H58/'Fuel Dataset'!H$1</f>
        <v>29276827.631399993</v>
      </c>
      <c r="I59" s="24">
        <f>'Sum of Dataset'!I58/'Fuel Dataset'!I$1</f>
        <v>21686800.856666666</v>
      </c>
      <c r="J59" s="24">
        <f>'Sum of Dataset'!J58/'Fuel Dataset'!J$1</f>
        <v>22434621.575862065</v>
      </c>
      <c r="K59" s="24">
        <f>'Sum of Dataset'!K58/'Fuel Dataset'!K$1</f>
        <v>17180821.937323943</v>
      </c>
      <c r="L59" s="24">
        <f>'Sum of Dataset'!L58/'Fuel Dataset'!L$1</f>
        <v>13941009.800571429</v>
      </c>
      <c r="N59" s="24">
        <f>'Sum of Dataset'!N58/'Fuel Dataset'!N$1</f>
        <v>82802863.179636359</v>
      </c>
      <c r="O59" s="24">
        <f>'Sum of Dataset'!O58/'Fuel Dataset'!O$1</f>
        <v>59505603.508902453</v>
      </c>
      <c r="P59" s="24">
        <f>'Sum of Dataset'!P58/'Fuel Dataset'!P$1</f>
        <v>46789289.125479452</v>
      </c>
      <c r="Q59" s="24">
        <f>'Sum of Dataset'!Q58/'Fuel Dataset'!Q$1</f>
        <v>29572267.486181822</v>
      </c>
      <c r="R59" s="24">
        <f>'Sum of Dataset'!R58/'Fuel Dataset'!R$1</f>
        <v>23657899.691999998</v>
      </c>
      <c r="S59" s="24">
        <f>'Sum of Dataset'!S58/'Fuel Dataset'!S$1</f>
        <v>17303089.616666663</v>
      </c>
      <c r="T59" s="24">
        <f>'Sum of Dataset'!T58/'Fuel Dataset'!T$1</f>
        <v>7071782.8880434772</v>
      </c>
      <c r="U59" s="24">
        <f>'Sum of Dataset'!U58/'Fuel Dataset'!U$1</f>
        <v>13745155.47253521</v>
      </c>
      <c r="V59" s="24">
        <f>'Sum of Dataset'!V58/'Fuel Dataset'!V$1</f>
        <v>8132255.7169999992</v>
      </c>
      <c r="W59" s="24">
        <f>'Sum of Dataset'!W58/'Fuel Dataset'!W$1</f>
        <v>11191177.592201835</v>
      </c>
    </row>
    <row r="60" spans="1:23" x14ac:dyDescent="0.55000000000000004">
      <c r="A60" s="31" t="s">
        <v>49</v>
      </c>
      <c r="B60" s="31" t="s">
        <v>84</v>
      </c>
      <c r="C60" s="24">
        <f>'Sum of Dataset'!C59/'Fuel Dataset'!C$1</f>
        <v>150251148.59733334</v>
      </c>
      <c r="D60" s="24">
        <f>'Sum of Dataset'!D59/'Fuel Dataset'!D$1</f>
        <v>108528229.29370786</v>
      </c>
      <c r="E60" s="24">
        <f>'Sum of Dataset'!E59/'Fuel Dataset'!E$1</f>
        <v>72702168.676129028</v>
      </c>
      <c r="F60" s="24">
        <f>'Sum of Dataset'!F59/'Fuel Dataset'!F$1</f>
        <v>49533038.081846155</v>
      </c>
      <c r="G60" s="24">
        <f>'Sum of Dataset'!G59/'Fuel Dataset'!G$1</f>
        <v>35123554.242000006</v>
      </c>
      <c r="H60" s="24">
        <f>'Sum of Dataset'!H59/'Fuel Dataset'!H$1</f>
        <v>28977107.202599995</v>
      </c>
      <c r="I60" s="24">
        <f>'Sum of Dataset'!I59/'Fuel Dataset'!I$1</f>
        <v>21464783.043333337</v>
      </c>
      <c r="J60" s="24">
        <f>'Sum of Dataset'!J59/'Fuel Dataset'!J$1</f>
        <v>22204947.975862071</v>
      </c>
      <c r="K60" s="24">
        <f>'Sum of Dataset'!K59/'Fuel Dataset'!K$1</f>
        <v>17004933.91478873</v>
      </c>
      <c r="L60" s="24">
        <f>'Sum of Dataset'!L59/'Fuel Dataset'!L$1</f>
        <v>13798289.233714284</v>
      </c>
      <c r="N60" s="24">
        <f>'Sum of Dataset'!N59/'Fuel Dataset'!N$1</f>
        <v>81955171.962181821</v>
      </c>
      <c r="O60" s="24">
        <f>'Sum of Dataset'!O59/'Fuel Dataset'!O$1</f>
        <v>58896417.116707325</v>
      </c>
      <c r="P60" s="24">
        <f>'Sum of Dataset'!P59/'Fuel Dataset'!P$1</f>
        <v>46310285.526575342</v>
      </c>
      <c r="Q60" s="24">
        <f>'Sum of Dataset'!Q59/'Fuel Dataset'!Q$1</f>
        <v>29269522.502909094</v>
      </c>
      <c r="R60" s="24">
        <f>'Sum of Dataset'!R59/'Fuel Dataset'!R$1</f>
        <v>23415702.828000005</v>
      </c>
      <c r="S60" s="24">
        <f>'Sum of Dataset'!S59/'Fuel Dataset'!S$1</f>
        <v>17125949.883333333</v>
      </c>
      <c r="T60" s="24">
        <f>'Sum of Dataset'!T59/'Fuel Dataset'!T$1</f>
        <v>6999385.7750000004</v>
      </c>
      <c r="U60" s="24">
        <f>'Sum of Dataset'!U59/'Fuel Dataset'!U$1</f>
        <v>13604439.957042255</v>
      </c>
      <c r="V60" s="24">
        <f>'Sum of Dataset'!V59/'Fuel Dataset'!V$1</f>
        <v>8049002.0529999994</v>
      </c>
      <c r="W60" s="24">
        <f>'Sum of Dataset'!W59/'Fuel Dataset'!W$1</f>
        <v>11076608.329816513</v>
      </c>
    </row>
    <row r="61" spans="1:23" x14ac:dyDescent="0.55000000000000004">
      <c r="A61" s="31" t="s">
        <v>49</v>
      </c>
      <c r="B61" s="31" t="s">
        <v>85</v>
      </c>
      <c r="C61" s="24">
        <f>'Sum of Dataset'!C60/'Fuel Dataset'!C$1</f>
        <v>147730630.38933334</v>
      </c>
      <c r="D61" s="24">
        <f>'Sum of Dataset'!D60/'Fuel Dataset'!D$1</f>
        <v>106707628.38269663</v>
      </c>
      <c r="E61" s="24">
        <f>'Sum of Dataset'!E60/'Fuel Dataset'!E$1</f>
        <v>71482563.091612905</v>
      </c>
      <c r="F61" s="24">
        <f>'Sum of Dataset'!F60/'Fuel Dataset'!F$1</f>
        <v>48702103.173538461</v>
      </c>
      <c r="G61" s="24">
        <f>'Sum of Dataset'!G60/'Fuel Dataset'!G$1</f>
        <v>34534343.717999995</v>
      </c>
      <c r="H61" s="24">
        <f>'Sum of Dataset'!H60/'Fuel Dataset'!H$1</f>
        <v>28491005.585399996</v>
      </c>
      <c r="I61" s="24">
        <f>'Sum of Dataset'!I60/'Fuel Dataset'!I$1</f>
        <v>21104703.423333336</v>
      </c>
      <c r="J61" s="24">
        <f>'Sum of Dataset'!J60/'Fuel Dataset'!J$1</f>
        <v>21832451.817241382</v>
      </c>
      <c r="K61" s="24">
        <f>'Sum of Dataset'!K60/'Fuel Dataset'!K$1</f>
        <v>16719669.902112678</v>
      </c>
      <c r="L61" s="24">
        <f>'Sum of Dataset'!L60/'Fuel Dataset'!L$1</f>
        <v>13566817.863428572</v>
      </c>
      <c r="N61" s="24">
        <f>'Sum of Dataset'!N60/'Fuel Dataset'!N$1</f>
        <v>80580343.848727271</v>
      </c>
      <c r="O61" s="24">
        <f>'Sum of Dataset'!O60/'Fuel Dataset'!O$1</f>
        <v>57908408.085731708</v>
      </c>
      <c r="P61" s="24">
        <f>'Sum of Dataset'!P60/'Fuel Dataset'!P$1</f>
        <v>45533413.476164386</v>
      </c>
      <c r="Q61" s="24">
        <f>'Sum of Dataset'!Q60/'Fuel Dataset'!Q$1</f>
        <v>28778515.511636365</v>
      </c>
      <c r="R61" s="24">
        <f>'Sum of Dataset'!R60/'Fuel Dataset'!R$1</f>
        <v>23022895.811999999</v>
      </c>
      <c r="S61" s="24">
        <f>'Sum of Dataset'!S60/'Fuel Dataset'!S$1</f>
        <v>16838655.783333331</v>
      </c>
      <c r="T61" s="24">
        <f>'Sum of Dataset'!T60/'Fuel Dataset'!T$1</f>
        <v>6881968.5076086959</v>
      </c>
      <c r="U61" s="24">
        <f>'Sum of Dataset'!U60/'Fuel Dataset'!U$1</f>
        <v>13376220.479577465</v>
      </c>
      <c r="V61" s="24">
        <f>'Sum of Dataset'!V60/'Fuel Dataset'!V$1</f>
        <v>7913977.0870000003</v>
      </c>
      <c r="W61" s="24">
        <f>'Sum of Dataset'!W60/'Fuel Dataset'!W$1</f>
        <v>10890794.156422019</v>
      </c>
    </row>
    <row r="62" spans="1:23" x14ac:dyDescent="0.55000000000000004">
      <c r="A62" s="31"/>
      <c r="B62" s="31"/>
    </row>
    <row r="63" spans="1:23" x14ac:dyDescent="0.55000000000000004">
      <c r="A63" s="31" t="s">
        <v>50</v>
      </c>
      <c r="B63" s="31" t="s">
        <v>81</v>
      </c>
      <c r="C63" s="24">
        <f>'Sum of Dataset'!C62/'Fuel Dataset'!C$1</f>
        <v>153957853.64266667</v>
      </c>
      <c r="D63" s="24">
        <f>'Sum of Dataset'!D62/'Fuel Dataset'!D$1</f>
        <v>111205627.36247191</v>
      </c>
      <c r="E63" s="24">
        <f>'Sum of Dataset'!E62/'Fuel Dataset'!E$1</f>
        <v>74495735.633548379</v>
      </c>
      <c r="F63" s="24">
        <f>'Sum of Dataset'!F62/'Fuel Dataset'!F$1</f>
        <v>50755021.167384617</v>
      </c>
      <c r="G63" s="24">
        <f>'Sum of Dataset'!G62/'Fuel Dataset'!G$1</f>
        <v>35990054.478000008</v>
      </c>
      <c r="H63" s="24">
        <f>'Sum of Dataset'!H62/'Fuel Dataset'!H$1</f>
        <v>29691974.213399999</v>
      </c>
      <c r="I63" s="24">
        <f>'Sum of Dataset'!I62/'Fuel Dataset'!I$1</f>
        <v>21994320.556666669</v>
      </c>
      <c r="J63" s="24">
        <f>'Sum of Dataset'!J62/'Fuel Dataset'!J$1</f>
        <v>22752745.403448276</v>
      </c>
      <c r="K63" s="24">
        <f>'Sum of Dataset'!K62/'Fuel Dataset'!K$1</f>
        <v>17424446.676760562</v>
      </c>
      <c r="L63" s="24">
        <f>'Sum of Dataset'!L62/'Fuel Dataset'!L$1</f>
        <v>14138693.874857141</v>
      </c>
      <c r="N63" s="24">
        <f>'Sum of Dataset'!N62/'Fuel Dataset'!N$1</f>
        <v>83977011.07781817</v>
      </c>
      <c r="O63" s="24">
        <f>'Sum of Dataset'!O62/'Fuel Dataset'!O$1</f>
        <v>60349395.336951226</v>
      </c>
      <c r="P63" s="24">
        <f>'Sum of Dataset'!P62/'Fuel Dataset'!P$1</f>
        <v>47452763.109041095</v>
      </c>
      <c r="Q63" s="24">
        <f>'Sum of Dataset'!Q62/'Fuel Dataset'!Q$1</f>
        <v>29991603.417090911</v>
      </c>
      <c r="R63" s="24">
        <f>'Sum of Dataset'!R62/'Fuel Dataset'!R$1</f>
        <v>23993369.652000003</v>
      </c>
      <c r="S63" s="24">
        <f>'Sum of Dataset'!S62/'Fuel Dataset'!S$1</f>
        <v>17548448.116666667</v>
      </c>
      <c r="T63" s="24">
        <f>'Sum of Dataset'!T62/'Fuel Dataset'!T$1</f>
        <v>7172061.0510869566</v>
      </c>
      <c r="U63" s="24">
        <f>'Sum of Dataset'!U62/'Fuel Dataset'!U$1</f>
        <v>13940062.324647889</v>
      </c>
      <c r="V63" s="24">
        <f>'Sum of Dataset'!V62/'Fuel Dataset'!V$1</f>
        <v>8247571.4269999992</v>
      </c>
      <c r="W63" s="24">
        <f>'Sum of Dataset'!W62/'Fuel Dataset'!W$1</f>
        <v>11349868.936238531</v>
      </c>
    </row>
    <row r="64" spans="1:23" x14ac:dyDescent="0.55000000000000004">
      <c r="A64" s="31" t="s">
        <v>50</v>
      </c>
      <c r="B64" s="31" t="s">
        <v>82</v>
      </c>
      <c r="C64" s="24">
        <f>'Sum of Dataset'!C63/'Fuel Dataset'!C$1</f>
        <v>143457369.12</v>
      </c>
      <c r="D64" s="24">
        <f>'Sum of Dataset'!D63/'Fuel Dataset'!D$1</f>
        <v>103620999.87303369</v>
      </c>
      <c r="E64" s="24">
        <f>'Sum of Dataset'!E63/'Fuel Dataset'!E$1</f>
        <v>69414856.025806457</v>
      </c>
      <c r="F64" s="24">
        <f>'Sum of Dataset'!F63/'Fuel Dataset'!F$1</f>
        <v>47293344.470769227</v>
      </c>
      <c r="G64" s="24">
        <f>'Sum of Dataset'!G63/'Fuel Dataset'!G$1</f>
        <v>33535402.110000011</v>
      </c>
      <c r="H64" s="24">
        <f>'Sum of Dataset'!H63/'Fuel Dataset'!H$1</f>
        <v>27666873.783</v>
      </c>
      <c r="I64" s="24">
        <f>'Sum of Dataset'!I63/'Fuel Dataset'!I$1</f>
        <v>20494228.049999997</v>
      </c>
      <c r="J64" s="24">
        <f>'Sum of Dataset'!J63/'Fuel Dataset'!J$1</f>
        <v>21200925.568965513</v>
      </c>
      <c r="K64" s="24">
        <f>'Sum of Dataset'!K63/'Fuel Dataset'!K$1</f>
        <v>16236036.158450704</v>
      </c>
      <c r="L64" s="24">
        <f>'Sum of Dataset'!L63/'Fuel Dataset'!L$1</f>
        <v>13174383.625714285</v>
      </c>
      <c r="N64" s="24">
        <f>'Sum of Dataset'!N63/'Fuel Dataset'!N$1</f>
        <v>78249474.065454558</v>
      </c>
      <c r="O64" s="24">
        <f>'Sum of Dataset'!O63/'Fuel Dataset'!O$1</f>
        <v>56233347.492073163</v>
      </c>
      <c r="P64" s="24">
        <f>'Sum of Dataset'!P63/'Fuel Dataset'!P$1</f>
        <v>44216312.400000006</v>
      </c>
      <c r="Q64" s="24">
        <f>'Sum of Dataset'!Q63/'Fuel Dataset'!Q$1</f>
        <v>27946067.187272727</v>
      </c>
      <c r="R64" s="24">
        <f>'Sum of Dataset'!R63/'Fuel Dataset'!R$1</f>
        <v>22356934.740000006</v>
      </c>
      <c r="S64" s="24">
        <f>'Sum of Dataset'!S63/'Fuel Dataset'!S$1</f>
        <v>16351580.25</v>
      </c>
      <c r="T64" s="24">
        <f>'Sum of Dataset'!T63/'Fuel Dataset'!T$1</f>
        <v>6682900.4510869551</v>
      </c>
      <c r="U64" s="24">
        <f>'Sum of Dataset'!U63/'Fuel Dataset'!U$1</f>
        <v>12989299.468309855</v>
      </c>
      <c r="V64" s="24">
        <f>'Sum of Dataset'!V63/'Fuel Dataset'!V$1</f>
        <v>7685057.1149999993</v>
      </c>
      <c r="W64" s="24">
        <f>'Sum of Dataset'!W63/'Fuel Dataset'!W$1</f>
        <v>10575766.672018347</v>
      </c>
    </row>
    <row r="65" spans="1:23" x14ac:dyDescent="0.55000000000000004">
      <c r="A65" s="31" t="s">
        <v>50</v>
      </c>
      <c r="B65" s="31" t="s">
        <v>83</v>
      </c>
      <c r="C65" s="24">
        <f>'Sum of Dataset'!C64/'Fuel Dataset'!C$1</f>
        <v>144389906.752</v>
      </c>
      <c r="D65" s="24">
        <f>'Sum of Dataset'!D64/'Fuel Dataset'!D$1</f>
        <v>104294583.12943819</v>
      </c>
      <c r="E65" s="24">
        <f>'Sum of Dataset'!E64/'Fuel Dataset'!E$1</f>
        <v>69866083.912258074</v>
      </c>
      <c r="F65" s="24">
        <f>'Sum of Dataset'!F64/'Fuel Dataset'!F$1</f>
        <v>47600772.550153852</v>
      </c>
      <c r="G65" s="24">
        <f>'Sum of Dataset'!G64/'Fuel Dataset'!G$1</f>
        <v>33753397.356000006</v>
      </c>
      <c r="H65" s="24">
        <f>'Sum of Dataset'!H64/'Fuel Dataset'!H$1</f>
        <v>27846720.946799997</v>
      </c>
      <c r="I65" s="24">
        <f>'Sum of Dataset'!I64/'Fuel Dataset'!I$1</f>
        <v>20627449.779999997</v>
      </c>
      <c r="J65" s="24">
        <f>'Sum of Dataset'!J64/'Fuel Dataset'!J$1</f>
        <v>21338741.151724137</v>
      </c>
      <c r="K65" s="24">
        <f>'Sum of Dataset'!K64/'Fuel Dataset'!K$1</f>
        <v>16341577.719718313</v>
      </c>
      <c r="L65" s="24">
        <f>'Sum of Dataset'!L64/'Fuel Dataset'!L$1</f>
        <v>13260023.064000001</v>
      </c>
      <c r="N65" s="24">
        <f>'Sum of Dataset'!N64/'Fuel Dataset'!N$1</f>
        <v>78758130.955636367</v>
      </c>
      <c r="O65" s="24">
        <f>'Sum of Dataset'!O64/'Fuel Dataset'!O$1</f>
        <v>56598889.625121951</v>
      </c>
      <c r="P65" s="24">
        <f>'Sum of Dataset'!P64/'Fuel Dataset'!P$1</f>
        <v>44503738.382465757</v>
      </c>
      <c r="Q65" s="24">
        <f>'Sum of Dataset'!Q64/'Fuel Dataset'!Q$1</f>
        <v>28127729.234181821</v>
      </c>
      <c r="R65" s="24">
        <f>'Sum of Dataset'!R64/'Fuel Dataset'!R$1</f>
        <v>22502264.903999999</v>
      </c>
      <c r="S65" s="24">
        <f>'Sum of Dataset'!S64/'Fuel Dataset'!S$1</f>
        <v>16457872.899999999</v>
      </c>
      <c r="T65" s="24">
        <f>'Sum of Dataset'!T64/'Fuel Dataset'!T$1</f>
        <v>6726342.319565217</v>
      </c>
      <c r="U65" s="24">
        <f>'Sum of Dataset'!U64/'Fuel Dataset'!U$1</f>
        <v>13073735.776056336</v>
      </c>
      <c r="V65" s="24">
        <f>'Sum of Dataset'!V64/'Fuel Dataset'!V$1</f>
        <v>7735013.4540000008</v>
      </c>
      <c r="W65" s="24">
        <f>'Sum of Dataset'!W64/'Fuel Dataset'!W$1</f>
        <v>10644513.927522937</v>
      </c>
    </row>
    <row r="66" spans="1:23" x14ac:dyDescent="0.55000000000000004">
      <c r="A66" s="31" t="s">
        <v>50</v>
      </c>
      <c r="B66" s="31" t="s">
        <v>84</v>
      </c>
      <c r="C66" s="24">
        <f>'Sum of Dataset'!C65/'Fuel Dataset'!C$1</f>
        <v>152515183.53066668</v>
      </c>
      <c r="D66" s="24">
        <f>'Sum of Dataset'!D65/'Fuel Dataset'!D$1</f>
        <v>110163569.22067416</v>
      </c>
      <c r="E66" s="24">
        <f>'Sum of Dataset'!E65/'Fuel Dataset'!E$1</f>
        <v>73797669.450322583</v>
      </c>
      <c r="F66" s="24">
        <f>'Sum of Dataset'!F65/'Fuel Dataset'!F$1</f>
        <v>50279418.589538462</v>
      </c>
      <c r="G66" s="24">
        <f>'Sum of Dataset'!G65/'Fuel Dataset'!G$1</f>
        <v>35652807.792000003</v>
      </c>
      <c r="H66" s="24">
        <f>'Sum of Dataset'!H65/'Fuel Dataset'!H$1</f>
        <v>29413744.017599996</v>
      </c>
      <c r="I66" s="24">
        <f>'Sum of Dataset'!I65/'Fuel Dataset'!I$1</f>
        <v>21788221.626666665</v>
      </c>
      <c r="J66" s="24">
        <f>'Sum of Dataset'!J65/'Fuel Dataset'!J$1</f>
        <v>22539539.613793101</v>
      </c>
      <c r="K66" s="24">
        <f>'Sum of Dataset'!K65/'Fuel Dataset'!K$1</f>
        <v>17261169.988732398</v>
      </c>
      <c r="L66" s="24">
        <f>'Sum of Dataset'!L65/'Fuel Dataset'!L$1</f>
        <v>14006206.505142858</v>
      </c>
      <c r="N66" s="24">
        <f>'Sum of Dataset'!N65/'Fuel Dataset'!N$1</f>
        <v>83190100.107636362</v>
      </c>
      <c r="O66" s="24">
        <f>'Sum of Dataset'!O65/'Fuel Dataset'!O$1</f>
        <v>59783888.174634151</v>
      </c>
      <c r="P66" s="24">
        <f>'Sum of Dataset'!P65/'Fuel Dataset'!P$1</f>
        <v>47008104.512876712</v>
      </c>
      <c r="Q66" s="24">
        <f>'Sum of Dataset'!Q65/'Fuel Dataset'!Q$1</f>
        <v>29710565.530181821</v>
      </c>
      <c r="R66" s="24">
        <f>'Sum of Dataset'!R65/'Fuel Dataset'!R$1</f>
        <v>23768538.528000001</v>
      </c>
      <c r="S66" s="24">
        <f>'Sum of Dataset'!S65/'Fuel Dataset'!S$1</f>
        <v>17384009.466666665</v>
      </c>
      <c r="T66" s="24">
        <f>'Sum of Dataset'!T65/'Fuel Dataset'!T$1</f>
        <v>7104854.8782608686</v>
      </c>
      <c r="U66" s="24">
        <f>'Sum of Dataset'!U65/'Fuel Dataset'!U$1</f>
        <v>13809436.24225352</v>
      </c>
      <c r="V66" s="24">
        <f>'Sum of Dataset'!V65/'Fuel Dataset'!V$1</f>
        <v>8170287.1280000014</v>
      </c>
      <c r="W66" s="24">
        <f>'Sum of Dataset'!W65/'Fuel Dataset'!W$1</f>
        <v>11243514.396330277</v>
      </c>
    </row>
    <row r="67" spans="1:23" x14ac:dyDescent="0.55000000000000004">
      <c r="A67" s="31" t="s">
        <v>50</v>
      </c>
      <c r="B67" s="31" t="s">
        <v>85</v>
      </c>
      <c r="C67" s="24">
        <f>'Sum of Dataset'!C66/'Fuel Dataset'!C$1</f>
        <v>140814084.18133336</v>
      </c>
      <c r="D67" s="24">
        <f>'Sum of Dataset'!D66/'Fuel Dataset'!D$1</f>
        <v>101711723.06157304</v>
      </c>
      <c r="E67" s="24">
        <f>'Sum of Dataset'!E66/'Fuel Dataset'!E$1</f>
        <v>68135847.184516132</v>
      </c>
      <c r="F67" s="24">
        <f>'Sum of Dataset'!F66/'Fuel Dataset'!F$1</f>
        <v>46421937.265230775</v>
      </c>
      <c r="G67" s="24">
        <f>'Sum of Dataset'!G66/'Fuel Dataset'!G$1</f>
        <v>32917492.944000002</v>
      </c>
      <c r="H67" s="24">
        <f>'Sum of Dataset'!H66/'Fuel Dataset'!H$1</f>
        <v>27157095.643199995</v>
      </c>
      <c r="I67" s="24">
        <f>'Sum of Dataset'!I66/'Fuel Dataset'!I$1</f>
        <v>20116610.053333331</v>
      </c>
      <c r="J67" s="24">
        <f>'Sum of Dataset'!J66/'Fuel Dataset'!J$1</f>
        <v>20810286.262068961</v>
      </c>
      <c r="K67" s="24">
        <f>'Sum of Dataset'!K66/'Fuel Dataset'!K$1</f>
        <v>15936877.808450704</v>
      </c>
      <c r="L67" s="24">
        <f>'Sum of Dataset'!L66/'Fuel Dataset'!L$1</f>
        <v>12931637.993142856</v>
      </c>
      <c r="N67" s="24">
        <f>'Sum of Dataset'!N66/'Fuel Dataset'!N$1</f>
        <v>76807682.280727282</v>
      </c>
      <c r="O67" s="24">
        <f>'Sum of Dataset'!O66/'Fuel Dataset'!O$1</f>
        <v>55197215.563902445</v>
      </c>
      <c r="P67" s="24">
        <f>'Sum of Dataset'!P66/'Fuel Dataset'!P$1</f>
        <v>43401601.288767129</v>
      </c>
      <c r="Q67" s="24">
        <f>'Sum of Dataset'!Q66/'Fuel Dataset'!Q$1</f>
        <v>27431144.747636367</v>
      </c>
      <c r="R67" s="24">
        <f>'Sum of Dataset'!R66/'Fuel Dataset'!R$1</f>
        <v>21944995.296</v>
      </c>
      <c r="S67" s="24">
        <f>'Sum of Dataset'!S66/'Fuel Dataset'!S$1</f>
        <v>16050292.933333332</v>
      </c>
      <c r="T67" s="24">
        <f>'Sum of Dataset'!T66/'Fuel Dataset'!T$1</f>
        <v>6559764.1478260858</v>
      </c>
      <c r="U67" s="24">
        <f>'Sum of Dataset'!U66/'Fuel Dataset'!U$1</f>
        <v>12749964.118309857</v>
      </c>
      <c r="V67" s="24">
        <f>'Sum of Dataset'!V66/'Fuel Dataset'!V$1</f>
        <v>7543455.4960000003</v>
      </c>
      <c r="W67" s="24">
        <f>'Sum of Dataset'!W66/'Fuel Dataset'!W$1</f>
        <v>10380902.058715595</v>
      </c>
    </row>
    <row r="68" spans="1:23" x14ac:dyDescent="0.55000000000000004">
      <c r="A68" s="31"/>
      <c r="B68" s="31"/>
    </row>
    <row r="69" spans="1:23" x14ac:dyDescent="0.55000000000000004">
      <c r="A69" s="31" t="s">
        <v>51</v>
      </c>
      <c r="B69" s="31" t="s">
        <v>81</v>
      </c>
      <c r="C69" s="24">
        <f>'Sum of Dataset'!C68/'Fuel Dataset'!C$1</f>
        <v>136521113.248</v>
      </c>
      <c r="D69" s="24">
        <f>'Sum of Dataset'!D68/'Fuel Dataset'!D$1</f>
        <v>98610858.022247195</v>
      </c>
      <c r="E69" s="24">
        <f>'Sum of Dataset'!E68/'Fuel Dataset'!E$1</f>
        <v>66058603.184516124</v>
      </c>
      <c r="F69" s="24">
        <f>'Sum of Dataset'!F68/'Fuel Dataset'!F$1</f>
        <v>45006680.91138462</v>
      </c>
      <c r="G69" s="24">
        <f>'Sum of Dataset'!G68/'Fuel Dataset'!G$1</f>
        <v>31913943.894000001</v>
      </c>
      <c r="H69" s="24">
        <f>'Sum of Dataset'!H68/'Fuel Dataset'!H$1</f>
        <v>26329162.678199995</v>
      </c>
      <c r="I69" s="24">
        <f>'Sum of Dataset'!I68/'Fuel Dataset'!I$1</f>
        <v>19503318.970000003</v>
      </c>
      <c r="J69" s="24">
        <f>'Sum of Dataset'!J68/'Fuel Dataset'!J$1</f>
        <v>20175847.210344829</v>
      </c>
      <c r="K69" s="24">
        <f>'Sum of Dataset'!K68/'Fuel Dataset'!K$1</f>
        <v>15451013.389436619</v>
      </c>
      <c r="L69" s="24">
        <f>'Sum of Dataset'!L68/'Fuel Dataset'!L$1</f>
        <v>12537393.721714286</v>
      </c>
      <c r="N69" s="24">
        <f>'Sum of Dataset'!N68/'Fuel Dataset'!N$1</f>
        <v>74466061.771636352</v>
      </c>
      <c r="O69" s="24">
        <f>'Sum of Dataset'!O68/'Fuel Dataset'!O$1</f>
        <v>53514429.048658542</v>
      </c>
      <c r="P69" s="24">
        <f>'Sum of Dataset'!P68/'Fuel Dataset'!P$1</f>
        <v>42078425.316164382</v>
      </c>
      <c r="Q69" s="24">
        <f>'Sum of Dataset'!Q68/'Fuel Dataset'!Q$1</f>
        <v>26594856.902181819</v>
      </c>
      <c r="R69" s="24">
        <f>'Sum of Dataset'!R68/'Fuel Dataset'!R$1</f>
        <v>21275962.596000001</v>
      </c>
      <c r="S69" s="24">
        <f>'Sum of Dataset'!S68/'Fuel Dataset'!S$1</f>
        <v>15560970.85</v>
      </c>
      <c r="T69" s="24">
        <f>'Sum of Dataset'!T68/'Fuel Dataset'!T$1</f>
        <v>6359777.9249999998</v>
      </c>
      <c r="U69" s="24">
        <f>'Sum of Dataset'!U68/'Fuel Dataset'!U$1</f>
        <v>12361258.502112675</v>
      </c>
      <c r="V69" s="24">
        <f>'Sum of Dataset'!V68/'Fuel Dataset'!V$1</f>
        <v>7313479.6710000001</v>
      </c>
      <c r="W69" s="24">
        <f>'Sum of Dataset'!W68/'Fuel Dataset'!W$1</f>
        <v>10064421.565596329</v>
      </c>
    </row>
    <row r="70" spans="1:23" x14ac:dyDescent="0.55000000000000004">
      <c r="A70" s="31" t="s">
        <v>51</v>
      </c>
      <c r="B70" s="31" t="s">
        <v>82</v>
      </c>
      <c r="C70" s="24">
        <f>'Sum of Dataset'!C69/'Fuel Dataset'!C$1</f>
        <v>130550630.91199999</v>
      </c>
      <c r="D70" s="24">
        <f>'Sum of Dataset'!D69/'Fuel Dataset'!D$1</f>
        <v>94298306.124943823</v>
      </c>
      <c r="E70" s="24">
        <f>'Sum of Dataset'!E69/'Fuel Dataset'!E$1</f>
        <v>63169660.118709669</v>
      </c>
      <c r="F70" s="24">
        <f>'Sum of Dataset'!F69/'Fuel Dataset'!F$1</f>
        <v>43038402.254769236</v>
      </c>
      <c r="G70" s="24">
        <f>'Sum of Dataset'!G69/'Fuel Dataset'!G$1</f>
        <v>30518250.335999999</v>
      </c>
      <c r="H70" s="24">
        <f>'Sum of Dataset'!H69/'Fuel Dataset'!H$1</f>
        <v>25177708.540799998</v>
      </c>
      <c r="I70" s="24">
        <f>'Sum of Dataset'!I69/'Fuel Dataset'!I$1</f>
        <v>18650379.68</v>
      </c>
      <c r="J70" s="24">
        <f>'Sum of Dataset'!J69/'Fuel Dataset'!J$1</f>
        <v>19293496.220689654</v>
      </c>
      <c r="K70" s="24">
        <f>'Sum of Dataset'!K69/'Fuel Dataset'!K$1</f>
        <v>14775293.712676058</v>
      </c>
      <c r="L70" s="24">
        <f>'Sum of Dataset'!L69/'Fuel Dataset'!L$1</f>
        <v>11989095.469714286</v>
      </c>
      <c r="N70" s="24">
        <f>'Sum of Dataset'!N69/'Fuel Dataset'!N$1</f>
        <v>71209435.042909086</v>
      </c>
      <c r="O70" s="24">
        <f>'Sum of Dataset'!O69/'Fuel Dataset'!O$1</f>
        <v>51174080.762926832</v>
      </c>
      <c r="P70" s="24">
        <f>'Sum of Dataset'!P69/'Fuel Dataset'!P$1</f>
        <v>40238208.157808214</v>
      </c>
      <c r="Q70" s="24">
        <f>'Sum of Dataset'!Q69/'Fuel Dataset'!Q$1</f>
        <v>25431783.150545459</v>
      </c>
      <c r="R70" s="24">
        <f>'Sum of Dataset'!R69/'Fuel Dataset'!R$1</f>
        <v>20345500.223999999</v>
      </c>
      <c r="S70" s="24">
        <f>'Sum of Dataset'!S69/'Fuel Dataset'!S$1</f>
        <v>14880442.4</v>
      </c>
      <c r="T70" s="24">
        <f>'Sum of Dataset'!T69/'Fuel Dataset'!T$1</f>
        <v>6081645.5478260871</v>
      </c>
      <c r="U70" s="24">
        <f>'Sum of Dataset'!U69/'Fuel Dataset'!U$1</f>
        <v>11820663.177464787</v>
      </c>
      <c r="V70" s="24">
        <f>'Sum of Dataset'!V69/'Fuel Dataset'!V$1</f>
        <v>6993639.0240000002</v>
      </c>
      <c r="W70" s="24">
        <f>'Sum of Dataset'!W69/'Fuel Dataset'!W$1</f>
        <v>9624273.8862385321</v>
      </c>
    </row>
    <row r="71" spans="1:23" x14ac:dyDescent="0.55000000000000004">
      <c r="A71" s="31" t="s">
        <v>51</v>
      </c>
      <c r="B71" s="31" t="s">
        <v>83</v>
      </c>
      <c r="C71" s="24">
        <f>'Sum of Dataset'!C70/'Fuel Dataset'!C$1</f>
        <v>126637554.09066668</v>
      </c>
      <c r="D71" s="24">
        <f>'Sum of Dataset'!D70/'Fuel Dataset'!D$1</f>
        <v>91471843.216179773</v>
      </c>
      <c r="E71" s="24">
        <f>'Sum of Dataset'!E70/'Fuel Dataset'!E$1</f>
        <v>61276235.850322582</v>
      </c>
      <c r="F71" s="24">
        <f>'Sum of Dataset'!F70/'Fuel Dataset'!F$1</f>
        <v>41748384.940307699</v>
      </c>
      <c r="G71" s="24">
        <f>'Sum of Dataset'!G70/'Fuel Dataset'!G$1</f>
        <v>29603507.471999999</v>
      </c>
      <c r="H71" s="24">
        <f>'Sum of Dataset'!H70/'Fuel Dataset'!H$1</f>
        <v>24423041.121599998</v>
      </c>
      <c r="I71" s="24">
        <f>'Sum of Dataset'!I70/'Fuel Dataset'!I$1</f>
        <v>18091360.026666664</v>
      </c>
      <c r="J71" s="24">
        <f>'Sum of Dataset'!J70/'Fuel Dataset'!J$1</f>
        <v>18715200.027586207</v>
      </c>
      <c r="K71" s="24">
        <f>'Sum of Dataset'!K70/'Fuel Dataset'!K$1</f>
        <v>14332424.467605634</v>
      </c>
      <c r="L71" s="24">
        <f>'Sum of Dataset'!L70/'Fuel Dataset'!L$1</f>
        <v>11629738.710857144</v>
      </c>
      <c r="N71" s="24">
        <f>'Sum of Dataset'!N70/'Fuel Dataset'!N$1</f>
        <v>69075029.504000008</v>
      </c>
      <c r="O71" s="24">
        <f>'Sum of Dataset'!O70/'Fuel Dataset'!O$1</f>
        <v>49640207.599024393</v>
      </c>
      <c r="P71" s="24">
        <f>'Sum of Dataset'!P70/'Fuel Dataset'!P$1</f>
        <v>39032122.836164385</v>
      </c>
      <c r="Q71" s="24">
        <f>'Sum of Dataset'!Q70/'Fuel Dataset'!Q$1</f>
        <v>24669500.192000002</v>
      </c>
      <c r="R71" s="24">
        <f>'Sum of Dataset'!R70/'Fuel Dataset'!R$1</f>
        <v>19735671.647999998</v>
      </c>
      <c r="S71" s="24">
        <f>'Sum of Dataset'!S70/'Fuel Dataset'!S$1</f>
        <v>14434421.466666667</v>
      </c>
      <c r="T71" s="24">
        <f>'Sum of Dataset'!T70/'Fuel Dataset'!T$1</f>
        <v>5899356.5304347817</v>
      </c>
      <c r="U71" s="24">
        <f>'Sum of Dataset'!U70/'Fuel Dataset'!U$1</f>
        <v>11466354.946478872</v>
      </c>
      <c r="V71" s="24">
        <f>'Sum of Dataset'!V70/'Fuel Dataset'!V$1</f>
        <v>6784014.2479999997</v>
      </c>
      <c r="W71" s="24">
        <f>'Sum of Dataset'!W70/'Fuel Dataset'!W$1</f>
        <v>9335799.4238532111</v>
      </c>
    </row>
    <row r="72" spans="1:23" x14ac:dyDescent="0.55000000000000004">
      <c r="A72" s="31" t="s">
        <v>51</v>
      </c>
      <c r="B72" s="31" t="s">
        <v>84</v>
      </c>
      <c r="C72" s="24">
        <f>'Sum of Dataset'!C71/'Fuel Dataset'!C$1</f>
        <v>129935122.58133335</v>
      </c>
      <c r="D72" s="24">
        <f>'Sum of Dataset'!D71/'Fuel Dataset'!D$1</f>
        <v>93853716.982921332</v>
      </c>
      <c r="E72" s="24">
        <f>'Sum of Dataset'!E71/'Fuel Dataset'!E$1</f>
        <v>62871833.507096782</v>
      </c>
      <c r="F72" s="24">
        <f>'Sum of Dataset'!F71/'Fuel Dataset'!F$1</f>
        <v>42835488.68061538</v>
      </c>
      <c r="G72" s="24">
        <f>'Sum of Dataset'!G71/'Fuel Dataset'!G$1</f>
        <v>30374365.643999994</v>
      </c>
      <c r="H72" s="24">
        <f>'Sum of Dataset'!H71/'Fuel Dataset'!H$1</f>
        <v>25059002.953200001</v>
      </c>
      <c r="I72" s="24">
        <f>'Sum of Dataset'!I71/'Fuel Dataset'!I$1</f>
        <v>18562448.553333335</v>
      </c>
      <c r="J72" s="24">
        <f>'Sum of Dataset'!J71/'Fuel Dataset'!J$1</f>
        <v>19202532.986206897</v>
      </c>
      <c r="K72" s="24">
        <f>'Sum of Dataset'!K71/'Fuel Dataset'!K$1</f>
        <v>14705632.491549296</v>
      </c>
      <c r="L72" s="24">
        <f>'Sum of Dataset'!L71/'Fuel Dataset'!L$1</f>
        <v>11932570.364571428</v>
      </c>
      <c r="N72" s="24">
        <f>'Sum of Dataset'!N71/'Fuel Dataset'!N$1</f>
        <v>70873703.226181835</v>
      </c>
      <c r="O72" s="24">
        <f>'Sum of Dataset'!O71/'Fuel Dataset'!O$1</f>
        <v>50932809.826097563</v>
      </c>
      <c r="P72" s="24">
        <f>'Sum of Dataset'!P71/'Fuel Dataset'!P$1</f>
        <v>40048496.686027408</v>
      </c>
      <c r="Q72" s="24">
        <f>'Sum of Dataset'!Q71/'Fuel Dataset'!Q$1</f>
        <v>25311879.674909089</v>
      </c>
      <c r="R72" s="24">
        <f>'Sum of Dataset'!R71/'Fuel Dataset'!R$1</f>
        <v>20249577.095999993</v>
      </c>
      <c r="S72" s="24">
        <f>'Sum of Dataset'!S71/'Fuel Dataset'!S$1</f>
        <v>14810285.433333335</v>
      </c>
      <c r="T72" s="24">
        <f>'Sum of Dataset'!T71/'Fuel Dataset'!T$1</f>
        <v>6052972.354347826</v>
      </c>
      <c r="U72" s="24">
        <f>'Sum of Dataset'!U71/'Fuel Dataset'!U$1</f>
        <v>11764932.181690142</v>
      </c>
      <c r="V72" s="24">
        <f>'Sum of Dataset'!V71/'Fuel Dataset'!V$1</f>
        <v>6960666.0460000001</v>
      </c>
      <c r="W72" s="24">
        <f>'Sum of Dataset'!W71/'Fuel Dataset'!W$1</f>
        <v>9578898.2284403667</v>
      </c>
    </row>
    <row r="73" spans="1:23" x14ac:dyDescent="0.55000000000000004">
      <c r="A73" s="31" t="s">
        <v>51</v>
      </c>
      <c r="B73" s="31" t="s">
        <v>85</v>
      </c>
      <c r="C73" s="24">
        <f>'Sum of Dataset'!C72/'Fuel Dataset'!C$1</f>
        <v>134076341.984</v>
      </c>
      <c r="D73" s="24">
        <f>'Sum of Dataset'!D72/'Fuel Dataset'!D$1</f>
        <v>96844970.048764035</v>
      </c>
      <c r="E73" s="24">
        <f>'Sum of Dataset'!E72/'Fuel Dataset'!E$1</f>
        <v>64875649.347096771</v>
      </c>
      <c r="F73" s="24">
        <f>'Sum of Dataset'!F72/'Fuel Dataset'!F$1</f>
        <v>44200717.367999993</v>
      </c>
      <c r="G73" s="24">
        <f>'Sum of Dataset'!G72/'Fuel Dataset'!G$1</f>
        <v>31342440.402000003</v>
      </c>
      <c r="H73" s="24">
        <f>'Sum of Dataset'!H72/'Fuel Dataset'!H$1</f>
        <v>25857669.450600002</v>
      </c>
      <c r="I73" s="24">
        <f>'Sum of Dataset'!I72/'Fuel Dataset'!I$1</f>
        <v>19154060.509999998</v>
      </c>
      <c r="J73" s="24">
        <f>'Sum of Dataset'!J72/'Fuel Dataset'!J$1</f>
        <v>19814545.355172411</v>
      </c>
      <c r="K73" s="24">
        <f>'Sum of Dataset'!K72/'Fuel Dataset'!K$1</f>
        <v>15174322.16830986</v>
      </c>
      <c r="L73" s="24">
        <f>'Sum of Dataset'!L72/'Fuel Dataset'!L$1</f>
        <v>12312878.559428571</v>
      </c>
      <c r="N73" s="24">
        <f>'Sum of Dataset'!N72/'Fuel Dataset'!N$1</f>
        <v>73132550.173090905</v>
      </c>
      <c r="O73" s="24">
        <f>'Sum of Dataset'!O72/'Fuel Dataset'!O$1</f>
        <v>52556111.794756092</v>
      </c>
      <c r="P73" s="24">
        <f>'Sum of Dataset'!P72/'Fuel Dataset'!P$1</f>
        <v>41324899.926575348</v>
      </c>
      <c r="Q73" s="24">
        <f>'Sum of Dataset'!Q72/'Fuel Dataset'!Q$1</f>
        <v>26118605.717454541</v>
      </c>
      <c r="R73" s="24">
        <f>'Sum of Dataset'!R72/'Fuel Dataset'!R$1</f>
        <v>20894960.267999999</v>
      </c>
      <c r="S73" s="24">
        <f>'Sum of Dataset'!S72/'Fuel Dataset'!S$1</f>
        <v>15282310.550000003</v>
      </c>
      <c r="T73" s="24">
        <f>'Sum of Dataset'!T72/'Fuel Dataset'!T$1</f>
        <v>6245889.2967391303</v>
      </c>
      <c r="U73" s="24">
        <f>'Sum of Dataset'!U72/'Fuel Dataset'!U$1</f>
        <v>12139897.506338026</v>
      </c>
      <c r="V73" s="24">
        <f>'Sum of Dataset'!V72/'Fuel Dataset'!V$1</f>
        <v>7182512.4929999998</v>
      </c>
      <c r="W73" s="24">
        <f>'Sum of Dataset'!W72/'Fuel Dataset'!W$1</f>
        <v>9884191.5041284394</v>
      </c>
    </row>
    <row r="74" spans="1:23" x14ac:dyDescent="0.55000000000000004">
      <c r="A74" s="31"/>
      <c r="B74" s="31"/>
    </row>
    <row r="75" spans="1:23" x14ac:dyDescent="0.55000000000000004">
      <c r="A75" s="31" t="s">
        <v>52</v>
      </c>
      <c r="B75" s="31" t="s">
        <v>81</v>
      </c>
      <c r="C75" s="24">
        <f>'Sum of Dataset'!C74/'Fuel Dataset'!C$1</f>
        <v>131220630.66666667</v>
      </c>
      <c r="D75" s="24">
        <f>'Sum of Dataset'!D74/'Fuel Dataset'!D$1</f>
        <v>94782255.084269658</v>
      </c>
      <c r="E75" s="24">
        <f>'Sum of Dataset'!E74/'Fuel Dataset'!E$1</f>
        <v>63493853.548387095</v>
      </c>
      <c r="F75" s="24">
        <f>'Sum of Dataset'!F74/'Fuel Dataset'!F$1</f>
        <v>43259279.92307692</v>
      </c>
      <c r="G75" s="24">
        <f>'Sum of Dataset'!G74/'Fuel Dataset'!G$1</f>
        <v>30674873.250000007</v>
      </c>
      <c r="H75" s="24">
        <f>'Sum of Dataset'!H74/'Fuel Dataset'!H$1</f>
        <v>25306923.224999998</v>
      </c>
      <c r="I75" s="24">
        <f>'Sum of Dataset'!I74/'Fuel Dataset'!I$1</f>
        <v>18746095.416666668</v>
      </c>
      <c r="J75" s="24">
        <f>'Sum of Dataset'!J74/'Fuel Dataset'!J$1</f>
        <v>19392512.5</v>
      </c>
      <c r="K75" s="24">
        <f>'Sum of Dataset'!K74/'Fuel Dataset'!K$1</f>
        <v>14851122.095070424</v>
      </c>
      <c r="L75" s="24">
        <f>'Sum of Dataset'!L74/'Fuel Dataset'!L$1</f>
        <v>12050624.785714285</v>
      </c>
      <c r="N75" s="24">
        <f>'Sum of Dataset'!N74/'Fuel Dataset'!N$1</f>
        <v>71574889.454545453</v>
      </c>
      <c r="O75" s="24">
        <f>'Sum of Dataset'!O74/'Fuel Dataset'!O$1</f>
        <v>51436711.600609757</v>
      </c>
      <c r="P75" s="24">
        <f>'Sum of Dataset'!P74/'Fuel Dataset'!P$1</f>
        <v>40444714.93150685</v>
      </c>
      <c r="Q75" s="24">
        <f>'Sum of Dataset'!Q74/'Fuel Dataset'!Q$1</f>
        <v>25562301.772727273</v>
      </c>
      <c r="R75" s="24">
        <f>'Sum of Dataset'!R74/'Fuel Dataset'!R$1</f>
        <v>20449915.500000004</v>
      </c>
      <c r="S75" s="24">
        <f>'Sum of Dataset'!S74/'Fuel Dataset'!S$1</f>
        <v>14956810.416666668</v>
      </c>
      <c r="T75" s="24">
        <f>'Sum of Dataset'!T74/'Fuel Dataset'!T$1</f>
        <v>6112857.2010869561</v>
      </c>
      <c r="U75" s="24">
        <f>'Sum of Dataset'!U74/'Fuel Dataset'!U$1</f>
        <v>11881328.080985915</v>
      </c>
      <c r="V75" s="24">
        <f>'Sum of Dataset'!V74/'Fuel Dataset'!V$1</f>
        <v>7029531.125</v>
      </c>
      <c r="W75" s="24">
        <f>'Sum of Dataset'!W74/'Fuel Dataset'!W$1</f>
        <v>9673666.6857798155</v>
      </c>
    </row>
    <row r="76" spans="1:23" x14ac:dyDescent="0.55000000000000004">
      <c r="A76" s="31" t="s">
        <v>52</v>
      </c>
      <c r="B76" s="31" t="s">
        <v>82</v>
      </c>
      <c r="C76" s="24">
        <f>'Sum of Dataset'!C75/'Fuel Dataset'!C$1</f>
        <v>135810792.41600001</v>
      </c>
      <c r="D76" s="24">
        <f>'Sum of Dataset'!D75/'Fuel Dataset'!D$1</f>
        <v>98097784.659101129</v>
      </c>
      <c r="E76" s="24">
        <f>'Sum of Dataset'!E75/'Fuel Dataset'!E$1</f>
        <v>65714899.556129031</v>
      </c>
      <c r="F76" s="24">
        <f>'Sum of Dataset'!F75/'Fuel Dataset'!F$1</f>
        <v>44772510.662769228</v>
      </c>
      <c r="G76" s="24">
        <f>'Sum of Dataset'!G75/'Fuel Dataset'!G$1</f>
        <v>31747895.298000008</v>
      </c>
      <c r="H76" s="24">
        <f>'Sum of Dataset'!H75/'Fuel Dataset'!H$1</f>
        <v>26192171.759399999</v>
      </c>
      <c r="I76" s="24">
        <f>'Sum of Dataset'!I75/'Fuel Dataset'!I$1</f>
        <v>19401842.990000002</v>
      </c>
      <c r="J76" s="24">
        <f>'Sum of Dataset'!J75/'Fuel Dataset'!J$1</f>
        <v>20070872.058620691</v>
      </c>
      <c r="K76" s="24">
        <f>'Sum of Dataset'!K75/'Fuel Dataset'!K$1</f>
        <v>15370621.599295778</v>
      </c>
      <c r="L76" s="24">
        <f>'Sum of Dataset'!L75/'Fuel Dataset'!L$1</f>
        <v>12472161.526285717</v>
      </c>
      <c r="N76" s="24">
        <f>'Sum of Dataset'!N75/'Fuel Dataset'!N$1</f>
        <v>74078614.045090914</v>
      </c>
      <c r="O76" s="24">
        <f>'Sum of Dataset'!O75/'Fuel Dataset'!O$1</f>
        <v>53235992.894268297</v>
      </c>
      <c r="P76" s="24">
        <f>'Sum of Dataset'!P75/'Fuel Dataset'!P$1</f>
        <v>41859490.813150689</v>
      </c>
      <c r="Q76" s="24">
        <f>'Sum of Dataset'!Q75/'Fuel Dataset'!Q$1</f>
        <v>26456483.573454544</v>
      </c>
      <c r="R76" s="24">
        <f>'Sum of Dataset'!R75/'Fuel Dataset'!R$1</f>
        <v>21165263.532000005</v>
      </c>
      <c r="S76" s="24">
        <f>'Sum of Dataset'!S75/'Fuel Dataset'!S$1</f>
        <v>15480006.950000001</v>
      </c>
      <c r="T76" s="24">
        <f>'Sum of Dataset'!T75/'Fuel Dataset'!T$1</f>
        <v>6326687.9315217398</v>
      </c>
      <c r="U76" s="24">
        <f>'Sum of Dataset'!U75/'Fuel Dataset'!U$1</f>
        <v>12296942.740140846</v>
      </c>
      <c r="V76" s="24">
        <f>'Sum of Dataset'!V75/'Fuel Dataset'!V$1</f>
        <v>7275427.557000001</v>
      </c>
      <c r="W76" s="24">
        <f>'Sum of Dataset'!W75/'Fuel Dataset'!W$1</f>
        <v>10012056.27110092</v>
      </c>
    </row>
    <row r="77" spans="1:23" x14ac:dyDescent="0.55000000000000004">
      <c r="A77" s="31" t="s">
        <v>52</v>
      </c>
      <c r="B77" s="31" t="s">
        <v>83</v>
      </c>
      <c r="C77" s="24">
        <f>'Sum of Dataset'!C76/'Fuel Dataset'!C$1</f>
        <v>133228053.50399999</v>
      </c>
      <c r="D77" s="24">
        <f>'Sum of Dataset'!D76/'Fuel Dataset'!D$1</f>
        <v>96232240.977977514</v>
      </c>
      <c r="E77" s="24">
        <f>'Sum of Dataset'!E76/'Fuel Dataset'!E$1</f>
        <v>64465187.179354839</v>
      </c>
      <c r="F77" s="24">
        <f>'Sum of Dataset'!F76/'Fuel Dataset'!F$1</f>
        <v>43921063.561846159</v>
      </c>
      <c r="G77" s="24">
        <f>'Sum of Dataset'!G76/'Fuel Dataset'!G$1</f>
        <v>31144139.712000005</v>
      </c>
      <c r="H77" s="24">
        <f>'Sum of Dataset'!H76/'Fuel Dataset'!H$1</f>
        <v>25694070.393599994</v>
      </c>
      <c r="I77" s="24">
        <f>'Sum of Dataset'!I76/'Fuel Dataset'!I$1</f>
        <v>19032874.560000002</v>
      </c>
      <c r="J77" s="24">
        <f>'Sum of Dataset'!J76/'Fuel Dataset'!J$1</f>
        <v>19689180.579310346</v>
      </c>
      <c r="K77" s="24">
        <f>'Sum of Dataset'!K76/'Fuel Dataset'!K$1</f>
        <v>15078315.650704227</v>
      </c>
      <c r="L77" s="24">
        <f>'Sum of Dataset'!L76/'Fuel Dataset'!L$1</f>
        <v>12234976.128</v>
      </c>
      <c r="N77" s="24">
        <f>'Sum of Dataset'!N76/'Fuel Dataset'!N$1</f>
        <v>72669847.365818173</v>
      </c>
      <c r="O77" s="24">
        <f>'Sum of Dataset'!O76/'Fuel Dataset'!O$1</f>
        <v>52223594.189268291</v>
      </c>
      <c r="P77" s="24">
        <f>'Sum of Dataset'!P76/'Fuel Dataset'!P$1</f>
        <v>41063441.148493148</v>
      </c>
      <c r="Q77" s="24">
        <f>'Sum of Dataset'!Q76/'Fuel Dataset'!Q$1</f>
        <v>25953355.741090912</v>
      </c>
      <c r="R77" s="24">
        <f>'Sum of Dataset'!R76/'Fuel Dataset'!R$1</f>
        <v>20762759.808000002</v>
      </c>
      <c r="S77" s="24">
        <f>'Sum of Dataset'!S76/'Fuel Dataset'!S$1</f>
        <v>15185620.799999999</v>
      </c>
      <c r="T77" s="24">
        <f>'Sum of Dataset'!T76/'Fuel Dataset'!T$1</f>
        <v>6206372.1391304359</v>
      </c>
      <c r="U77" s="24">
        <f>'Sum of Dataset'!U76/'Fuel Dataset'!U$1</f>
        <v>12063089.509859156</v>
      </c>
      <c r="V77" s="24">
        <f>'Sum of Dataset'!V76/'Fuel Dataset'!V$1</f>
        <v>7137069.4080000008</v>
      </c>
      <c r="W77" s="24">
        <f>'Sum of Dataset'!W76/'Fuel Dataset'!W$1</f>
        <v>9821655.1486238539</v>
      </c>
    </row>
    <row r="78" spans="1:23" x14ac:dyDescent="0.55000000000000004">
      <c r="A78" s="31" t="s">
        <v>52</v>
      </c>
      <c r="B78" s="31" t="s">
        <v>84</v>
      </c>
      <c r="C78" s="24">
        <f>'Sum of Dataset'!C77/'Fuel Dataset'!C$1</f>
        <v>129020877.57866667</v>
      </c>
      <c r="D78" s="24">
        <f>'Sum of Dataset'!D77/'Fuel Dataset'!D$1</f>
        <v>93193346.714831471</v>
      </c>
      <c r="E78" s="24">
        <f>'Sum of Dataset'!E77/'Fuel Dataset'!E$1</f>
        <v>62429456.892903231</v>
      </c>
      <c r="F78" s="24">
        <f>'Sum of Dataset'!F77/'Fuel Dataset'!F$1</f>
        <v>42534091.100923084</v>
      </c>
      <c r="G78" s="24">
        <f>'Sum of Dataset'!G77/'Fuel Dataset'!G$1</f>
        <v>30160646.586000007</v>
      </c>
      <c r="H78" s="24">
        <f>'Sum of Dataset'!H77/'Fuel Dataset'!H$1</f>
        <v>24882683.665799998</v>
      </c>
      <c r="I78" s="24">
        <f>'Sum of Dataset'!I77/'Fuel Dataset'!I$1</f>
        <v>18431840.096666668</v>
      </c>
      <c r="J78" s="24">
        <f>'Sum of Dataset'!J77/'Fuel Dataset'!J$1</f>
        <v>19067420.789655171</v>
      </c>
      <c r="K78" s="24">
        <f>'Sum of Dataset'!K77/'Fuel Dataset'!K$1</f>
        <v>14602161.23028169</v>
      </c>
      <c r="L78" s="24">
        <f>'Sum of Dataset'!L77/'Fuel Dataset'!L$1</f>
        <v>11848610.826857142</v>
      </c>
      <c r="N78" s="24">
        <f>'Sum of Dataset'!N77/'Fuel Dataset'!N$1</f>
        <v>70375024.133818179</v>
      </c>
      <c r="O78" s="24">
        <f>'Sum of Dataset'!O77/'Fuel Dataset'!O$1</f>
        <v>50574438.15621952</v>
      </c>
      <c r="P78" s="24">
        <f>'Sum of Dataset'!P77/'Fuel Dataset'!P$1</f>
        <v>39766708.842739731</v>
      </c>
      <c r="Q78" s="24">
        <f>'Sum of Dataset'!Q77/'Fuel Dataset'!Q$1</f>
        <v>25133781.105090912</v>
      </c>
      <c r="R78" s="24">
        <f>'Sum of Dataset'!R77/'Fuel Dataset'!R$1</f>
        <v>20107097.724000003</v>
      </c>
      <c r="S78" s="24">
        <f>'Sum of Dataset'!S77/'Fuel Dataset'!S$1</f>
        <v>14706077.816666666</v>
      </c>
      <c r="T78" s="24">
        <f>'Sum of Dataset'!T77/'Fuel Dataset'!T$1</f>
        <v>6010382.6402173908</v>
      </c>
      <c r="U78" s="24">
        <f>'Sum of Dataset'!U77/'Fuel Dataset'!U$1</f>
        <v>11682152.173943661</v>
      </c>
      <c r="V78" s="24">
        <f>'Sum of Dataset'!V77/'Fuel Dataset'!V$1</f>
        <v>6911689.6490000002</v>
      </c>
      <c r="W78" s="24">
        <f>'Sum of Dataset'!W77/'Fuel Dataset'!W$1</f>
        <v>9511499.5169724766</v>
      </c>
    </row>
    <row r="79" spans="1:23" x14ac:dyDescent="0.55000000000000004">
      <c r="A79" s="31" t="s">
        <v>52</v>
      </c>
      <c r="B79" s="31" t="s">
        <v>85</v>
      </c>
      <c r="C79" s="24">
        <f>'Sum of Dataset'!C78/'Fuel Dataset'!C$1</f>
        <v>133325571.25333333</v>
      </c>
      <c r="D79" s="24">
        <f>'Sum of Dataset'!D78/'Fuel Dataset'!D$1</f>
        <v>96302679.232584268</v>
      </c>
      <c r="E79" s="24">
        <f>'Sum of Dataset'!E78/'Fuel Dataset'!E$1</f>
        <v>64512373.187096775</v>
      </c>
      <c r="F79" s="24">
        <f>'Sum of Dataset'!F78/'Fuel Dataset'!F$1</f>
        <v>43953212.070769221</v>
      </c>
      <c r="G79" s="24">
        <f>'Sum of Dataset'!G78/'Fuel Dataset'!G$1</f>
        <v>31166936.010000002</v>
      </c>
      <c r="H79" s="24">
        <f>'Sum of Dataset'!H78/'Fuel Dataset'!H$1</f>
        <v>25712877.453000002</v>
      </c>
      <c r="I79" s="24">
        <f>'Sum of Dataset'!I78/'Fuel Dataset'!I$1</f>
        <v>19046805.883333333</v>
      </c>
      <c r="J79" s="24">
        <f>'Sum of Dataset'!J78/'Fuel Dataset'!J$1</f>
        <v>19703592.293103449</v>
      </c>
      <c r="K79" s="24">
        <f>'Sum of Dataset'!K78/'Fuel Dataset'!K$1</f>
        <v>15089352.390845072</v>
      </c>
      <c r="L79" s="24">
        <f>'Sum of Dataset'!L78/'Fuel Dataset'!L$1</f>
        <v>12243931.654285716</v>
      </c>
      <c r="N79" s="24">
        <f>'Sum of Dataset'!N78/'Fuel Dataset'!N$1</f>
        <v>72723038.86545454</v>
      </c>
      <c r="O79" s="24">
        <f>'Sum of Dataset'!O78/'Fuel Dataset'!O$1</f>
        <v>52261819.827439025</v>
      </c>
      <c r="P79" s="24">
        <f>'Sum of Dataset'!P78/'Fuel Dataset'!P$1</f>
        <v>41093497.989041097</v>
      </c>
      <c r="Q79" s="24">
        <f>'Sum of Dataset'!Q78/'Fuel Dataset'!Q$1</f>
        <v>25972352.587272722</v>
      </c>
      <c r="R79" s="24">
        <f>'Sum of Dataset'!R78/'Fuel Dataset'!R$1</f>
        <v>20777957.34</v>
      </c>
      <c r="S79" s="24">
        <f>'Sum of Dataset'!S78/'Fuel Dataset'!S$1</f>
        <v>15196736.083333336</v>
      </c>
      <c r="T79" s="24">
        <f>'Sum of Dataset'!T78/'Fuel Dataset'!T$1</f>
        <v>6210914.9619565215</v>
      </c>
      <c r="U79" s="24">
        <f>'Sum of Dataset'!U78/'Fuel Dataset'!U$1</f>
        <v>12071919.221830985</v>
      </c>
      <c r="V79" s="24">
        <f>'Sum of Dataset'!V78/'Fuel Dataset'!V$1</f>
        <v>7142293.4650000008</v>
      </c>
      <c r="W79" s="24">
        <f>'Sum of Dataset'!W78/'Fuel Dataset'!W$1</f>
        <v>9828844.2178899087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A55F-6707-4053-A7AA-DF4D8B10F4BD}">
  <dimension ref="A1:AD78"/>
  <sheetViews>
    <sheetView workbookViewId="0">
      <selection activeCell="C2" sqref="C2"/>
    </sheetView>
  </sheetViews>
  <sheetFormatPr defaultColWidth="10.578125" defaultRowHeight="14.4" x14ac:dyDescent="0.55000000000000004"/>
  <cols>
    <col min="1" max="1" width="6.734375" bestFit="1" customWidth="1"/>
    <col min="2" max="2" width="4.578125" bestFit="1" customWidth="1"/>
    <col min="3" max="6" width="15.7890625" bestFit="1" customWidth="1"/>
    <col min="7" max="12" width="14.3125" bestFit="1" customWidth="1"/>
    <col min="14" max="17" width="15.7890625" bestFit="1" customWidth="1"/>
    <col min="18" max="23" width="14.3125" bestFit="1" customWidth="1"/>
  </cols>
  <sheetData>
    <row r="1" spans="1:30" s="28" customFormat="1" ht="43.2" x14ac:dyDescent="0.55000000000000004">
      <c r="A1" s="30"/>
      <c r="B1" s="30"/>
      <c r="C1" s="29" t="s">
        <v>71</v>
      </c>
      <c r="D1" s="29" t="s">
        <v>72</v>
      </c>
      <c r="E1" s="29" t="s">
        <v>73</v>
      </c>
      <c r="F1" s="29" t="s">
        <v>74</v>
      </c>
      <c r="G1" s="29" t="s">
        <v>75</v>
      </c>
      <c r="H1" s="29" t="s">
        <v>76</v>
      </c>
      <c r="I1" s="29" t="s">
        <v>77</v>
      </c>
      <c r="J1" s="29" t="s">
        <v>78</v>
      </c>
      <c r="K1" s="29" t="s">
        <v>79</v>
      </c>
      <c r="L1" s="29" t="s">
        <v>80</v>
      </c>
      <c r="N1" s="29" t="str">
        <f>"Sum of "&amp;'Year 0'!Q2</f>
        <v>Sum of Toyota Corolla</v>
      </c>
      <c r="O1" s="29" t="str">
        <f>"Sum of "&amp;'Year 0'!R2</f>
        <v>Sum of Honda Civic</v>
      </c>
      <c r="P1" s="29" t="str">
        <f>"Sum of "&amp;'Year 0'!S2</f>
        <v>Sum of Toyota Camry</v>
      </c>
      <c r="Q1" s="29" t="str">
        <f>"Sum of "&amp;'Year 0'!T2</f>
        <v>Sum of Ford Focus</v>
      </c>
      <c r="R1" s="29" t="str">
        <f>"Sum of "&amp;'Year 0'!U2</f>
        <v>Sum of Hyundai Elantra</v>
      </c>
      <c r="S1" s="29" t="str">
        <f>"Sum of "&amp;'Year 0'!V2</f>
        <v>Sum of Nissan Versa</v>
      </c>
      <c r="T1" s="29" t="str">
        <f>"Sum of "&amp;'Year 0'!W2</f>
        <v>Sum of Toyota Prius</v>
      </c>
      <c r="U1" s="29" t="str">
        <f>"Sum of "&amp;'Year 0'!X2</f>
        <v>Sum of Honda Accord</v>
      </c>
      <c r="V1" s="29" t="str">
        <f>"Sum of "&amp;'Year 0'!Y2</f>
        <v>Sum of Honda Fit</v>
      </c>
      <c r="W1" s="29" t="str">
        <f>"Sum of "&amp;'Year 0'!Z2</f>
        <v>Sum of Ford Escape</v>
      </c>
    </row>
    <row r="2" spans="1:30" x14ac:dyDescent="0.55000000000000004">
      <c r="A2" s="31" t="s">
        <v>36</v>
      </c>
      <c r="B2" s="31" t="s">
        <v>81</v>
      </c>
      <c r="C2" s="24">
        <f>SUM('Year 0'!C3:C13)</f>
        <v>2866929079.04</v>
      </c>
      <c r="D2" s="24">
        <f>SUM('Year 0'!D3:D13)</f>
        <v>2047808604.5600002</v>
      </c>
      <c r="E2" s="24">
        <f>SUM('Year 0'!E3:E13)</f>
        <v>1433464539.52</v>
      </c>
      <c r="F2" s="24">
        <f>SUM('Year 0'!F3:F13)</f>
        <v>1023896883.9200001</v>
      </c>
      <c r="G2" s="24">
        <f>SUM('Year 0'!G3:G13)</f>
        <v>819120474.4799999</v>
      </c>
      <c r="H2" s="24">
        <f>SUM('Year 0'!H3:H13)</f>
        <v>614344065.04000008</v>
      </c>
      <c r="I2" s="24">
        <f>SUM('Year 0'!I3:I13)</f>
        <v>409567655.60000002</v>
      </c>
      <c r="J2" s="24">
        <f>SUM('Year 0'!J3:J13)</f>
        <v>409567655.60000002</v>
      </c>
      <c r="K2" s="24">
        <f>SUM('Year 0'!K3:K13)</f>
        <v>307164614.15999997</v>
      </c>
      <c r="L2" s="24">
        <f>SUM('Year 0'!L3:L13)</f>
        <v>307164614.15999997</v>
      </c>
      <c r="M2" s="24"/>
      <c r="N2" s="24">
        <f>SUM('Year 0'!Q3:Q13)</f>
        <v>2866929079.04</v>
      </c>
      <c r="O2" s="24">
        <f>SUM('Year 0'!R3:R13)</f>
        <v>2047808604.5600002</v>
      </c>
      <c r="P2" s="24">
        <f>SUM('Year 0'!S3:S13)</f>
        <v>1433464539.52</v>
      </c>
      <c r="Q2" s="24">
        <f>SUM('Year 0'!T3:T13)</f>
        <v>1023896883.9200001</v>
      </c>
      <c r="R2" s="24">
        <f>SUM('Year 0'!U3:U13)</f>
        <v>819120474.4799999</v>
      </c>
      <c r="S2" s="24">
        <f>SUM('Year 0'!V3:V13)</f>
        <v>614344065.04000008</v>
      </c>
      <c r="T2" s="24">
        <f>SUM('Year 0'!W3:W13)</f>
        <v>409567655.60000002</v>
      </c>
      <c r="U2" s="24">
        <f>SUM('Year 0'!X3:X13)</f>
        <v>409567655.60000002</v>
      </c>
      <c r="V2" s="24">
        <f>SUM('Year 0'!Y3:Y13)</f>
        <v>307164614.15999997</v>
      </c>
      <c r="W2" s="24">
        <f>SUM('Year 0'!Z3:Z13)</f>
        <v>307164614.15999997</v>
      </c>
      <c r="X2" s="24"/>
      <c r="Y2" s="24"/>
      <c r="Z2" s="24"/>
      <c r="AA2" s="24"/>
      <c r="AB2" s="24"/>
      <c r="AC2" s="24"/>
      <c r="AD2" s="24"/>
    </row>
    <row r="3" spans="1:30" x14ac:dyDescent="0.55000000000000004">
      <c r="A3" s="31" t="s">
        <v>36</v>
      </c>
      <c r="B3" s="31" t="s">
        <v>82</v>
      </c>
      <c r="C3" s="24">
        <f>SUM('Year 0'!C18:C28)</f>
        <v>2689687027.04</v>
      </c>
      <c r="D3" s="24">
        <f>SUM('Year 0'!D18:D28)</f>
        <v>1921207007.8100002</v>
      </c>
      <c r="E3" s="24">
        <f>SUM('Year 0'!E18:E28)</f>
        <v>1344843513.52</v>
      </c>
      <c r="F3" s="24">
        <f>SUM('Year 0'!F18:F28)</f>
        <v>960596544.16999996</v>
      </c>
      <c r="G3" s="24">
        <f>SUM('Year 0'!G18:G28)</f>
        <v>768480019.23000002</v>
      </c>
      <c r="H3" s="24">
        <f>SUM('Year 0'!H18:H28)</f>
        <v>576363494.29000008</v>
      </c>
      <c r="I3" s="24">
        <f>SUM('Year 0'!I18:I28)</f>
        <v>384246969.34999996</v>
      </c>
      <c r="J3" s="24">
        <f>SUM('Year 0'!J18:J28)</f>
        <v>384246969.34999996</v>
      </c>
      <c r="K3" s="24">
        <f>SUM('Year 0'!K18:K28)</f>
        <v>288174787.40999997</v>
      </c>
      <c r="L3" s="24">
        <f>SUM('Year 0'!L18:L28)</f>
        <v>288174787.40999997</v>
      </c>
      <c r="M3" s="24"/>
      <c r="N3" s="24">
        <f>SUM('Year 0'!Q18:Q28)</f>
        <v>2689687027.04</v>
      </c>
      <c r="O3" s="24">
        <f>SUM('Year 0'!R18:R28)</f>
        <v>1921207007.8100002</v>
      </c>
      <c r="P3" s="24">
        <f>SUM('Year 0'!S18:S28)</f>
        <v>1344843513.52</v>
      </c>
      <c r="Q3" s="24">
        <f>SUM('Year 0'!T18:T28)</f>
        <v>960596544.16999996</v>
      </c>
      <c r="R3" s="24">
        <f>SUM('Year 0'!U18:U28)</f>
        <v>768480019.23000002</v>
      </c>
      <c r="S3" s="24">
        <f>SUM('Year 0'!V18:V28)</f>
        <v>576363494.29000008</v>
      </c>
      <c r="T3" s="24">
        <f>SUM('Year 0'!W18:W28)</f>
        <v>384246969.34999996</v>
      </c>
      <c r="U3" s="24">
        <f>SUM('Year 0'!X18:X28)</f>
        <v>384246969.34999996</v>
      </c>
      <c r="V3" s="24">
        <f>SUM('Year 0'!Y18:Y28)</f>
        <v>288174787.40999997</v>
      </c>
      <c r="W3" s="24">
        <f>SUM('Year 0'!Z18:Z28)</f>
        <v>288174787.40999997</v>
      </c>
      <c r="X3" s="24"/>
      <c r="Y3" s="24"/>
      <c r="Z3" s="24"/>
      <c r="AA3" s="24"/>
      <c r="AB3" s="24"/>
      <c r="AC3" s="24"/>
      <c r="AD3" s="24"/>
    </row>
    <row r="4" spans="1:30" x14ac:dyDescent="0.55000000000000004">
      <c r="A4" s="31" t="s">
        <v>36</v>
      </c>
      <c r="B4" s="31" t="s">
        <v>83</v>
      </c>
      <c r="C4" s="24">
        <f>SUM('Year 0'!C33:C43)</f>
        <v>2701037474.7199998</v>
      </c>
      <c r="D4" s="24">
        <f>SUM('Year 0'!D33:D43)</f>
        <v>1929314478.8299999</v>
      </c>
      <c r="E4" s="24">
        <f>SUM('Year 0'!E33:E43)</f>
        <v>1350518737.3599999</v>
      </c>
      <c r="F4" s="24">
        <f>SUM('Year 0'!F33:F43)</f>
        <v>964650250.31000006</v>
      </c>
      <c r="G4" s="24">
        <f>SUM('Year 0'!G33:G43)</f>
        <v>771722995.8900001</v>
      </c>
      <c r="H4" s="24">
        <f>SUM('Year 0'!H33:H43)</f>
        <v>578795741.47000003</v>
      </c>
      <c r="I4" s="24">
        <f>SUM('Year 0'!I33:I43)</f>
        <v>385868487.04999995</v>
      </c>
      <c r="J4" s="24">
        <f>SUM('Year 0'!J33:J43)</f>
        <v>385868487.04999995</v>
      </c>
      <c r="K4" s="24">
        <f>SUM('Year 0'!K33:K43)</f>
        <v>289390881.63</v>
      </c>
      <c r="L4" s="24">
        <f>SUM('Year 0'!L33:L43)</f>
        <v>289390881.63</v>
      </c>
      <c r="M4" s="24"/>
      <c r="N4" s="24">
        <f>SUM('Year 0'!Q33:Q43)</f>
        <v>2701037474.7199998</v>
      </c>
      <c r="O4" s="24">
        <f>SUM('Year 0'!R33:R43)</f>
        <v>1929314478.8299999</v>
      </c>
      <c r="P4" s="24">
        <f>SUM('Year 0'!S33:S43)</f>
        <v>1350518737.3599999</v>
      </c>
      <c r="Q4" s="24">
        <f>SUM('Year 0'!T33:T43)</f>
        <v>964650250.31000006</v>
      </c>
      <c r="R4" s="24">
        <f>SUM('Year 0'!U33:U43)</f>
        <v>771722995.8900001</v>
      </c>
      <c r="S4" s="24">
        <f>SUM('Year 0'!V33:V43)</f>
        <v>578795741.47000003</v>
      </c>
      <c r="T4" s="24">
        <f>SUM('Year 0'!W33:W43)</f>
        <v>385868487.04999995</v>
      </c>
      <c r="U4" s="24">
        <f>SUM('Year 0'!X33:X43)</f>
        <v>385868487.04999995</v>
      </c>
      <c r="V4" s="24">
        <f>SUM('Year 0'!Y33:Y43)</f>
        <v>289390881.63</v>
      </c>
      <c r="W4" s="24">
        <f>SUM('Year 0'!Z33:Z43)</f>
        <v>289390881.63</v>
      </c>
      <c r="X4" s="24"/>
      <c r="Y4" s="24"/>
      <c r="Z4" s="24"/>
      <c r="AA4" s="24"/>
      <c r="AB4" s="24"/>
      <c r="AC4" s="24"/>
      <c r="AD4" s="24"/>
    </row>
    <row r="5" spans="1:30" x14ac:dyDescent="0.55000000000000004">
      <c r="A5" s="31" t="s">
        <v>36</v>
      </c>
      <c r="B5" s="31" t="s">
        <v>84</v>
      </c>
      <c r="C5" s="24">
        <f>SUM('Year 0'!C48:C58)</f>
        <v>2722316182.5599999</v>
      </c>
      <c r="D5" s="24">
        <f>SUM('Year 0'!D48:D58)</f>
        <v>1944513571.5900002</v>
      </c>
      <c r="E5" s="24">
        <f>SUM('Year 0'!E48:E58)</f>
        <v>1361158091.28</v>
      </c>
      <c r="F5" s="24">
        <f>SUM('Year 0'!F48:F58)</f>
        <v>972249741.63</v>
      </c>
      <c r="G5" s="24">
        <f>SUM('Year 0'!G48:G58)</f>
        <v>777802610.97000003</v>
      </c>
      <c r="H5" s="24">
        <f>SUM('Year 0'!H48:H58)</f>
        <v>583355480.30999994</v>
      </c>
      <c r="I5" s="24">
        <f>SUM('Year 0'!I48:I58)</f>
        <v>388908349.64999998</v>
      </c>
      <c r="J5" s="24">
        <f>SUM('Year 0'!J48:J58)</f>
        <v>388908349.64999998</v>
      </c>
      <c r="K5" s="24">
        <f>SUM('Year 0'!K48:K58)</f>
        <v>291670695.99000001</v>
      </c>
      <c r="L5" s="24">
        <f>SUM('Year 0'!L48:L58)</f>
        <v>291670695.99000001</v>
      </c>
      <c r="M5" s="24"/>
      <c r="N5" s="24">
        <f>SUM('Year 0'!Q48:Q58)</f>
        <v>2722316182.5599999</v>
      </c>
      <c r="O5" s="24">
        <f>SUM('Year 0'!R48:R58)</f>
        <v>1944513571.5900002</v>
      </c>
      <c r="P5" s="24">
        <f>SUM('Year 0'!S48:S58)</f>
        <v>1361158091.28</v>
      </c>
      <c r="Q5" s="24">
        <f>SUM('Year 0'!T48:T58)</f>
        <v>972249741.63</v>
      </c>
      <c r="R5" s="24">
        <f>SUM('Year 0'!U48:U58)</f>
        <v>777802610.97000003</v>
      </c>
      <c r="S5" s="24">
        <f>SUM('Year 0'!V48:V58)</f>
        <v>583355480.30999994</v>
      </c>
      <c r="T5" s="24">
        <f>SUM('Year 0'!W48:W58)</f>
        <v>388908349.64999998</v>
      </c>
      <c r="U5" s="24">
        <f>SUM('Year 0'!X48:X58)</f>
        <v>388908349.64999998</v>
      </c>
      <c r="V5" s="24">
        <f>SUM('Year 0'!Y48:Y58)</f>
        <v>291670695.99000001</v>
      </c>
      <c r="W5" s="24">
        <f>SUM('Year 0'!Z48:Z58)</f>
        <v>291670695.99000001</v>
      </c>
      <c r="X5" s="24"/>
      <c r="Y5" s="24"/>
      <c r="Z5" s="24"/>
      <c r="AA5" s="24"/>
      <c r="AB5" s="24"/>
      <c r="AC5" s="24"/>
      <c r="AD5" s="24"/>
    </row>
    <row r="6" spans="1:30" x14ac:dyDescent="0.55000000000000004">
      <c r="A6" s="31" t="s">
        <v>36</v>
      </c>
      <c r="B6" s="31" t="s">
        <v>85</v>
      </c>
      <c r="C6" s="24">
        <f>SUM('Year 0'!C63:C73)</f>
        <v>2593917383.1999998</v>
      </c>
      <c r="D6" s="24">
        <f>SUM('Year 0'!D63:D73)</f>
        <v>1852800048.5500002</v>
      </c>
      <c r="E6" s="24">
        <f>SUM('Year 0'!E63:E73)</f>
        <v>1296958691.5999999</v>
      </c>
      <c r="F6" s="24">
        <f>SUM('Year 0'!F63:F73)</f>
        <v>926393312.3499999</v>
      </c>
      <c r="G6" s="24">
        <f>SUM('Year 0'!G63:G73)</f>
        <v>741117334.64999998</v>
      </c>
      <c r="H6" s="24">
        <f>SUM('Year 0'!H63:H73)</f>
        <v>555841356.95000005</v>
      </c>
      <c r="I6" s="24">
        <f>SUM('Year 0'!I63:I73)</f>
        <v>370565379.25</v>
      </c>
      <c r="J6" s="24">
        <f>SUM('Year 0'!J63:J73)</f>
        <v>370565379.25</v>
      </c>
      <c r="K6" s="24">
        <f>SUM('Year 0'!K63:K73)</f>
        <v>277913966.54999995</v>
      </c>
      <c r="L6" s="24">
        <f>SUM('Year 0'!L63:L73)</f>
        <v>277913966.54999995</v>
      </c>
      <c r="M6" s="24"/>
      <c r="N6" s="24">
        <f>SUM('Year 0'!Q63:Q73)</f>
        <v>2593917383.1999998</v>
      </c>
      <c r="O6" s="24">
        <f>SUM('Year 0'!R63:R73)</f>
        <v>1852800048.5500002</v>
      </c>
      <c r="P6" s="24">
        <f>SUM('Year 0'!S63:S73)</f>
        <v>1296958691.5999999</v>
      </c>
      <c r="Q6" s="24">
        <f>SUM('Year 0'!T63:T73)</f>
        <v>926393312.3499999</v>
      </c>
      <c r="R6" s="24">
        <f>SUM('Year 0'!U63:U73)</f>
        <v>741117334.64999998</v>
      </c>
      <c r="S6" s="24">
        <f>SUM('Year 0'!V63:V73)</f>
        <v>555841356.95000005</v>
      </c>
      <c r="T6" s="24">
        <f>SUM('Year 0'!W63:W73)</f>
        <v>370565379.25</v>
      </c>
      <c r="U6" s="24">
        <f>SUM('Year 0'!X63:X73)</f>
        <v>370565379.25</v>
      </c>
      <c r="V6" s="24">
        <f>SUM('Year 0'!Y63:Y73)</f>
        <v>277913966.54999995</v>
      </c>
      <c r="W6" s="24">
        <f>SUM('Year 0'!Z63:Z73)</f>
        <v>277913966.54999995</v>
      </c>
      <c r="X6" s="24"/>
      <c r="Y6" s="24"/>
      <c r="Z6" s="24"/>
      <c r="AA6" s="24"/>
      <c r="AB6" s="24"/>
      <c r="AC6" s="24"/>
      <c r="AD6" s="24"/>
    </row>
    <row r="7" spans="1:30" x14ac:dyDescent="0.55000000000000004">
      <c r="A7" s="31"/>
      <c r="B7" s="31"/>
      <c r="C7" s="24"/>
    </row>
    <row r="8" spans="1:30" x14ac:dyDescent="0.55000000000000004">
      <c r="A8" s="31" t="s">
        <v>41</v>
      </c>
      <c r="B8" s="31" t="s">
        <v>81</v>
      </c>
      <c r="C8" s="24">
        <f>SUM('Year 1'!C3:C13)</f>
        <v>2924158600.48</v>
      </c>
      <c r="D8" s="24">
        <f>SUM('Year 1'!D3:D13)</f>
        <v>2088686876.47</v>
      </c>
      <c r="E8" s="24">
        <f>SUM('Year 1'!E3:E13)</f>
        <v>1462079300.24</v>
      </c>
      <c r="F8" s="24">
        <f>SUM('Year 1'!F3:F13)</f>
        <v>1044335871.7900001</v>
      </c>
      <c r="G8" s="24">
        <f>SUM('Year 1'!G3:G13)</f>
        <v>835471724.00999999</v>
      </c>
      <c r="H8" s="24">
        <f>SUM('Year 1'!H3:H13)</f>
        <v>626607576.23000002</v>
      </c>
      <c r="I8" s="24">
        <f>SUM('Year 1'!I3:I13)</f>
        <v>417743428.45000005</v>
      </c>
      <c r="J8" s="24">
        <f>SUM('Year 1'!J3:J13)</f>
        <v>417743428.45000005</v>
      </c>
      <c r="K8" s="24">
        <f>SUM('Year 1'!K3:K13)</f>
        <v>313296221.67000002</v>
      </c>
      <c r="L8" s="24">
        <f>SUM('Year 1'!L3:L13)</f>
        <v>313296221.67000002</v>
      </c>
      <c r="N8" s="24">
        <f>SUM('Year 1'!Q3:Q13)</f>
        <v>2924158600.48</v>
      </c>
      <c r="O8" s="24">
        <f>SUM('Year 1'!R3:R13)</f>
        <v>2088686876.47</v>
      </c>
      <c r="P8" s="24">
        <f>SUM('Year 1'!S3:S13)</f>
        <v>1462079300.24</v>
      </c>
      <c r="Q8" s="24">
        <f>SUM('Year 1'!T3:T13)</f>
        <v>1044335871.7900001</v>
      </c>
      <c r="R8" s="24">
        <f>SUM('Year 1'!U3:U13)</f>
        <v>835471724.00999999</v>
      </c>
      <c r="S8" s="24">
        <f>SUM('Year 1'!V3:V13)</f>
        <v>626607576.23000002</v>
      </c>
      <c r="T8" s="24">
        <f>SUM('Year 1'!W3:W13)</f>
        <v>417743428.45000005</v>
      </c>
      <c r="U8" s="24">
        <f>SUM('Year 1'!X3:X13)</f>
        <v>417743428.45000005</v>
      </c>
      <c r="V8" s="24">
        <f>SUM('Year 1'!Y3:Y13)</f>
        <v>313296221.67000002</v>
      </c>
      <c r="W8" s="24">
        <f>SUM('Year 1'!Z3:Z13)</f>
        <v>313296221.67000002</v>
      </c>
    </row>
    <row r="9" spans="1:30" x14ac:dyDescent="0.55000000000000004">
      <c r="A9" s="31" t="s">
        <v>41</v>
      </c>
      <c r="B9" s="31" t="s">
        <v>82</v>
      </c>
      <c r="C9" s="24">
        <f>SUM('Year 1'!C18:C28)</f>
        <v>2731046404.3200002</v>
      </c>
      <c r="D9" s="24">
        <f>SUM('Year 1'!D18:D28)</f>
        <v>1950749450.73</v>
      </c>
      <c r="E9" s="24">
        <f>SUM('Year 1'!E18:E28)</f>
        <v>1365523202.1600001</v>
      </c>
      <c r="F9" s="24">
        <f>SUM('Year 1'!F18:F28)</f>
        <v>975367658.61000001</v>
      </c>
      <c r="G9" s="24">
        <f>SUM('Year 1'!G18:G28)</f>
        <v>780296953.59000003</v>
      </c>
      <c r="H9" s="24">
        <f>SUM('Year 1'!H18:H28)</f>
        <v>585226248.57000005</v>
      </c>
      <c r="I9" s="24">
        <f>SUM('Year 1'!I18:I28)</f>
        <v>390155543.55000001</v>
      </c>
      <c r="J9" s="24">
        <f>SUM('Year 1'!J18:J28)</f>
        <v>390155543.55000001</v>
      </c>
      <c r="K9" s="24">
        <f>SUM('Year 1'!K18:K28)</f>
        <v>292606057.52999997</v>
      </c>
      <c r="L9" s="24">
        <f>SUM('Year 1'!L18:L28)</f>
        <v>292606057.52999997</v>
      </c>
      <c r="N9" s="24">
        <f>SUM('Year 1'!Q18:Q28)</f>
        <v>2731046404.3200002</v>
      </c>
      <c r="O9" s="24">
        <f>SUM('Year 1'!R18:R28)</f>
        <v>1950749450.73</v>
      </c>
      <c r="P9" s="24">
        <f>SUM('Year 1'!S18:S28)</f>
        <v>1365523202.1600001</v>
      </c>
      <c r="Q9" s="24">
        <f>SUM('Year 1'!T18:T28)</f>
        <v>975367658.61000001</v>
      </c>
      <c r="R9" s="24">
        <f>SUM('Year 1'!U18:U28)</f>
        <v>780296953.59000003</v>
      </c>
      <c r="S9" s="24">
        <f>SUM('Year 1'!V18:V28)</f>
        <v>585226248.57000005</v>
      </c>
      <c r="T9" s="24">
        <f>SUM('Year 1'!W18:W28)</f>
        <v>390155543.55000001</v>
      </c>
      <c r="U9" s="24">
        <f>SUM('Year 1'!X18:X28)</f>
        <v>390155543.55000001</v>
      </c>
      <c r="V9" s="24">
        <f>SUM('Year 1'!Y18:Y28)</f>
        <v>292606057.52999997</v>
      </c>
      <c r="W9" s="24">
        <f>SUM('Year 1'!Z18:Z28)</f>
        <v>292606057.52999997</v>
      </c>
    </row>
    <row r="10" spans="1:30" x14ac:dyDescent="0.55000000000000004">
      <c r="A10" s="31" t="s">
        <v>41</v>
      </c>
      <c r="B10" s="31" t="s">
        <v>83</v>
      </c>
      <c r="C10" s="24">
        <f>SUM('Year 1'!C33:C43)</f>
        <v>2767368223.3599997</v>
      </c>
      <c r="D10" s="24">
        <f>SUM('Year 1'!D33:D43)</f>
        <v>1976693634.04</v>
      </c>
      <c r="E10" s="24">
        <f>SUM('Year 1'!E33:E43)</f>
        <v>1383684111.6799998</v>
      </c>
      <c r="F10" s="24">
        <f>SUM('Year 1'!F33:F43)</f>
        <v>988339656.27999997</v>
      </c>
      <c r="G10" s="24">
        <f>SUM('Year 1'!G33:G43)</f>
        <v>790674589.32000005</v>
      </c>
      <c r="H10" s="24">
        <f>SUM('Year 1'!H33:H43)</f>
        <v>593009522.36000001</v>
      </c>
      <c r="I10" s="24">
        <f>SUM('Year 1'!I33:I43)</f>
        <v>395344455.39999998</v>
      </c>
      <c r="J10" s="24">
        <f>SUM('Year 1'!J33:J43)</f>
        <v>395344455.39999998</v>
      </c>
      <c r="K10" s="24">
        <f>SUM('Year 1'!K33:K43)</f>
        <v>296497600.44</v>
      </c>
      <c r="L10" s="24">
        <f>SUM('Year 1'!L33:L43)</f>
        <v>296497600.44</v>
      </c>
      <c r="N10" s="24">
        <f>SUM('Year 1'!Q33:Q43)</f>
        <v>2767368223.3599997</v>
      </c>
      <c r="O10" s="24">
        <f>SUM('Year 1'!R33:R43)</f>
        <v>1976693634.04</v>
      </c>
      <c r="P10" s="24">
        <f>SUM('Year 1'!S33:S43)</f>
        <v>1383684111.6799998</v>
      </c>
      <c r="Q10" s="24">
        <f>SUM('Year 1'!T33:T43)</f>
        <v>988339656.27999997</v>
      </c>
      <c r="R10" s="24">
        <f>SUM('Year 1'!U33:U43)</f>
        <v>790674589.32000005</v>
      </c>
      <c r="S10" s="24">
        <f>SUM('Year 1'!V33:V43)</f>
        <v>593009522.36000001</v>
      </c>
      <c r="T10" s="24">
        <f>SUM('Year 1'!W33:W43)</f>
        <v>395344455.39999998</v>
      </c>
      <c r="U10" s="24">
        <f>SUM('Year 1'!X33:X43)</f>
        <v>395344455.39999998</v>
      </c>
      <c r="V10" s="24">
        <f>SUM('Year 1'!Y33:Y43)</f>
        <v>296497600.44</v>
      </c>
      <c r="W10" s="24">
        <f>SUM('Year 1'!Z33:Z43)</f>
        <v>296497600.44</v>
      </c>
    </row>
    <row r="11" spans="1:30" x14ac:dyDescent="0.55000000000000004">
      <c r="A11" s="31" t="s">
        <v>41</v>
      </c>
      <c r="B11" s="31" t="s">
        <v>84</v>
      </c>
      <c r="C11" s="24">
        <f>SUM('Year 1'!C48:C58)</f>
        <v>2775538072.3199997</v>
      </c>
      <c r="D11" s="24">
        <f>SUM('Year 1'!D48:D58)</f>
        <v>1982529246.48</v>
      </c>
      <c r="E11" s="24">
        <f>SUM('Year 1'!E48:E58)</f>
        <v>1387769036.1599998</v>
      </c>
      <c r="F11" s="24">
        <f>SUM('Year 1'!F48:F58)</f>
        <v>991257441.36000001</v>
      </c>
      <c r="G11" s="24">
        <f>SUM('Year 1'!G48:G58)</f>
        <v>793008825.84000003</v>
      </c>
      <c r="H11" s="24">
        <f>SUM('Year 1'!H48:H58)</f>
        <v>594760210.32000005</v>
      </c>
      <c r="I11" s="24">
        <f>SUM('Year 1'!I48:I58)</f>
        <v>396511594.80000001</v>
      </c>
      <c r="J11" s="24">
        <f>SUM('Year 1'!J48:J58)</f>
        <v>396511594.80000001</v>
      </c>
      <c r="K11" s="24">
        <f>SUM('Year 1'!K48:K58)</f>
        <v>297372923.27999997</v>
      </c>
      <c r="L11" s="24">
        <f>SUM('Year 1'!L48:L58)</f>
        <v>297372923.27999997</v>
      </c>
      <c r="N11" s="24">
        <f>SUM('Year 1'!Q48:Q58)</f>
        <v>2775538072.3199997</v>
      </c>
      <c r="O11" s="24">
        <f>SUM('Year 1'!R48:R58)</f>
        <v>1982529246.48</v>
      </c>
      <c r="P11" s="24">
        <f>SUM('Year 1'!S48:S58)</f>
        <v>1387769036.1599998</v>
      </c>
      <c r="Q11" s="24">
        <f>SUM('Year 1'!T48:T58)</f>
        <v>991257441.36000001</v>
      </c>
      <c r="R11" s="24">
        <f>SUM('Year 1'!U48:U58)</f>
        <v>793008825.84000003</v>
      </c>
      <c r="S11" s="24">
        <f>SUM('Year 1'!V48:V58)</f>
        <v>594760210.32000005</v>
      </c>
      <c r="T11" s="24">
        <f>SUM('Year 1'!W48:W58)</f>
        <v>396511594.80000001</v>
      </c>
      <c r="U11" s="24">
        <f>SUM('Year 1'!X48:X58)</f>
        <v>396511594.80000001</v>
      </c>
      <c r="V11" s="24">
        <f>SUM('Year 1'!Y48:Y58)</f>
        <v>297372923.27999997</v>
      </c>
      <c r="W11" s="24">
        <f>SUM('Year 1'!Z48:Z58)</f>
        <v>297372923.27999997</v>
      </c>
    </row>
    <row r="12" spans="1:30" x14ac:dyDescent="0.55000000000000004">
      <c r="A12" s="31" t="s">
        <v>41</v>
      </c>
      <c r="B12" s="31" t="s">
        <v>85</v>
      </c>
      <c r="C12" s="24">
        <f>SUM('Year 1'!C63:C73)</f>
        <v>2775609568.1600003</v>
      </c>
      <c r="D12" s="24">
        <f>SUM('Year 1'!D63:D73)</f>
        <v>1982580314.9900002</v>
      </c>
      <c r="E12" s="24">
        <f>SUM('Year 1'!E63:E73)</f>
        <v>1387804784.0800002</v>
      </c>
      <c r="F12" s="24">
        <f>SUM('Year 1'!F63:F73)</f>
        <v>991282975.42999995</v>
      </c>
      <c r="G12" s="24">
        <f>SUM('Year 1'!G63:G73)</f>
        <v>793029253.17000008</v>
      </c>
      <c r="H12" s="24">
        <f>SUM('Year 1'!H63:H73)</f>
        <v>594775530.91000009</v>
      </c>
      <c r="I12" s="24">
        <f>SUM('Year 1'!I63:I73)</f>
        <v>396521808.64999998</v>
      </c>
      <c r="J12" s="24">
        <f>SUM('Year 1'!J63:J73)</f>
        <v>396521808.64999998</v>
      </c>
      <c r="K12" s="24">
        <f>SUM('Year 1'!K63:K73)</f>
        <v>297380583.39000005</v>
      </c>
      <c r="L12" s="24">
        <f>SUM('Year 1'!L63:L73)</f>
        <v>297380583.39000005</v>
      </c>
      <c r="N12" s="24">
        <f>SUM('Year 1'!Q63:Q73)</f>
        <v>2775609568.1600003</v>
      </c>
      <c r="O12" s="24">
        <f>SUM('Year 1'!R63:R73)</f>
        <v>1982580314.9900002</v>
      </c>
      <c r="P12" s="24">
        <f>SUM('Year 1'!S63:S73)</f>
        <v>1387804784.0800002</v>
      </c>
      <c r="Q12" s="24">
        <f>SUM('Year 1'!T63:T73)</f>
        <v>991282975.42999995</v>
      </c>
      <c r="R12" s="24">
        <f>SUM('Year 1'!U63:U73)</f>
        <v>793029253.17000008</v>
      </c>
      <c r="S12" s="24">
        <f>SUM('Year 1'!V63:V73)</f>
        <v>594775530.91000009</v>
      </c>
      <c r="T12" s="24">
        <f>SUM('Year 1'!W63:W73)</f>
        <v>396521808.64999998</v>
      </c>
      <c r="U12" s="24">
        <f>SUM('Year 1'!X63:X73)</f>
        <v>396521808.64999998</v>
      </c>
      <c r="V12" s="24">
        <f>SUM('Year 1'!Y63:Y73)</f>
        <v>297380583.39000005</v>
      </c>
      <c r="W12" s="24">
        <f>SUM('Year 1'!Z63:Z73)</f>
        <v>297380583.39000005</v>
      </c>
    </row>
    <row r="13" spans="1:30" x14ac:dyDescent="0.55000000000000004">
      <c r="A13" s="31"/>
      <c r="B13" s="31"/>
      <c r="N13" s="24"/>
    </row>
    <row r="14" spans="1:30" x14ac:dyDescent="0.55000000000000004">
      <c r="A14" s="31" t="s">
        <v>42</v>
      </c>
      <c r="B14" s="31" t="s">
        <v>81</v>
      </c>
      <c r="C14" s="24">
        <f>SUM('Year 2'!C3:C13)</f>
        <v>2533644457.7600002</v>
      </c>
      <c r="D14" s="24">
        <f>SUM('Year 2'!D3:D13)</f>
        <v>1809747914.3899999</v>
      </c>
      <c r="E14" s="24">
        <f>SUM('Year 2'!E3:E13)</f>
        <v>1266822228.8800001</v>
      </c>
      <c r="F14" s="24">
        <f>SUM('Year 2'!F3:F13)</f>
        <v>904867401.23000014</v>
      </c>
      <c r="G14" s="24">
        <f>SUM('Year 2'!G3:G13)</f>
        <v>723896543.36999989</v>
      </c>
      <c r="H14" s="24">
        <f>SUM('Year 2'!H3:H13)</f>
        <v>542925685.50999999</v>
      </c>
      <c r="I14" s="24">
        <f>SUM('Year 2'!I3:I13)</f>
        <v>361954827.65000004</v>
      </c>
      <c r="J14" s="24">
        <f>SUM('Year 2'!J3:J13)</f>
        <v>361954827.65000004</v>
      </c>
      <c r="K14" s="24">
        <f>SUM('Year 2'!K3:K13)</f>
        <v>271456286.78999996</v>
      </c>
      <c r="L14" s="24">
        <f>SUM('Year 2'!L3:L13)</f>
        <v>271456286.78999996</v>
      </c>
      <c r="N14" s="24">
        <f>SUM('Year 2'!Q3:Q13)</f>
        <v>2533644457.7600002</v>
      </c>
      <c r="O14" s="24">
        <f>SUM('Year 2'!R3:R13)</f>
        <v>1809747914.3899999</v>
      </c>
      <c r="P14" s="24">
        <f>SUM('Year 2'!S3:S13)</f>
        <v>1266822228.8800001</v>
      </c>
      <c r="Q14" s="24">
        <f>SUM('Year 2'!T3:T13)</f>
        <v>904867401.23000014</v>
      </c>
      <c r="R14" s="24">
        <f>SUM('Year 2'!U3:U13)</f>
        <v>723896543.36999989</v>
      </c>
      <c r="S14" s="24">
        <f>SUM('Year 2'!V3:V13)</f>
        <v>542925685.50999999</v>
      </c>
      <c r="T14" s="24">
        <f>SUM('Year 2'!W3:W13)</f>
        <v>361954827.65000004</v>
      </c>
      <c r="U14" s="24">
        <f>SUM('Year 2'!X3:X13)</f>
        <v>361954827.65000004</v>
      </c>
      <c r="V14" s="24">
        <f>SUM('Year 2'!Y3:Y13)</f>
        <v>271456286.78999996</v>
      </c>
      <c r="W14" s="24">
        <f>SUM('Year 2'!Z3:Z13)</f>
        <v>271456286.78999996</v>
      </c>
    </row>
    <row r="15" spans="1:30" x14ac:dyDescent="0.55000000000000004">
      <c r="A15" s="31" t="s">
        <v>42</v>
      </c>
      <c r="B15" s="31" t="s">
        <v>82</v>
      </c>
      <c r="C15" s="24">
        <f>SUM('Year 2'!C18:C28)</f>
        <v>2280191704.96</v>
      </c>
      <c r="D15" s="24">
        <f>SUM('Year 2'!D18:D28)</f>
        <v>1628710046.4400001</v>
      </c>
      <c r="E15" s="24">
        <f>SUM('Year 2'!E18:E28)</f>
        <v>1140095852.48</v>
      </c>
      <c r="F15" s="24">
        <f>SUM('Year 2'!F18:F28)</f>
        <v>814349123.08000016</v>
      </c>
      <c r="G15" s="24">
        <f>SUM('Year 2'!G18:G28)</f>
        <v>651481658.51999998</v>
      </c>
      <c r="H15" s="24">
        <f>SUM('Year 2'!H18:H28)</f>
        <v>488614193.96000004</v>
      </c>
      <c r="I15" s="24">
        <f>SUM('Year 2'!I18:I28)</f>
        <v>325746729.39999998</v>
      </c>
      <c r="J15" s="24">
        <f>SUM('Year 2'!J18:J28)</f>
        <v>325746729.39999998</v>
      </c>
      <c r="K15" s="24">
        <f>SUM('Year 2'!K18:K28)</f>
        <v>244301196.84</v>
      </c>
      <c r="L15" s="24">
        <f>SUM('Year 2'!L18:L28)</f>
        <v>244301196.84</v>
      </c>
      <c r="N15" s="24">
        <f>SUM('Year 2'!Q18:Q28)</f>
        <v>2280191704.96</v>
      </c>
      <c r="O15" s="24">
        <f>SUM('Year 2'!R18:R28)</f>
        <v>1628710046.4400001</v>
      </c>
      <c r="P15" s="24">
        <f>SUM('Year 2'!S18:S28)</f>
        <v>1140095852.48</v>
      </c>
      <c r="Q15" s="24">
        <f>SUM('Year 2'!T18:T28)</f>
        <v>814349123.08000016</v>
      </c>
      <c r="R15" s="24">
        <f>SUM('Year 2'!U18:U28)</f>
        <v>651481658.51999998</v>
      </c>
      <c r="S15" s="24">
        <f>SUM('Year 2'!V18:V28)</f>
        <v>488614193.96000004</v>
      </c>
      <c r="T15" s="24">
        <f>SUM('Year 2'!W18:W28)</f>
        <v>325746729.39999998</v>
      </c>
      <c r="U15" s="24">
        <f>SUM('Year 2'!X18:X28)</f>
        <v>325746729.39999998</v>
      </c>
      <c r="V15" s="24">
        <f>SUM('Year 2'!Y18:Y28)</f>
        <v>244301196.84</v>
      </c>
      <c r="W15" s="24">
        <f>SUM('Year 2'!Z18:Z28)</f>
        <v>244301196.84</v>
      </c>
    </row>
    <row r="16" spans="1:30" x14ac:dyDescent="0.55000000000000004">
      <c r="A16" s="31" t="s">
        <v>42</v>
      </c>
      <c r="B16" s="31" t="s">
        <v>83</v>
      </c>
      <c r="C16" s="24">
        <f>SUM('Year 2'!C33:C43)</f>
        <v>2569077409.5999999</v>
      </c>
      <c r="D16" s="24">
        <f>SUM('Year 2'!D33:D43)</f>
        <v>1835057191.9000001</v>
      </c>
      <c r="E16" s="24">
        <f>SUM('Year 2'!E33:E43)</f>
        <v>1284538704.8</v>
      </c>
      <c r="F16" s="24">
        <f>SUM('Year 2'!F33:F43)</f>
        <v>917521948.30000007</v>
      </c>
      <c r="G16" s="24">
        <f>SUM('Year 2'!G33:G43)</f>
        <v>734020217.70000005</v>
      </c>
      <c r="H16" s="24">
        <f>SUM('Year 2'!H33:H43)</f>
        <v>550518487.10000002</v>
      </c>
      <c r="I16" s="24">
        <f>SUM('Year 2'!I33:I43)</f>
        <v>367016756.5</v>
      </c>
      <c r="J16" s="24">
        <f>SUM('Year 2'!J33:J43)</f>
        <v>367016756.5</v>
      </c>
      <c r="K16" s="24">
        <f>SUM('Year 2'!K33:K43)</f>
        <v>275252595.89999998</v>
      </c>
      <c r="L16" s="24">
        <f>SUM('Year 2'!L33:L43)</f>
        <v>275252595.89999998</v>
      </c>
      <c r="N16" s="24">
        <f>SUM('Year 2'!Q33:Q43)</f>
        <v>2569077409.5999999</v>
      </c>
      <c r="O16" s="24">
        <f>SUM('Year 2'!R33:R43)</f>
        <v>1835057191.9000001</v>
      </c>
      <c r="P16" s="24">
        <f>SUM('Year 2'!S33:S43)</f>
        <v>1284538704.8</v>
      </c>
      <c r="Q16" s="24">
        <f>SUM('Year 2'!T33:T43)</f>
        <v>917521948.30000007</v>
      </c>
      <c r="R16" s="24">
        <f>SUM('Year 2'!U33:U43)</f>
        <v>734020217.70000005</v>
      </c>
      <c r="S16" s="24">
        <f>SUM('Year 2'!V33:V43)</f>
        <v>550518487.10000002</v>
      </c>
      <c r="T16" s="24">
        <f>SUM('Year 2'!W33:W43)</f>
        <v>367016756.5</v>
      </c>
      <c r="U16" s="24">
        <f>SUM('Year 2'!X33:X43)</f>
        <v>367016756.5</v>
      </c>
      <c r="V16" s="24">
        <f>SUM('Year 2'!Y33:Y43)</f>
        <v>275252595.89999998</v>
      </c>
      <c r="W16" s="24">
        <f>SUM('Year 2'!Z33:Z43)</f>
        <v>275252595.89999998</v>
      </c>
    </row>
    <row r="17" spans="1:23" x14ac:dyDescent="0.55000000000000004">
      <c r="A17" s="31" t="s">
        <v>42</v>
      </c>
      <c r="B17" s="31" t="s">
        <v>84</v>
      </c>
      <c r="C17" s="24">
        <f>SUM('Year 2'!C48:C58)</f>
        <v>2459344821.4400001</v>
      </c>
      <c r="D17" s="24">
        <f>SUM('Year 2'!D48:D58)</f>
        <v>1756676690.6600001</v>
      </c>
      <c r="E17" s="24">
        <f>SUM('Year 2'!E48:E58)</f>
        <v>1229672410.72</v>
      </c>
      <c r="F17" s="24">
        <f>SUM('Year 2'!F48:F58)</f>
        <v>878331981.62</v>
      </c>
      <c r="G17" s="24">
        <f>SUM('Year 2'!G48:G58)</f>
        <v>702668130.78000009</v>
      </c>
      <c r="H17" s="24">
        <f>SUM('Year 2'!H48:H58)</f>
        <v>527004279.94</v>
      </c>
      <c r="I17" s="24">
        <f>SUM('Year 2'!I48:I58)</f>
        <v>351340429.10000002</v>
      </c>
      <c r="J17" s="24">
        <f>SUM('Year 2'!J48:J58)</f>
        <v>351340429.10000002</v>
      </c>
      <c r="K17" s="24">
        <f>SUM('Year 2'!K48:K58)</f>
        <v>263495776.25999999</v>
      </c>
      <c r="L17" s="24">
        <f>SUM('Year 2'!L48:L58)</f>
        <v>263495776.25999999</v>
      </c>
      <c r="N17" s="24">
        <f>SUM('Year 2'!Q48:Q58)</f>
        <v>2459344821.4400001</v>
      </c>
      <c r="O17" s="24">
        <f>SUM('Year 2'!R48:R58)</f>
        <v>1756676690.6600001</v>
      </c>
      <c r="P17" s="24">
        <f>SUM('Year 2'!S48:S58)</f>
        <v>1229672410.72</v>
      </c>
      <c r="Q17" s="24">
        <f>SUM('Year 2'!T48:T58)</f>
        <v>878331981.62</v>
      </c>
      <c r="R17" s="24">
        <f>SUM('Year 2'!U48:U58)</f>
        <v>702668130.78000009</v>
      </c>
      <c r="S17" s="24">
        <f>SUM('Year 2'!V48:V58)</f>
        <v>527004279.94</v>
      </c>
      <c r="T17" s="24">
        <f>SUM('Year 2'!W48:W58)</f>
        <v>351340429.10000002</v>
      </c>
      <c r="U17" s="24">
        <f>SUM('Year 2'!X48:X58)</f>
        <v>351340429.10000002</v>
      </c>
      <c r="V17" s="24">
        <f>SUM('Year 2'!Y48:Y58)</f>
        <v>263495776.25999999</v>
      </c>
      <c r="W17" s="24">
        <f>SUM('Year 2'!Z48:Z58)</f>
        <v>263495776.25999999</v>
      </c>
    </row>
    <row r="18" spans="1:23" x14ac:dyDescent="0.55000000000000004">
      <c r="A18" s="31" t="s">
        <v>42</v>
      </c>
      <c r="B18" s="31" t="s">
        <v>85</v>
      </c>
      <c r="C18" s="24">
        <f>SUM('Year 2'!C63:C73)</f>
        <v>2498070446.5599995</v>
      </c>
      <c r="D18" s="24">
        <f>SUM('Year 2'!D63:D73)</f>
        <v>1784337880.0899999</v>
      </c>
      <c r="E18" s="24">
        <f>SUM('Year 2'!E63:E73)</f>
        <v>1249035223.2799997</v>
      </c>
      <c r="F18" s="24">
        <f>SUM('Year 2'!F63:F73)</f>
        <v>892162476.13</v>
      </c>
      <c r="G18" s="24">
        <f>SUM('Year 2'!G63:G73)</f>
        <v>713732566.47000003</v>
      </c>
      <c r="H18" s="24">
        <f>SUM('Year 2'!H63:H73)</f>
        <v>535302656.81</v>
      </c>
      <c r="I18" s="24">
        <f>SUM('Year 2'!I63:I73)</f>
        <v>356872747.14999998</v>
      </c>
      <c r="J18" s="24">
        <f>SUM('Year 2'!J63:J73)</f>
        <v>356872747.14999998</v>
      </c>
      <c r="K18" s="24">
        <f>SUM('Year 2'!K63:K73)</f>
        <v>267644864.49000001</v>
      </c>
      <c r="L18" s="24">
        <f>SUM('Year 2'!L63:L73)</f>
        <v>267644864.49000001</v>
      </c>
      <c r="N18" s="24">
        <f>SUM('Year 2'!Q63:Q73)</f>
        <v>2498070446.5599995</v>
      </c>
      <c r="O18" s="24">
        <f>SUM('Year 2'!R63:R73)</f>
        <v>1784337880.0899999</v>
      </c>
      <c r="P18" s="24">
        <f>SUM('Year 2'!S63:S73)</f>
        <v>1249035223.2799997</v>
      </c>
      <c r="Q18" s="24">
        <f>SUM('Year 2'!T63:T73)</f>
        <v>892162476.13</v>
      </c>
      <c r="R18" s="24">
        <f>SUM('Year 2'!U63:U73)</f>
        <v>713732566.47000003</v>
      </c>
      <c r="S18" s="24">
        <f>SUM('Year 2'!V63:V73)</f>
        <v>535302656.81</v>
      </c>
      <c r="T18" s="24">
        <f>SUM('Year 2'!W63:W73)</f>
        <v>356872747.14999998</v>
      </c>
      <c r="U18" s="24">
        <f>SUM('Year 2'!X63:X73)</f>
        <v>356872747.14999998</v>
      </c>
      <c r="V18" s="24">
        <f>SUM('Year 2'!Y63:Y73)</f>
        <v>267644864.49000001</v>
      </c>
      <c r="W18" s="24">
        <f>SUM('Year 2'!Z63:Z73)</f>
        <v>267644864.49000001</v>
      </c>
    </row>
    <row r="19" spans="1:23" x14ac:dyDescent="0.55000000000000004">
      <c r="A19" s="31"/>
      <c r="B19" s="31"/>
    </row>
    <row r="20" spans="1:23" x14ac:dyDescent="0.55000000000000004">
      <c r="A20" s="31" t="s">
        <v>43</v>
      </c>
      <c r="B20" s="31" t="s">
        <v>81</v>
      </c>
      <c r="C20" s="24">
        <f>SUM('Year 3'!C3:C13)</f>
        <v>2394295200.96</v>
      </c>
      <c r="D20" s="24">
        <f>SUM('Year 3'!D3:D13)</f>
        <v>1710212627.9399998</v>
      </c>
      <c r="E20" s="24">
        <f>SUM('Year 3'!E3:E13)</f>
        <v>1197147600.48</v>
      </c>
      <c r="F20" s="24">
        <f>SUM('Year 3'!F3:F13)</f>
        <v>855100118.58000016</v>
      </c>
      <c r="G20" s="24">
        <f>SUM('Year 3'!G3:G13)</f>
        <v>684082573.01999998</v>
      </c>
      <c r="H20" s="24">
        <f>SUM('Year 3'!H3:H13)</f>
        <v>513065027.46000004</v>
      </c>
      <c r="I20" s="24">
        <f>SUM('Year 3'!I3:I13)</f>
        <v>342047481.90000004</v>
      </c>
      <c r="J20" s="24">
        <f>SUM('Year 3'!J3:J13)</f>
        <v>342047481.90000004</v>
      </c>
      <c r="K20" s="24">
        <f>SUM('Year 3'!K3:K13)</f>
        <v>256526318.34</v>
      </c>
      <c r="L20" s="24">
        <f>SUM('Year 3'!L3:L13)</f>
        <v>256526318.34</v>
      </c>
      <c r="N20" s="24">
        <f>SUM('Year 3'!Q3:Q13)</f>
        <v>2394295200.96</v>
      </c>
      <c r="O20" s="24">
        <f>SUM('Year 3'!R3:R13)</f>
        <v>1710212627.9399998</v>
      </c>
      <c r="P20" s="24">
        <f>SUM('Year 3'!S3:S13)</f>
        <v>1197147600.48</v>
      </c>
      <c r="Q20" s="24">
        <f>SUM('Year 3'!T3:T13)</f>
        <v>855100118.58000016</v>
      </c>
      <c r="R20" s="24">
        <f>SUM('Year 3'!U3:U13)</f>
        <v>684082573.01999998</v>
      </c>
      <c r="S20" s="24">
        <f>SUM('Year 3'!V3:V13)</f>
        <v>513065027.46000004</v>
      </c>
      <c r="T20" s="24">
        <f>SUM('Year 3'!W3:W13)</f>
        <v>342047481.90000004</v>
      </c>
      <c r="U20" s="24">
        <f>SUM('Year 3'!X3:X13)</f>
        <v>342047481.90000004</v>
      </c>
      <c r="V20" s="24">
        <f>SUM('Year 3'!Y3:Y13)</f>
        <v>256526318.34</v>
      </c>
      <c r="W20" s="24">
        <f>SUM('Year 3'!Z3:Z13)</f>
        <v>256526318.34</v>
      </c>
    </row>
    <row r="21" spans="1:23" x14ac:dyDescent="0.55000000000000004">
      <c r="A21" s="31" t="s">
        <v>43</v>
      </c>
      <c r="B21" s="31" t="s">
        <v>82</v>
      </c>
      <c r="C21" s="24">
        <f>SUM('Year 3'!C18:C28)</f>
        <v>2325943245.6000004</v>
      </c>
      <c r="D21" s="24">
        <f>SUM('Year 3'!D18:D28)</f>
        <v>1661389752.1500001</v>
      </c>
      <c r="E21" s="24">
        <f>SUM('Year 3'!E18:E28)</f>
        <v>1162971622.8000002</v>
      </c>
      <c r="F21" s="24">
        <f>SUM('Year 3'!F18:F28)</f>
        <v>830688857.54999995</v>
      </c>
      <c r="G21" s="24">
        <f>SUM('Year 3'!G18:G28)</f>
        <v>664553493.45000005</v>
      </c>
      <c r="H21" s="24">
        <f>SUM('Year 3'!H18:H28)</f>
        <v>498418129.35000002</v>
      </c>
      <c r="I21" s="24">
        <f>SUM('Year 3'!I18:I28)</f>
        <v>332282765.25</v>
      </c>
      <c r="J21" s="24">
        <f>SUM('Year 3'!J18:J28)</f>
        <v>332282765.25</v>
      </c>
      <c r="K21" s="24">
        <f>SUM('Year 3'!K18:K28)</f>
        <v>249203046.15000001</v>
      </c>
      <c r="L21" s="24">
        <f>SUM('Year 3'!L18:L28)</f>
        <v>249203046.15000001</v>
      </c>
      <c r="N21" s="24">
        <f>SUM('Year 3'!Q18:Q28)</f>
        <v>2325943245.6000004</v>
      </c>
      <c r="O21" s="24">
        <f>SUM('Year 3'!R18:R28)</f>
        <v>1661389752.1500001</v>
      </c>
      <c r="P21" s="24">
        <f>SUM('Year 3'!S18:S28)</f>
        <v>1162971622.8000002</v>
      </c>
      <c r="Q21" s="24">
        <f>SUM('Year 3'!T18:T28)</f>
        <v>830688857.54999995</v>
      </c>
      <c r="R21" s="24">
        <f>SUM('Year 3'!U18:U28)</f>
        <v>664553493.45000005</v>
      </c>
      <c r="S21" s="24">
        <f>SUM('Year 3'!V18:V28)</f>
        <v>498418129.35000002</v>
      </c>
      <c r="T21" s="24">
        <f>SUM('Year 3'!W18:W28)</f>
        <v>332282765.25</v>
      </c>
      <c r="U21" s="24">
        <f>SUM('Year 3'!X18:X28)</f>
        <v>332282765.25</v>
      </c>
      <c r="V21" s="24">
        <f>SUM('Year 3'!Y18:Y28)</f>
        <v>249203046.15000001</v>
      </c>
      <c r="W21" s="24">
        <f>SUM('Year 3'!Z18:Z28)</f>
        <v>249203046.15000001</v>
      </c>
    </row>
    <row r="22" spans="1:23" x14ac:dyDescent="0.55000000000000004">
      <c r="A22" s="31" t="s">
        <v>43</v>
      </c>
      <c r="B22" s="31" t="s">
        <v>83</v>
      </c>
      <c r="C22" s="24">
        <f>SUM('Year 3'!C33:C43)</f>
        <v>2342883895.04</v>
      </c>
      <c r="D22" s="24">
        <f>SUM('Year 3'!D33:D43)</f>
        <v>1673490228.5600002</v>
      </c>
      <c r="E22" s="24">
        <f>SUM('Year 3'!E33:E43)</f>
        <v>1171441947.52</v>
      </c>
      <c r="F22" s="24">
        <f>SUM('Year 3'!F33:F43)</f>
        <v>836739051.91999996</v>
      </c>
      <c r="G22" s="24">
        <f>SUM('Year 3'!G33:G43)</f>
        <v>669393666.48000002</v>
      </c>
      <c r="H22" s="24">
        <f>SUM('Year 3'!H33:H43)</f>
        <v>502048281.04000002</v>
      </c>
      <c r="I22" s="24">
        <f>SUM('Year 3'!I33:I43)</f>
        <v>334702895.60000002</v>
      </c>
      <c r="J22" s="24">
        <f>SUM('Year 3'!J33:J43)</f>
        <v>334702895.60000002</v>
      </c>
      <c r="K22" s="24">
        <f>SUM('Year 3'!K33:K43)</f>
        <v>251018078.15999997</v>
      </c>
      <c r="L22" s="24">
        <f>SUM('Year 3'!L33:L43)</f>
        <v>251018078.15999997</v>
      </c>
      <c r="N22" s="24">
        <f>SUM('Year 3'!Q33:Q43)</f>
        <v>2342883895.04</v>
      </c>
      <c r="O22" s="24">
        <f>SUM('Year 3'!R33:R43)</f>
        <v>1673490228.5600002</v>
      </c>
      <c r="P22" s="24">
        <f>SUM('Year 3'!S33:S43)</f>
        <v>1171441947.52</v>
      </c>
      <c r="Q22" s="24">
        <f>SUM('Year 3'!T33:T43)</f>
        <v>836739051.91999996</v>
      </c>
      <c r="R22" s="24">
        <f>SUM('Year 3'!U33:U43)</f>
        <v>669393666.48000002</v>
      </c>
      <c r="S22" s="24">
        <f>SUM('Year 3'!V33:V43)</f>
        <v>502048281.04000002</v>
      </c>
      <c r="T22" s="24">
        <f>SUM('Year 3'!W33:W43)</f>
        <v>334702895.60000002</v>
      </c>
      <c r="U22" s="24">
        <f>SUM('Year 3'!X33:X43)</f>
        <v>334702895.60000002</v>
      </c>
      <c r="V22" s="24">
        <f>SUM('Year 3'!Y33:Y43)</f>
        <v>251018078.15999997</v>
      </c>
      <c r="W22" s="24">
        <f>SUM('Year 3'!Z33:Z43)</f>
        <v>251018078.15999997</v>
      </c>
    </row>
    <row r="23" spans="1:23" x14ac:dyDescent="0.55000000000000004">
      <c r="A23" s="31" t="s">
        <v>43</v>
      </c>
      <c r="B23" s="31" t="s">
        <v>84</v>
      </c>
      <c r="C23" s="24">
        <f>SUM('Year 3'!C48:C58)</f>
        <v>2362448635.04</v>
      </c>
      <c r="D23" s="24">
        <f>SUM('Year 3'!D48:D58)</f>
        <v>1687465057.3099999</v>
      </c>
      <c r="E23" s="24">
        <f>SUM('Year 3'!E48:E58)</f>
        <v>1181224317.52</v>
      </c>
      <c r="F23" s="24">
        <f>SUM('Year 3'!F48:F58)</f>
        <v>843726415.66999996</v>
      </c>
      <c r="G23" s="24">
        <f>SUM('Year 3'!G48:G58)</f>
        <v>674983577.73000002</v>
      </c>
      <c r="H23" s="24">
        <f>SUM('Year 3'!H48:H58)</f>
        <v>506240739.79000002</v>
      </c>
      <c r="I23" s="24">
        <f>SUM('Year 3'!I48:I58)</f>
        <v>337497901.85000002</v>
      </c>
      <c r="J23" s="24">
        <f>SUM('Year 3'!J48:J58)</f>
        <v>337497901.85000002</v>
      </c>
      <c r="K23" s="24">
        <f>SUM('Year 3'!K48:K58)</f>
        <v>253114256.91000003</v>
      </c>
      <c r="L23" s="24">
        <f>SUM('Year 3'!L48:L58)</f>
        <v>253114256.91000003</v>
      </c>
      <c r="N23" s="24">
        <f>SUM('Year 3'!Q48:Q58)</f>
        <v>2362448635.04</v>
      </c>
      <c r="O23" s="24">
        <f>SUM('Year 3'!R48:R58)</f>
        <v>1687465057.3099999</v>
      </c>
      <c r="P23" s="24">
        <f>SUM('Year 3'!S48:S58)</f>
        <v>1181224317.52</v>
      </c>
      <c r="Q23" s="24">
        <f>SUM('Year 3'!T48:T58)</f>
        <v>843726415.66999996</v>
      </c>
      <c r="R23" s="24">
        <f>SUM('Year 3'!U48:U58)</f>
        <v>674983577.73000002</v>
      </c>
      <c r="S23" s="24">
        <f>SUM('Year 3'!V48:V58)</f>
        <v>506240739.79000002</v>
      </c>
      <c r="T23" s="24">
        <f>SUM('Year 3'!W48:W58)</f>
        <v>337497901.85000002</v>
      </c>
      <c r="U23" s="24">
        <f>SUM('Year 3'!X48:X58)</f>
        <v>337497901.85000002</v>
      </c>
      <c r="V23" s="24">
        <f>SUM('Year 3'!Y48:Y58)</f>
        <v>253114256.91000003</v>
      </c>
      <c r="W23" s="24">
        <f>SUM('Year 3'!Z48:Z58)</f>
        <v>253114256.91000003</v>
      </c>
    </row>
    <row r="24" spans="1:23" x14ac:dyDescent="0.55000000000000004">
      <c r="A24" s="31" t="s">
        <v>43</v>
      </c>
      <c r="B24" s="31" t="s">
        <v>85</v>
      </c>
      <c r="C24" s="24">
        <f>SUM('Year 3'!C63:C73)</f>
        <v>2461248156.6400003</v>
      </c>
      <c r="D24" s="24">
        <f>SUM('Year 3'!D63:D73)</f>
        <v>1758036217.21</v>
      </c>
      <c r="E24" s="24">
        <f>SUM('Year 3'!E63:E73)</f>
        <v>1230624078.3200002</v>
      </c>
      <c r="F24" s="24">
        <f>SUM('Year 3'!F63:F73)</f>
        <v>879011739.96999991</v>
      </c>
      <c r="G24" s="24">
        <f>SUM('Year 3'!G63:G73)</f>
        <v>703211939.43000007</v>
      </c>
      <c r="H24" s="24">
        <f>SUM('Year 3'!H63:H73)</f>
        <v>527412138.89000005</v>
      </c>
      <c r="I24" s="24">
        <f>SUM('Year 3'!I63:I73)</f>
        <v>351612338.35000002</v>
      </c>
      <c r="J24" s="24">
        <f>SUM('Year 3'!J63:J73)</f>
        <v>351612338.35000002</v>
      </c>
      <c r="K24" s="24">
        <f>SUM('Year 3'!K63:K73)</f>
        <v>263699700.81</v>
      </c>
      <c r="L24" s="24">
        <f>SUM('Year 3'!L63:L73)</f>
        <v>263699700.81</v>
      </c>
      <c r="N24" s="24">
        <f>SUM('Year 3'!Q63:Q73)</f>
        <v>2461248156.6400003</v>
      </c>
      <c r="O24" s="24">
        <f>SUM('Year 3'!R63:R73)</f>
        <v>1758036217.21</v>
      </c>
      <c r="P24" s="24">
        <f>SUM('Year 3'!S63:S73)</f>
        <v>1230624078.3200002</v>
      </c>
      <c r="Q24" s="24">
        <f>SUM('Year 3'!T63:T73)</f>
        <v>879011739.96999991</v>
      </c>
      <c r="R24" s="24">
        <f>SUM('Year 3'!U63:U73)</f>
        <v>703211939.43000007</v>
      </c>
      <c r="S24" s="24">
        <f>SUM('Year 3'!V63:V73)</f>
        <v>527412138.89000005</v>
      </c>
      <c r="T24" s="24">
        <f>SUM('Year 3'!W63:W73)</f>
        <v>351612338.35000002</v>
      </c>
      <c r="U24" s="24">
        <f>SUM('Year 3'!X63:X73)</f>
        <v>351612338.35000002</v>
      </c>
      <c r="V24" s="24">
        <f>SUM('Year 3'!Y63:Y73)</f>
        <v>263699700.81</v>
      </c>
      <c r="W24" s="24">
        <f>SUM('Year 3'!Z63:Z73)</f>
        <v>263699700.81</v>
      </c>
    </row>
    <row r="25" spans="1:23" x14ac:dyDescent="0.55000000000000004">
      <c r="A25" s="31"/>
      <c r="B25" s="31"/>
    </row>
    <row r="26" spans="1:23" x14ac:dyDescent="0.55000000000000004">
      <c r="A26" s="31" t="s">
        <v>44</v>
      </c>
      <c r="B26" s="31" t="s">
        <v>81</v>
      </c>
      <c r="C26" s="24">
        <f>SUM('Year 4'!C3:C13)</f>
        <v>2449880318.0799999</v>
      </c>
      <c r="D26" s="24">
        <f>SUM('Year 4'!D3:D13)</f>
        <v>1749916324.1200004</v>
      </c>
      <c r="E26" s="24">
        <f>SUM('Year 4'!E3:E13)</f>
        <v>1224940159.04</v>
      </c>
      <c r="F26" s="24">
        <f>SUM('Year 4'!F3:F13)</f>
        <v>874951822.84000003</v>
      </c>
      <c r="G26" s="24">
        <f>SUM('Year 4'!G3:G13)</f>
        <v>699963993.96000004</v>
      </c>
      <c r="H26" s="24">
        <f>SUM('Year 4'!H3:H13)</f>
        <v>524976165.08000004</v>
      </c>
      <c r="I26" s="24">
        <f>SUM('Year 4'!I3:I13)</f>
        <v>349988336.20000005</v>
      </c>
      <c r="J26" s="24">
        <f>SUM('Year 4'!J3:J13)</f>
        <v>349988336.20000005</v>
      </c>
      <c r="K26" s="24">
        <f>SUM('Year 4'!K3:K13)</f>
        <v>262481743.32000002</v>
      </c>
      <c r="L26" s="24">
        <f>SUM('Year 4'!L3:L13)</f>
        <v>262481743.32000002</v>
      </c>
      <c r="N26" s="24">
        <f>SUM('Year 4'!Q3:Q13)</f>
        <v>2449880318.0799999</v>
      </c>
      <c r="O26" s="24">
        <f>SUM('Year 4'!R3:R13)</f>
        <v>1749916324.1200004</v>
      </c>
      <c r="P26" s="24">
        <f>SUM('Year 4'!S3:S13)</f>
        <v>1224940159.04</v>
      </c>
      <c r="Q26" s="24">
        <f>SUM('Year 4'!T3:T13)</f>
        <v>874951822.84000003</v>
      </c>
      <c r="R26" s="24">
        <f>SUM('Year 4'!U3:U13)</f>
        <v>699963993.96000004</v>
      </c>
      <c r="S26" s="24">
        <f>SUM('Year 4'!V3:V13)</f>
        <v>524976165.08000004</v>
      </c>
      <c r="T26" s="24">
        <f>SUM('Year 4'!W3:W13)</f>
        <v>349988336.20000005</v>
      </c>
      <c r="U26" s="24">
        <f>SUM('Year 4'!X3:X13)</f>
        <v>349988336.20000005</v>
      </c>
      <c r="V26" s="24">
        <f>SUM('Year 4'!Y3:Y13)</f>
        <v>262481743.32000002</v>
      </c>
      <c r="W26" s="24">
        <f>SUM('Year 4'!Z3:Z13)</f>
        <v>262481743.32000002</v>
      </c>
    </row>
    <row r="27" spans="1:23" x14ac:dyDescent="0.55000000000000004">
      <c r="A27" s="31" t="s">
        <v>44</v>
      </c>
      <c r="B27" s="31" t="s">
        <v>82</v>
      </c>
      <c r="C27" s="24">
        <f>SUM('Year 4'!C18:C28)</f>
        <v>2401236094.4000001</v>
      </c>
      <c r="D27" s="24">
        <f>SUM('Year 4'!D18:D28)</f>
        <v>1715170414.1000004</v>
      </c>
      <c r="E27" s="24">
        <f>SUM('Year 4'!E18:E28)</f>
        <v>1200618047.2</v>
      </c>
      <c r="F27" s="24">
        <f>SUM('Year 4'!F18:F28)</f>
        <v>857578993.69999993</v>
      </c>
      <c r="G27" s="24">
        <f>SUM('Year 4'!G18:G28)</f>
        <v>686065680.29999995</v>
      </c>
      <c r="H27" s="24">
        <f>SUM('Year 4'!H18:H28)</f>
        <v>514552366.90000004</v>
      </c>
      <c r="I27" s="24">
        <f>SUM('Year 4'!I18:I28)</f>
        <v>343039053.50000006</v>
      </c>
      <c r="J27" s="24">
        <f>SUM('Year 4'!J18:J28)</f>
        <v>343039053.50000006</v>
      </c>
      <c r="K27" s="24">
        <f>SUM('Year 4'!K18:K28)</f>
        <v>257269970.09999999</v>
      </c>
      <c r="L27" s="24">
        <f>SUM('Year 4'!L18:L28)</f>
        <v>257269970.09999999</v>
      </c>
      <c r="N27" s="24">
        <f>SUM('Year 4'!Q18:Q28)</f>
        <v>2401236094.4000001</v>
      </c>
      <c r="O27" s="24">
        <f>SUM('Year 4'!R18:R28)</f>
        <v>1715170414.1000004</v>
      </c>
      <c r="P27" s="24">
        <f>SUM('Year 4'!S18:S28)</f>
        <v>1200618047.2</v>
      </c>
      <c r="Q27" s="24">
        <f>SUM('Year 4'!T18:T28)</f>
        <v>857578993.69999993</v>
      </c>
      <c r="R27" s="24">
        <f>SUM('Year 4'!U18:U28)</f>
        <v>686065680.29999995</v>
      </c>
      <c r="S27" s="24">
        <f>SUM('Year 4'!V18:V28)</f>
        <v>514552366.90000004</v>
      </c>
      <c r="T27" s="24">
        <f>SUM('Year 4'!W18:W28)</f>
        <v>343039053.50000006</v>
      </c>
      <c r="U27" s="24">
        <f>SUM('Year 4'!X18:X28)</f>
        <v>343039053.50000006</v>
      </c>
      <c r="V27" s="24">
        <f>SUM('Year 4'!Y18:Y28)</f>
        <v>257269970.09999999</v>
      </c>
      <c r="W27" s="24">
        <f>SUM('Year 4'!Z18:Z28)</f>
        <v>257269970.09999999</v>
      </c>
    </row>
    <row r="28" spans="1:23" x14ac:dyDescent="0.55000000000000004">
      <c r="A28" s="31" t="s">
        <v>44</v>
      </c>
      <c r="B28" s="31" t="s">
        <v>83</v>
      </c>
      <c r="C28" s="24">
        <f>SUM('Year 4'!C33:C43)</f>
        <v>2526125800.6399999</v>
      </c>
      <c r="D28" s="24">
        <f>SUM('Year 4'!D33:D43)</f>
        <v>1804377439.4599998</v>
      </c>
      <c r="E28" s="24">
        <f>SUM('Year 4'!E33:E43)</f>
        <v>1263062900.3199999</v>
      </c>
      <c r="F28" s="24">
        <f>SUM('Year 4'!F33:F43)</f>
        <v>902182183.22000003</v>
      </c>
      <c r="G28" s="24">
        <f>SUM('Year 4'!G33:G43)</f>
        <v>721748361.17999995</v>
      </c>
      <c r="H28" s="24">
        <f>SUM('Year 4'!H33:H43)</f>
        <v>541314539.1400001</v>
      </c>
      <c r="I28" s="24">
        <f>SUM('Year 4'!I33:I43)</f>
        <v>360880717.10000002</v>
      </c>
      <c r="J28" s="24">
        <f>SUM('Year 4'!J33:J43)</f>
        <v>360880717.10000002</v>
      </c>
      <c r="K28" s="24">
        <f>SUM('Year 4'!K33:K43)</f>
        <v>270650733.06</v>
      </c>
      <c r="L28" s="24">
        <f>SUM('Year 4'!L33:L43)</f>
        <v>270650733.06</v>
      </c>
      <c r="N28" s="24">
        <f>SUM('Year 4'!Q33:Q43)</f>
        <v>2526125800.6399999</v>
      </c>
      <c r="O28" s="24">
        <f>SUM('Year 4'!R33:R43)</f>
        <v>1804377439.4599998</v>
      </c>
      <c r="P28" s="24">
        <f>SUM('Year 4'!S33:S43)</f>
        <v>1263062900.3199999</v>
      </c>
      <c r="Q28" s="24">
        <f>SUM('Year 4'!T33:T43)</f>
        <v>902182183.22000003</v>
      </c>
      <c r="R28" s="24">
        <f>SUM('Year 4'!U33:U43)</f>
        <v>721748361.17999995</v>
      </c>
      <c r="S28" s="24">
        <f>SUM('Year 4'!V33:V43)</f>
        <v>541314539.1400001</v>
      </c>
      <c r="T28" s="24">
        <f>SUM('Year 4'!W33:W43)</f>
        <v>360880717.10000002</v>
      </c>
      <c r="U28" s="24">
        <f>SUM('Year 4'!X33:X43)</f>
        <v>360880717.10000002</v>
      </c>
      <c r="V28" s="24">
        <f>SUM('Year 4'!Y33:Y43)</f>
        <v>270650733.06</v>
      </c>
      <c r="W28" s="24">
        <f>SUM('Year 4'!Z33:Z43)</f>
        <v>270650733.06</v>
      </c>
    </row>
    <row r="29" spans="1:23" x14ac:dyDescent="0.55000000000000004">
      <c r="A29" s="31" t="s">
        <v>44</v>
      </c>
      <c r="B29" s="31" t="s">
        <v>84</v>
      </c>
      <c r="C29" s="24">
        <f>SUM('Year 4'!C48:C58)</f>
        <v>2358976256</v>
      </c>
      <c r="D29" s="24">
        <f>SUM('Year 4'!D48:D58)</f>
        <v>1684984784</v>
      </c>
      <c r="E29" s="24">
        <f>SUM('Year 4'!E48:E58)</f>
        <v>1179488128</v>
      </c>
      <c r="F29" s="24">
        <f>SUM('Year 4'!F48:F58)</f>
        <v>842486288</v>
      </c>
      <c r="G29" s="24">
        <f>SUM('Year 4'!G48:G58)</f>
        <v>673991472</v>
      </c>
      <c r="H29" s="24">
        <f>SUM('Year 4'!H48:H58)</f>
        <v>505496656</v>
      </c>
      <c r="I29" s="24">
        <f>SUM('Year 4'!I48:I58)</f>
        <v>337001840</v>
      </c>
      <c r="J29" s="24">
        <f>SUM('Year 4'!J48:J58)</f>
        <v>337001840</v>
      </c>
      <c r="K29" s="24">
        <f>SUM('Year 4'!K48:K58)</f>
        <v>252742224</v>
      </c>
      <c r="L29" s="24">
        <f>SUM('Year 4'!L48:L58)</f>
        <v>252742224</v>
      </c>
      <c r="N29" s="24">
        <f>SUM('Year 4'!Q48:Q58)</f>
        <v>2358976256</v>
      </c>
      <c r="O29" s="24">
        <f>SUM('Year 4'!R48:R58)</f>
        <v>1684984784</v>
      </c>
      <c r="P29" s="24">
        <f>SUM('Year 4'!S48:S58)</f>
        <v>1179488128</v>
      </c>
      <c r="Q29" s="24">
        <f>SUM('Year 4'!T48:T58)</f>
        <v>842486288</v>
      </c>
      <c r="R29" s="24">
        <f>SUM('Year 4'!U48:U58)</f>
        <v>673991472</v>
      </c>
      <c r="S29" s="24">
        <f>SUM('Year 4'!V48:V58)</f>
        <v>505496656</v>
      </c>
      <c r="T29" s="24">
        <f>SUM('Year 4'!W48:W58)</f>
        <v>337001840</v>
      </c>
      <c r="U29" s="24">
        <f>SUM('Year 4'!X48:X58)</f>
        <v>337001840</v>
      </c>
      <c r="V29" s="24">
        <f>SUM('Year 4'!Y48:Y58)</f>
        <v>252742224</v>
      </c>
      <c r="W29" s="24">
        <f>SUM('Year 4'!Z48:Z58)</f>
        <v>252742224</v>
      </c>
    </row>
    <row r="30" spans="1:23" x14ac:dyDescent="0.55000000000000004">
      <c r="A30" s="31" t="s">
        <v>44</v>
      </c>
      <c r="B30" s="31" t="s">
        <v>85</v>
      </c>
      <c r="C30" s="24">
        <f>SUM('Year 4'!C63:C73)</f>
        <v>2548776455.6799998</v>
      </c>
      <c r="D30" s="24">
        <f>SUM('Year 4'!D63:D73)</f>
        <v>1820556495.52</v>
      </c>
      <c r="E30" s="24">
        <f>SUM('Year 4'!E63:E73)</f>
        <v>1274388227.8399999</v>
      </c>
      <c r="F30" s="24">
        <f>SUM('Year 4'!F63:F73)</f>
        <v>910271652.63999999</v>
      </c>
      <c r="G30" s="24">
        <f>SUM('Year 4'!G63:G73)</f>
        <v>728219960.16000009</v>
      </c>
      <c r="H30" s="24">
        <f>SUM('Year 4'!H63:H73)</f>
        <v>546168267.68000007</v>
      </c>
      <c r="I30" s="24">
        <f>SUM('Year 4'!I63:I73)</f>
        <v>364116575.20000005</v>
      </c>
      <c r="J30" s="24">
        <f>SUM('Year 4'!J63:J73)</f>
        <v>364116575.20000005</v>
      </c>
      <c r="K30" s="24">
        <f>SUM('Year 4'!K63:K73)</f>
        <v>273077538.72000003</v>
      </c>
      <c r="L30" s="24">
        <f>SUM('Year 4'!L63:L73)</f>
        <v>273077538.72000003</v>
      </c>
      <c r="N30" s="24">
        <f>SUM('Year 4'!Q63:Q73)</f>
        <v>2548776455.6799998</v>
      </c>
      <c r="O30" s="24">
        <f>SUM('Year 4'!R63:R73)</f>
        <v>1820556495.52</v>
      </c>
      <c r="P30" s="24">
        <f>SUM('Year 4'!S63:S73)</f>
        <v>1274388227.8399999</v>
      </c>
      <c r="Q30" s="24">
        <f>SUM('Year 4'!T63:T73)</f>
        <v>910271652.63999999</v>
      </c>
      <c r="R30" s="24">
        <f>SUM('Year 4'!U63:U73)</f>
        <v>728219960.16000009</v>
      </c>
      <c r="S30" s="24">
        <f>SUM('Year 4'!V63:V73)</f>
        <v>546168267.68000007</v>
      </c>
      <c r="T30" s="24">
        <f>SUM('Year 4'!W63:W73)</f>
        <v>364116575.20000005</v>
      </c>
      <c r="U30" s="24">
        <f>SUM('Year 4'!X63:X73)</f>
        <v>364116575.20000005</v>
      </c>
      <c r="V30" s="24">
        <f>SUM('Year 4'!Y63:Y73)</f>
        <v>273077538.72000003</v>
      </c>
      <c r="W30" s="24">
        <f>SUM('Year 4'!Z63:Z73)</f>
        <v>273077538.72000003</v>
      </c>
    </row>
    <row r="31" spans="1:23" x14ac:dyDescent="0.55000000000000004">
      <c r="A31" s="31"/>
      <c r="B31" s="31"/>
    </row>
    <row r="32" spans="1:23" x14ac:dyDescent="0.55000000000000004">
      <c r="A32" s="31" t="s">
        <v>45</v>
      </c>
      <c r="B32" s="31" t="s">
        <v>81</v>
      </c>
      <c r="C32" s="24">
        <f>SUM('Year 5'!C3:C13)</f>
        <v>2486959606.5599995</v>
      </c>
      <c r="D32" s="24">
        <f>SUM('Year 5'!D3:D13)</f>
        <v>1776401557.5899999</v>
      </c>
      <c r="E32" s="24">
        <f>SUM('Year 5'!E3:E13)</f>
        <v>1243479803.2799997</v>
      </c>
      <c r="F32" s="24">
        <f>SUM('Year 5'!F3:F13)</f>
        <v>888194343.63000011</v>
      </c>
      <c r="G32" s="24">
        <f>SUM('Year 5'!G3:G13)</f>
        <v>710558048.97000003</v>
      </c>
      <c r="H32" s="24">
        <f>SUM('Year 5'!H3:H13)</f>
        <v>532921754.30999994</v>
      </c>
      <c r="I32" s="24">
        <f>SUM('Year 5'!I3:I13)</f>
        <v>355285459.65000004</v>
      </c>
      <c r="J32" s="24">
        <f>SUM('Year 5'!J3:J13)</f>
        <v>355285459.65000004</v>
      </c>
      <c r="K32" s="24">
        <f>SUM('Year 5'!K3:K13)</f>
        <v>266454441.99000001</v>
      </c>
      <c r="L32" s="24">
        <f>SUM('Year 5'!L3:L13)</f>
        <v>266454441.99000001</v>
      </c>
      <c r="N32" s="24">
        <f>SUM('Year 5'!Q3:Q13)</f>
        <v>2486959606.5599995</v>
      </c>
      <c r="O32" s="24">
        <f>SUM('Year 5'!R3:R13)</f>
        <v>1776401557.5899999</v>
      </c>
      <c r="P32" s="24">
        <f>SUM('Year 5'!S3:S13)</f>
        <v>1243479803.2799997</v>
      </c>
      <c r="Q32" s="24">
        <f>SUM('Year 5'!T3:T13)</f>
        <v>888194343.63000011</v>
      </c>
      <c r="R32" s="24">
        <f>SUM('Year 5'!U3:U13)</f>
        <v>710558048.97000003</v>
      </c>
      <c r="S32" s="24">
        <f>SUM('Year 5'!V3:V13)</f>
        <v>532921754.30999994</v>
      </c>
      <c r="T32" s="24">
        <f>SUM('Year 5'!W3:W13)</f>
        <v>355285459.65000004</v>
      </c>
      <c r="U32" s="24">
        <f>SUM('Year 5'!X3:X13)</f>
        <v>355285459.65000004</v>
      </c>
      <c r="V32" s="24">
        <f>SUM('Year 5'!Y3:Y13)</f>
        <v>266454441.99000001</v>
      </c>
      <c r="W32" s="24">
        <f>SUM('Year 5'!Z3:Z13)</f>
        <v>266454441.99000001</v>
      </c>
    </row>
    <row r="33" spans="1:23" x14ac:dyDescent="0.55000000000000004">
      <c r="A33" s="31" t="s">
        <v>45</v>
      </c>
      <c r="B33" s="31" t="s">
        <v>82</v>
      </c>
      <c r="C33" s="24">
        <f>SUM('Year 5'!C18:C28)</f>
        <v>2609457100.6399999</v>
      </c>
      <c r="D33" s="24">
        <f>SUM('Year 5'!D18:D28)</f>
        <v>1863899858.21</v>
      </c>
      <c r="E33" s="24">
        <f>SUM('Year 5'!E18:E28)</f>
        <v>1304728550.3199999</v>
      </c>
      <c r="F33" s="24">
        <f>SUM('Year 5'!F18:F28)</f>
        <v>931943176.97000003</v>
      </c>
      <c r="G33" s="24">
        <f>SUM('Year 5'!G18:G28)</f>
        <v>745557242.42999995</v>
      </c>
      <c r="H33" s="24">
        <f>SUM('Year 5'!H18:H28)</f>
        <v>559171307.88999999</v>
      </c>
      <c r="I33" s="24">
        <f>SUM('Year 5'!I18:I28)</f>
        <v>372785373.35000002</v>
      </c>
      <c r="J33" s="24">
        <f>SUM('Year 5'!J18:J28)</f>
        <v>372785373.35000002</v>
      </c>
      <c r="K33" s="24">
        <f>SUM('Year 5'!K18:K28)</f>
        <v>279578901.81</v>
      </c>
      <c r="L33" s="24">
        <f>SUM('Year 5'!L18:L28)</f>
        <v>279578901.81</v>
      </c>
      <c r="N33" s="24">
        <f>SUM('Year 5'!Q18:Q28)</f>
        <v>2609457100.6399999</v>
      </c>
      <c r="O33" s="24">
        <f>SUM('Year 5'!R18:R28)</f>
        <v>1863899858.21</v>
      </c>
      <c r="P33" s="24">
        <f>SUM('Year 5'!S18:S28)</f>
        <v>1304728550.3199999</v>
      </c>
      <c r="Q33" s="24">
        <f>SUM('Year 5'!T18:T28)</f>
        <v>931943176.97000003</v>
      </c>
      <c r="R33" s="24">
        <f>SUM('Year 5'!U18:U28)</f>
        <v>745557242.42999995</v>
      </c>
      <c r="S33" s="24">
        <f>SUM('Year 5'!V18:V28)</f>
        <v>559171307.88999999</v>
      </c>
      <c r="T33" s="24">
        <f>SUM('Year 5'!W18:W28)</f>
        <v>372785373.35000002</v>
      </c>
      <c r="U33" s="24">
        <f>SUM('Year 5'!X18:X28)</f>
        <v>372785373.35000002</v>
      </c>
      <c r="V33" s="24">
        <f>SUM('Year 5'!Y18:Y28)</f>
        <v>279578901.81</v>
      </c>
      <c r="W33" s="24">
        <f>SUM('Year 5'!Z18:Z28)</f>
        <v>279578901.81</v>
      </c>
    </row>
    <row r="34" spans="1:23" x14ac:dyDescent="0.55000000000000004">
      <c r="A34" s="31" t="s">
        <v>45</v>
      </c>
      <c r="B34" s="31" t="s">
        <v>83</v>
      </c>
      <c r="C34" s="24">
        <f>SUM('Year 5'!C33:C43)</f>
        <v>2671100040.96</v>
      </c>
      <c r="D34" s="24">
        <f>SUM('Year 5'!D33:D43)</f>
        <v>1907930575.4399998</v>
      </c>
      <c r="E34" s="24">
        <f>SUM('Year 5'!E33:E43)</f>
        <v>1335550020.48</v>
      </c>
      <c r="F34" s="24">
        <f>SUM('Year 5'!F33:F43)</f>
        <v>953958376.08000016</v>
      </c>
      <c r="G34" s="24">
        <f>SUM('Year 5'!G33:G43)</f>
        <v>763169465.51999998</v>
      </c>
      <c r="H34" s="24">
        <f>SUM('Year 5'!H33:H43)</f>
        <v>572380554.95999992</v>
      </c>
      <c r="I34" s="24">
        <f>SUM('Year 5'!I33:I43)</f>
        <v>381591644.40000004</v>
      </c>
      <c r="J34" s="24">
        <f>SUM('Year 5'!J33:J43)</f>
        <v>381591644.40000004</v>
      </c>
      <c r="K34" s="24">
        <f>SUM('Year 5'!K33:K43)</f>
        <v>286183365.84000003</v>
      </c>
      <c r="L34" s="24">
        <f>SUM('Year 5'!L33:L43)</f>
        <v>286183365.84000003</v>
      </c>
      <c r="N34" s="24">
        <f>SUM('Year 5'!Q33:Q43)</f>
        <v>2671100040.96</v>
      </c>
      <c r="O34" s="24">
        <f>SUM('Year 5'!R33:R43)</f>
        <v>1907930575.4399998</v>
      </c>
      <c r="P34" s="24">
        <f>SUM('Year 5'!S33:S43)</f>
        <v>1335550020.48</v>
      </c>
      <c r="Q34" s="24">
        <f>SUM('Year 5'!T33:T43)</f>
        <v>953958376.08000016</v>
      </c>
      <c r="R34" s="24">
        <f>SUM('Year 5'!U33:U43)</f>
        <v>763169465.51999998</v>
      </c>
      <c r="S34" s="24">
        <f>SUM('Year 5'!V33:V43)</f>
        <v>572380554.95999992</v>
      </c>
      <c r="T34" s="24">
        <f>SUM('Year 5'!W33:W43)</f>
        <v>381591644.40000004</v>
      </c>
      <c r="U34" s="24">
        <f>SUM('Year 5'!X33:X43)</f>
        <v>381591644.40000004</v>
      </c>
      <c r="V34" s="24">
        <f>SUM('Year 5'!Y33:Y43)</f>
        <v>286183365.84000003</v>
      </c>
      <c r="W34" s="24">
        <f>SUM('Year 5'!Z33:Z43)</f>
        <v>286183365.84000003</v>
      </c>
    </row>
    <row r="35" spans="1:23" x14ac:dyDescent="0.55000000000000004">
      <c r="A35" s="31" t="s">
        <v>45</v>
      </c>
      <c r="B35" s="31" t="s">
        <v>84</v>
      </c>
      <c r="C35" s="24">
        <f>SUM('Year 5'!C48:C58)</f>
        <v>2670197647.52</v>
      </c>
      <c r="D35" s="24">
        <f>SUM('Year 5'!D48:D58)</f>
        <v>1907286008.03</v>
      </c>
      <c r="E35" s="24">
        <f>SUM('Year 5'!E48:E58)</f>
        <v>1335098823.76</v>
      </c>
      <c r="F35" s="24">
        <f>SUM('Year 5'!F48:F58)</f>
        <v>953636094.70999992</v>
      </c>
      <c r="G35" s="24">
        <f>SUM('Year 5'!G48:G58)</f>
        <v>762911639.49000001</v>
      </c>
      <c r="H35" s="24">
        <f>SUM('Year 5'!H48:H58)</f>
        <v>572187184.26999998</v>
      </c>
      <c r="I35" s="24">
        <f>SUM('Year 5'!I48:I58)</f>
        <v>381462729.05000001</v>
      </c>
      <c r="J35" s="24">
        <f>SUM('Year 5'!J48:J58)</f>
        <v>381462729.05000001</v>
      </c>
      <c r="K35" s="24">
        <f>SUM('Year 5'!K48:K58)</f>
        <v>286086682.83000004</v>
      </c>
      <c r="L35" s="24">
        <f>SUM('Year 5'!L48:L58)</f>
        <v>286086682.83000004</v>
      </c>
      <c r="N35" s="24">
        <f>SUM('Year 5'!Q48:Q58)</f>
        <v>2670197647.52</v>
      </c>
      <c r="O35" s="24">
        <f>SUM('Year 5'!R48:R58)</f>
        <v>1907286008.03</v>
      </c>
      <c r="P35" s="24">
        <f>SUM('Year 5'!S48:S58)</f>
        <v>1335098823.76</v>
      </c>
      <c r="Q35" s="24">
        <f>SUM('Year 5'!T48:T58)</f>
        <v>953636094.70999992</v>
      </c>
      <c r="R35" s="24">
        <f>SUM('Year 5'!U48:U58)</f>
        <v>762911639.49000001</v>
      </c>
      <c r="S35" s="24">
        <f>SUM('Year 5'!V48:V58)</f>
        <v>572187184.26999998</v>
      </c>
      <c r="T35" s="24">
        <f>SUM('Year 5'!W48:W58)</f>
        <v>381462729.05000001</v>
      </c>
      <c r="U35" s="24">
        <f>SUM('Year 5'!X48:X58)</f>
        <v>381462729.05000001</v>
      </c>
      <c r="V35" s="24">
        <f>SUM('Year 5'!Y48:Y58)</f>
        <v>286086682.83000004</v>
      </c>
      <c r="W35" s="24">
        <f>SUM('Year 5'!Z48:Z58)</f>
        <v>286086682.83000004</v>
      </c>
    </row>
    <row r="36" spans="1:23" x14ac:dyDescent="0.55000000000000004">
      <c r="A36" s="31" t="s">
        <v>45</v>
      </c>
      <c r="B36" s="31" t="s">
        <v>85</v>
      </c>
      <c r="C36" s="24">
        <f>SUM('Year 5'!C63:C73)</f>
        <v>2581432663.6799998</v>
      </c>
      <c r="D36" s="24">
        <f>SUM('Year 5'!D63:D73)</f>
        <v>1843882382.52</v>
      </c>
      <c r="E36" s="24">
        <f>SUM('Year 5'!E63:E73)</f>
        <v>1290716331.8399999</v>
      </c>
      <c r="F36" s="24">
        <f>SUM('Year 5'!F63:F73)</f>
        <v>921934511.63999987</v>
      </c>
      <c r="G36" s="24">
        <f>SUM('Year 5'!G63:G73)</f>
        <v>737550281.15999997</v>
      </c>
      <c r="H36" s="24">
        <f>SUM('Year 5'!H63:H73)</f>
        <v>553166050.67999995</v>
      </c>
      <c r="I36" s="24">
        <f>SUM('Year 5'!I63:I73)</f>
        <v>368781820.19999999</v>
      </c>
      <c r="J36" s="24">
        <f>SUM('Year 5'!J63:J73)</f>
        <v>368781820.19999999</v>
      </c>
      <c r="K36" s="24">
        <f>SUM('Year 5'!K63:K73)</f>
        <v>276576345.72000003</v>
      </c>
      <c r="L36" s="24">
        <f>SUM('Year 5'!L63:L73)</f>
        <v>276576345.72000003</v>
      </c>
      <c r="N36" s="24">
        <f>SUM('Year 5'!Q63:Q73)</f>
        <v>2581432663.6799998</v>
      </c>
      <c r="O36" s="24">
        <f>SUM('Year 5'!R63:R73)</f>
        <v>1843882382.52</v>
      </c>
      <c r="P36" s="24">
        <f>SUM('Year 5'!S63:S73)</f>
        <v>1290716331.8399999</v>
      </c>
      <c r="Q36" s="24">
        <f>SUM('Year 5'!T63:T73)</f>
        <v>921934511.63999987</v>
      </c>
      <c r="R36" s="24">
        <f>SUM('Year 5'!U63:U73)</f>
        <v>737550281.15999997</v>
      </c>
      <c r="S36" s="24">
        <f>SUM('Year 5'!V63:V73)</f>
        <v>553166050.67999995</v>
      </c>
      <c r="T36" s="24">
        <f>SUM('Year 5'!W63:W73)</f>
        <v>368781820.19999999</v>
      </c>
      <c r="U36" s="24">
        <f>SUM('Year 5'!X63:X73)</f>
        <v>368781820.19999999</v>
      </c>
      <c r="V36" s="24">
        <f>SUM('Year 5'!Y63:Y73)</f>
        <v>276576345.72000003</v>
      </c>
      <c r="W36" s="24">
        <f>SUM('Year 5'!Z63:Z73)</f>
        <v>276576345.72000003</v>
      </c>
    </row>
    <row r="37" spans="1:23" x14ac:dyDescent="0.55000000000000004">
      <c r="A37" s="31"/>
      <c r="B37" s="31"/>
    </row>
    <row r="38" spans="1:23" x14ac:dyDescent="0.55000000000000004">
      <c r="A38" s="31" t="s">
        <v>46</v>
      </c>
      <c r="B38" s="31" t="s">
        <v>81</v>
      </c>
      <c r="C38" s="24">
        <f>SUM('Year 6'!C3:C13)</f>
        <v>2416116890.7199998</v>
      </c>
      <c r="D38" s="24">
        <f>SUM('Year 6'!D3:D13)</f>
        <v>1725799565.3300002</v>
      </c>
      <c r="E38" s="24">
        <f>SUM('Year 6'!E3:E13)</f>
        <v>1208058445.3599999</v>
      </c>
      <c r="F38" s="24">
        <f>SUM('Year 6'!F3:F13)</f>
        <v>862893530.81000006</v>
      </c>
      <c r="G38" s="24">
        <f>SUM('Year 6'!G3:G13)</f>
        <v>690317325.38999999</v>
      </c>
      <c r="H38" s="24">
        <f>SUM('Year 6'!H3:H13)</f>
        <v>517741119.97000003</v>
      </c>
      <c r="I38" s="24">
        <f>SUM('Year 6'!I3:I13)</f>
        <v>345164914.55000001</v>
      </c>
      <c r="J38" s="24">
        <f>SUM('Year 6'!J3:J13)</f>
        <v>345164914.55000001</v>
      </c>
      <c r="K38" s="24">
        <f>SUM('Year 6'!K3:K13)</f>
        <v>258864308.13</v>
      </c>
      <c r="L38" s="24">
        <f>SUM('Year 6'!L3:L13)</f>
        <v>258864308.13</v>
      </c>
      <c r="N38" s="24">
        <f>SUM('Year 6'!Q3:Q13)</f>
        <v>2416116890.7199998</v>
      </c>
      <c r="O38" s="24">
        <f>SUM('Year 6'!R3:R13)</f>
        <v>1725799565.3300002</v>
      </c>
      <c r="P38" s="24">
        <f>SUM('Year 6'!S3:S13)</f>
        <v>1208058445.3599999</v>
      </c>
      <c r="Q38" s="24">
        <f>SUM('Year 6'!T3:T13)</f>
        <v>862893530.81000006</v>
      </c>
      <c r="R38" s="24">
        <f>SUM('Year 6'!U3:U13)</f>
        <v>690317325.38999999</v>
      </c>
      <c r="S38" s="24">
        <f>SUM('Year 6'!V3:V13)</f>
        <v>517741119.97000003</v>
      </c>
      <c r="T38" s="24">
        <f>SUM('Year 6'!W3:W13)</f>
        <v>345164914.55000001</v>
      </c>
      <c r="U38" s="24">
        <f>SUM('Year 6'!X3:X13)</f>
        <v>345164914.55000001</v>
      </c>
      <c r="V38" s="24">
        <f>SUM('Year 6'!Y3:Y13)</f>
        <v>258864308.13</v>
      </c>
      <c r="W38" s="24">
        <f>SUM('Year 6'!Z3:Z13)</f>
        <v>258864308.13</v>
      </c>
    </row>
    <row r="39" spans="1:23" x14ac:dyDescent="0.55000000000000004">
      <c r="A39" s="31" t="s">
        <v>46</v>
      </c>
      <c r="B39" s="31" t="s">
        <v>82</v>
      </c>
      <c r="C39" s="24">
        <f>SUM('Year 6'!C18:C28)</f>
        <v>2461909010.0799999</v>
      </c>
      <c r="D39" s="24">
        <f>SUM('Year 6'!D18:D28)</f>
        <v>1758508255.8700001</v>
      </c>
      <c r="E39" s="24">
        <f>SUM('Year 6'!E18:E28)</f>
        <v>1230954505.04</v>
      </c>
      <c r="F39" s="24">
        <f>SUM('Year 6'!F18:F28)</f>
        <v>879247757.59000003</v>
      </c>
      <c r="G39" s="24">
        <f>SUM('Year 6'!G18:G28)</f>
        <v>703400754.21000004</v>
      </c>
      <c r="H39" s="24">
        <f>SUM('Year 6'!H18:H28)</f>
        <v>527553750.82999998</v>
      </c>
      <c r="I39" s="24">
        <f>SUM('Year 6'!I18:I28)</f>
        <v>351706747.44999999</v>
      </c>
      <c r="J39" s="24">
        <f>SUM('Year 6'!J18:J28)</f>
        <v>351706747.44999999</v>
      </c>
      <c r="K39" s="24">
        <f>SUM('Year 6'!K18:K28)</f>
        <v>263770505.06999999</v>
      </c>
      <c r="L39" s="24">
        <f>SUM('Year 6'!L18:L28)</f>
        <v>263770505.06999999</v>
      </c>
      <c r="N39" s="24">
        <f>SUM('Year 6'!Q18:Q28)</f>
        <v>2461909010.0799999</v>
      </c>
      <c r="O39" s="24">
        <f>SUM('Year 6'!R18:R28)</f>
        <v>1758508255.8700001</v>
      </c>
      <c r="P39" s="24">
        <f>SUM('Year 6'!S18:S28)</f>
        <v>1230954505.04</v>
      </c>
      <c r="Q39" s="24">
        <f>SUM('Year 6'!T18:T28)</f>
        <v>879247757.59000003</v>
      </c>
      <c r="R39" s="24">
        <f>SUM('Year 6'!U18:U28)</f>
        <v>703400754.21000004</v>
      </c>
      <c r="S39" s="24">
        <f>SUM('Year 6'!V18:V28)</f>
        <v>527553750.82999998</v>
      </c>
      <c r="T39" s="24">
        <f>SUM('Year 6'!W18:W28)</f>
        <v>351706747.44999999</v>
      </c>
      <c r="U39" s="24">
        <f>SUM('Year 6'!X18:X28)</f>
        <v>351706747.44999999</v>
      </c>
      <c r="V39" s="24">
        <f>SUM('Year 6'!Y18:Y28)</f>
        <v>263770505.06999999</v>
      </c>
      <c r="W39" s="24">
        <f>SUM('Year 6'!Z18:Z28)</f>
        <v>263770505.06999999</v>
      </c>
    </row>
    <row r="40" spans="1:23" x14ac:dyDescent="0.55000000000000004">
      <c r="A40" s="31" t="s">
        <v>46</v>
      </c>
      <c r="B40" s="31" t="s">
        <v>83</v>
      </c>
      <c r="C40" s="24">
        <f>SUM('Year 6'!C33:C43)</f>
        <v>2386865430.5599999</v>
      </c>
      <c r="D40" s="24">
        <f>SUM('Year 6'!D33:D43)</f>
        <v>1704905643.5900002</v>
      </c>
      <c r="E40" s="24">
        <f>SUM('Year 6'!E33:E43)</f>
        <v>1193432715.28</v>
      </c>
      <c r="F40" s="24">
        <f>SUM('Year 6'!F33:F43)</f>
        <v>852446645.63000011</v>
      </c>
      <c r="G40" s="24">
        <f>SUM('Year 6'!G33:G43)</f>
        <v>681959786.97000003</v>
      </c>
      <c r="H40" s="24">
        <f>SUM('Year 6'!H33:H43)</f>
        <v>511472928.31000006</v>
      </c>
      <c r="I40" s="24">
        <f>SUM('Year 6'!I33:I43)</f>
        <v>340986069.64999998</v>
      </c>
      <c r="J40" s="24">
        <f>SUM('Year 6'!J33:J43)</f>
        <v>340986069.64999998</v>
      </c>
      <c r="K40" s="24">
        <f>SUM('Year 6'!K33:K43)</f>
        <v>255730287.99000001</v>
      </c>
      <c r="L40" s="24">
        <f>SUM('Year 6'!L33:L43)</f>
        <v>255730287.99000001</v>
      </c>
      <c r="N40" s="24">
        <f>SUM('Year 6'!Q33:Q43)</f>
        <v>2386865430.5599999</v>
      </c>
      <c r="O40" s="24">
        <f>SUM('Year 6'!R33:R43)</f>
        <v>1704905643.5900002</v>
      </c>
      <c r="P40" s="24">
        <f>SUM('Year 6'!S33:S43)</f>
        <v>1193432715.28</v>
      </c>
      <c r="Q40" s="24">
        <f>SUM('Year 6'!T33:T43)</f>
        <v>852446645.63000011</v>
      </c>
      <c r="R40" s="24">
        <f>SUM('Year 6'!U33:U43)</f>
        <v>681959786.97000003</v>
      </c>
      <c r="S40" s="24">
        <f>SUM('Year 6'!V33:V43)</f>
        <v>511472928.31000006</v>
      </c>
      <c r="T40" s="24">
        <f>SUM('Year 6'!W33:W43)</f>
        <v>340986069.64999998</v>
      </c>
      <c r="U40" s="24">
        <f>SUM('Year 6'!X33:X43)</f>
        <v>340986069.64999998</v>
      </c>
      <c r="V40" s="24">
        <f>SUM('Year 6'!Y33:Y43)</f>
        <v>255730287.99000001</v>
      </c>
      <c r="W40" s="24">
        <f>SUM('Year 6'!Z33:Z43)</f>
        <v>255730287.99000001</v>
      </c>
    </row>
    <row r="41" spans="1:23" x14ac:dyDescent="0.55000000000000004">
      <c r="A41" s="31" t="s">
        <v>46</v>
      </c>
      <c r="B41" s="31" t="s">
        <v>84</v>
      </c>
      <c r="C41" s="24">
        <f>SUM('Year 6'!C48:C58)</f>
        <v>2342159275.04</v>
      </c>
      <c r="D41" s="24">
        <f>SUM('Year 6'!D48:D58)</f>
        <v>1672972642.3100002</v>
      </c>
      <c r="E41" s="24">
        <f>SUM('Year 6'!E48:E58)</f>
        <v>1171079637.52</v>
      </c>
      <c r="F41" s="24">
        <f>SUM('Year 6'!F48:F58)</f>
        <v>836480260.66999996</v>
      </c>
      <c r="G41" s="24">
        <f>SUM('Year 6'!G48:G58)</f>
        <v>669186632.73000002</v>
      </c>
      <c r="H41" s="24">
        <f>SUM('Year 6'!H48:H58)</f>
        <v>501893004.79000002</v>
      </c>
      <c r="I41" s="24">
        <f>SUM('Year 6'!I48:I58)</f>
        <v>334599376.85000002</v>
      </c>
      <c r="J41" s="24">
        <f>SUM('Year 6'!J48:J58)</f>
        <v>334599376.85000002</v>
      </c>
      <c r="K41" s="24">
        <f>SUM('Year 6'!K48:K58)</f>
        <v>250940441.91000003</v>
      </c>
      <c r="L41" s="24">
        <f>SUM('Year 6'!L48:L58)</f>
        <v>250940441.91000003</v>
      </c>
      <c r="N41" s="24">
        <f>SUM('Year 6'!Q48:Q58)</f>
        <v>2342159275.04</v>
      </c>
      <c r="O41" s="24">
        <f>SUM('Year 6'!R48:R58)</f>
        <v>1672972642.3100002</v>
      </c>
      <c r="P41" s="24">
        <f>SUM('Year 6'!S48:S58)</f>
        <v>1171079637.52</v>
      </c>
      <c r="Q41" s="24">
        <f>SUM('Year 6'!T48:T58)</f>
        <v>836480260.66999996</v>
      </c>
      <c r="R41" s="24">
        <f>SUM('Year 6'!U48:U58)</f>
        <v>669186632.73000002</v>
      </c>
      <c r="S41" s="24">
        <f>SUM('Year 6'!V48:V58)</f>
        <v>501893004.79000002</v>
      </c>
      <c r="T41" s="24">
        <f>SUM('Year 6'!W48:W58)</f>
        <v>334599376.85000002</v>
      </c>
      <c r="U41" s="24">
        <f>SUM('Year 6'!X48:X58)</f>
        <v>334599376.85000002</v>
      </c>
      <c r="V41" s="24">
        <f>SUM('Year 6'!Y48:Y58)</f>
        <v>250940441.91000003</v>
      </c>
      <c r="W41" s="24">
        <f>SUM('Year 6'!Z48:Z58)</f>
        <v>250940441.91000003</v>
      </c>
    </row>
    <row r="42" spans="1:23" x14ac:dyDescent="0.55000000000000004">
      <c r="A42" s="31" t="s">
        <v>46</v>
      </c>
      <c r="B42" s="31" t="s">
        <v>85</v>
      </c>
      <c r="C42" s="24">
        <f>SUM('Year 6'!C63:C73)</f>
        <v>2275952194.8800001</v>
      </c>
      <c r="D42" s="24">
        <f>SUM('Year 6'!D63:D73)</f>
        <v>1625681821.8200002</v>
      </c>
      <c r="E42" s="24">
        <f>SUM('Year 6'!E63:E73)</f>
        <v>1137976097.4400001</v>
      </c>
      <c r="F42" s="24">
        <f>SUM('Year 6'!F63:F73)</f>
        <v>812835021.74000001</v>
      </c>
      <c r="G42" s="24">
        <f>SUM('Year 6'!G63:G73)</f>
        <v>650270373.05999994</v>
      </c>
      <c r="H42" s="24">
        <f>SUM('Year 6'!H63:H73)</f>
        <v>487705724.38</v>
      </c>
      <c r="I42" s="24">
        <f>SUM('Year 6'!I63:I73)</f>
        <v>325141075.69999999</v>
      </c>
      <c r="J42" s="24">
        <f>SUM('Year 6'!J63:J73)</f>
        <v>325141075.69999999</v>
      </c>
      <c r="K42" s="24">
        <f>SUM('Year 6'!K63:K73)</f>
        <v>243846973.02000001</v>
      </c>
      <c r="L42" s="24">
        <f>SUM('Year 6'!L63:L73)</f>
        <v>243846973.02000001</v>
      </c>
      <c r="N42" s="24">
        <f>SUM('Year 6'!Q63:Q73)</f>
        <v>2275952194.8800001</v>
      </c>
      <c r="O42" s="24">
        <f>SUM('Year 6'!R63:R73)</f>
        <v>1625681821.8200002</v>
      </c>
      <c r="P42" s="24">
        <f>SUM('Year 6'!S63:S73)</f>
        <v>1137976097.4400001</v>
      </c>
      <c r="Q42" s="24">
        <f>SUM('Year 6'!T63:T73)</f>
        <v>812835021.74000001</v>
      </c>
      <c r="R42" s="24">
        <f>SUM('Year 6'!U63:U73)</f>
        <v>650270373.05999994</v>
      </c>
      <c r="S42" s="24">
        <f>SUM('Year 6'!V63:V73)</f>
        <v>487705724.38</v>
      </c>
      <c r="T42" s="24">
        <f>SUM('Year 6'!W63:W73)</f>
        <v>325141075.69999999</v>
      </c>
      <c r="U42" s="24">
        <f>SUM('Year 6'!X63:X73)</f>
        <v>325141075.69999999</v>
      </c>
      <c r="V42" s="24">
        <f>SUM('Year 6'!Y63:Y73)</f>
        <v>243846973.02000001</v>
      </c>
      <c r="W42" s="24">
        <f>SUM('Year 6'!Z63:Z73)</f>
        <v>243846973.02000001</v>
      </c>
    </row>
    <row r="43" spans="1:23" x14ac:dyDescent="0.55000000000000004">
      <c r="A43" s="31"/>
      <c r="B43" s="31"/>
    </row>
    <row r="44" spans="1:23" x14ac:dyDescent="0.55000000000000004">
      <c r="A44" s="31" t="s">
        <v>47</v>
      </c>
      <c r="B44" s="31" t="s">
        <v>81</v>
      </c>
      <c r="C44" s="24">
        <f>SUM('Year 7'!C3:C13)</f>
        <v>2356736697.1200004</v>
      </c>
      <c r="D44" s="24">
        <f>SUM('Year 7'!D3:D13)</f>
        <v>1683385097.4300001</v>
      </c>
      <c r="E44" s="24">
        <f>SUM('Year 7'!E3:E13)</f>
        <v>1178368348.5600002</v>
      </c>
      <c r="F44" s="24">
        <f>SUM('Year 7'!F3:F13)</f>
        <v>841686450.50999999</v>
      </c>
      <c r="G44" s="24">
        <f>SUM('Year 7'!G3:G13)</f>
        <v>673351599.69000006</v>
      </c>
      <c r="H44" s="24">
        <f>SUM('Year 7'!H3:H13)</f>
        <v>505016748.87</v>
      </c>
      <c r="I44" s="24">
        <f>SUM('Year 7'!I3:I13)</f>
        <v>336681898.05000001</v>
      </c>
      <c r="J44" s="24">
        <f>SUM('Year 7'!J3:J13)</f>
        <v>336681898.05000001</v>
      </c>
      <c r="K44" s="24">
        <f>SUM('Year 7'!K3:K13)</f>
        <v>252502276.22999999</v>
      </c>
      <c r="L44" s="24">
        <f>SUM('Year 7'!L3:L13)</f>
        <v>252502276.22999999</v>
      </c>
      <c r="N44" s="24">
        <f>SUM('Year 7'!Q3:Q13)</f>
        <v>2356736697.1200004</v>
      </c>
      <c r="O44" s="24">
        <f>SUM('Year 7'!R3:R13)</f>
        <v>1683385097.4300001</v>
      </c>
      <c r="P44" s="24">
        <f>SUM('Year 7'!S3:S13)</f>
        <v>1178368348.5600002</v>
      </c>
      <c r="Q44" s="24">
        <f>SUM('Year 7'!T3:T13)</f>
        <v>841686450.50999999</v>
      </c>
      <c r="R44" s="24">
        <f>SUM('Year 7'!U3:U13)</f>
        <v>673351599.69000006</v>
      </c>
      <c r="S44" s="24">
        <f>SUM('Year 7'!V3:V13)</f>
        <v>505016748.87</v>
      </c>
      <c r="T44" s="24">
        <f>SUM('Year 7'!W3:W13)</f>
        <v>336681898.05000001</v>
      </c>
      <c r="U44" s="24">
        <f>SUM('Year 7'!X3:X13)</f>
        <v>336681898.05000001</v>
      </c>
      <c r="V44" s="24">
        <f>SUM('Year 7'!Y3:Y13)</f>
        <v>252502276.22999999</v>
      </c>
      <c r="W44" s="24">
        <f>SUM('Year 7'!Z3:Z13)</f>
        <v>252502276.22999999</v>
      </c>
    </row>
    <row r="45" spans="1:23" x14ac:dyDescent="0.55000000000000004">
      <c r="A45" s="31" t="s">
        <v>47</v>
      </c>
      <c r="B45" s="31" t="s">
        <v>82</v>
      </c>
      <c r="C45" s="24">
        <f>SUM('Year 7'!C18:C28)</f>
        <v>2323927835.8400002</v>
      </c>
      <c r="D45" s="24">
        <f>SUM('Year 7'!D18:D28)</f>
        <v>1659950172.26</v>
      </c>
      <c r="E45" s="24">
        <f>SUM('Year 7'!E18:E28)</f>
        <v>1161963917.9200001</v>
      </c>
      <c r="F45" s="24">
        <f>SUM('Year 7'!F18:F28)</f>
        <v>829969072.82000005</v>
      </c>
      <c r="G45" s="24">
        <f>SUM('Year 7'!G18:G28)</f>
        <v>663977663.57999992</v>
      </c>
      <c r="H45" s="24">
        <f>SUM('Year 7'!H18:H28)</f>
        <v>497986254.33999997</v>
      </c>
      <c r="I45" s="24">
        <f>SUM('Year 7'!I18:I28)</f>
        <v>331994845.09999996</v>
      </c>
      <c r="J45" s="24">
        <f>SUM('Year 7'!J18:J28)</f>
        <v>331994845.09999996</v>
      </c>
      <c r="K45" s="24">
        <f>SUM('Year 7'!K18:K28)</f>
        <v>248987113.86000001</v>
      </c>
      <c r="L45" s="24">
        <f>SUM('Year 7'!L18:L28)</f>
        <v>248987113.86000001</v>
      </c>
      <c r="N45" s="24">
        <f>SUM('Year 7'!Q18:Q28)</f>
        <v>2323927835.8400002</v>
      </c>
      <c r="O45" s="24">
        <f>SUM('Year 7'!R18:R28)</f>
        <v>1659950172.26</v>
      </c>
      <c r="P45" s="24">
        <f>SUM('Year 7'!S18:S28)</f>
        <v>1161963917.9200001</v>
      </c>
      <c r="Q45" s="24">
        <f>SUM('Year 7'!T18:T28)</f>
        <v>829969072.82000005</v>
      </c>
      <c r="R45" s="24">
        <f>SUM('Year 7'!U18:U28)</f>
        <v>663977663.57999992</v>
      </c>
      <c r="S45" s="24">
        <f>SUM('Year 7'!V18:V28)</f>
        <v>497986254.33999997</v>
      </c>
      <c r="T45" s="24">
        <f>SUM('Year 7'!W18:W28)</f>
        <v>331994845.09999996</v>
      </c>
      <c r="U45" s="24">
        <f>SUM('Year 7'!X18:X28)</f>
        <v>331994845.09999996</v>
      </c>
      <c r="V45" s="24">
        <f>SUM('Year 7'!Y18:Y28)</f>
        <v>248987113.86000001</v>
      </c>
      <c r="W45" s="24">
        <f>SUM('Year 7'!Z18:Z28)</f>
        <v>248987113.86000001</v>
      </c>
    </row>
    <row r="46" spans="1:23" x14ac:dyDescent="0.55000000000000004">
      <c r="A46" s="31" t="s">
        <v>47</v>
      </c>
      <c r="B46" s="31" t="s">
        <v>83</v>
      </c>
      <c r="C46" s="24">
        <f>SUM('Year 7'!C33:C43)</f>
        <v>2257813507.04</v>
      </c>
      <c r="D46" s="24">
        <f>SUM('Year 7'!D33:D43)</f>
        <v>1612725602.8099999</v>
      </c>
      <c r="E46" s="24">
        <f>SUM('Year 7'!E33:E43)</f>
        <v>1128906753.52</v>
      </c>
      <c r="F46" s="24">
        <f>SUM('Year 7'!F33:F43)</f>
        <v>806356959.17000008</v>
      </c>
      <c r="G46" s="24">
        <f>SUM('Year 7'!G33:G43)</f>
        <v>645087904.23000002</v>
      </c>
      <c r="H46" s="24">
        <f>SUM('Year 7'!H33:H43)</f>
        <v>483818849.28999996</v>
      </c>
      <c r="I46" s="24">
        <f>SUM('Year 7'!I33:I43)</f>
        <v>322549794.35000002</v>
      </c>
      <c r="J46" s="24">
        <f>SUM('Year 7'!J33:J43)</f>
        <v>322549794.35000002</v>
      </c>
      <c r="K46" s="24">
        <f>SUM('Year 7'!K33:K43)</f>
        <v>241903582.41</v>
      </c>
      <c r="L46" s="24">
        <f>SUM('Year 7'!L33:L43)</f>
        <v>241903582.41</v>
      </c>
      <c r="N46" s="24">
        <f>SUM('Year 7'!Q33:Q43)</f>
        <v>2257813507.04</v>
      </c>
      <c r="O46" s="24">
        <f>SUM('Year 7'!R33:R43)</f>
        <v>1612725602.8099999</v>
      </c>
      <c r="P46" s="24">
        <f>SUM('Year 7'!S33:S43)</f>
        <v>1128906753.52</v>
      </c>
      <c r="Q46" s="24">
        <f>SUM('Year 7'!T33:T43)</f>
        <v>806356959.17000008</v>
      </c>
      <c r="R46" s="24">
        <f>SUM('Year 7'!U33:U43)</f>
        <v>645087904.23000002</v>
      </c>
      <c r="S46" s="24">
        <f>SUM('Year 7'!V33:V43)</f>
        <v>483818849.28999996</v>
      </c>
      <c r="T46" s="24">
        <f>SUM('Year 7'!W33:W43)</f>
        <v>322549794.35000002</v>
      </c>
      <c r="U46" s="24">
        <f>SUM('Year 7'!X33:X43)</f>
        <v>322549794.35000002</v>
      </c>
      <c r="V46" s="24">
        <f>SUM('Year 7'!Y33:Y43)</f>
        <v>241903582.41</v>
      </c>
      <c r="W46" s="24">
        <f>SUM('Year 7'!Z33:Z43)</f>
        <v>241903582.41</v>
      </c>
    </row>
    <row r="47" spans="1:23" x14ac:dyDescent="0.55000000000000004">
      <c r="A47" s="31" t="s">
        <v>47</v>
      </c>
      <c r="B47" s="31" t="s">
        <v>84</v>
      </c>
      <c r="C47" s="24">
        <f>SUM('Year 7'!C48:C58)</f>
        <v>2381004704</v>
      </c>
      <c r="D47" s="24">
        <f>SUM('Year 7'!D48:D58)</f>
        <v>1700719406</v>
      </c>
      <c r="E47" s="24">
        <f>SUM('Year 7'!E48:E58)</f>
        <v>1190502352</v>
      </c>
      <c r="F47" s="24">
        <f>SUM('Year 7'!F48:F58)</f>
        <v>850353542</v>
      </c>
      <c r="G47" s="24">
        <f>SUM('Year 7'!G48:G58)</f>
        <v>680285298</v>
      </c>
      <c r="H47" s="24">
        <f>SUM('Year 7'!H48:H58)</f>
        <v>510217054</v>
      </c>
      <c r="I47" s="24">
        <f>SUM('Year 7'!I48:I58)</f>
        <v>340148810.00000006</v>
      </c>
      <c r="J47" s="24">
        <f>SUM('Year 7'!J48:J58)</f>
        <v>340148810.00000006</v>
      </c>
      <c r="K47" s="24">
        <f>SUM('Year 7'!K48:K58)</f>
        <v>255102366</v>
      </c>
      <c r="L47" s="24">
        <f>SUM('Year 7'!L48:L58)</f>
        <v>255102366</v>
      </c>
      <c r="N47" s="24">
        <f>SUM('Year 7'!Q48:Q58)</f>
        <v>2381004704</v>
      </c>
      <c r="O47" s="24">
        <f>SUM('Year 7'!R48:R58)</f>
        <v>1700719406</v>
      </c>
      <c r="P47" s="24">
        <f>SUM('Year 7'!S48:S58)</f>
        <v>1190502352</v>
      </c>
      <c r="Q47" s="24">
        <f>SUM('Year 7'!T48:T58)</f>
        <v>850353542</v>
      </c>
      <c r="R47" s="24">
        <f>SUM('Year 7'!U48:U58)</f>
        <v>680285298</v>
      </c>
      <c r="S47" s="24">
        <f>SUM('Year 7'!V48:V58)</f>
        <v>510217054</v>
      </c>
      <c r="T47" s="24">
        <f>SUM('Year 7'!W48:W58)</f>
        <v>340148810.00000006</v>
      </c>
      <c r="U47" s="24">
        <f>SUM('Year 7'!X48:X58)</f>
        <v>340148810.00000006</v>
      </c>
      <c r="V47" s="24">
        <f>SUM('Year 7'!Y48:Y58)</f>
        <v>255102366</v>
      </c>
      <c r="W47" s="24">
        <f>SUM('Year 7'!Z48:Z58)</f>
        <v>255102366</v>
      </c>
    </row>
    <row r="48" spans="1:23" x14ac:dyDescent="0.55000000000000004">
      <c r="A48" s="31" t="s">
        <v>47</v>
      </c>
      <c r="B48" s="31" t="s">
        <v>85</v>
      </c>
      <c r="C48" s="24">
        <f>SUM('Year 7'!C63:C73)</f>
        <v>2471754180.48</v>
      </c>
      <c r="D48" s="24">
        <f>SUM('Year 7'!D63:D73)</f>
        <v>1765540527.72</v>
      </c>
      <c r="E48" s="24">
        <f>SUM('Year 7'!E63:E73)</f>
        <v>1235877090.24</v>
      </c>
      <c r="F48" s="24">
        <f>SUM('Year 7'!F63:F73)</f>
        <v>882763868.04000008</v>
      </c>
      <c r="G48" s="24">
        <f>SUM('Year 7'!G63:G73)</f>
        <v>706213652.76000011</v>
      </c>
      <c r="H48" s="24">
        <f>SUM('Year 7'!H63:H73)</f>
        <v>529663437.48000002</v>
      </c>
      <c r="I48" s="24">
        <f>SUM('Year 7'!I63:I73)</f>
        <v>353113222.19999999</v>
      </c>
      <c r="J48" s="24">
        <f>SUM('Year 7'!J63:J73)</f>
        <v>353113222.19999999</v>
      </c>
      <c r="K48" s="24">
        <f>SUM('Year 7'!K63:K73)</f>
        <v>264825322.92000002</v>
      </c>
      <c r="L48" s="24">
        <f>SUM('Year 7'!L63:L73)</f>
        <v>264825322.92000002</v>
      </c>
      <c r="N48" s="24">
        <f>SUM('Year 7'!Q63:Q73)</f>
        <v>2471754180.48</v>
      </c>
      <c r="O48" s="24">
        <f>SUM('Year 7'!R63:R73)</f>
        <v>1765540527.72</v>
      </c>
      <c r="P48" s="24">
        <f>SUM('Year 7'!S63:S73)</f>
        <v>1235877090.24</v>
      </c>
      <c r="Q48" s="24">
        <f>SUM('Year 7'!T63:T73)</f>
        <v>882763868.04000008</v>
      </c>
      <c r="R48" s="24">
        <f>SUM('Year 7'!U63:U73)</f>
        <v>706213652.76000011</v>
      </c>
      <c r="S48" s="24">
        <f>SUM('Year 7'!V63:V73)</f>
        <v>529663437.48000002</v>
      </c>
      <c r="T48" s="24">
        <f>SUM('Year 7'!W63:W73)</f>
        <v>353113222.19999999</v>
      </c>
      <c r="U48" s="24">
        <f>SUM('Year 7'!X63:X73)</f>
        <v>353113222.19999999</v>
      </c>
      <c r="V48" s="24">
        <f>SUM('Year 7'!Y63:Y73)</f>
        <v>264825322.92000002</v>
      </c>
      <c r="W48" s="24">
        <f>SUM('Year 7'!Z63:Z73)</f>
        <v>264825322.92000002</v>
      </c>
    </row>
    <row r="49" spans="1:23" x14ac:dyDescent="0.55000000000000004">
      <c r="A49" s="31"/>
      <c r="B49" s="31"/>
    </row>
    <row r="50" spans="1:23" x14ac:dyDescent="0.55000000000000004">
      <c r="A50" s="31" t="s">
        <v>48</v>
      </c>
      <c r="B50" s="31" t="s">
        <v>81</v>
      </c>
      <c r="C50" s="24">
        <f>SUM('Year 8'!C3:C13)</f>
        <v>2143524508.3199997</v>
      </c>
      <c r="D50" s="24">
        <f>SUM('Year 8'!D3:D13)</f>
        <v>1531090519.23</v>
      </c>
      <c r="E50" s="24">
        <f>SUM('Year 8'!E3:E13)</f>
        <v>1071762254.1599998</v>
      </c>
      <c r="F50" s="24">
        <f>SUM('Year 8'!F3:F13)</f>
        <v>765539713.11000001</v>
      </c>
      <c r="G50" s="24">
        <f>SUM('Year 8'!G3:G13)</f>
        <v>612433989.09000003</v>
      </c>
      <c r="H50" s="24">
        <f>SUM('Year 8'!H3:H13)</f>
        <v>459328265.06999999</v>
      </c>
      <c r="I50" s="24">
        <f>SUM('Year 8'!I3:I13)</f>
        <v>306222541.05000001</v>
      </c>
      <c r="J50" s="24">
        <f>SUM('Year 8'!J3:J13)</f>
        <v>306222541.05000001</v>
      </c>
      <c r="K50" s="24">
        <f>SUM('Year 8'!K3:K13)</f>
        <v>229658586.03</v>
      </c>
      <c r="L50" s="24">
        <f>SUM('Year 8'!L3:L13)</f>
        <v>229658586.03</v>
      </c>
      <c r="N50" s="24">
        <f>SUM('Year 8'!Q3:Q13)</f>
        <v>2143524508.3199997</v>
      </c>
      <c r="O50" s="24">
        <f>SUM('Year 8'!R3:R13)</f>
        <v>1531090519.23</v>
      </c>
      <c r="P50" s="24">
        <f>SUM('Year 8'!S3:S13)</f>
        <v>1071762254.1599998</v>
      </c>
      <c r="Q50" s="24">
        <f>SUM('Year 8'!T3:T13)</f>
        <v>765539713.11000001</v>
      </c>
      <c r="R50" s="24">
        <f>SUM('Year 8'!U3:U13)</f>
        <v>612433989.09000003</v>
      </c>
      <c r="S50" s="24">
        <f>SUM('Year 8'!V3:V13)</f>
        <v>459328265.06999999</v>
      </c>
      <c r="T50" s="24">
        <f>SUM('Year 8'!W3:W13)</f>
        <v>306222541.05000001</v>
      </c>
      <c r="U50" s="24">
        <f>SUM('Year 8'!X3:X13)</f>
        <v>306222541.05000001</v>
      </c>
      <c r="V50" s="24">
        <f>SUM('Year 8'!Y3:Y13)</f>
        <v>229658586.03</v>
      </c>
      <c r="W50" s="24">
        <f>SUM('Year 8'!Z3:Z13)</f>
        <v>229658586.03</v>
      </c>
    </row>
    <row r="51" spans="1:23" x14ac:dyDescent="0.55000000000000004">
      <c r="A51" s="31" t="s">
        <v>48</v>
      </c>
      <c r="B51" s="31" t="s">
        <v>82</v>
      </c>
      <c r="C51" s="24">
        <f>SUM('Year 8'!C18:C28)</f>
        <v>2177442521.2800002</v>
      </c>
      <c r="D51" s="24">
        <f>SUM('Year 8'!D18:D28)</f>
        <v>1555317696.4199998</v>
      </c>
      <c r="E51" s="24">
        <f>SUM('Year 8'!E18:E28)</f>
        <v>1088721260.6400001</v>
      </c>
      <c r="F51" s="24">
        <f>SUM('Year 8'!F18:F28)</f>
        <v>777653213.94000006</v>
      </c>
      <c r="G51" s="24">
        <f>SUM('Year 8'!G18:G28)</f>
        <v>622124824.86000001</v>
      </c>
      <c r="H51" s="24">
        <f>SUM('Year 8'!H18:H28)</f>
        <v>466596435.77999997</v>
      </c>
      <c r="I51" s="24">
        <f>SUM('Year 8'!I18:I28)</f>
        <v>311068046.69999999</v>
      </c>
      <c r="J51" s="24">
        <f>SUM('Year 8'!J18:J28)</f>
        <v>311068046.69999999</v>
      </c>
      <c r="K51" s="24">
        <f>SUM('Year 8'!K18:K28)</f>
        <v>233292583.62</v>
      </c>
      <c r="L51" s="24">
        <f>SUM('Year 8'!L18:L28)</f>
        <v>233292583.62</v>
      </c>
      <c r="N51" s="24">
        <f>SUM('Year 8'!Q18:Q28)</f>
        <v>2177442521.2800002</v>
      </c>
      <c r="O51" s="24">
        <f>SUM('Year 8'!R18:R28)</f>
        <v>1555317696.4199998</v>
      </c>
      <c r="P51" s="24">
        <f>SUM('Year 8'!S18:S28)</f>
        <v>1088721260.6400001</v>
      </c>
      <c r="Q51" s="24">
        <f>SUM('Year 8'!T18:T28)</f>
        <v>777653213.94000006</v>
      </c>
      <c r="R51" s="24">
        <f>SUM('Year 8'!U18:U28)</f>
        <v>622124824.86000001</v>
      </c>
      <c r="S51" s="24">
        <f>SUM('Year 8'!V18:V28)</f>
        <v>466596435.77999997</v>
      </c>
      <c r="T51" s="24">
        <f>SUM('Year 8'!W18:W28)</f>
        <v>311068046.69999999</v>
      </c>
      <c r="U51" s="24">
        <f>SUM('Year 8'!X18:X28)</f>
        <v>311068046.69999999</v>
      </c>
      <c r="V51" s="24">
        <f>SUM('Year 8'!Y18:Y28)</f>
        <v>233292583.62</v>
      </c>
      <c r="W51" s="24">
        <f>SUM('Year 8'!Z18:Z28)</f>
        <v>233292583.62</v>
      </c>
    </row>
    <row r="52" spans="1:23" x14ac:dyDescent="0.55000000000000004">
      <c r="A52" s="31" t="s">
        <v>48</v>
      </c>
      <c r="B52" s="31" t="s">
        <v>83</v>
      </c>
      <c r="C52" s="24">
        <f>SUM('Year 8'!C33:C43)</f>
        <v>2035728104.8</v>
      </c>
      <c r="D52" s="24">
        <f>SUM('Year 8'!D33:D43)</f>
        <v>1454093008.45</v>
      </c>
      <c r="E52" s="24">
        <f>SUM('Year 8'!E33:E43)</f>
        <v>1017864052.4</v>
      </c>
      <c r="F52" s="24">
        <f>SUM('Year 8'!F33:F43)</f>
        <v>727041236.64999998</v>
      </c>
      <c r="G52" s="24">
        <f>SUM('Year 8'!G33:G43)</f>
        <v>581635096.35000002</v>
      </c>
      <c r="H52" s="24">
        <f>SUM('Year 8'!H33:H43)</f>
        <v>436228956.04999995</v>
      </c>
      <c r="I52" s="24">
        <f>SUM('Year 8'!I33:I43)</f>
        <v>290822815.75</v>
      </c>
      <c r="J52" s="24">
        <f>SUM('Year 8'!J33:J43)</f>
        <v>290822815.75</v>
      </c>
      <c r="K52" s="24">
        <f>SUM('Year 8'!K33:K43)</f>
        <v>218109210.45000002</v>
      </c>
      <c r="L52" s="24">
        <f>SUM('Year 8'!L33:L43)</f>
        <v>218109210.45000002</v>
      </c>
      <c r="N52" s="24">
        <f>SUM('Year 8'!Q33:Q43)</f>
        <v>2035728104.8</v>
      </c>
      <c r="O52" s="24">
        <f>SUM('Year 8'!R33:R43)</f>
        <v>1454093008.45</v>
      </c>
      <c r="P52" s="24">
        <f>SUM('Year 8'!S33:S43)</f>
        <v>1017864052.4</v>
      </c>
      <c r="Q52" s="24">
        <f>SUM('Year 8'!T33:T43)</f>
        <v>727041236.64999998</v>
      </c>
      <c r="R52" s="24">
        <f>SUM('Year 8'!U33:U43)</f>
        <v>581635096.35000002</v>
      </c>
      <c r="S52" s="24">
        <f>SUM('Year 8'!V33:V43)</f>
        <v>436228956.04999995</v>
      </c>
      <c r="T52" s="24">
        <f>SUM('Year 8'!W33:W43)</f>
        <v>290822815.75</v>
      </c>
      <c r="U52" s="24">
        <f>SUM('Year 8'!X33:X43)</f>
        <v>290822815.75</v>
      </c>
      <c r="V52" s="24">
        <f>SUM('Year 8'!Y33:Y43)</f>
        <v>218109210.45000002</v>
      </c>
      <c r="W52" s="24">
        <f>SUM('Year 8'!Z33:Z43)</f>
        <v>218109210.45000002</v>
      </c>
    </row>
    <row r="53" spans="1:23" x14ac:dyDescent="0.55000000000000004">
      <c r="A53" s="31" t="s">
        <v>48</v>
      </c>
      <c r="B53" s="31" t="s">
        <v>84</v>
      </c>
      <c r="C53" s="24">
        <f>SUM('Year 8'!C48:C58)</f>
        <v>2082917291.52</v>
      </c>
      <c r="D53" s="24">
        <f>SUM('Year 8'!D48:D58)</f>
        <v>1487799605.28</v>
      </c>
      <c r="E53" s="24">
        <f>SUM('Year 8'!E48:E58)</f>
        <v>1041458645.76</v>
      </c>
      <c r="F53" s="24">
        <f>SUM('Year 8'!F48:F58)</f>
        <v>743894412.96000004</v>
      </c>
      <c r="G53" s="24">
        <f>SUM('Year 8'!G48:G58)</f>
        <v>595117686.24000001</v>
      </c>
      <c r="H53" s="24">
        <f>SUM('Year 8'!H48:H58)</f>
        <v>446340959.51999998</v>
      </c>
      <c r="I53" s="24">
        <f>SUM('Year 8'!I48:I58)</f>
        <v>297564232.80000001</v>
      </c>
      <c r="J53" s="24">
        <f>SUM('Year 8'!J48:J58)</f>
        <v>297564232.80000001</v>
      </c>
      <c r="K53" s="24">
        <f>SUM('Year 8'!K48:K58)</f>
        <v>223165090.08000001</v>
      </c>
      <c r="L53" s="24">
        <f>SUM('Year 8'!L48:L58)</f>
        <v>223165090.08000001</v>
      </c>
      <c r="N53" s="24">
        <f>SUM('Year 8'!Q48:Q58)</f>
        <v>2082917291.52</v>
      </c>
      <c r="O53" s="24">
        <f>SUM('Year 8'!R48:R58)</f>
        <v>1487799605.28</v>
      </c>
      <c r="P53" s="24">
        <f>SUM('Year 8'!S48:S58)</f>
        <v>1041458645.76</v>
      </c>
      <c r="Q53" s="24">
        <f>SUM('Year 8'!T48:T58)</f>
        <v>743894412.96000004</v>
      </c>
      <c r="R53" s="24">
        <f>SUM('Year 8'!U48:U58)</f>
        <v>595117686.24000001</v>
      </c>
      <c r="S53" s="24">
        <f>SUM('Year 8'!V48:V58)</f>
        <v>446340959.51999998</v>
      </c>
      <c r="T53" s="24">
        <f>SUM('Year 8'!W48:W58)</f>
        <v>297564232.80000001</v>
      </c>
      <c r="U53" s="24">
        <f>SUM('Year 8'!X48:X58)</f>
        <v>297564232.80000001</v>
      </c>
      <c r="V53" s="24">
        <f>SUM('Year 8'!Y48:Y58)</f>
        <v>223165090.08000001</v>
      </c>
      <c r="W53" s="24">
        <f>SUM('Year 8'!Z48:Z58)</f>
        <v>223165090.08000001</v>
      </c>
    </row>
    <row r="54" spans="1:23" x14ac:dyDescent="0.55000000000000004">
      <c r="A54" s="31" t="s">
        <v>48</v>
      </c>
      <c r="B54" s="31" t="s">
        <v>85</v>
      </c>
      <c r="C54" s="24">
        <f>SUM('Year 8'!C63:C73)</f>
        <v>2030228722.0799999</v>
      </c>
      <c r="D54" s="24">
        <f>SUM('Year 8'!D63:D73)</f>
        <v>1450164873.8699999</v>
      </c>
      <c r="E54" s="24">
        <f>SUM('Year 8'!E63:E73)</f>
        <v>1015114361.04</v>
      </c>
      <c r="F54" s="24">
        <f>SUM('Year 8'!F63:F73)</f>
        <v>725077183.59000003</v>
      </c>
      <c r="G54" s="24">
        <f>SUM('Year 8'!G63:G73)</f>
        <v>580063848.20999992</v>
      </c>
      <c r="H54" s="24">
        <f>SUM('Year 8'!H63:H73)</f>
        <v>435050512.82999998</v>
      </c>
      <c r="I54" s="24">
        <f>SUM('Year 8'!I63:I73)</f>
        <v>290037177.44999999</v>
      </c>
      <c r="J54" s="24">
        <f>SUM('Year 8'!J63:J73)</f>
        <v>290037177.44999999</v>
      </c>
      <c r="K54" s="24">
        <f>SUM('Year 8'!K63:K73)</f>
        <v>217520003.06999999</v>
      </c>
      <c r="L54" s="24">
        <f>SUM('Year 8'!L63:L73)</f>
        <v>217520003.06999999</v>
      </c>
      <c r="N54" s="24">
        <f>SUM('Year 8'!Q63:Q73)</f>
        <v>2030228722.0799999</v>
      </c>
      <c r="O54" s="24">
        <f>SUM('Year 8'!R63:R73)</f>
        <v>1450164873.8699999</v>
      </c>
      <c r="P54" s="24">
        <f>SUM('Year 8'!S63:S73)</f>
        <v>1015114361.04</v>
      </c>
      <c r="Q54" s="24">
        <f>SUM('Year 8'!T63:T73)</f>
        <v>725077183.59000003</v>
      </c>
      <c r="R54" s="24">
        <f>SUM('Year 8'!U63:U73)</f>
        <v>580063848.20999992</v>
      </c>
      <c r="S54" s="24">
        <f>SUM('Year 8'!V63:V73)</f>
        <v>435050512.82999998</v>
      </c>
      <c r="T54" s="24">
        <f>SUM('Year 8'!W63:W73)</f>
        <v>290037177.44999999</v>
      </c>
      <c r="U54" s="24">
        <f>SUM('Year 8'!X63:X73)</f>
        <v>290037177.44999999</v>
      </c>
      <c r="V54" s="24">
        <f>SUM('Year 8'!Y63:Y73)</f>
        <v>217520003.06999999</v>
      </c>
      <c r="W54" s="24">
        <f>SUM('Year 8'!Z63:Z73)</f>
        <v>217520003.06999999</v>
      </c>
    </row>
    <row r="55" spans="1:23" x14ac:dyDescent="0.55000000000000004">
      <c r="A55" s="31"/>
      <c r="B55" s="31"/>
    </row>
    <row r="56" spans="1:23" x14ac:dyDescent="0.55000000000000004">
      <c r="A56" s="31" t="s">
        <v>49</v>
      </c>
      <c r="B56" s="31" t="s">
        <v>81</v>
      </c>
      <c r="C56" s="24">
        <f>SUM('Year 9'!C3:C13)</f>
        <v>2199445849.1199999</v>
      </c>
      <c r="D56" s="24">
        <f>SUM('Year 9'!D3:D13)</f>
        <v>1571034375.4299998</v>
      </c>
      <c r="E56" s="24">
        <f>SUM('Year 9'!E3:E13)</f>
        <v>1099722924.5599999</v>
      </c>
      <c r="F56" s="24">
        <f>SUM('Year 9'!F3:F13)</f>
        <v>785511496.51000011</v>
      </c>
      <c r="G56" s="24">
        <f>SUM('Year 9'!G3:G13)</f>
        <v>628411473.69000006</v>
      </c>
      <c r="H56" s="24">
        <f>SUM('Year 9'!H3:H13)</f>
        <v>471311450.87</v>
      </c>
      <c r="I56" s="24">
        <f>SUM('Year 9'!I3:I13)</f>
        <v>314211428.05000001</v>
      </c>
      <c r="J56" s="24">
        <f>SUM('Year 9'!J3:J13)</f>
        <v>314211428.05000001</v>
      </c>
      <c r="K56" s="24">
        <f>SUM('Year 9'!K3:K13)</f>
        <v>235650034.22999999</v>
      </c>
      <c r="L56" s="24">
        <f>SUM('Year 9'!L3:L13)</f>
        <v>235650034.22999999</v>
      </c>
      <c r="N56" s="24">
        <f>SUM('Year 9'!Q3:Q13)</f>
        <v>2199445849.1199999</v>
      </c>
      <c r="O56" s="24">
        <f>SUM('Year 9'!R3:R13)</f>
        <v>1571034375.4299998</v>
      </c>
      <c r="P56" s="24">
        <f>SUM('Year 9'!S3:S13)</f>
        <v>1099722924.5599999</v>
      </c>
      <c r="Q56" s="24">
        <f>SUM('Year 9'!T3:T13)</f>
        <v>785511496.51000011</v>
      </c>
      <c r="R56" s="24">
        <f>SUM('Year 9'!U3:U13)</f>
        <v>628411473.69000006</v>
      </c>
      <c r="S56" s="24">
        <f>SUM('Year 9'!V3:V13)</f>
        <v>471311450.87</v>
      </c>
      <c r="T56" s="24">
        <f>SUM('Year 9'!W3:W13)</f>
        <v>314211428.05000001</v>
      </c>
      <c r="U56" s="24">
        <f>SUM('Year 9'!X3:X13)</f>
        <v>314211428.05000001</v>
      </c>
      <c r="V56" s="24">
        <f>SUM('Year 9'!Y3:Y13)</f>
        <v>235650034.22999999</v>
      </c>
      <c r="W56" s="24">
        <f>SUM('Year 9'!Z3:Z13)</f>
        <v>235650034.22999999</v>
      </c>
    </row>
    <row r="57" spans="1:23" x14ac:dyDescent="0.55000000000000004">
      <c r="A57" s="31" t="s">
        <v>49</v>
      </c>
      <c r="B57" s="31" t="s">
        <v>82</v>
      </c>
      <c r="C57" s="24">
        <f>SUM('Year 9'!C18:C28)</f>
        <v>2312554200.3199997</v>
      </c>
      <c r="D57" s="24">
        <f>SUM('Year 9'!D18:D28)</f>
        <v>1651826138.48</v>
      </c>
      <c r="E57" s="24">
        <f>SUM('Year 9'!E18:E28)</f>
        <v>1156277100.1599998</v>
      </c>
      <c r="F57" s="24">
        <f>SUM('Year 9'!F18:F28)</f>
        <v>825907085.3599999</v>
      </c>
      <c r="G57" s="24">
        <f>SUM('Year 9'!G18:G28)</f>
        <v>660728061.84000003</v>
      </c>
      <c r="H57" s="24">
        <f>SUM('Year 9'!H18:H28)</f>
        <v>495549038.32000005</v>
      </c>
      <c r="I57" s="24">
        <f>SUM('Year 9'!I18:I28)</f>
        <v>330370014.79999995</v>
      </c>
      <c r="J57" s="24">
        <f>SUM('Year 9'!J18:J28)</f>
        <v>330370014.79999995</v>
      </c>
      <c r="K57" s="24">
        <f>SUM('Year 9'!K18:K28)</f>
        <v>247768535.28</v>
      </c>
      <c r="L57" s="24">
        <f>SUM('Year 9'!L18:L28)</f>
        <v>247768535.28</v>
      </c>
      <c r="N57" s="24">
        <f>SUM('Year 9'!Q18:Q28)</f>
        <v>2312554200.3199997</v>
      </c>
      <c r="O57" s="24">
        <f>SUM('Year 9'!R18:R28)</f>
        <v>1651826138.48</v>
      </c>
      <c r="P57" s="24">
        <f>SUM('Year 9'!S18:S28)</f>
        <v>1156277100.1599998</v>
      </c>
      <c r="Q57" s="24">
        <f>SUM('Year 9'!T18:T28)</f>
        <v>825907085.3599999</v>
      </c>
      <c r="R57" s="24">
        <f>SUM('Year 9'!U18:U28)</f>
        <v>660728061.84000003</v>
      </c>
      <c r="S57" s="24">
        <f>SUM('Year 9'!V18:V28)</f>
        <v>495549038.32000005</v>
      </c>
      <c r="T57" s="24">
        <f>SUM('Year 9'!W18:W28)</f>
        <v>330370014.79999995</v>
      </c>
      <c r="U57" s="24">
        <f>SUM('Year 9'!X18:X28)</f>
        <v>330370014.79999995</v>
      </c>
      <c r="V57" s="24">
        <f>SUM('Year 9'!Y18:Y28)</f>
        <v>247768535.28</v>
      </c>
      <c r="W57" s="24">
        <f>SUM('Year 9'!Z18:Z28)</f>
        <v>247768535.28</v>
      </c>
    </row>
    <row r="58" spans="1:23" x14ac:dyDescent="0.55000000000000004">
      <c r="A58" s="31" t="s">
        <v>49</v>
      </c>
      <c r="B58" s="31" t="s">
        <v>83</v>
      </c>
      <c r="C58" s="24">
        <f>SUM('Year 9'!C33:C43)</f>
        <v>2277078737.4400001</v>
      </c>
      <c r="D58" s="24">
        <f>SUM('Year 9'!D33:D43)</f>
        <v>1626486495.9100003</v>
      </c>
      <c r="E58" s="24">
        <f>SUM('Year 9'!E33:E43)</f>
        <v>1138539368.72</v>
      </c>
      <c r="F58" s="24">
        <f>SUM('Year 9'!F33:F43)</f>
        <v>813237355.87000012</v>
      </c>
      <c r="G58" s="24">
        <f>SUM('Year 9'!G33:G43)</f>
        <v>650592241.52999997</v>
      </c>
      <c r="H58" s="24">
        <f>SUM('Year 9'!H33:H43)</f>
        <v>487947127.18999994</v>
      </c>
      <c r="I58" s="24">
        <f>SUM('Year 9'!I33:I43)</f>
        <v>325302012.84999996</v>
      </c>
      <c r="J58" s="24">
        <f>SUM('Year 9'!J33:J43)</f>
        <v>325302012.84999996</v>
      </c>
      <c r="K58" s="24">
        <f>SUM('Year 9'!K33:K43)</f>
        <v>243967671.50999999</v>
      </c>
      <c r="L58" s="24">
        <f>SUM('Year 9'!L33:L43)</f>
        <v>243967671.50999999</v>
      </c>
      <c r="N58" s="24">
        <f>SUM('Year 9'!Q33:Q43)</f>
        <v>2277078737.4400001</v>
      </c>
      <c r="O58" s="24">
        <f>SUM('Year 9'!R33:R43)</f>
        <v>1626486495.9100003</v>
      </c>
      <c r="P58" s="24">
        <f>SUM('Year 9'!S33:S43)</f>
        <v>1138539368.72</v>
      </c>
      <c r="Q58" s="24">
        <f>SUM('Year 9'!T33:T43)</f>
        <v>813237355.87000012</v>
      </c>
      <c r="R58" s="24">
        <f>SUM('Year 9'!U33:U43)</f>
        <v>650592241.52999997</v>
      </c>
      <c r="S58" s="24">
        <f>SUM('Year 9'!V33:V43)</f>
        <v>487947127.18999994</v>
      </c>
      <c r="T58" s="24">
        <f>SUM('Year 9'!W33:W43)</f>
        <v>325302012.84999996</v>
      </c>
      <c r="U58" s="24">
        <f>SUM('Year 9'!X33:X43)</f>
        <v>325302012.84999996</v>
      </c>
      <c r="V58" s="24">
        <f>SUM('Year 9'!Y33:Y43)</f>
        <v>243967671.50999999</v>
      </c>
      <c r="W58" s="24">
        <f>SUM('Year 9'!Z33:Z43)</f>
        <v>243967671.50999999</v>
      </c>
    </row>
    <row r="59" spans="1:23" x14ac:dyDescent="0.55000000000000004">
      <c r="A59" s="31" t="s">
        <v>49</v>
      </c>
      <c r="B59" s="31" t="s">
        <v>84</v>
      </c>
      <c r="C59" s="24">
        <f>SUM('Year 9'!C48:C58)</f>
        <v>2253767228.96</v>
      </c>
      <c r="D59" s="24">
        <f>SUM('Year 9'!D48:D58)</f>
        <v>1609835401.1900001</v>
      </c>
      <c r="E59" s="24">
        <f>SUM('Year 9'!E48:E58)</f>
        <v>1126883614.48</v>
      </c>
      <c r="F59" s="24">
        <f>SUM('Year 9'!F48:F58)</f>
        <v>804911868.83000004</v>
      </c>
      <c r="G59" s="24">
        <f>SUM('Year 9'!G48:G58)</f>
        <v>643931827.7700001</v>
      </c>
      <c r="H59" s="24">
        <f>SUM('Year 9'!H48:H58)</f>
        <v>482951786.70999998</v>
      </c>
      <c r="I59" s="24">
        <f>SUM('Year 9'!I48:I58)</f>
        <v>321971745.65000004</v>
      </c>
      <c r="J59" s="24">
        <f>SUM('Year 9'!J48:J58)</f>
        <v>321971745.65000004</v>
      </c>
      <c r="K59" s="24">
        <f>SUM('Year 9'!K48:K58)</f>
        <v>241470061.58999997</v>
      </c>
      <c r="L59" s="24">
        <f>SUM('Year 9'!L48:L58)</f>
        <v>241470061.58999997</v>
      </c>
      <c r="N59" s="24">
        <f>SUM('Year 9'!Q48:Q58)</f>
        <v>2253767228.96</v>
      </c>
      <c r="O59" s="24">
        <f>SUM('Year 9'!R48:R58)</f>
        <v>1609835401.1900001</v>
      </c>
      <c r="P59" s="24">
        <f>SUM('Year 9'!S48:S58)</f>
        <v>1126883614.48</v>
      </c>
      <c r="Q59" s="24">
        <f>SUM('Year 9'!T48:T58)</f>
        <v>804911868.83000004</v>
      </c>
      <c r="R59" s="24">
        <f>SUM('Year 9'!U48:U58)</f>
        <v>643931827.7700001</v>
      </c>
      <c r="S59" s="24">
        <f>SUM('Year 9'!V48:V58)</f>
        <v>482951786.70999998</v>
      </c>
      <c r="T59" s="24">
        <f>SUM('Year 9'!W48:W58)</f>
        <v>321971745.65000004</v>
      </c>
      <c r="U59" s="24">
        <f>SUM('Year 9'!X48:X58)</f>
        <v>321971745.65000004</v>
      </c>
      <c r="V59" s="24">
        <f>SUM('Year 9'!Y48:Y58)</f>
        <v>241470061.58999997</v>
      </c>
      <c r="W59" s="24">
        <f>SUM('Year 9'!Z48:Z58)</f>
        <v>241470061.58999997</v>
      </c>
    </row>
    <row r="60" spans="1:23" x14ac:dyDescent="0.55000000000000004">
      <c r="A60" s="31" t="s">
        <v>49</v>
      </c>
      <c r="B60" s="31" t="s">
        <v>85</v>
      </c>
      <c r="C60" s="24">
        <f>SUM('Year 9'!C63:C73)</f>
        <v>2215959455.8400002</v>
      </c>
      <c r="D60" s="24">
        <f>SUM('Year 9'!D63:D73)</f>
        <v>1582829821.01</v>
      </c>
      <c r="E60" s="24">
        <f>SUM('Year 9'!E63:E73)</f>
        <v>1107979727.9200001</v>
      </c>
      <c r="F60" s="24">
        <f>SUM('Year 9'!F63:F73)</f>
        <v>791409176.57000005</v>
      </c>
      <c r="G60" s="24">
        <f>SUM('Year 9'!G63:G73)</f>
        <v>633129634.82999992</v>
      </c>
      <c r="H60" s="24">
        <f>SUM('Year 9'!H63:H73)</f>
        <v>474850093.08999997</v>
      </c>
      <c r="I60" s="24">
        <f>SUM('Year 9'!I63:I73)</f>
        <v>316570551.35000002</v>
      </c>
      <c r="J60" s="24">
        <f>SUM('Year 9'!J63:J73)</f>
        <v>316570551.35000002</v>
      </c>
      <c r="K60" s="24">
        <f>SUM('Year 9'!K63:K73)</f>
        <v>237419312.61000001</v>
      </c>
      <c r="L60" s="24">
        <f>SUM('Year 9'!L63:L73)</f>
        <v>237419312.61000001</v>
      </c>
      <c r="N60" s="24">
        <f>SUM('Year 9'!Q63:Q73)</f>
        <v>2215959455.8400002</v>
      </c>
      <c r="O60" s="24">
        <f>SUM('Year 9'!R63:R73)</f>
        <v>1582829821.01</v>
      </c>
      <c r="P60" s="24">
        <f>SUM('Year 9'!S63:S73)</f>
        <v>1107979727.9200001</v>
      </c>
      <c r="Q60" s="24">
        <f>SUM('Year 9'!T63:T73)</f>
        <v>791409176.57000005</v>
      </c>
      <c r="R60" s="24">
        <f>SUM('Year 9'!U63:U73)</f>
        <v>633129634.82999992</v>
      </c>
      <c r="S60" s="24">
        <f>SUM('Year 9'!V63:V73)</f>
        <v>474850093.08999997</v>
      </c>
      <c r="T60" s="24">
        <f>SUM('Year 9'!W63:W73)</f>
        <v>316570551.35000002</v>
      </c>
      <c r="U60" s="24">
        <f>SUM('Year 9'!X63:X73)</f>
        <v>316570551.35000002</v>
      </c>
      <c r="V60" s="24">
        <f>SUM('Year 9'!Y63:Y73)</f>
        <v>237419312.61000001</v>
      </c>
      <c r="W60" s="24">
        <f>SUM('Year 9'!Z63:Z73)</f>
        <v>237419312.61000001</v>
      </c>
    </row>
    <row r="61" spans="1:23" x14ac:dyDescent="0.55000000000000004">
      <c r="A61" s="31"/>
      <c r="B61" s="31"/>
    </row>
    <row r="62" spans="1:23" x14ac:dyDescent="0.55000000000000004">
      <c r="A62" s="31" t="s">
        <v>50</v>
      </c>
      <c r="B62" s="31" t="s">
        <v>81</v>
      </c>
      <c r="C62" s="24">
        <f>SUM('Year 10'!C3:C13)</f>
        <v>2309367804.6399999</v>
      </c>
      <c r="D62" s="24">
        <f>SUM('Year 10'!D3:D13)</f>
        <v>1649550139.21</v>
      </c>
      <c r="E62" s="24">
        <f>SUM('Year 10'!E3:E13)</f>
        <v>1154683902.3199999</v>
      </c>
      <c r="F62" s="24">
        <f>SUM('Year 10'!F3:F13)</f>
        <v>824769093.97000003</v>
      </c>
      <c r="G62" s="24">
        <f>SUM('Year 10'!G3:G13)</f>
        <v>659817665.43000007</v>
      </c>
      <c r="H62" s="24">
        <f>SUM('Year 10'!H3:H13)</f>
        <v>494866236.88999999</v>
      </c>
      <c r="I62" s="24">
        <f>SUM('Year 10'!I3:I13)</f>
        <v>329914808.35000002</v>
      </c>
      <c r="J62" s="24">
        <f>SUM('Year 10'!J3:J13)</f>
        <v>329914808.35000002</v>
      </c>
      <c r="K62" s="24">
        <f>SUM('Year 10'!K3:K13)</f>
        <v>247427142.80999997</v>
      </c>
      <c r="L62" s="24">
        <f>SUM('Year 10'!L3:L13)</f>
        <v>247427142.80999997</v>
      </c>
      <c r="N62" s="24">
        <f>SUM('Year 10'!Q3:Q13)</f>
        <v>2309367804.6399999</v>
      </c>
      <c r="O62" s="24">
        <f>SUM('Year 10'!R3:R13)</f>
        <v>1649550139.21</v>
      </c>
      <c r="P62" s="24">
        <f>SUM('Year 10'!S3:S13)</f>
        <v>1154683902.3199999</v>
      </c>
      <c r="Q62" s="24">
        <f>SUM('Year 10'!T3:T13)</f>
        <v>824769093.97000003</v>
      </c>
      <c r="R62" s="24">
        <f>SUM('Year 10'!U3:U13)</f>
        <v>659817665.43000007</v>
      </c>
      <c r="S62" s="24">
        <f>SUM('Year 10'!V3:V13)</f>
        <v>494866236.88999999</v>
      </c>
      <c r="T62" s="24">
        <f>SUM('Year 10'!W3:W13)</f>
        <v>329914808.35000002</v>
      </c>
      <c r="U62" s="24">
        <f>SUM('Year 10'!X3:X13)</f>
        <v>329914808.35000002</v>
      </c>
      <c r="V62" s="24">
        <f>SUM('Year 10'!Y3:Y13)</f>
        <v>247427142.80999997</v>
      </c>
      <c r="W62" s="24">
        <f>SUM('Year 10'!Z3:Z13)</f>
        <v>247427142.80999997</v>
      </c>
    </row>
    <row r="63" spans="1:23" x14ac:dyDescent="0.55000000000000004">
      <c r="A63" s="31" t="s">
        <v>50</v>
      </c>
      <c r="B63" s="31" t="s">
        <v>82</v>
      </c>
      <c r="C63" s="24">
        <f>SUM('Year 10'!C18:C28)</f>
        <v>2151860536.8000002</v>
      </c>
      <c r="D63" s="24">
        <f>SUM('Year 10'!D18:D28)</f>
        <v>1537044831.4499998</v>
      </c>
      <c r="E63" s="24">
        <f>SUM('Year 10'!E18:E28)</f>
        <v>1075930268.4000001</v>
      </c>
      <c r="F63" s="24">
        <f>SUM('Year 10'!F18:F28)</f>
        <v>768516847.64999998</v>
      </c>
      <c r="G63" s="24">
        <f>SUM('Year 10'!G18:G28)</f>
        <v>614815705.35000014</v>
      </c>
      <c r="H63" s="24">
        <f>SUM('Year 10'!H18:H28)</f>
        <v>461114563.05000001</v>
      </c>
      <c r="I63" s="24">
        <f>SUM('Year 10'!I18:I28)</f>
        <v>307413420.74999994</v>
      </c>
      <c r="J63" s="24">
        <f>SUM('Year 10'!J18:J28)</f>
        <v>307413420.74999994</v>
      </c>
      <c r="K63" s="24">
        <f>SUM('Year 10'!K18:K28)</f>
        <v>230551713.44999999</v>
      </c>
      <c r="L63" s="24">
        <f>SUM('Year 10'!L18:L28)</f>
        <v>230551713.44999999</v>
      </c>
      <c r="N63" s="24">
        <f>SUM('Year 10'!Q18:Q28)</f>
        <v>2151860536.8000002</v>
      </c>
      <c r="O63" s="24">
        <f>SUM('Year 10'!R18:R28)</f>
        <v>1537044831.4499998</v>
      </c>
      <c r="P63" s="24">
        <f>SUM('Year 10'!S18:S28)</f>
        <v>1075930268.4000001</v>
      </c>
      <c r="Q63" s="24">
        <f>SUM('Year 10'!T18:T28)</f>
        <v>768516847.64999998</v>
      </c>
      <c r="R63" s="24">
        <f>SUM('Year 10'!U18:U28)</f>
        <v>614815705.35000014</v>
      </c>
      <c r="S63" s="24">
        <f>SUM('Year 10'!V18:V28)</f>
        <v>461114563.05000001</v>
      </c>
      <c r="T63" s="24">
        <f>SUM('Year 10'!W18:W28)</f>
        <v>307413420.74999994</v>
      </c>
      <c r="U63" s="24">
        <f>SUM('Year 10'!X18:X28)</f>
        <v>307413420.74999994</v>
      </c>
      <c r="V63" s="24">
        <f>SUM('Year 10'!Y18:Y28)</f>
        <v>230551713.44999999</v>
      </c>
      <c r="W63" s="24">
        <f>SUM('Year 10'!Z18:Z28)</f>
        <v>230551713.44999999</v>
      </c>
    </row>
    <row r="64" spans="1:23" x14ac:dyDescent="0.55000000000000004">
      <c r="A64" s="31" t="s">
        <v>50</v>
      </c>
      <c r="B64" s="31" t="s">
        <v>83</v>
      </c>
      <c r="C64" s="24">
        <f>SUM('Year 10'!C33:C43)</f>
        <v>2165848601.2800002</v>
      </c>
      <c r="D64" s="24">
        <f>SUM('Year 10'!D33:D43)</f>
        <v>1547036316.4199998</v>
      </c>
      <c r="E64" s="24">
        <f>SUM('Year 10'!E33:E43)</f>
        <v>1082924300.6400001</v>
      </c>
      <c r="F64" s="24">
        <f>SUM('Year 10'!F33:F43)</f>
        <v>773512553.94000006</v>
      </c>
      <c r="G64" s="24">
        <f>SUM('Year 10'!G33:G43)</f>
        <v>618812284.86000001</v>
      </c>
      <c r="H64" s="24">
        <f>SUM('Year 10'!H33:H43)</f>
        <v>464112015.77999997</v>
      </c>
      <c r="I64" s="24">
        <f>SUM('Year 10'!I33:I43)</f>
        <v>309411746.69999999</v>
      </c>
      <c r="J64" s="24">
        <f>SUM('Year 10'!J33:J43)</f>
        <v>309411746.69999999</v>
      </c>
      <c r="K64" s="24">
        <f>SUM('Year 10'!K33:K43)</f>
        <v>232050403.62000003</v>
      </c>
      <c r="L64" s="24">
        <f>SUM('Year 10'!L33:L43)</f>
        <v>232050403.62000003</v>
      </c>
      <c r="N64" s="24">
        <f>SUM('Year 10'!Q33:Q43)</f>
        <v>2165848601.2800002</v>
      </c>
      <c r="O64" s="24">
        <f>SUM('Year 10'!R33:R43)</f>
        <v>1547036316.4199998</v>
      </c>
      <c r="P64" s="24">
        <f>SUM('Year 10'!S33:S43)</f>
        <v>1082924300.6400001</v>
      </c>
      <c r="Q64" s="24">
        <f>SUM('Year 10'!T33:T43)</f>
        <v>773512553.94000006</v>
      </c>
      <c r="R64" s="24">
        <f>SUM('Year 10'!U33:U43)</f>
        <v>618812284.86000001</v>
      </c>
      <c r="S64" s="24">
        <f>SUM('Year 10'!V33:V43)</f>
        <v>464112015.77999997</v>
      </c>
      <c r="T64" s="24">
        <f>SUM('Year 10'!W33:W43)</f>
        <v>309411746.69999999</v>
      </c>
      <c r="U64" s="24">
        <f>SUM('Year 10'!X33:X43)</f>
        <v>309411746.69999999</v>
      </c>
      <c r="V64" s="24">
        <f>SUM('Year 10'!Y33:Y43)</f>
        <v>232050403.62000003</v>
      </c>
      <c r="W64" s="24">
        <f>SUM('Year 10'!Z33:Z43)</f>
        <v>232050403.62000003</v>
      </c>
    </row>
    <row r="65" spans="1:23" x14ac:dyDescent="0.55000000000000004">
      <c r="A65" s="31" t="s">
        <v>50</v>
      </c>
      <c r="B65" s="31" t="s">
        <v>84</v>
      </c>
      <c r="C65" s="24">
        <f>SUM('Year 10'!C48:C58)</f>
        <v>2287727752.96</v>
      </c>
      <c r="D65" s="24">
        <f>SUM('Year 10'!D48:D58)</f>
        <v>1634092943.4400001</v>
      </c>
      <c r="E65" s="24">
        <f>SUM('Year 10'!E48:E58)</f>
        <v>1143863876.48</v>
      </c>
      <c r="F65" s="24">
        <f>SUM('Year 10'!F48:F58)</f>
        <v>817040552.08000004</v>
      </c>
      <c r="G65" s="24">
        <f>SUM('Year 10'!G48:G58)</f>
        <v>653634809.51999998</v>
      </c>
      <c r="H65" s="24">
        <f>SUM('Year 10'!H48:H58)</f>
        <v>490229066.95999998</v>
      </c>
      <c r="I65" s="24">
        <f>SUM('Year 10'!I48:I58)</f>
        <v>326823324.39999998</v>
      </c>
      <c r="J65" s="24">
        <f>SUM('Year 10'!J48:J58)</f>
        <v>326823324.39999998</v>
      </c>
      <c r="K65" s="24">
        <f>SUM('Year 10'!K48:K58)</f>
        <v>245108613.84000003</v>
      </c>
      <c r="L65" s="24">
        <f>SUM('Year 10'!L48:L58)</f>
        <v>245108613.84000003</v>
      </c>
      <c r="N65" s="24">
        <f>SUM('Year 10'!Q48:Q58)</f>
        <v>2287727752.96</v>
      </c>
      <c r="O65" s="24">
        <f>SUM('Year 10'!R48:R58)</f>
        <v>1634092943.4400001</v>
      </c>
      <c r="P65" s="24">
        <f>SUM('Year 10'!S48:S58)</f>
        <v>1143863876.48</v>
      </c>
      <c r="Q65" s="24">
        <f>SUM('Year 10'!T48:T58)</f>
        <v>817040552.08000004</v>
      </c>
      <c r="R65" s="24">
        <f>SUM('Year 10'!U48:U58)</f>
        <v>653634809.51999998</v>
      </c>
      <c r="S65" s="24">
        <f>SUM('Year 10'!V48:V58)</f>
        <v>490229066.95999998</v>
      </c>
      <c r="T65" s="24">
        <f>SUM('Year 10'!W48:W58)</f>
        <v>326823324.39999998</v>
      </c>
      <c r="U65" s="24">
        <f>SUM('Year 10'!X48:X58)</f>
        <v>326823324.39999998</v>
      </c>
      <c r="V65" s="24">
        <f>SUM('Year 10'!Y48:Y58)</f>
        <v>245108613.84000003</v>
      </c>
      <c r="W65" s="24">
        <f>SUM('Year 10'!Z48:Z58)</f>
        <v>245108613.84000003</v>
      </c>
    </row>
    <row r="66" spans="1:23" x14ac:dyDescent="0.55000000000000004">
      <c r="A66" s="31" t="s">
        <v>50</v>
      </c>
      <c r="B66" s="31" t="s">
        <v>85</v>
      </c>
      <c r="C66" s="24">
        <f>SUM('Year 10'!C63:C73)</f>
        <v>2112211262.7200003</v>
      </c>
      <c r="D66" s="24">
        <f>SUM('Year 10'!D63:D73)</f>
        <v>1508723892.0800002</v>
      </c>
      <c r="E66" s="24">
        <f>SUM('Year 10'!E63:E73)</f>
        <v>1056105631.3600001</v>
      </c>
      <c r="F66" s="24">
        <f>SUM('Year 10'!F63:F73)</f>
        <v>754356480.56000006</v>
      </c>
      <c r="G66" s="24">
        <f>SUM('Year 10'!G63:G73)</f>
        <v>603487370.63999999</v>
      </c>
      <c r="H66" s="24">
        <f>SUM('Year 10'!H63:H73)</f>
        <v>452618260.71999997</v>
      </c>
      <c r="I66" s="24">
        <f>SUM('Year 10'!I63:I73)</f>
        <v>301749150.79999995</v>
      </c>
      <c r="J66" s="24">
        <f>SUM('Year 10'!J63:J73)</f>
        <v>301749150.79999995</v>
      </c>
      <c r="K66" s="24">
        <f>SUM('Year 10'!K63:K73)</f>
        <v>226303664.88</v>
      </c>
      <c r="L66" s="24">
        <f>SUM('Year 10'!L63:L73)</f>
        <v>226303664.88</v>
      </c>
      <c r="N66" s="24">
        <f>SUM('Year 10'!Q63:Q73)</f>
        <v>2112211262.7200003</v>
      </c>
      <c r="O66" s="24">
        <f>SUM('Year 10'!R63:R73)</f>
        <v>1508723892.0800002</v>
      </c>
      <c r="P66" s="24">
        <f>SUM('Year 10'!S63:S73)</f>
        <v>1056105631.3600001</v>
      </c>
      <c r="Q66" s="24">
        <f>SUM('Year 10'!T63:T73)</f>
        <v>754356480.56000006</v>
      </c>
      <c r="R66" s="24">
        <f>SUM('Year 10'!U63:U73)</f>
        <v>603487370.63999999</v>
      </c>
      <c r="S66" s="24">
        <f>SUM('Year 10'!V63:V73)</f>
        <v>452618260.71999997</v>
      </c>
      <c r="T66" s="24">
        <f>SUM('Year 10'!W63:W73)</f>
        <v>301749150.79999995</v>
      </c>
      <c r="U66" s="24">
        <f>SUM('Year 10'!X63:X73)</f>
        <v>301749150.79999995</v>
      </c>
      <c r="V66" s="24">
        <f>SUM('Year 10'!Y63:Y73)</f>
        <v>226303664.88</v>
      </c>
      <c r="W66" s="24">
        <f>SUM('Year 10'!Z63:Z73)</f>
        <v>226303664.88</v>
      </c>
    </row>
    <row r="67" spans="1:23" x14ac:dyDescent="0.55000000000000004">
      <c r="A67" s="31"/>
      <c r="B67" s="31"/>
    </row>
    <row r="68" spans="1:23" x14ac:dyDescent="0.55000000000000004">
      <c r="A68" s="31" t="s">
        <v>51</v>
      </c>
      <c r="B68" s="31" t="s">
        <v>81</v>
      </c>
      <c r="C68" s="24">
        <f>SUM('Year 11'!C3:C13)</f>
        <v>2047816698.7199998</v>
      </c>
      <c r="D68" s="24">
        <f>SUM('Year 11'!D3:D13)</f>
        <v>1462727727.3300002</v>
      </c>
      <c r="E68" s="24">
        <f>SUM('Year 11'!E3:E13)</f>
        <v>1023908349.3599999</v>
      </c>
      <c r="F68" s="24">
        <f>SUM('Year 11'!F3:F13)</f>
        <v>731358564.81000006</v>
      </c>
      <c r="G68" s="24">
        <f>SUM('Year 11'!G3:G13)</f>
        <v>585088971.38999999</v>
      </c>
      <c r="H68" s="24">
        <f>SUM('Year 11'!H3:H13)</f>
        <v>438819377.96999997</v>
      </c>
      <c r="I68" s="24">
        <f>SUM('Year 11'!I3:I13)</f>
        <v>292549784.55000001</v>
      </c>
      <c r="J68" s="24">
        <f>SUM('Year 11'!J3:J13)</f>
        <v>292549784.55000001</v>
      </c>
      <c r="K68" s="24">
        <f>SUM('Year 11'!K3:K13)</f>
        <v>219404390.13</v>
      </c>
      <c r="L68" s="24">
        <f>SUM('Year 11'!L3:L13)</f>
        <v>219404390.13</v>
      </c>
      <c r="N68" s="24">
        <f>SUM('Year 11'!Q3:Q13)</f>
        <v>2047816698.7199998</v>
      </c>
      <c r="O68" s="24">
        <f>SUM('Year 11'!R3:R13)</f>
        <v>1462727727.3300002</v>
      </c>
      <c r="P68" s="24">
        <f>SUM('Year 11'!S3:S13)</f>
        <v>1023908349.3599999</v>
      </c>
      <c r="Q68" s="24">
        <f>SUM('Year 11'!T3:T13)</f>
        <v>731358564.81000006</v>
      </c>
      <c r="R68" s="24">
        <f>SUM('Year 11'!U3:U13)</f>
        <v>585088971.38999999</v>
      </c>
      <c r="S68" s="24">
        <f>SUM('Year 11'!V3:V13)</f>
        <v>438819377.96999997</v>
      </c>
      <c r="T68" s="24">
        <f>SUM('Year 11'!W3:W13)</f>
        <v>292549784.55000001</v>
      </c>
      <c r="U68" s="24">
        <f>SUM('Year 11'!X3:X13)</f>
        <v>292549784.55000001</v>
      </c>
      <c r="V68" s="24">
        <f>SUM('Year 11'!Y3:Y13)</f>
        <v>219404390.13</v>
      </c>
      <c r="W68" s="24">
        <f>SUM('Year 11'!Z3:Z13)</f>
        <v>219404390.13</v>
      </c>
    </row>
    <row r="69" spans="1:23" x14ac:dyDescent="0.55000000000000004">
      <c r="A69" s="31" t="s">
        <v>51</v>
      </c>
      <c r="B69" s="31" t="s">
        <v>82</v>
      </c>
      <c r="C69" s="24">
        <f>SUM('Year 11'!C18:C28)</f>
        <v>1958259463.6799998</v>
      </c>
      <c r="D69" s="24">
        <f>SUM('Year 11'!D18:D28)</f>
        <v>1398758207.52</v>
      </c>
      <c r="E69" s="24">
        <f>SUM('Year 11'!E18:E28)</f>
        <v>979129731.83999991</v>
      </c>
      <c r="F69" s="24">
        <f>SUM('Year 11'!F18:F28)</f>
        <v>699374036.6400001</v>
      </c>
      <c r="G69" s="24">
        <f>SUM('Year 11'!G18:G28)</f>
        <v>559501256.15999997</v>
      </c>
      <c r="H69" s="24">
        <f>SUM('Year 11'!H18:H28)</f>
        <v>419628475.68000001</v>
      </c>
      <c r="I69" s="24">
        <f>SUM('Year 11'!I18:I28)</f>
        <v>279755695.19999999</v>
      </c>
      <c r="J69" s="24">
        <f>SUM('Year 11'!J18:J28)</f>
        <v>279755695.19999999</v>
      </c>
      <c r="K69" s="24">
        <f>SUM('Year 11'!K18:K28)</f>
        <v>209809170.72</v>
      </c>
      <c r="L69" s="24">
        <f>SUM('Year 11'!L18:L28)</f>
        <v>209809170.72</v>
      </c>
      <c r="N69" s="24">
        <f>SUM('Year 11'!Q18:Q28)</f>
        <v>1958259463.6799998</v>
      </c>
      <c r="O69" s="24">
        <f>SUM('Year 11'!R18:R28)</f>
        <v>1398758207.52</v>
      </c>
      <c r="P69" s="24">
        <f>SUM('Year 11'!S18:S28)</f>
        <v>979129731.83999991</v>
      </c>
      <c r="Q69" s="24">
        <f>SUM('Year 11'!T18:T28)</f>
        <v>699374036.6400001</v>
      </c>
      <c r="R69" s="24">
        <f>SUM('Year 11'!U18:U28)</f>
        <v>559501256.15999997</v>
      </c>
      <c r="S69" s="24">
        <f>SUM('Year 11'!V18:V28)</f>
        <v>419628475.68000001</v>
      </c>
      <c r="T69" s="24">
        <f>SUM('Year 11'!W18:W28)</f>
        <v>279755695.19999999</v>
      </c>
      <c r="U69" s="24">
        <f>SUM('Year 11'!X18:X28)</f>
        <v>279755695.19999999</v>
      </c>
      <c r="V69" s="24">
        <f>SUM('Year 11'!Y18:Y28)</f>
        <v>209809170.72</v>
      </c>
      <c r="W69" s="24">
        <f>SUM('Year 11'!Z18:Z28)</f>
        <v>209809170.72</v>
      </c>
    </row>
    <row r="70" spans="1:23" x14ac:dyDescent="0.55000000000000004">
      <c r="A70" s="31" t="s">
        <v>51</v>
      </c>
      <c r="B70" s="31" t="s">
        <v>83</v>
      </c>
      <c r="C70" s="24">
        <f>SUM('Year 11'!C33:C43)</f>
        <v>1899563311.3600001</v>
      </c>
      <c r="D70" s="24">
        <f>SUM('Year 11'!D33:D43)</f>
        <v>1356832341.04</v>
      </c>
      <c r="E70" s="24">
        <f>SUM('Year 11'!E33:E43)</f>
        <v>949781655.68000007</v>
      </c>
      <c r="F70" s="24">
        <f>SUM('Year 11'!F33:F43)</f>
        <v>678411255.28000009</v>
      </c>
      <c r="G70" s="24">
        <f>SUM('Year 11'!G33:G43)</f>
        <v>542730970.31999993</v>
      </c>
      <c r="H70" s="24">
        <f>SUM('Year 11'!H33:H43)</f>
        <v>407050685.36000001</v>
      </c>
      <c r="I70" s="24">
        <f>SUM('Year 11'!I33:I43)</f>
        <v>271370400.39999998</v>
      </c>
      <c r="J70" s="24">
        <f>SUM('Year 11'!J33:J43)</f>
        <v>271370400.39999998</v>
      </c>
      <c r="K70" s="24">
        <f>SUM('Year 11'!K33:K43)</f>
        <v>203520427.44</v>
      </c>
      <c r="L70" s="24">
        <f>SUM('Year 11'!L33:L43)</f>
        <v>203520427.44</v>
      </c>
      <c r="N70" s="24">
        <f>SUM('Year 11'!Q33:Q43)</f>
        <v>1899563311.3600001</v>
      </c>
      <c r="O70" s="24">
        <f>SUM('Year 11'!R33:R43)</f>
        <v>1356832341.04</v>
      </c>
      <c r="P70" s="24">
        <f>SUM('Year 11'!S33:S43)</f>
        <v>949781655.68000007</v>
      </c>
      <c r="Q70" s="24">
        <f>SUM('Year 11'!T33:T43)</f>
        <v>678411255.28000009</v>
      </c>
      <c r="R70" s="24">
        <f>SUM('Year 11'!U33:U43)</f>
        <v>542730970.31999993</v>
      </c>
      <c r="S70" s="24">
        <f>SUM('Year 11'!V33:V43)</f>
        <v>407050685.36000001</v>
      </c>
      <c r="T70" s="24">
        <f>SUM('Year 11'!W33:W43)</f>
        <v>271370400.39999998</v>
      </c>
      <c r="U70" s="24">
        <f>SUM('Year 11'!X33:X43)</f>
        <v>271370400.39999998</v>
      </c>
      <c r="V70" s="24">
        <f>SUM('Year 11'!Y33:Y43)</f>
        <v>203520427.44</v>
      </c>
      <c r="W70" s="24">
        <f>SUM('Year 11'!Z33:Z43)</f>
        <v>203520427.44</v>
      </c>
    </row>
    <row r="71" spans="1:23" x14ac:dyDescent="0.55000000000000004">
      <c r="A71" s="31" t="s">
        <v>51</v>
      </c>
      <c r="B71" s="31" t="s">
        <v>84</v>
      </c>
      <c r="C71" s="24">
        <f>SUM('Year 11'!C48:C58)</f>
        <v>1949026838.7200003</v>
      </c>
      <c r="D71" s="24">
        <f>SUM('Year 11'!D48:D58)</f>
        <v>1392163468.5799999</v>
      </c>
      <c r="E71" s="24">
        <f>SUM('Year 11'!E48:E58)</f>
        <v>974513419.36000013</v>
      </c>
      <c r="F71" s="24">
        <f>SUM('Year 11'!F48:F58)</f>
        <v>696076691.05999994</v>
      </c>
      <c r="G71" s="24">
        <f>SUM('Year 11'!G48:G58)</f>
        <v>556863370.13999987</v>
      </c>
      <c r="H71" s="24">
        <f>SUM('Year 11'!H48:H58)</f>
        <v>417650049.22000003</v>
      </c>
      <c r="I71" s="24">
        <f>SUM('Year 11'!I48:I58)</f>
        <v>278436728.30000001</v>
      </c>
      <c r="J71" s="24">
        <f>SUM('Year 11'!J48:J58)</f>
        <v>278436728.30000001</v>
      </c>
      <c r="K71" s="24">
        <f>SUM('Year 11'!K48:K58)</f>
        <v>208819981.38</v>
      </c>
      <c r="L71" s="24">
        <f>SUM('Year 11'!L48:L58)</f>
        <v>208819981.38</v>
      </c>
      <c r="N71" s="24">
        <f>SUM('Year 11'!Q48:Q58)</f>
        <v>1949026838.7200003</v>
      </c>
      <c r="O71" s="24">
        <f>SUM('Year 11'!R48:R58)</f>
        <v>1392163468.5799999</v>
      </c>
      <c r="P71" s="24">
        <f>SUM('Year 11'!S48:S58)</f>
        <v>974513419.36000013</v>
      </c>
      <c r="Q71" s="24">
        <f>SUM('Year 11'!T48:T58)</f>
        <v>696076691.05999994</v>
      </c>
      <c r="R71" s="24">
        <f>SUM('Year 11'!U48:U58)</f>
        <v>556863370.13999987</v>
      </c>
      <c r="S71" s="24">
        <f>SUM('Year 11'!V48:V58)</f>
        <v>417650049.22000003</v>
      </c>
      <c r="T71" s="24">
        <f>SUM('Year 11'!W48:W58)</f>
        <v>278436728.30000001</v>
      </c>
      <c r="U71" s="24">
        <f>SUM('Year 11'!X48:X58)</f>
        <v>278436728.30000001</v>
      </c>
      <c r="V71" s="24">
        <f>SUM('Year 11'!Y48:Y58)</f>
        <v>208819981.38</v>
      </c>
      <c r="W71" s="24">
        <f>SUM('Year 11'!Z48:Z58)</f>
        <v>208819981.38</v>
      </c>
    </row>
    <row r="72" spans="1:23" x14ac:dyDescent="0.55000000000000004">
      <c r="A72" s="31" t="s">
        <v>51</v>
      </c>
      <c r="B72" s="31" t="s">
        <v>85</v>
      </c>
      <c r="C72" s="24">
        <f>SUM('Year 11'!C63:C73)</f>
        <v>2011145129.76</v>
      </c>
      <c r="D72" s="24">
        <f>SUM('Year 11'!D63:D73)</f>
        <v>1436533722.3899999</v>
      </c>
      <c r="E72" s="24">
        <f>SUM('Year 11'!E63:E73)</f>
        <v>1005572564.88</v>
      </c>
      <c r="F72" s="24">
        <f>SUM('Year 11'!F63:F73)</f>
        <v>718261657.2299999</v>
      </c>
      <c r="G72" s="24">
        <f>SUM('Year 11'!G63:G73)</f>
        <v>574611407.37</v>
      </c>
      <c r="H72" s="24">
        <f>SUM('Year 11'!H63:H73)</f>
        <v>430961157.51000005</v>
      </c>
      <c r="I72" s="24">
        <f>SUM('Year 11'!I63:I73)</f>
        <v>287310907.64999998</v>
      </c>
      <c r="J72" s="24">
        <f>SUM('Year 11'!J63:J73)</f>
        <v>287310907.64999998</v>
      </c>
      <c r="K72" s="24">
        <f>SUM('Year 11'!K63:K73)</f>
        <v>215475374.78999999</v>
      </c>
      <c r="L72" s="24">
        <f>SUM('Year 11'!L63:L73)</f>
        <v>215475374.78999999</v>
      </c>
      <c r="N72" s="24">
        <f>SUM('Year 11'!Q63:Q73)</f>
        <v>2011145129.76</v>
      </c>
      <c r="O72" s="24">
        <f>SUM('Year 11'!R63:R73)</f>
        <v>1436533722.3899999</v>
      </c>
      <c r="P72" s="24">
        <f>SUM('Year 11'!S63:S73)</f>
        <v>1005572564.88</v>
      </c>
      <c r="Q72" s="24">
        <f>SUM('Year 11'!T63:T73)</f>
        <v>718261657.2299999</v>
      </c>
      <c r="R72" s="24">
        <f>SUM('Year 11'!U63:U73)</f>
        <v>574611407.37</v>
      </c>
      <c r="S72" s="24">
        <f>SUM('Year 11'!V63:V73)</f>
        <v>430961157.51000005</v>
      </c>
      <c r="T72" s="24">
        <f>SUM('Year 11'!W63:W73)</f>
        <v>287310907.64999998</v>
      </c>
      <c r="U72" s="24">
        <f>SUM('Year 11'!X63:X73)</f>
        <v>287310907.64999998</v>
      </c>
      <c r="V72" s="24">
        <f>SUM('Year 11'!Y63:Y73)</f>
        <v>215475374.78999999</v>
      </c>
      <c r="W72" s="24">
        <f>SUM('Year 11'!Z63:Z73)</f>
        <v>215475374.78999999</v>
      </c>
    </row>
    <row r="73" spans="1:23" x14ac:dyDescent="0.55000000000000004">
      <c r="A73" s="31"/>
      <c r="B73" s="31"/>
    </row>
    <row r="74" spans="1:23" x14ac:dyDescent="0.55000000000000004">
      <c r="A74" s="31" t="s">
        <v>52</v>
      </c>
      <c r="B74" s="31" t="s">
        <v>81</v>
      </c>
      <c r="C74" s="24">
        <f>SUM('Year 12'!C3:C13)</f>
        <v>1968309460</v>
      </c>
      <c r="D74" s="24">
        <f>SUM('Year 12'!D3:D13)</f>
        <v>1405936783.75</v>
      </c>
      <c r="E74" s="24">
        <f>SUM('Year 12'!E3:E13)</f>
        <v>984154730</v>
      </c>
      <c r="F74" s="24">
        <f>SUM('Year 12'!F3:F13)</f>
        <v>702963298.75</v>
      </c>
      <c r="G74" s="24">
        <f>SUM('Year 12'!G3:G13)</f>
        <v>562372676.25000012</v>
      </c>
      <c r="H74" s="24">
        <f>SUM('Year 12'!H3:H13)</f>
        <v>421782053.75</v>
      </c>
      <c r="I74" s="24">
        <f>SUM('Year 12'!I3:I13)</f>
        <v>281191431.25</v>
      </c>
      <c r="J74" s="24">
        <f>SUM('Year 12'!J3:J13)</f>
        <v>281191431.25</v>
      </c>
      <c r="K74" s="24">
        <f>SUM('Year 12'!K3:K13)</f>
        <v>210885933.75</v>
      </c>
      <c r="L74" s="24">
        <f>SUM('Year 12'!L3:L13)</f>
        <v>210885933.75</v>
      </c>
      <c r="N74" s="24">
        <f>SUM('Year 12'!Q3:Q13)</f>
        <v>1968309460</v>
      </c>
      <c r="O74" s="24">
        <f>SUM('Year 12'!R3:R13)</f>
        <v>1405936783.75</v>
      </c>
      <c r="P74" s="24">
        <f>SUM('Year 12'!S3:S13)</f>
        <v>984154730</v>
      </c>
      <c r="Q74" s="24">
        <f>SUM('Year 12'!T3:T13)</f>
        <v>702963298.75</v>
      </c>
      <c r="R74" s="24">
        <f>SUM('Year 12'!U3:U13)</f>
        <v>562372676.25000012</v>
      </c>
      <c r="S74" s="24">
        <f>SUM('Year 12'!V3:V13)</f>
        <v>421782053.75</v>
      </c>
      <c r="T74" s="24">
        <f>SUM('Year 12'!W3:W13)</f>
        <v>281191431.25</v>
      </c>
      <c r="U74" s="24">
        <f>SUM('Year 12'!X3:X13)</f>
        <v>281191431.25</v>
      </c>
      <c r="V74" s="24">
        <f>SUM('Year 12'!Y3:Y13)</f>
        <v>210885933.75</v>
      </c>
      <c r="W74" s="24">
        <f>SUM('Year 12'!Z3:Z13)</f>
        <v>210885933.75</v>
      </c>
    </row>
    <row r="75" spans="1:23" x14ac:dyDescent="0.55000000000000004">
      <c r="A75" s="31" t="s">
        <v>52</v>
      </c>
      <c r="B75" s="31" t="s">
        <v>82</v>
      </c>
      <c r="C75" s="24">
        <f>SUM('Year 12'!C18:C28)</f>
        <v>2037161886.24</v>
      </c>
      <c r="D75" s="24">
        <f>SUM('Year 12'!D18:D28)</f>
        <v>1455117139.1100001</v>
      </c>
      <c r="E75" s="24">
        <f>SUM('Year 12'!E18:E28)</f>
        <v>1018580943.12</v>
      </c>
      <c r="F75" s="24">
        <f>SUM('Year 12'!F18:F28)</f>
        <v>727553298.26999998</v>
      </c>
      <c r="G75" s="24">
        <f>SUM('Year 12'!G18:G28)</f>
        <v>582044747.13000011</v>
      </c>
      <c r="H75" s="24">
        <f>SUM('Year 12'!H18:H28)</f>
        <v>436536195.99000001</v>
      </c>
      <c r="I75" s="24">
        <f>SUM('Year 12'!I18:I28)</f>
        <v>291027644.85000002</v>
      </c>
      <c r="J75" s="24">
        <f>SUM('Year 12'!J18:J28)</f>
        <v>291027644.85000002</v>
      </c>
      <c r="K75" s="24">
        <f>SUM('Year 12'!K18:K28)</f>
        <v>218262826.71000004</v>
      </c>
      <c r="L75" s="24">
        <f>SUM('Year 12'!L18:L28)</f>
        <v>218262826.71000004</v>
      </c>
      <c r="N75" s="24">
        <f>SUM('Year 12'!Q18:Q28)</f>
        <v>2037161886.24</v>
      </c>
      <c r="O75" s="24">
        <f>SUM('Year 12'!R18:R28)</f>
        <v>1455117139.1100001</v>
      </c>
      <c r="P75" s="24">
        <f>SUM('Year 12'!S18:S28)</f>
        <v>1018580943.12</v>
      </c>
      <c r="Q75" s="24">
        <f>SUM('Year 12'!T18:T28)</f>
        <v>727553298.26999998</v>
      </c>
      <c r="R75" s="24">
        <f>SUM('Year 12'!U18:U28)</f>
        <v>582044747.13000011</v>
      </c>
      <c r="S75" s="24">
        <f>SUM('Year 12'!V18:V28)</f>
        <v>436536195.99000001</v>
      </c>
      <c r="T75" s="24">
        <f>SUM('Year 12'!W18:W28)</f>
        <v>291027644.85000002</v>
      </c>
      <c r="U75" s="24">
        <f>SUM('Year 12'!X18:X28)</f>
        <v>291027644.85000002</v>
      </c>
      <c r="V75" s="24">
        <f>SUM('Year 12'!Y18:Y28)</f>
        <v>218262826.71000004</v>
      </c>
      <c r="W75" s="24">
        <f>SUM('Year 12'!Z18:Z28)</f>
        <v>218262826.71000004</v>
      </c>
    </row>
    <row r="76" spans="1:23" x14ac:dyDescent="0.55000000000000004">
      <c r="A76" s="31" t="s">
        <v>52</v>
      </c>
      <c r="B76" s="31" t="s">
        <v>83</v>
      </c>
      <c r="C76" s="24">
        <f>SUM('Year 12'!C33:C43)</f>
        <v>1998420802.5599999</v>
      </c>
      <c r="D76" s="24">
        <f>SUM('Year 12'!D33:D43)</f>
        <v>1427444907.8399999</v>
      </c>
      <c r="E76" s="24">
        <f>SUM('Year 12'!E33:E43)</f>
        <v>999210401.27999997</v>
      </c>
      <c r="F76" s="24">
        <f>SUM('Year 12'!F33:F43)</f>
        <v>713717282.88000011</v>
      </c>
      <c r="G76" s="24">
        <f>SUM('Year 12'!G33:G43)</f>
        <v>570975894.72000003</v>
      </c>
      <c r="H76" s="24">
        <f>SUM('Year 12'!H33:H43)</f>
        <v>428234506.55999994</v>
      </c>
      <c r="I76" s="24">
        <f>SUM('Year 12'!I33:I43)</f>
        <v>285493118.40000004</v>
      </c>
      <c r="J76" s="24">
        <f>SUM('Year 12'!J33:J43)</f>
        <v>285493118.40000004</v>
      </c>
      <c r="K76" s="24">
        <f>SUM('Year 12'!K33:K43)</f>
        <v>214112082.24000001</v>
      </c>
      <c r="L76" s="24">
        <f>SUM('Year 12'!L33:L43)</f>
        <v>214112082.24000001</v>
      </c>
      <c r="N76" s="24">
        <f>SUM('Year 12'!Q33:Q43)</f>
        <v>1998420802.5599999</v>
      </c>
      <c r="O76" s="24">
        <f>SUM('Year 12'!R33:R43)</f>
        <v>1427444907.8399999</v>
      </c>
      <c r="P76" s="24">
        <f>SUM('Year 12'!S33:S43)</f>
        <v>999210401.27999997</v>
      </c>
      <c r="Q76" s="24">
        <f>SUM('Year 12'!T33:T43)</f>
        <v>713717282.88000011</v>
      </c>
      <c r="R76" s="24">
        <f>SUM('Year 12'!U33:U43)</f>
        <v>570975894.72000003</v>
      </c>
      <c r="S76" s="24">
        <f>SUM('Year 12'!V33:V43)</f>
        <v>428234506.55999994</v>
      </c>
      <c r="T76" s="24">
        <f>SUM('Year 12'!W33:W43)</f>
        <v>285493118.40000004</v>
      </c>
      <c r="U76" s="24">
        <f>SUM('Year 12'!X33:X43)</f>
        <v>285493118.40000004</v>
      </c>
      <c r="V76" s="24">
        <f>SUM('Year 12'!Y33:Y43)</f>
        <v>214112082.24000001</v>
      </c>
      <c r="W76" s="24">
        <f>SUM('Year 12'!Z33:Z43)</f>
        <v>214112082.24000001</v>
      </c>
    </row>
    <row r="77" spans="1:23" x14ac:dyDescent="0.55000000000000004">
      <c r="A77" s="31" t="s">
        <v>52</v>
      </c>
      <c r="B77" s="31" t="s">
        <v>84</v>
      </c>
      <c r="C77" s="24">
        <f>SUM('Year 12'!C48:C58)</f>
        <v>1935313163.6800001</v>
      </c>
      <c r="D77" s="24">
        <f>SUM('Year 12'!D48:D58)</f>
        <v>1382367976.2700002</v>
      </c>
      <c r="E77" s="24">
        <f>SUM('Year 12'!E48:E58)</f>
        <v>967656581.84000003</v>
      </c>
      <c r="F77" s="24">
        <f>SUM('Year 12'!F48:F58)</f>
        <v>691178980.3900001</v>
      </c>
      <c r="G77" s="24">
        <f>SUM('Year 12'!G48:G58)</f>
        <v>552945187.41000009</v>
      </c>
      <c r="H77" s="24">
        <f>SUM('Year 12'!H48:H58)</f>
        <v>414711394.43000001</v>
      </c>
      <c r="I77" s="24">
        <f>SUM('Year 12'!I48:I58)</f>
        <v>276477601.44999999</v>
      </c>
      <c r="J77" s="24">
        <f>SUM('Year 12'!J48:J58)</f>
        <v>276477601.44999999</v>
      </c>
      <c r="K77" s="24">
        <f>SUM('Year 12'!K48:K58)</f>
        <v>207350689.47</v>
      </c>
      <c r="L77" s="24">
        <f>SUM('Year 12'!L48:L58)</f>
        <v>207350689.47</v>
      </c>
      <c r="N77" s="24">
        <f>SUM('Year 12'!Q48:Q58)</f>
        <v>1935313163.6800001</v>
      </c>
      <c r="O77" s="24">
        <f>SUM('Year 12'!R48:R58)</f>
        <v>1382367976.2700002</v>
      </c>
      <c r="P77" s="24">
        <f>SUM('Year 12'!S48:S58)</f>
        <v>967656581.84000003</v>
      </c>
      <c r="Q77" s="24">
        <f>SUM('Year 12'!T48:T58)</f>
        <v>691178980.3900001</v>
      </c>
      <c r="R77" s="24">
        <f>SUM('Year 12'!U48:U58)</f>
        <v>552945187.41000009</v>
      </c>
      <c r="S77" s="24">
        <f>SUM('Year 12'!V48:V58)</f>
        <v>414711394.43000001</v>
      </c>
      <c r="T77" s="24">
        <f>SUM('Year 12'!W48:W58)</f>
        <v>276477601.44999999</v>
      </c>
      <c r="U77" s="24">
        <f>SUM('Year 12'!X48:X58)</f>
        <v>276477601.44999999</v>
      </c>
      <c r="V77" s="24">
        <f>SUM('Year 12'!Y48:Y58)</f>
        <v>207350689.47</v>
      </c>
      <c r="W77" s="24">
        <f>SUM('Year 12'!Z48:Z58)</f>
        <v>207350689.47</v>
      </c>
    </row>
    <row r="78" spans="1:23" x14ac:dyDescent="0.55000000000000004">
      <c r="A78" s="31" t="s">
        <v>52</v>
      </c>
      <c r="B78" s="31" t="s">
        <v>85</v>
      </c>
      <c r="C78" s="24">
        <f>SUM('Year 12'!C63:C73)</f>
        <v>1999883568.8</v>
      </c>
      <c r="D78" s="24">
        <f>SUM('Year 12'!D63:D73)</f>
        <v>1428489741.95</v>
      </c>
      <c r="E78" s="24">
        <f>SUM('Year 12'!E63:E73)</f>
        <v>999941784.39999998</v>
      </c>
      <c r="F78" s="24">
        <f>SUM('Year 12'!F63:F73)</f>
        <v>714239696.14999986</v>
      </c>
      <c r="G78" s="24">
        <f>SUM('Year 12'!G63:G73)</f>
        <v>571393826.85000002</v>
      </c>
      <c r="H78" s="24">
        <f>SUM('Year 12'!H63:H73)</f>
        <v>428547957.55000007</v>
      </c>
      <c r="I78" s="24">
        <f>SUM('Year 12'!I63:I73)</f>
        <v>285702088.25</v>
      </c>
      <c r="J78" s="24">
        <f>SUM('Year 12'!J63:J73)</f>
        <v>285702088.25</v>
      </c>
      <c r="K78" s="24">
        <f>SUM('Year 12'!K63:K73)</f>
        <v>214268803.95000002</v>
      </c>
      <c r="L78" s="24">
        <f>SUM('Year 12'!L63:L73)</f>
        <v>214268803.95000002</v>
      </c>
      <c r="N78" s="24">
        <f>SUM('Year 12'!Q63:Q73)</f>
        <v>1999883568.8</v>
      </c>
      <c r="O78" s="24">
        <f>SUM('Year 12'!R63:R73)</f>
        <v>1428489741.95</v>
      </c>
      <c r="P78" s="24">
        <f>SUM('Year 12'!S63:S73)</f>
        <v>999941784.39999998</v>
      </c>
      <c r="Q78" s="24">
        <f>SUM('Year 12'!T63:T73)</f>
        <v>714239696.14999986</v>
      </c>
      <c r="R78" s="24">
        <f>SUM('Year 12'!U63:U73)</f>
        <v>571393826.85000002</v>
      </c>
      <c r="S78" s="24">
        <f>SUM('Year 12'!V63:V73)</f>
        <v>428547957.55000007</v>
      </c>
      <c r="T78" s="24">
        <f>SUM('Year 12'!W63:W73)</f>
        <v>285702088.25</v>
      </c>
      <c r="U78" s="24">
        <f>SUM('Year 12'!X63:X73)</f>
        <v>285702088.25</v>
      </c>
      <c r="V78" s="24">
        <f>SUM('Year 12'!Y63:Y73)</f>
        <v>214268803.95000002</v>
      </c>
      <c r="W78" s="24">
        <f>SUM('Year 12'!Z63:Z73)</f>
        <v>214268803.95000002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70D8-BD61-4713-B25D-CE24301E66A9}">
  <dimension ref="A1:R38"/>
  <sheetViews>
    <sheetView topLeftCell="A6" workbookViewId="0">
      <selection activeCell="B15" sqref="B15:B24"/>
    </sheetView>
  </sheetViews>
  <sheetFormatPr defaultRowHeight="14.4" x14ac:dyDescent="0.55000000000000004"/>
  <cols>
    <col min="2" max="2" width="23.89453125" bestFit="1" customWidth="1"/>
    <col min="5" max="5" width="11.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40</v>
      </c>
    </row>
    <row r="2" spans="1:18" x14ac:dyDescent="0.55000000000000004">
      <c r="A2">
        <v>1</v>
      </c>
      <c r="B2" t="s">
        <v>3</v>
      </c>
      <c r="C2" s="1">
        <f>AVERAGE(16,15,15,14)</f>
        <v>15</v>
      </c>
      <c r="D2">
        <v>193232</v>
      </c>
      <c r="E2" s="2">
        <f>AVERAGE(C2:C11)</f>
        <v>15.725</v>
      </c>
    </row>
    <row r="3" spans="1:18" x14ac:dyDescent="0.55000000000000004">
      <c r="A3">
        <v>2</v>
      </c>
      <c r="B3" t="s">
        <v>4</v>
      </c>
      <c r="C3" s="1">
        <f>AVERAGE(17,16,15,14,14,13)</f>
        <v>14.833333333333334</v>
      </c>
      <c r="D3">
        <v>138023</v>
      </c>
      <c r="E3" s="2"/>
      <c r="G3" t="s">
        <v>36</v>
      </c>
      <c r="H3">
        <v>0.02</v>
      </c>
      <c r="I3">
        <v>0.02</v>
      </c>
      <c r="J3">
        <v>7.0000000000000007E-2</v>
      </c>
      <c r="K3">
        <v>0.09</v>
      </c>
      <c r="L3">
        <v>0.1</v>
      </c>
      <c r="M3">
        <v>0.11</v>
      </c>
      <c r="N3">
        <v>0.11</v>
      </c>
      <c r="O3">
        <v>0.14000000000000001</v>
      </c>
      <c r="P3">
        <v>0.15</v>
      </c>
      <c r="Q3">
        <v>0.13</v>
      </c>
      <c r="R3">
        <v>0.06</v>
      </c>
    </row>
    <row r="4" spans="1:18" x14ac:dyDescent="0.55000000000000004">
      <c r="A4">
        <v>3</v>
      </c>
      <c r="B4" t="s">
        <v>5</v>
      </c>
      <c r="C4" s="2">
        <f>AVERAGE(16,15)</f>
        <v>15.5</v>
      </c>
      <c r="D4">
        <v>96616</v>
      </c>
      <c r="G4" t="s">
        <v>41</v>
      </c>
      <c r="H4">
        <v>0.02</v>
      </c>
      <c r="I4">
        <v>0.02</v>
      </c>
      <c r="J4">
        <v>7.0000000000000007E-2</v>
      </c>
      <c r="K4">
        <v>0.09</v>
      </c>
      <c r="L4">
        <v>0.1</v>
      </c>
      <c r="M4">
        <v>0.11</v>
      </c>
      <c r="N4">
        <v>0.11</v>
      </c>
      <c r="O4">
        <v>0.14000000000000001</v>
      </c>
      <c r="P4">
        <v>0.15</v>
      </c>
      <c r="Q4">
        <v>0.13</v>
      </c>
      <c r="R4">
        <v>0.06</v>
      </c>
    </row>
    <row r="5" spans="1:18" x14ac:dyDescent="0.55000000000000004">
      <c r="A5">
        <v>4</v>
      </c>
      <c r="B5" t="s">
        <v>6</v>
      </c>
      <c r="C5" s="2">
        <f>AVERAGE(18,16,16,15)</f>
        <v>16.25</v>
      </c>
      <c r="D5">
        <v>69011</v>
      </c>
      <c r="G5" t="s">
        <v>42</v>
      </c>
      <c r="H5">
        <v>0.02</v>
      </c>
      <c r="I5">
        <v>0.02</v>
      </c>
      <c r="J5">
        <v>0.08</v>
      </c>
      <c r="K5">
        <v>0.11</v>
      </c>
      <c r="L5">
        <v>0.1</v>
      </c>
      <c r="M5">
        <v>0.13</v>
      </c>
      <c r="N5">
        <v>0.11</v>
      </c>
      <c r="O5">
        <v>0.13</v>
      </c>
      <c r="P5">
        <v>0.15</v>
      </c>
      <c r="Q5">
        <v>0.1</v>
      </c>
      <c r="R5">
        <v>0.05</v>
      </c>
    </row>
    <row r="6" spans="1:18" x14ac:dyDescent="0.55000000000000004">
      <c r="A6">
        <v>5</v>
      </c>
      <c r="B6" t="s">
        <v>7</v>
      </c>
      <c r="C6" s="2">
        <v>17.8</v>
      </c>
      <c r="D6">
        <v>55209</v>
      </c>
      <c r="G6" t="s">
        <v>43</v>
      </c>
      <c r="H6">
        <v>0.02</v>
      </c>
      <c r="I6">
        <v>0.03</v>
      </c>
      <c r="J6">
        <v>7.0000000000000007E-2</v>
      </c>
      <c r="K6">
        <v>0.11</v>
      </c>
      <c r="L6">
        <v>0.11</v>
      </c>
      <c r="M6">
        <v>0.12</v>
      </c>
      <c r="N6">
        <v>0.12</v>
      </c>
      <c r="O6">
        <v>0.15</v>
      </c>
      <c r="P6">
        <v>0.14000000000000001</v>
      </c>
      <c r="Q6">
        <v>0.11</v>
      </c>
      <c r="R6">
        <v>0.03</v>
      </c>
    </row>
    <row r="7" spans="1:18" x14ac:dyDescent="0.55000000000000004">
      <c r="A7">
        <v>6</v>
      </c>
      <c r="B7" t="s">
        <v>8</v>
      </c>
      <c r="C7" s="2">
        <f>AVERAGE(16,17,17)</f>
        <v>16.666666666666668</v>
      </c>
      <c r="D7">
        <v>41407</v>
      </c>
      <c r="G7" t="s">
        <v>44</v>
      </c>
      <c r="H7">
        <v>0.03</v>
      </c>
      <c r="I7">
        <v>0.03</v>
      </c>
      <c r="J7">
        <v>0.06</v>
      </c>
      <c r="K7">
        <v>0.08</v>
      </c>
      <c r="L7">
        <v>0.1</v>
      </c>
      <c r="M7">
        <v>0.12</v>
      </c>
      <c r="N7">
        <v>0.11</v>
      </c>
      <c r="O7">
        <v>0.15</v>
      </c>
      <c r="P7">
        <v>0.17</v>
      </c>
      <c r="Q7">
        <v>0.11</v>
      </c>
      <c r="R7">
        <v>0.04</v>
      </c>
    </row>
    <row r="8" spans="1:18" x14ac:dyDescent="0.55000000000000004">
      <c r="A8">
        <v>7</v>
      </c>
      <c r="B8" t="s">
        <v>9</v>
      </c>
      <c r="C8" s="2">
        <f>AVERAGE(16,14)</f>
        <v>15</v>
      </c>
      <c r="D8">
        <v>27605</v>
      </c>
      <c r="G8" t="s">
        <v>45</v>
      </c>
      <c r="H8">
        <v>0.03</v>
      </c>
      <c r="I8">
        <v>0.02</v>
      </c>
      <c r="J8">
        <v>7.0000000000000007E-2</v>
      </c>
      <c r="K8">
        <v>0.08</v>
      </c>
      <c r="L8">
        <v>0.11</v>
      </c>
      <c r="M8">
        <v>0.13</v>
      </c>
      <c r="N8">
        <v>0.12</v>
      </c>
      <c r="O8">
        <v>0.13</v>
      </c>
      <c r="P8">
        <v>0.16</v>
      </c>
      <c r="Q8">
        <v>0.12</v>
      </c>
      <c r="R8">
        <v>0.04</v>
      </c>
    </row>
    <row r="9" spans="1:18" x14ac:dyDescent="0.55000000000000004">
      <c r="A9">
        <v>8</v>
      </c>
      <c r="B9" t="s">
        <v>10</v>
      </c>
      <c r="C9" s="2">
        <f>AVERAGE(15,14)</f>
        <v>14.5</v>
      </c>
      <c r="D9">
        <v>27605</v>
      </c>
      <c r="G9" t="s">
        <v>46</v>
      </c>
      <c r="H9">
        <v>0.03</v>
      </c>
      <c r="I9">
        <v>0.03</v>
      </c>
      <c r="J9">
        <v>7.0000000000000007E-2</v>
      </c>
      <c r="K9">
        <v>0.09</v>
      </c>
      <c r="L9">
        <v>0.11</v>
      </c>
      <c r="M9">
        <v>0.12</v>
      </c>
      <c r="N9">
        <v>0.12</v>
      </c>
      <c r="O9">
        <v>0.15</v>
      </c>
      <c r="P9">
        <v>0.13</v>
      </c>
      <c r="Q9">
        <v>0.11</v>
      </c>
      <c r="R9">
        <v>0.04</v>
      </c>
    </row>
    <row r="10" spans="1:18" x14ac:dyDescent="0.55000000000000004">
      <c r="A10">
        <v>9</v>
      </c>
      <c r="B10" t="s">
        <v>11</v>
      </c>
      <c r="C10" s="2">
        <f>AVERAGE(14,14,15,15,13)</f>
        <v>14.2</v>
      </c>
      <c r="D10">
        <v>20703</v>
      </c>
      <c r="G10" t="s">
        <v>47</v>
      </c>
      <c r="H10">
        <v>0.03</v>
      </c>
      <c r="I10">
        <v>0.03</v>
      </c>
      <c r="J10">
        <v>7.0000000000000007E-2</v>
      </c>
      <c r="K10">
        <v>0.1</v>
      </c>
      <c r="L10">
        <v>0.11</v>
      </c>
      <c r="M10">
        <v>0.13</v>
      </c>
      <c r="N10">
        <v>0.12</v>
      </c>
      <c r="O10">
        <v>0.14000000000000001</v>
      </c>
      <c r="P10">
        <v>0.14000000000000001</v>
      </c>
      <c r="Q10">
        <v>0.09</v>
      </c>
      <c r="R10">
        <v>0.04</v>
      </c>
    </row>
    <row r="11" spans="1:18" x14ac:dyDescent="0.55000000000000004">
      <c r="A11">
        <v>10</v>
      </c>
      <c r="B11" t="s">
        <v>12</v>
      </c>
      <c r="C11" s="2">
        <f>AVERAGE(18,17)</f>
        <v>17.5</v>
      </c>
      <c r="D11">
        <v>20703</v>
      </c>
      <c r="G11" t="s">
        <v>48</v>
      </c>
      <c r="H11">
        <v>0.05</v>
      </c>
      <c r="I11">
        <v>0.04</v>
      </c>
      <c r="J11">
        <v>0.09</v>
      </c>
      <c r="K11">
        <v>0.1</v>
      </c>
      <c r="L11">
        <v>0.13</v>
      </c>
      <c r="M11">
        <v>0.12</v>
      </c>
      <c r="N11">
        <v>0.1</v>
      </c>
      <c r="O11">
        <v>0.13</v>
      </c>
      <c r="P11">
        <v>0.12</v>
      </c>
      <c r="Q11">
        <v>0.09</v>
      </c>
      <c r="R11">
        <v>0.03</v>
      </c>
    </row>
    <row r="12" spans="1:18" x14ac:dyDescent="0.55000000000000004">
      <c r="G12" t="s">
        <v>49</v>
      </c>
      <c r="H12">
        <v>0.04</v>
      </c>
      <c r="I12">
        <v>0.03</v>
      </c>
      <c r="J12">
        <v>0.09</v>
      </c>
      <c r="K12">
        <v>0.12</v>
      </c>
      <c r="L12">
        <v>0.12</v>
      </c>
      <c r="M12">
        <v>0.11</v>
      </c>
      <c r="N12">
        <v>0.11</v>
      </c>
      <c r="O12">
        <v>0.13</v>
      </c>
      <c r="P12">
        <v>0.13</v>
      </c>
      <c r="Q12">
        <v>0.09</v>
      </c>
      <c r="R12">
        <v>0.04</v>
      </c>
    </row>
    <row r="13" spans="1:18" x14ac:dyDescent="0.55000000000000004">
      <c r="G13" t="s">
        <v>50</v>
      </c>
      <c r="H13">
        <v>0.05</v>
      </c>
      <c r="I13">
        <v>0.04</v>
      </c>
      <c r="J13">
        <v>0.08</v>
      </c>
      <c r="K13">
        <v>0.11</v>
      </c>
      <c r="L13">
        <v>0.12</v>
      </c>
      <c r="M13">
        <v>0.12</v>
      </c>
      <c r="N13">
        <v>0.1</v>
      </c>
      <c r="O13">
        <v>0.13</v>
      </c>
      <c r="P13">
        <v>0.12</v>
      </c>
      <c r="Q13">
        <v>0.1</v>
      </c>
      <c r="R13">
        <v>0.03</v>
      </c>
    </row>
    <row r="14" spans="1:18" x14ac:dyDescent="0.55000000000000004">
      <c r="A14" t="s">
        <v>0</v>
      </c>
      <c r="B14" t="s">
        <v>13</v>
      </c>
      <c r="C14" t="s">
        <v>2</v>
      </c>
      <c r="D14" t="s">
        <v>40</v>
      </c>
      <c r="G14" t="s">
        <v>51</v>
      </c>
      <c r="H14">
        <v>0.06</v>
      </c>
      <c r="I14">
        <v>0.05</v>
      </c>
      <c r="J14">
        <v>0.12</v>
      </c>
      <c r="K14">
        <v>0.13</v>
      </c>
      <c r="L14">
        <v>0.13</v>
      </c>
      <c r="M14">
        <v>0.12</v>
      </c>
      <c r="N14">
        <v>0.1</v>
      </c>
      <c r="O14">
        <v>0.11</v>
      </c>
      <c r="P14">
        <v>0.1</v>
      </c>
      <c r="Q14">
        <v>0.06</v>
      </c>
      <c r="R14">
        <v>0.03</v>
      </c>
    </row>
    <row r="15" spans="1:18" x14ac:dyDescent="0.55000000000000004">
      <c r="A15">
        <v>1</v>
      </c>
      <c r="B15" t="s">
        <v>14</v>
      </c>
      <c r="C15" s="2">
        <f>AVERAGE(30,30,25,25)</f>
        <v>27.5</v>
      </c>
      <c r="D15">
        <v>193232</v>
      </c>
      <c r="E15" s="2">
        <f>AVERAGE(C15:C24)</f>
        <v>28.383333333333333</v>
      </c>
      <c r="G15" t="s">
        <v>52</v>
      </c>
      <c r="H15">
        <v>0.06</v>
      </c>
      <c r="I15">
        <v>0.05</v>
      </c>
      <c r="J15">
        <v>0.12</v>
      </c>
      <c r="K15">
        <v>0.13</v>
      </c>
      <c r="L15">
        <v>0.13</v>
      </c>
      <c r="M15">
        <v>0.12</v>
      </c>
      <c r="N15">
        <v>0.1</v>
      </c>
      <c r="O15">
        <v>0.11</v>
      </c>
      <c r="P15">
        <v>0.1</v>
      </c>
      <c r="Q15">
        <v>0.06</v>
      </c>
      <c r="R15">
        <v>0.03</v>
      </c>
    </row>
    <row r="16" spans="1:18" x14ac:dyDescent="0.55000000000000004">
      <c r="A16">
        <v>2</v>
      </c>
      <c r="B16" t="s">
        <v>15</v>
      </c>
      <c r="C16" s="2">
        <f>AVERAGE(29,29,24)</f>
        <v>27.333333333333332</v>
      </c>
      <c r="D16">
        <v>138023</v>
      </c>
    </row>
    <row r="17" spans="1:17" x14ac:dyDescent="0.55000000000000004">
      <c r="A17">
        <v>3</v>
      </c>
      <c r="B17" t="s">
        <v>16</v>
      </c>
      <c r="C17" s="2">
        <f>AVERAGE(25,25,23)</f>
        <v>24.333333333333332</v>
      </c>
      <c r="D17">
        <v>96616</v>
      </c>
    </row>
    <row r="18" spans="1:17" x14ac:dyDescent="0.55000000000000004">
      <c r="A18">
        <v>4</v>
      </c>
      <c r="B18" t="s">
        <v>17</v>
      </c>
      <c r="C18" s="2">
        <f>AVERAGE(27,28)</f>
        <v>27.5</v>
      </c>
      <c r="D18">
        <v>69011</v>
      </c>
    </row>
    <row r="19" spans="1:17" x14ac:dyDescent="0.55000000000000004">
      <c r="A19">
        <v>5</v>
      </c>
      <c r="B19" t="s">
        <v>18</v>
      </c>
      <c r="C19" s="2">
        <f>AVERAGE(28,27)</f>
        <v>27.5</v>
      </c>
      <c r="D19">
        <v>55209</v>
      </c>
    </row>
    <row r="20" spans="1:17" x14ac:dyDescent="0.55000000000000004">
      <c r="A20">
        <v>6</v>
      </c>
      <c r="B20" t="s">
        <v>19</v>
      </c>
      <c r="C20" s="2">
        <f>AVERAGE(29,29,28,28,27)</f>
        <v>28.2</v>
      </c>
      <c r="D20">
        <v>41407</v>
      </c>
    </row>
    <row r="21" spans="1:17" x14ac:dyDescent="0.55000000000000004">
      <c r="A21">
        <v>7</v>
      </c>
      <c r="B21" t="s">
        <v>20</v>
      </c>
      <c r="C21" s="2">
        <f>AVERAGE(46)</f>
        <v>46</v>
      </c>
      <c r="D21">
        <v>27605</v>
      </c>
    </row>
    <row r="22" spans="1:17" x14ac:dyDescent="0.55000000000000004">
      <c r="A22">
        <v>8</v>
      </c>
      <c r="B22" t="s">
        <v>21</v>
      </c>
      <c r="C22" s="2">
        <f>AVERAGE(25,24,22)</f>
        <v>23.666666666666668</v>
      </c>
      <c r="D22">
        <v>27605</v>
      </c>
    </row>
    <row r="23" spans="1:17" x14ac:dyDescent="0.55000000000000004">
      <c r="A23">
        <v>9</v>
      </c>
      <c r="B23" t="s">
        <v>22</v>
      </c>
      <c r="C23" s="2">
        <f>AVERAGE(31,30,29)</f>
        <v>30</v>
      </c>
      <c r="D23">
        <v>20703</v>
      </c>
    </row>
    <row r="24" spans="1:17" x14ac:dyDescent="0.55000000000000004">
      <c r="A24">
        <v>10</v>
      </c>
      <c r="B24" t="s">
        <v>23</v>
      </c>
      <c r="C24" s="2">
        <f>AVERAGE(24,23,21,21,20)</f>
        <v>21.8</v>
      </c>
      <c r="D24">
        <v>20703</v>
      </c>
    </row>
    <row r="26" spans="1:17" ht="14.7" thickBot="1" x14ac:dyDescent="0.6"/>
    <row r="27" spans="1:17" x14ac:dyDescent="0.55000000000000004">
      <c r="A27" s="15" t="s">
        <v>38</v>
      </c>
      <c r="B27" s="16" t="s">
        <v>39</v>
      </c>
      <c r="C27" s="16" t="s">
        <v>37</v>
      </c>
      <c r="D27" s="16" t="s">
        <v>35</v>
      </c>
      <c r="E27" s="16" t="s">
        <v>36</v>
      </c>
      <c r="F27" s="16" t="s">
        <v>41</v>
      </c>
      <c r="G27" s="16" t="s">
        <v>42</v>
      </c>
      <c r="H27" s="16" t="s">
        <v>43</v>
      </c>
      <c r="I27" s="16" t="s">
        <v>44</v>
      </c>
      <c r="J27" s="16" t="s">
        <v>45</v>
      </c>
      <c r="K27" s="16" t="s">
        <v>46</v>
      </c>
      <c r="L27" s="16" t="s">
        <v>47</v>
      </c>
      <c r="M27" s="16" t="s">
        <v>48</v>
      </c>
      <c r="N27" s="16" t="s">
        <v>49</v>
      </c>
      <c r="O27" s="16" t="s">
        <v>50</v>
      </c>
      <c r="P27" s="16" t="s">
        <v>51</v>
      </c>
      <c r="Q27" s="17" t="s">
        <v>52</v>
      </c>
    </row>
    <row r="28" spans="1:17" x14ac:dyDescent="0.55000000000000004">
      <c r="A28" s="18">
        <v>1</v>
      </c>
      <c r="B28">
        <v>1000</v>
      </c>
      <c r="C28">
        <f ca="1">RANDBETWEEN(Data!A28,Data!B28)</f>
        <v>952</v>
      </c>
      <c r="D28" t="s">
        <v>24</v>
      </c>
      <c r="E28">
        <v>0.02</v>
      </c>
      <c r="F28">
        <v>0.02</v>
      </c>
      <c r="G28">
        <v>0.02</v>
      </c>
      <c r="H28">
        <v>0.02</v>
      </c>
      <c r="I28">
        <v>0.03</v>
      </c>
      <c r="J28">
        <v>0.03</v>
      </c>
      <c r="K28">
        <v>0.03</v>
      </c>
      <c r="L28">
        <v>0.03</v>
      </c>
      <c r="M28">
        <v>0.05</v>
      </c>
      <c r="N28">
        <v>0.04</v>
      </c>
      <c r="O28">
        <v>0.05</v>
      </c>
      <c r="P28">
        <v>0.06</v>
      </c>
      <c r="Q28" s="19">
        <v>0.06</v>
      </c>
    </row>
    <row r="29" spans="1:17" x14ac:dyDescent="0.55000000000000004">
      <c r="A29" s="18">
        <f t="shared" ref="A29:A38" si="0">B28</f>
        <v>1000</v>
      </c>
      <c r="B29">
        <v>2000</v>
      </c>
      <c r="C29">
        <f ca="1">RANDBETWEEN(Data!A29,Data!B29)</f>
        <v>1003</v>
      </c>
      <c r="D29" t="s">
        <v>25</v>
      </c>
      <c r="E29">
        <v>0.02</v>
      </c>
      <c r="F29">
        <v>0.02</v>
      </c>
      <c r="G29">
        <v>0.02</v>
      </c>
      <c r="H29">
        <v>0.03</v>
      </c>
      <c r="I29">
        <v>0.03</v>
      </c>
      <c r="J29">
        <v>0.02</v>
      </c>
      <c r="K29">
        <v>0.03</v>
      </c>
      <c r="L29">
        <v>0.03</v>
      </c>
      <c r="M29">
        <v>0.04</v>
      </c>
      <c r="N29">
        <v>0.03</v>
      </c>
      <c r="O29">
        <v>0.04</v>
      </c>
      <c r="P29">
        <v>0.05</v>
      </c>
      <c r="Q29" s="19">
        <v>0.05</v>
      </c>
    </row>
    <row r="30" spans="1:17" x14ac:dyDescent="0.55000000000000004">
      <c r="A30" s="18">
        <f t="shared" si="0"/>
        <v>2000</v>
      </c>
      <c r="B30">
        <v>4000</v>
      </c>
      <c r="C30">
        <f ca="1">RANDBETWEEN(Data!A30,Data!B30)</f>
        <v>3084</v>
      </c>
      <c r="D30" t="s">
        <v>26</v>
      </c>
      <c r="E30">
        <v>7.0000000000000007E-2</v>
      </c>
      <c r="F30">
        <v>7.0000000000000007E-2</v>
      </c>
      <c r="G30">
        <v>0.08</v>
      </c>
      <c r="H30">
        <v>7.0000000000000007E-2</v>
      </c>
      <c r="I30">
        <v>0.06</v>
      </c>
      <c r="J30">
        <v>7.0000000000000007E-2</v>
      </c>
      <c r="K30">
        <v>7.0000000000000007E-2</v>
      </c>
      <c r="L30">
        <v>7.0000000000000007E-2</v>
      </c>
      <c r="M30">
        <v>0.09</v>
      </c>
      <c r="N30">
        <v>0.09</v>
      </c>
      <c r="O30">
        <v>0.08</v>
      </c>
      <c r="P30">
        <v>0.12</v>
      </c>
      <c r="Q30" s="19">
        <v>0.12</v>
      </c>
    </row>
    <row r="31" spans="1:17" x14ac:dyDescent="0.55000000000000004">
      <c r="A31" s="18">
        <f t="shared" si="0"/>
        <v>4000</v>
      </c>
      <c r="B31">
        <v>6000</v>
      </c>
      <c r="C31">
        <f ca="1">RANDBETWEEN(Data!A31,Data!B31)</f>
        <v>5666</v>
      </c>
      <c r="D31" t="s">
        <v>27</v>
      </c>
      <c r="E31">
        <v>0.09</v>
      </c>
      <c r="F31">
        <v>0.09</v>
      </c>
      <c r="G31">
        <v>0.11</v>
      </c>
      <c r="H31">
        <v>0.11</v>
      </c>
      <c r="I31">
        <v>0.08</v>
      </c>
      <c r="J31">
        <v>0.08</v>
      </c>
      <c r="K31">
        <v>0.09</v>
      </c>
      <c r="L31">
        <v>0.1</v>
      </c>
      <c r="M31">
        <v>0.1</v>
      </c>
      <c r="N31">
        <v>0.12</v>
      </c>
      <c r="O31">
        <v>0.11</v>
      </c>
      <c r="P31">
        <v>0.13</v>
      </c>
      <c r="Q31" s="19">
        <v>0.13</v>
      </c>
    </row>
    <row r="32" spans="1:17" x14ac:dyDescent="0.55000000000000004">
      <c r="A32" s="18">
        <f t="shared" si="0"/>
        <v>6000</v>
      </c>
      <c r="B32">
        <v>8000</v>
      </c>
      <c r="C32">
        <f ca="1">RANDBETWEEN(Data!A32,Data!B32)</f>
        <v>7520</v>
      </c>
      <c r="D32" t="s">
        <v>28</v>
      </c>
      <c r="E32">
        <v>0.1</v>
      </c>
      <c r="F32">
        <v>0.1</v>
      </c>
      <c r="G32">
        <v>0.1</v>
      </c>
      <c r="H32">
        <v>0.11</v>
      </c>
      <c r="I32">
        <v>0.1</v>
      </c>
      <c r="J32">
        <v>0.11</v>
      </c>
      <c r="K32">
        <v>0.11</v>
      </c>
      <c r="L32">
        <v>0.11</v>
      </c>
      <c r="M32">
        <v>0.13</v>
      </c>
      <c r="N32">
        <v>0.12</v>
      </c>
      <c r="O32">
        <v>0.12</v>
      </c>
      <c r="P32">
        <v>0.13</v>
      </c>
      <c r="Q32" s="19">
        <v>0.13</v>
      </c>
    </row>
    <row r="33" spans="1:17" x14ac:dyDescent="0.55000000000000004">
      <c r="A33" s="18">
        <f t="shared" si="0"/>
        <v>8000</v>
      </c>
      <c r="B33">
        <v>10000</v>
      </c>
      <c r="C33">
        <f ca="1">RANDBETWEEN(Data!A33,Data!B33)</f>
        <v>8076</v>
      </c>
      <c r="D33" t="s">
        <v>29</v>
      </c>
      <c r="E33">
        <v>0.11</v>
      </c>
      <c r="F33">
        <v>0.11</v>
      </c>
      <c r="G33">
        <v>0.13</v>
      </c>
      <c r="H33">
        <v>0.12</v>
      </c>
      <c r="I33">
        <v>0.12</v>
      </c>
      <c r="J33">
        <v>0.13</v>
      </c>
      <c r="K33">
        <v>0.12</v>
      </c>
      <c r="L33">
        <v>0.13</v>
      </c>
      <c r="M33">
        <v>0.12</v>
      </c>
      <c r="N33">
        <v>0.11</v>
      </c>
      <c r="O33">
        <v>0.12</v>
      </c>
      <c r="P33">
        <v>0.12</v>
      </c>
      <c r="Q33" s="19">
        <v>0.12</v>
      </c>
    </row>
    <row r="34" spans="1:17" x14ac:dyDescent="0.55000000000000004">
      <c r="A34" s="18">
        <f t="shared" si="0"/>
        <v>10000</v>
      </c>
      <c r="B34">
        <v>12000</v>
      </c>
      <c r="C34">
        <f ca="1">RANDBETWEEN(Data!A34,Data!B34)</f>
        <v>11296</v>
      </c>
      <c r="D34" t="s">
        <v>30</v>
      </c>
      <c r="E34">
        <v>0.11</v>
      </c>
      <c r="F34">
        <v>0.11</v>
      </c>
      <c r="G34">
        <v>0.11</v>
      </c>
      <c r="H34">
        <v>0.12</v>
      </c>
      <c r="I34">
        <v>0.11</v>
      </c>
      <c r="J34">
        <v>0.12</v>
      </c>
      <c r="K34">
        <v>0.12</v>
      </c>
      <c r="L34">
        <v>0.12</v>
      </c>
      <c r="M34">
        <v>0.1</v>
      </c>
      <c r="N34">
        <v>0.11</v>
      </c>
      <c r="O34">
        <v>0.1</v>
      </c>
      <c r="P34">
        <v>0.1</v>
      </c>
      <c r="Q34" s="19">
        <v>0.1</v>
      </c>
    </row>
    <row r="35" spans="1:17" x14ac:dyDescent="0.55000000000000004">
      <c r="A35" s="18">
        <f t="shared" si="0"/>
        <v>12000</v>
      </c>
      <c r="B35">
        <v>15000</v>
      </c>
      <c r="C35">
        <f ca="1">RANDBETWEEN(Data!A35,Data!B35)</f>
        <v>14058</v>
      </c>
      <c r="D35" t="s">
        <v>31</v>
      </c>
      <c r="E35">
        <v>0.14000000000000001</v>
      </c>
      <c r="F35">
        <v>0.14000000000000001</v>
      </c>
      <c r="G35">
        <v>0.13</v>
      </c>
      <c r="H35">
        <v>0.15</v>
      </c>
      <c r="I35">
        <v>0.15</v>
      </c>
      <c r="J35">
        <v>0.13</v>
      </c>
      <c r="K35">
        <v>0.15</v>
      </c>
      <c r="L35">
        <v>0.14000000000000001</v>
      </c>
      <c r="M35">
        <v>0.13</v>
      </c>
      <c r="N35">
        <v>0.13</v>
      </c>
      <c r="O35">
        <v>0.13</v>
      </c>
      <c r="P35">
        <v>0.11</v>
      </c>
      <c r="Q35" s="19">
        <v>0.11</v>
      </c>
    </row>
    <row r="36" spans="1:17" x14ac:dyDescent="0.55000000000000004">
      <c r="A36" s="18">
        <f t="shared" si="0"/>
        <v>15000</v>
      </c>
      <c r="B36">
        <v>20000</v>
      </c>
      <c r="C36">
        <f ca="1">RANDBETWEEN(Data!A36,Data!B36)</f>
        <v>18793</v>
      </c>
      <c r="D36" t="s">
        <v>32</v>
      </c>
      <c r="E36">
        <v>0.15</v>
      </c>
      <c r="F36">
        <v>0.15</v>
      </c>
      <c r="G36">
        <v>0.15</v>
      </c>
      <c r="H36">
        <v>0.14000000000000001</v>
      </c>
      <c r="I36">
        <v>0.17</v>
      </c>
      <c r="J36">
        <v>0.16</v>
      </c>
      <c r="K36">
        <v>0.13</v>
      </c>
      <c r="L36">
        <v>0.14000000000000001</v>
      </c>
      <c r="M36">
        <v>0.12</v>
      </c>
      <c r="N36">
        <v>0.13</v>
      </c>
      <c r="O36">
        <v>0.12</v>
      </c>
      <c r="P36">
        <v>0.1</v>
      </c>
      <c r="Q36" s="19">
        <v>0.1</v>
      </c>
    </row>
    <row r="37" spans="1:17" x14ac:dyDescent="0.55000000000000004">
      <c r="A37" s="18">
        <f t="shared" si="0"/>
        <v>20000</v>
      </c>
      <c r="B37">
        <v>30000</v>
      </c>
      <c r="C37">
        <f ca="1">RANDBETWEEN(Data!A37,Data!B37)</f>
        <v>21907</v>
      </c>
      <c r="D37" t="s">
        <v>33</v>
      </c>
      <c r="E37">
        <v>0.13</v>
      </c>
      <c r="F37">
        <v>0.13</v>
      </c>
      <c r="G37">
        <v>0.1</v>
      </c>
      <c r="H37">
        <v>0.11</v>
      </c>
      <c r="I37">
        <v>0.11</v>
      </c>
      <c r="J37">
        <v>0.12</v>
      </c>
      <c r="K37">
        <v>0.11</v>
      </c>
      <c r="L37">
        <v>0.09</v>
      </c>
      <c r="M37">
        <v>0.09</v>
      </c>
      <c r="N37">
        <v>0.09</v>
      </c>
      <c r="O37">
        <v>0.1</v>
      </c>
      <c r="P37">
        <v>0.06</v>
      </c>
      <c r="Q37" s="19">
        <v>0.06</v>
      </c>
    </row>
    <row r="38" spans="1:17" ht="14.7" thickBot="1" x14ac:dyDescent="0.6">
      <c r="A38" s="20">
        <f t="shared" si="0"/>
        <v>30000</v>
      </c>
      <c r="B38" s="21">
        <v>50000</v>
      </c>
      <c r="C38" s="21">
        <f ca="1">RANDBETWEEN(Data!A38,Data!B38)</f>
        <v>48750</v>
      </c>
      <c r="D38" s="21" t="s">
        <v>34</v>
      </c>
      <c r="E38" s="21">
        <v>0.06</v>
      </c>
      <c r="F38" s="21">
        <v>0.06</v>
      </c>
      <c r="G38" s="21">
        <v>0.05</v>
      </c>
      <c r="H38" s="21">
        <v>0.03</v>
      </c>
      <c r="I38" s="21">
        <v>0.04</v>
      </c>
      <c r="J38" s="21">
        <v>0.04</v>
      </c>
      <c r="K38" s="21">
        <v>0.04</v>
      </c>
      <c r="L38" s="21">
        <v>0.04</v>
      </c>
      <c r="M38" s="21">
        <v>0.03</v>
      </c>
      <c r="N38" s="21">
        <v>0.04</v>
      </c>
      <c r="O38" s="21">
        <v>0.03</v>
      </c>
      <c r="P38" s="21">
        <v>0.03</v>
      </c>
      <c r="Q38" s="2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10B6-4AB3-4A63-B583-E71F3F7C4833}">
  <dimension ref="A1:AA73"/>
  <sheetViews>
    <sheetView topLeftCell="A71" workbookViewId="0">
      <selection activeCell="A15" sqref="A15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10" width="14.312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4" width="14.3125" bestFit="1" customWidth="1"/>
    <col min="25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36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0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124</v>
      </c>
      <c r="B3" s="4">
        <v>0.02</v>
      </c>
      <c r="C3" s="5">
        <f>C$1*$B3*$A3</f>
        <v>479215.35999999999</v>
      </c>
      <c r="D3" s="5">
        <f>D$1*$B3*$A3</f>
        <v>342297.04</v>
      </c>
      <c r="E3" s="5">
        <f>E$1*$B3*$A3</f>
        <v>239607.67999999999</v>
      </c>
      <c r="F3" s="5">
        <f>F$1*$B3*$A3</f>
        <v>171147.28</v>
      </c>
      <c r="G3" s="5">
        <f t="shared" ref="G3:L3" si="0">G$1*$B3*$A3</f>
        <v>136918.32</v>
      </c>
      <c r="H3" s="5">
        <f t="shared" si="0"/>
        <v>102689.36</v>
      </c>
      <c r="I3" s="5">
        <f t="shared" si="0"/>
        <v>68460.400000000009</v>
      </c>
      <c r="J3" s="5">
        <f t="shared" si="0"/>
        <v>68460.400000000009</v>
      </c>
      <c r="K3" s="5">
        <f t="shared" si="0"/>
        <v>51343.44</v>
      </c>
      <c r="L3" s="5">
        <f t="shared" si="0"/>
        <v>51343.44</v>
      </c>
      <c r="M3" s="46"/>
      <c r="O3" s="8">
        <f>A3</f>
        <v>124</v>
      </c>
      <c r="P3" s="4">
        <f>B3</f>
        <v>0.02</v>
      </c>
      <c r="Q3" s="5">
        <f>Q$1*$B3*$A3</f>
        <v>479215.35999999999</v>
      </c>
      <c r="R3" s="5">
        <f>R$1*$B3*$A3</f>
        <v>342297.04</v>
      </c>
      <c r="S3" s="5">
        <f>S$1*$B3*$A3</f>
        <v>239607.67999999999</v>
      </c>
      <c r="T3" s="5">
        <f>T$1*$B3*$A3</f>
        <v>171147.28</v>
      </c>
      <c r="U3" s="5">
        <f t="shared" ref="U3:Z3" si="1">U$1*$B3*$A3</f>
        <v>136918.32</v>
      </c>
      <c r="V3" s="5">
        <f t="shared" si="1"/>
        <v>102689.36</v>
      </c>
      <c r="W3" s="5">
        <f t="shared" si="1"/>
        <v>68460.400000000009</v>
      </c>
      <c r="X3" s="5">
        <f t="shared" si="1"/>
        <v>68460.400000000009</v>
      </c>
      <c r="Y3" s="5">
        <f t="shared" si="1"/>
        <v>51343.44</v>
      </c>
      <c r="Z3" s="5">
        <f t="shared" si="1"/>
        <v>51343.44</v>
      </c>
      <c r="AA3" s="46"/>
    </row>
    <row r="4" spans="1:27" ht="15" thickTop="1" thickBot="1" x14ac:dyDescent="0.6">
      <c r="A4" s="8">
        <v>1796</v>
      </c>
      <c r="B4" s="4">
        <v>0.02</v>
      </c>
      <c r="C4" s="5">
        <f t="shared" ref="C4:C13" si="2">C$1*$B4*$A4</f>
        <v>6940893.4399999995</v>
      </c>
      <c r="D4" s="5">
        <f t="shared" ref="D4:D13" si="3">$D$1*$B4*$A4</f>
        <v>4957786.16</v>
      </c>
      <c r="E4" s="5">
        <f t="shared" ref="E4:E13" si="4">$E$1*$B4*$A4</f>
        <v>3470446.7199999997</v>
      </c>
      <c r="F4" s="5">
        <f t="shared" ref="F4:L13" si="5">F$1*$B4*$A4</f>
        <v>2478875.12</v>
      </c>
      <c r="G4" s="5">
        <f t="shared" si="5"/>
        <v>1983107.28</v>
      </c>
      <c r="H4" s="5">
        <f t="shared" si="5"/>
        <v>1487339.44</v>
      </c>
      <c r="I4" s="5">
        <f t="shared" si="5"/>
        <v>991571.60000000009</v>
      </c>
      <c r="J4" s="5">
        <f t="shared" si="5"/>
        <v>991571.60000000009</v>
      </c>
      <c r="K4" s="5">
        <f t="shared" si="5"/>
        <v>743651.76</v>
      </c>
      <c r="L4" s="5">
        <f t="shared" si="5"/>
        <v>743651.76</v>
      </c>
      <c r="M4" s="46"/>
      <c r="O4" s="8">
        <f t="shared" ref="O4:O13" si="6">A4</f>
        <v>1796</v>
      </c>
      <c r="P4" s="4">
        <f t="shared" ref="P4:P13" si="7">B4</f>
        <v>0.02</v>
      </c>
      <c r="Q4" s="5">
        <f t="shared" ref="Q4:Q13" si="8">Q$1*$B4*$A4</f>
        <v>6940893.4399999995</v>
      </c>
      <c r="R4" s="5">
        <f t="shared" ref="R4:R13" si="9">$D$1*$B4*$A4</f>
        <v>4957786.16</v>
      </c>
      <c r="S4" s="5">
        <f t="shared" ref="S4:S13" si="10">$E$1*$B4*$A4</f>
        <v>3470446.7199999997</v>
      </c>
      <c r="T4" s="5">
        <f t="shared" ref="T4:Z13" si="11">T$1*$B4*$A4</f>
        <v>2478875.12</v>
      </c>
      <c r="U4" s="5">
        <f t="shared" si="11"/>
        <v>1983107.28</v>
      </c>
      <c r="V4" s="5">
        <f t="shared" si="11"/>
        <v>1487339.44</v>
      </c>
      <c r="W4" s="5">
        <f t="shared" si="11"/>
        <v>991571.60000000009</v>
      </c>
      <c r="X4" s="5">
        <f t="shared" si="11"/>
        <v>991571.60000000009</v>
      </c>
      <c r="Y4" s="5">
        <f t="shared" si="11"/>
        <v>743651.76</v>
      </c>
      <c r="Z4" s="5">
        <f t="shared" si="11"/>
        <v>743651.76</v>
      </c>
      <c r="AA4" s="46"/>
    </row>
    <row r="5" spans="1:27" ht="15" thickTop="1" thickBot="1" x14ac:dyDescent="0.6">
      <c r="A5" s="8">
        <v>2809</v>
      </c>
      <c r="B5" s="4">
        <v>7.0000000000000007E-2</v>
      </c>
      <c r="C5" s="5">
        <f t="shared" si="2"/>
        <v>37995208.160000004</v>
      </c>
      <c r="D5" s="5">
        <f t="shared" si="3"/>
        <v>27139462.490000002</v>
      </c>
      <c r="E5" s="5">
        <f t="shared" si="4"/>
        <v>18997604.080000002</v>
      </c>
      <c r="F5" s="5">
        <f t="shared" si="5"/>
        <v>13569632.930000002</v>
      </c>
      <c r="G5" s="5">
        <f t="shared" si="5"/>
        <v>10855745.670000002</v>
      </c>
      <c r="H5" s="5">
        <f t="shared" si="5"/>
        <v>8141858.4100000011</v>
      </c>
      <c r="I5" s="5">
        <f t="shared" si="5"/>
        <v>5427971.1500000004</v>
      </c>
      <c r="J5" s="5">
        <f t="shared" si="5"/>
        <v>5427971.1500000004</v>
      </c>
      <c r="K5" s="5">
        <f t="shared" si="5"/>
        <v>4070830.89</v>
      </c>
      <c r="L5" s="5">
        <f t="shared" si="5"/>
        <v>4070830.89</v>
      </c>
      <c r="M5" s="46"/>
      <c r="O5" s="8">
        <f t="shared" si="6"/>
        <v>2809</v>
      </c>
      <c r="P5" s="4">
        <f t="shared" si="7"/>
        <v>7.0000000000000007E-2</v>
      </c>
      <c r="Q5" s="5">
        <f t="shared" si="8"/>
        <v>37995208.160000004</v>
      </c>
      <c r="R5" s="5">
        <f t="shared" si="9"/>
        <v>27139462.490000002</v>
      </c>
      <c r="S5" s="5">
        <f t="shared" si="10"/>
        <v>18997604.080000002</v>
      </c>
      <c r="T5" s="5">
        <f t="shared" si="11"/>
        <v>13569632.930000002</v>
      </c>
      <c r="U5" s="5">
        <f t="shared" si="11"/>
        <v>10855745.670000002</v>
      </c>
      <c r="V5" s="5">
        <f t="shared" si="11"/>
        <v>8141858.4100000011</v>
      </c>
      <c r="W5" s="5">
        <f t="shared" si="11"/>
        <v>5427971.1500000004</v>
      </c>
      <c r="X5" s="5">
        <f t="shared" si="11"/>
        <v>5427971.1500000004</v>
      </c>
      <c r="Y5" s="5">
        <f t="shared" si="11"/>
        <v>4070830.89</v>
      </c>
      <c r="Z5" s="5">
        <f t="shared" si="11"/>
        <v>4070830.89</v>
      </c>
      <c r="AA5" s="46"/>
    </row>
    <row r="6" spans="1:27" ht="15" thickTop="1" thickBot="1" x14ac:dyDescent="0.6">
      <c r="A6" s="8">
        <v>5227</v>
      </c>
      <c r="B6" s="4">
        <v>0.09</v>
      </c>
      <c r="C6" s="5">
        <f t="shared" si="2"/>
        <v>90902129.760000005</v>
      </c>
      <c r="D6" s="5">
        <f t="shared" si="3"/>
        <v>64930159.890000001</v>
      </c>
      <c r="E6" s="5">
        <f t="shared" si="4"/>
        <v>45451064.880000003</v>
      </c>
      <c r="F6" s="5">
        <f t="shared" si="5"/>
        <v>32464844.73</v>
      </c>
      <c r="G6" s="5">
        <f t="shared" si="5"/>
        <v>25971969.869999997</v>
      </c>
      <c r="H6" s="5">
        <f t="shared" si="5"/>
        <v>19479095.009999998</v>
      </c>
      <c r="I6" s="5">
        <f t="shared" si="5"/>
        <v>12986220.149999999</v>
      </c>
      <c r="J6" s="5">
        <f t="shared" si="5"/>
        <v>12986220.149999999</v>
      </c>
      <c r="K6" s="5">
        <f t="shared" si="5"/>
        <v>9739312.2899999991</v>
      </c>
      <c r="L6" s="5">
        <f t="shared" si="5"/>
        <v>9739312.2899999991</v>
      </c>
      <c r="M6" s="46"/>
      <c r="O6" s="8">
        <f t="shared" si="6"/>
        <v>5227</v>
      </c>
      <c r="P6" s="4">
        <f t="shared" si="7"/>
        <v>0.09</v>
      </c>
      <c r="Q6" s="5">
        <f t="shared" si="8"/>
        <v>90902129.760000005</v>
      </c>
      <c r="R6" s="5">
        <f t="shared" si="9"/>
        <v>64930159.890000001</v>
      </c>
      <c r="S6" s="5">
        <f t="shared" si="10"/>
        <v>45451064.880000003</v>
      </c>
      <c r="T6" s="5">
        <f t="shared" si="11"/>
        <v>32464844.73</v>
      </c>
      <c r="U6" s="5">
        <f t="shared" si="11"/>
        <v>25971969.869999997</v>
      </c>
      <c r="V6" s="5">
        <f t="shared" si="11"/>
        <v>19479095.009999998</v>
      </c>
      <c r="W6" s="5">
        <f t="shared" si="11"/>
        <v>12986220.149999999</v>
      </c>
      <c r="X6" s="5">
        <f t="shared" si="11"/>
        <v>12986220.149999999</v>
      </c>
      <c r="Y6" s="5">
        <f t="shared" si="11"/>
        <v>9739312.2899999991</v>
      </c>
      <c r="Z6" s="5">
        <f t="shared" si="11"/>
        <v>9739312.2899999991</v>
      </c>
      <c r="AA6" s="46"/>
    </row>
    <row r="7" spans="1:27" ht="15" thickTop="1" thickBot="1" x14ac:dyDescent="0.6">
      <c r="A7" s="8">
        <v>6009</v>
      </c>
      <c r="B7" s="4">
        <v>0.1</v>
      </c>
      <c r="C7" s="5">
        <f t="shared" si="2"/>
        <v>116113108.8</v>
      </c>
      <c r="D7" s="5">
        <f t="shared" si="3"/>
        <v>82938020.700000003</v>
      </c>
      <c r="E7" s="5">
        <f t="shared" si="4"/>
        <v>58056554.399999999</v>
      </c>
      <c r="F7" s="5">
        <f t="shared" si="5"/>
        <v>41468709.899999999</v>
      </c>
      <c r="G7" s="5">
        <f t="shared" si="5"/>
        <v>33175088.100000001</v>
      </c>
      <c r="H7" s="5">
        <f t="shared" si="5"/>
        <v>24881466.300000001</v>
      </c>
      <c r="I7" s="5">
        <f t="shared" si="5"/>
        <v>16587844.5</v>
      </c>
      <c r="J7" s="5">
        <f t="shared" si="5"/>
        <v>16587844.5</v>
      </c>
      <c r="K7" s="5">
        <f t="shared" si="5"/>
        <v>12440432.700000001</v>
      </c>
      <c r="L7" s="5">
        <f t="shared" si="5"/>
        <v>12440432.700000001</v>
      </c>
      <c r="M7" s="46"/>
      <c r="O7" s="8">
        <f t="shared" si="6"/>
        <v>6009</v>
      </c>
      <c r="P7" s="4">
        <f t="shared" si="7"/>
        <v>0.1</v>
      </c>
      <c r="Q7" s="5">
        <f t="shared" si="8"/>
        <v>116113108.8</v>
      </c>
      <c r="R7" s="5">
        <f t="shared" si="9"/>
        <v>82938020.700000003</v>
      </c>
      <c r="S7" s="5">
        <f t="shared" si="10"/>
        <v>58056554.399999999</v>
      </c>
      <c r="T7" s="5">
        <f t="shared" si="11"/>
        <v>41468709.899999999</v>
      </c>
      <c r="U7" s="5">
        <f t="shared" si="11"/>
        <v>33175088.100000001</v>
      </c>
      <c r="V7" s="5">
        <f t="shared" si="11"/>
        <v>24881466.300000001</v>
      </c>
      <c r="W7" s="5">
        <f t="shared" si="11"/>
        <v>16587844.5</v>
      </c>
      <c r="X7" s="5">
        <f t="shared" si="11"/>
        <v>16587844.5</v>
      </c>
      <c r="Y7" s="5">
        <f t="shared" si="11"/>
        <v>12440432.700000001</v>
      </c>
      <c r="Z7" s="5">
        <f t="shared" si="11"/>
        <v>12440432.700000001</v>
      </c>
      <c r="AA7" s="46"/>
    </row>
    <row r="8" spans="1:27" ht="15" thickTop="1" thickBot="1" x14ac:dyDescent="0.6">
      <c r="A8" s="8">
        <v>9147</v>
      </c>
      <c r="B8" s="4">
        <v>0.11</v>
      </c>
      <c r="C8" s="5">
        <f t="shared" si="2"/>
        <v>194424241.44</v>
      </c>
      <c r="D8" s="5">
        <f t="shared" si="3"/>
        <v>138874601.91</v>
      </c>
      <c r="E8" s="5">
        <f t="shared" si="4"/>
        <v>97212120.719999999</v>
      </c>
      <c r="F8" s="5">
        <f t="shared" si="5"/>
        <v>69436797.870000005</v>
      </c>
      <c r="G8" s="5">
        <f t="shared" si="5"/>
        <v>55549639.530000001</v>
      </c>
      <c r="H8" s="5">
        <f t="shared" si="5"/>
        <v>41662481.190000005</v>
      </c>
      <c r="I8" s="5">
        <f t="shared" si="5"/>
        <v>27775322.850000001</v>
      </c>
      <c r="J8" s="5">
        <f t="shared" si="5"/>
        <v>27775322.850000001</v>
      </c>
      <c r="K8" s="5">
        <f t="shared" si="5"/>
        <v>20830737.509999998</v>
      </c>
      <c r="L8" s="5">
        <f t="shared" si="5"/>
        <v>20830737.509999998</v>
      </c>
      <c r="M8" s="46"/>
      <c r="O8" s="8">
        <f t="shared" si="6"/>
        <v>9147</v>
      </c>
      <c r="P8" s="4">
        <f t="shared" si="7"/>
        <v>0.11</v>
      </c>
      <c r="Q8" s="5">
        <f t="shared" si="8"/>
        <v>194424241.44</v>
      </c>
      <c r="R8" s="5">
        <f t="shared" si="9"/>
        <v>138874601.91</v>
      </c>
      <c r="S8" s="5">
        <f t="shared" si="10"/>
        <v>97212120.719999999</v>
      </c>
      <c r="T8" s="5">
        <f t="shared" si="11"/>
        <v>69436797.870000005</v>
      </c>
      <c r="U8" s="5">
        <f t="shared" si="11"/>
        <v>55549639.530000001</v>
      </c>
      <c r="V8" s="5">
        <f t="shared" si="11"/>
        <v>41662481.190000005</v>
      </c>
      <c r="W8" s="5">
        <f t="shared" si="11"/>
        <v>27775322.850000001</v>
      </c>
      <c r="X8" s="5">
        <f t="shared" si="11"/>
        <v>27775322.850000001</v>
      </c>
      <c r="Y8" s="5">
        <f t="shared" si="11"/>
        <v>20830737.509999998</v>
      </c>
      <c r="Z8" s="5">
        <f t="shared" si="11"/>
        <v>20830737.509999998</v>
      </c>
      <c r="AA8" s="46"/>
    </row>
    <row r="9" spans="1:27" ht="15" thickTop="1" thickBot="1" x14ac:dyDescent="0.6">
      <c r="A9" s="8">
        <v>11484</v>
      </c>
      <c r="B9" s="4">
        <v>0.11</v>
      </c>
      <c r="C9" s="5">
        <f t="shared" si="2"/>
        <v>244098391.68000001</v>
      </c>
      <c r="D9" s="5">
        <f t="shared" si="3"/>
        <v>174356174.52000001</v>
      </c>
      <c r="E9" s="5">
        <f t="shared" si="4"/>
        <v>122049195.84</v>
      </c>
      <c r="F9" s="5">
        <f t="shared" si="5"/>
        <v>87177455.640000001</v>
      </c>
      <c r="G9" s="5">
        <f t="shared" si="5"/>
        <v>69742217.159999996</v>
      </c>
      <c r="H9" s="5">
        <f t="shared" si="5"/>
        <v>52306978.680000007</v>
      </c>
      <c r="I9" s="5">
        <f t="shared" si="5"/>
        <v>34871740.200000003</v>
      </c>
      <c r="J9" s="5">
        <f t="shared" si="5"/>
        <v>34871740.200000003</v>
      </c>
      <c r="K9" s="5">
        <f t="shared" si="5"/>
        <v>26152857.719999999</v>
      </c>
      <c r="L9" s="5">
        <f>L$1*$B9*$A9</f>
        <v>26152857.719999999</v>
      </c>
      <c r="M9" s="46"/>
      <c r="O9" s="8">
        <f t="shared" si="6"/>
        <v>11484</v>
      </c>
      <c r="P9" s="4">
        <f t="shared" si="7"/>
        <v>0.11</v>
      </c>
      <c r="Q9" s="5">
        <f t="shared" si="8"/>
        <v>244098391.68000001</v>
      </c>
      <c r="R9" s="5">
        <f t="shared" si="9"/>
        <v>174356174.52000001</v>
      </c>
      <c r="S9" s="5">
        <f t="shared" si="10"/>
        <v>122049195.84</v>
      </c>
      <c r="T9" s="5">
        <f t="shared" si="11"/>
        <v>87177455.640000001</v>
      </c>
      <c r="U9" s="5">
        <f t="shared" si="11"/>
        <v>69742217.159999996</v>
      </c>
      <c r="V9" s="5">
        <f t="shared" si="11"/>
        <v>52306978.680000007</v>
      </c>
      <c r="W9" s="5">
        <f t="shared" si="11"/>
        <v>34871740.200000003</v>
      </c>
      <c r="X9" s="5">
        <f t="shared" si="11"/>
        <v>34871740.200000003</v>
      </c>
      <c r="Y9" s="5">
        <f t="shared" si="11"/>
        <v>26152857.719999999</v>
      </c>
      <c r="Z9" s="5">
        <f>Z$1*$B9*$A9</f>
        <v>26152857.719999999</v>
      </c>
      <c r="AA9" s="46"/>
    </row>
    <row r="10" spans="1:27" ht="15" thickTop="1" thickBot="1" x14ac:dyDescent="0.6">
      <c r="A10" s="8">
        <v>14337</v>
      </c>
      <c r="B10" s="4">
        <v>0.14000000000000001</v>
      </c>
      <c r="C10" s="5">
        <f t="shared" si="2"/>
        <v>387851405.76000005</v>
      </c>
      <c r="D10" s="5">
        <f t="shared" si="3"/>
        <v>277037005.14000005</v>
      </c>
      <c r="E10" s="5">
        <f t="shared" si="4"/>
        <v>193925702.88000003</v>
      </c>
      <c r="F10" s="5">
        <f t="shared" si="5"/>
        <v>138517498.98000002</v>
      </c>
      <c r="G10" s="5">
        <f t="shared" si="5"/>
        <v>110814400.62000002</v>
      </c>
      <c r="H10" s="5">
        <f t="shared" si="5"/>
        <v>83111302.260000005</v>
      </c>
      <c r="I10" s="5">
        <f t="shared" si="5"/>
        <v>55408203.900000006</v>
      </c>
      <c r="J10" s="5">
        <f t="shared" si="5"/>
        <v>55408203.900000006</v>
      </c>
      <c r="K10" s="5">
        <f t="shared" si="5"/>
        <v>41554647.539999999</v>
      </c>
      <c r="L10" s="5">
        <f t="shared" si="5"/>
        <v>41554647.539999999</v>
      </c>
      <c r="M10" s="46"/>
      <c r="O10" s="8">
        <f t="shared" si="6"/>
        <v>14337</v>
      </c>
      <c r="P10" s="4">
        <f t="shared" si="7"/>
        <v>0.14000000000000001</v>
      </c>
      <c r="Q10" s="5">
        <f t="shared" si="8"/>
        <v>387851405.76000005</v>
      </c>
      <c r="R10" s="5">
        <f t="shared" si="9"/>
        <v>277037005.14000005</v>
      </c>
      <c r="S10" s="5">
        <f t="shared" si="10"/>
        <v>193925702.88000003</v>
      </c>
      <c r="T10" s="5">
        <f t="shared" si="11"/>
        <v>138517498.98000002</v>
      </c>
      <c r="U10" s="5">
        <f t="shared" si="11"/>
        <v>110814400.62000002</v>
      </c>
      <c r="V10" s="5">
        <f t="shared" si="11"/>
        <v>83111302.260000005</v>
      </c>
      <c r="W10" s="5">
        <f t="shared" si="11"/>
        <v>55408203.900000006</v>
      </c>
      <c r="X10" s="5">
        <f t="shared" si="11"/>
        <v>55408203.900000006</v>
      </c>
      <c r="Y10" s="5">
        <f t="shared" si="11"/>
        <v>41554647.539999999</v>
      </c>
      <c r="Z10" s="5">
        <f t="shared" si="11"/>
        <v>41554647.539999999</v>
      </c>
      <c r="AA10" s="46"/>
    </row>
    <row r="11" spans="1:27" ht="15" thickTop="1" thickBot="1" x14ac:dyDescent="0.6">
      <c r="A11" s="8">
        <v>17426</v>
      </c>
      <c r="B11" s="4">
        <v>0.15</v>
      </c>
      <c r="C11" s="5">
        <f t="shared" si="2"/>
        <v>505089124.80000001</v>
      </c>
      <c r="D11" s="5">
        <f t="shared" si="3"/>
        <v>360778319.69999999</v>
      </c>
      <c r="E11" s="5">
        <f t="shared" si="4"/>
        <v>252544562.40000001</v>
      </c>
      <c r="F11" s="5">
        <f t="shared" si="5"/>
        <v>180387852.90000001</v>
      </c>
      <c r="G11" s="5">
        <f t="shared" si="5"/>
        <v>144310805.09999999</v>
      </c>
      <c r="H11" s="5">
        <f t="shared" si="5"/>
        <v>108233757.3</v>
      </c>
      <c r="I11" s="5">
        <f t="shared" si="5"/>
        <v>72156709.5</v>
      </c>
      <c r="J11" s="5">
        <f t="shared" si="5"/>
        <v>72156709.5</v>
      </c>
      <c r="K11" s="5">
        <f t="shared" si="5"/>
        <v>54115571.699999996</v>
      </c>
      <c r="L11" s="5">
        <f t="shared" si="5"/>
        <v>54115571.699999996</v>
      </c>
      <c r="M11" s="46"/>
      <c r="O11" s="8">
        <f t="shared" si="6"/>
        <v>17426</v>
      </c>
      <c r="P11" s="4">
        <f t="shared" si="7"/>
        <v>0.15</v>
      </c>
      <c r="Q11" s="5">
        <f t="shared" si="8"/>
        <v>505089124.80000001</v>
      </c>
      <c r="R11" s="5">
        <f t="shared" si="9"/>
        <v>360778319.69999999</v>
      </c>
      <c r="S11" s="5">
        <f t="shared" si="10"/>
        <v>252544562.40000001</v>
      </c>
      <c r="T11" s="5">
        <f t="shared" si="11"/>
        <v>180387852.90000001</v>
      </c>
      <c r="U11" s="5">
        <f t="shared" si="11"/>
        <v>144310805.09999999</v>
      </c>
      <c r="V11" s="5">
        <f t="shared" si="11"/>
        <v>108233757.3</v>
      </c>
      <c r="W11" s="5">
        <f t="shared" si="11"/>
        <v>72156709.5</v>
      </c>
      <c r="X11" s="5">
        <f t="shared" si="11"/>
        <v>72156709.5</v>
      </c>
      <c r="Y11" s="5">
        <f t="shared" si="11"/>
        <v>54115571.699999996</v>
      </c>
      <c r="Z11" s="5">
        <f t="shared" si="11"/>
        <v>54115571.699999996</v>
      </c>
      <c r="AA11" s="46"/>
    </row>
    <row r="12" spans="1:27" ht="15" thickTop="1" thickBot="1" x14ac:dyDescent="0.6">
      <c r="A12" s="8">
        <v>29229</v>
      </c>
      <c r="B12" s="4">
        <v>0.13</v>
      </c>
      <c r="C12" s="5">
        <f t="shared" si="2"/>
        <v>734237156.63999999</v>
      </c>
      <c r="D12" s="5">
        <f t="shared" si="3"/>
        <v>524455654.71000004</v>
      </c>
      <c r="E12" s="5">
        <f t="shared" si="4"/>
        <v>367118578.31999999</v>
      </c>
      <c r="F12" s="5">
        <f t="shared" si="5"/>
        <v>262225927.47</v>
      </c>
      <c r="G12" s="5">
        <f t="shared" si="5"/>
        <v>209781501.93000001</v>
      </c>
      <c r="H12" s="5">
        <f t="shared" si="5"/>
        <v>157337076.38999999</v>
      </c>
      <c r="I12" s="5">
        <f t="shared" si="5"/>
        <v>104892650.85000001</v>
      </c>
      <c r="J12" s="5">
        <f t="shared" si="5"/>
        <v>104892650.85000001</v>
      </c>
      <c r="K12" s="5">
        <f t="shared" si="5"/>
        <v>78666638.310000002</v>
      </c>
      <c r="L12" s="5">
        <f t="shared" si="5"/>
        <v>78666638.310000002</v>
      </c>
      <c r="M12" s="46"/>
      <c r="O12" s="8">
        <f t="shared" si="6"/>
        <v>29229</v>
      </c>
      <c r="P12" s="4">
        <f t="shared" si="7"/>
        <v>0.13</v>
      </c>
      <c r="Q12" s="5">
        <f t="shared" si="8"/>
        <v>734237156.63999999</v>
      </c>
      <c r="R12" s="5">
        <f t="shared" si="9"/>
        <v>524455654.71000004</v>
      </c>
      <c r="S12" s="5">
        <f t="shared" si="10"/>
        <v>367118578.31999999</v>
      </c>
      <c r="T12" s="5">
        <f t="shared" si="11"/>
        <v>262225927.47</v>
      </c>
      <c r="U12" s="5">
        <f t="shared" si="11"/>
        <v>209781501.93000001</v>
      </c>
      <c r="V12" s="5">
        <f t="shared" si="11"/>
        <v>157337076.38999999</v>
      </c>
      <c r="W12" s="5">
        <f t="shared" si="11"/>
        <v>104892650.85000001</v>
      </c>
      <c r="X12" s="5">
        <f t="shared" si="11"/>
        <v>104892650.85000001</v>
      </c>
      <c r="Y12" s="5">
        <f t="shared" si="11"/>
        <v>78666638.310000002</v>
      </c>
      <c r="Z12" s="5">
        <f t="shared" si="11"/>
        <v>78666638.310000002</v>
      </c>
      <c r="AA12" s="46"/>
    </row>
    <row r="13" spans="1:27" ht="15" thickTop="1" thickBot="1" x14ac:dyDescent="0.6">
      <c r="A13" s="9">
        <v>47335</v>
      </c>
      <c r="B13" s="10">
        <v>0.06</v>
      </c>
      <c r="C13" s="11">
        <f t="shared" si="2"/>
        <v>548798203.20000005</v>
      </c>
      <c r="D13" s="11">
        <f t="shared" si="3"/>
        <v>391999122.29999995</v>
      </c>
      <c r="E13" s="11">
        <f t="shared" si="4"/>
        <v>274399101.60000002</v>
      </c>
      <c r="F13" s="11">
        <f t="shared" si="5"/>
        <v>195998141.09999999</v>
      </c>
      <c r="G13" s="11">
        <f t="shared" si="5"/>
        <v>156799080.90000001</v>
      </c>
      <c r="H13" s="11">
        <f t="shared" si="5"/>
        <v>117600020.7</v>
      </c>
      <c r="I13" s="11">
        <f t="shared" si="5"/>
        <v>78400960.5</v>
      </c>
      <c r="J13" s="11">
        <f t="shared" si="5"/>
        <v>78400960.5</v>
      </c>
      <c r="K13" s="11">
        <f t="shared" si="5"/>
        <v>58798590.300000004</v>
      </c>
      <c r="L13" s="11">
        <f t="shared" si="5"/>
        <v>58798590.300000004</v>
      </c>
      <c r="M13" s="47"/>
      <c r="O13" s="9">
        <f t="shared" si="6"/>
        <v>47335</v>
      </c>
      <c r="P13" s="10">
        <f t="shared" si="7"/>
        <v>0.06</v>
      </c>
      <c r="Q13" s="11">
        <f t="shared" si="8"/>
        <v>548798203.20000005</v>
      </c>
      <c r="R13" s="11">
        <f t="shared" si="9"/>
        <v>391999122.29999995</v>
      </c>
      <c r="S13" s="11">
        <f t="shared" si="10"/>
        <v>274399101.60000002</v>
      </c>
      <c r="T13" s="11">
        <f t="shared" si="11"/>
        <v>195998141.09999999</v>
      </c>
      <c r="U13" s="11">
        <f t="shared" si="11"/>
        <v>156799080.90000001</v>
      </c>
      <c r="V13" s="11">
        <f t="shared" si="11"/>
        <v>117600020.7</v>
      </c>
      <c r="W13" s="11">
        <f t="shared" si="11"/>
        <v>78400960.5</v>
      </c>
      <c r="X13" s="11">
        <f t="shared" si="11"/>
        <v>78400960.5</v>
      </c>
      <c r="Y13" s="11">
        <f t="shared" si="11"/>
        <v>58798590.300000004</v>
      </c>
      <c r="Z13" s="11">
        <f t="shared" si="11"/>
        <v>58798590.300000004</v>
      </c>
      <c r="AA13" s="47"/>
    </row>
    <row r="15" spans="1:27" ht="14.7" thickBot="1" x14ac:dyDescent="0.6"/>
    <row r="16" spans="1:27" ht="19.5" customHeight="1" thickBot="1" x14ac:dyDescent="0.75">
      <c r="A16" s="12" t="s">
        <v>36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0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559</v>
      </c>
      <c r="B18" s="4">
        <v>0.02</v>
      </c>
      <c r="C18" s="5">
        <f>C$1*$B18*$A18</f>
        <v>2160333.7599999998</v>
      </c>
      <c r="D18" s="5">
        <f>D$1*$B18*$A18</f>
        <v>1543097.1400000001</v>
      </c>
      <c r="E18" s="5">
        <f>E$1*$B18*$A18</f>
        <v>1080166.8799999999</v>
      </c>
      <c r="F18" s="5">
        <f>F$1*$B18*$A18</f>
        <v>771542.98</v>
      </c>
      <c r="G18" s="5">
        <f t="shared" ref="G18:L18" si="12">G$1*$B18*$A18</f>
        <v>617236.62</v>
      </c>
      <c r="H18" s="5">
        <f t="shared" si="12"/>
        <v>462930.26</v>
      </c>
      <c r="I18" s="5">
        <f t="shared" si="12"/>
        <v>308623.90000000002</v>
      </c>
      <c r="J18" s="5">
        <f t="shared" si="12"/>
        <v>308623.90000000002</v>
      </c>
      <c r="K18" s="5">
        <f t="shared" si="12"/>
        <v>231459.54</v>
      </c>
      <c r="L18" s="5">
        <f t="shared" si="12"/>
        <v>231459.54</v>
      </c>
      <c r="M18" s="46"/>
      <c r="O18" s="8">
        <f>A18</f>
        <v>559</v>
      </c>
      <c r="P18" s="4">
        <f>B18</f>
        <v>0.02</v>
      </c>
      <c r="Q18" s="5">
        <f>Q$1*$B18*$A18</f>
        <v>2160333.7599999998</v>
      </c>
      <c r="R18" s="5">
        <f>R$1*$B18*$A18</f>
        <v>1543097.1400000001</v>
      </c>
      <c r="S18" s="5">
        <f>S$1*$B18*$A18</f>
        <v>1080166.8799999999</v>
      </c>
      <c r="T18" s="5">
        <f>T$1*$B18*$A18</f>
        <v>771542.98</v>
      </c>
      <c r="U18" s="5">
        <f t="shared" ref="U18:Z18" si="13">U$1*$B18*$A18</f>
        <v>617236.62</v>
      </c>
      <c r="V18" s="5">
        <f t="shared" si="13"/>
        <v>462930.26</v>
      </c>
      <c r="W18" s="5">
        <f t="shared" si="13"/>
        <v>308623.90000000002</v>
      </c>
      <c r="X18" s="5">
        <f t="shared" si="13"/>
        <v>308623.90000000002</v>
      </c>
      <c r="Y18" s="5">
        <f t="shared" si="13"/>
        <v>231459.54</v>
      </c>
      <c r="Z18" s="5">
        <f t="shared" si="13"/>
        <v>231459.54</v>
      </c>
      <c r="AA18" s="46"/>
    </row>
    <row r="19" spans="1:27" ht="15" thickTop="1" thickBot="1" x14ac:dyDescent="0.6">
      <c r="A19" s="8">
        <v>1115</v>
      </c>
      <c r="B19" s="4">
        <v>0.02</v>
      </c>
      <c r="C19" s="5">
        <f t="shared" ref="C19:C28" si="14">C$1*$B19*$A19</f>
        <v>4309073.5999999996</v>
      </c>
      <c r="D19" s="5">
        <f t="shared" ref="D19:D28" si="15">$D$1*$B19*$A19</f>
        <v>3077912.9</v>
      </c>
      <c r="E19" s="5">
        <f t="shared" ref="E19:E28" si="16">$E$1*$B19*$A19</f>
        <v>2154536.7999999998</v>
      </c>
      <c r="F19" s="5">
        <f t="shared" ref="F19:L28" si="17">F$1*$B19*$A19</f>
        <v>1538945.3</v>
      </c>
      <c r="G19" s="5">
        <f t="shared" si="17"/>
        <v>1231160.7000000002</v>
      </c>
      <c r="H19" s="5">
        <f t="shared" si="17"/>
        <v>923376.1</v>
      </c>
      <c r="I19" s="5">
        <f t="shared" si="17"/>
        <v>615591.5</v>
      </c>
      <c r="J19" s="5">
        <f t="shared" si="17"/>
        <v>615591.5</v>
      </c>
      <c r="K19" s="5">
        <f t="shared" si="17"/>
        <v>461676.9</v>
      </c>
      <c r="L19" s="5">
        <f t="shared" si="17"/>
        <v>461676.9</v>
      </c>
      <c r="M19" s="46"/>
      <c r="O19" s="8">
        <f t="shared" ref="O19:O28" si="18">A19</f>
        <v>1115</v>
      </c>
      <c r="P19" s="4">
        <f t="shared" ref="P19:P28" si="19">B19</f>
        <v>0.02</v>
      </c>
      <c r="Q19" s="5">
        <f t="shared" ref="Q19:Q28" si="20">Q$1*$B19*$A19</f>
        <v>4309073.5999999996</v>
      </c>
      <c r="R19" s="5">
        <f t="shared" ref="R19:R28" si="21">$D$1*$B19*$A19</f>
        <v>3077912.9</v>
      </c>
      <c r="S19" s="5">
        <f t="shared" ref="S19:S28" si="22">$E$1*$B19*$A19</f>
        <v>2154536.7999999998</v>
      </c>
      <c r="T19" s="5">
        <f t="shared" ref="T19:Z28" si="23">T$1*$B19*$A19</f>
        <v>1538945.3</v>
      </c>
      <c r="U19" s="5">
        <f t="shared" si="23"/>
        <v>1231160.7000000002</v>
      </c>
      <c r="V19" s="5">
        <f t="shared" si="23"/>
        <v>923376.1</v>
      </c>
      <c r="W19" s="5">
        <f t="shared" si="23"/>
        <v>615591.5</v>
      </c>
      <c r="X19" s="5">
        <f t="shared" si="23"/>
        <v>615591.5</v>
      </c>
      <c r="Y19" s="5">
        <f t="shared" si="23"/>
        <v>461676.9</v>
      </c>
      <c r="Z19" s="5">
        <f t="shared" si="23"/>
        <v>461676.9</v>
      </c>
      <c r="AA19" s="46"/>
    </row>
    <row r="20" spans="1:27" ht="15" thickTop="1" thickBot="1" x14ac:dyDescent="0.6">
      <c r="A20" s="8">
        <v>3087</v>
      </c>
      <c r="B20" s="4">
        <v>7.0000000000000007E-2</v>
      </c>
      <c r="C20" s="5">
        <f t="shared" si="14"/>
        <v>41755502.880000003</v>
      </c>
      <c r="D20" s="5">
        <f t="shared" si="15"/>
        <v>29825390.07</v>
      </c>
      <c r="E20" s="5">
        <f t="shared" si="16"/>
        <v>20877751.440000001</v>
      </c>
      <c r="F20" s="5">
        <f t="shared" si="17"/>
        <v>14912586.990000002</v>
      </c>
      <c r="G20" s="5">
        <f t="shared" si="17"/>
        <v>11930112.810000002</v>
      </c>
      <c r="H20" s="5">
        <f t="shared" si="17"/>
        <v>8947638.6300000008</v>
      </c>
      <c r="I20" s="5">
        <f t="shared" si="17"/>
        <v>5965164.4500000002</v>
      </c>
      <c r="J20" s="5">
        <f t="shared" si="17"/>
        <v>5965164.4500000002</v>
      </c>
      <c r="K20" s="5">
        <f t="shared" si="17"/>
        <v>4473711.2700000005</v>
      </c>
      <c r="L20" s="5">
        <f t="shared" si="17"/>
        <v>4473711.2700000005</v>
      </c>
      <c r="M20" s="46"/>
      <c r="O20" s="8">
        <f t="shared" si="18"/>
        <v>3087</v>
      </c>
      <c r="P20" s="4">
        <f t="shared" si="19"/>
        <v>7.0000000000000007E-2</v>
      </c>
      <c r="Q20" s="5">
        <f t="shared" si="20"/>
        <v>41755502.880000003</v>
      </c>
      <c r="R20" s="5">
        <f t="shared" si="21"/>
        <v>29825390.07</v>
      </c>
      <c r="S20" s="5">
        <f t="shared" si="22"/>
        <v>20877751.440000001</v>
      </c>
      <c r="T20" s="5">
        <f t="shared" si="23"/>
        <v>14912586.990000002</v>
      </c>
      <c r="U20" s="5">
        <f t="shared" si="23"/>
        <v>11930112.810000002</v>
      </c>
      <c r="V20" s="5">
        <f t="shared" si="23"/>
        <v>8947638.6300000008</v>
      </c>
      <c r="W20" s="5">
        <f t="shared" si="23"/>
        <v>5965164.4500000002</v>
      </c>
      <c r="X20" s="5">
        <f t="shared" si="23"/>
        <v>5965164.4500000002</v>
      </c>
      <c r="Y20" s="5">
        <f t="shared" si="23"/>
        <v>4473711.2700000005</v>
      </c>
      <c r="Z20" s="5">
        <f t="shared" si="23"/>
        <v>4473711.2700000005</v>
      </c>
      <c r="AA20" s="46"/>
    </row>
    <row r="21" spans="1:27" ht="15" thickTop="1" thickBot="1" x14ac:dyDescent="0.6">
      <c r="A21" s="8">
        <v>4691</v>
      </c>
      <c r="B21" s="4">
        <v>0.09</v>
      </c>
      <c r="C21" s="5">
        <f t="shared" si="14"/>
        <v>81580618.079999998</v>
      </c>
      <c r="D21" s="5">
        <f t="shared" si="15"/>
        <v>58271930.369999997</v>
      </c>
      <c r="E21" s="5">
        <f t="shared" si="16"/>
        <v>40790309.039999999</v>
      </c>
      <c r="F21" s="5">
        <f t="shared" si="17"/>
        <v>29135754.09</v>
      </c>
      <c r="G21" s="5">
        <f t="shared" si="17"/>
        <v>23308687.709999997</v>
      </c>
      <c r="H21" s="5">
        <f t="shared" si="17"/>
        <v>17481621.329999998</v>
      </c>
      <c r="I21" s="5">
        <f t="shared" si="17"/>
        <v>11654554.949999999</v>
      </c>
      <c r="J21" s="5">
        <f t="shared" si="17"/>
        <v>11654554.949999999</v>
      </c>
      <c r="K21" s="5">
        <f t="shared" si="17"/>
        <v>8740599.5700000003</v>
      </c>
      <c r="L21" s="5">
        <f t="shared" si="17"/>
        <v>8740599.5700000003</v>
      </c>
      <c r="M21" s="46"/>
      <c r="O21" s="8">
        <f t="shared" si="18"/>
        <v>4691</v>
      </c>
      <c r="P21" s="4">
        <f t="shared" si="19"/>
        <v>0.09</v>
      </c>
      <c r="Q21" s="5">
        <f t="shared" si="20"/>
        <v>81580618.079999998</v>
      </c>
      <c r="R21" s="5">
        <f t="shared" si="21"/>
        <v>58271930.369999997</v>
      </c>
      <c r="S21" s="5">
        <f t="shared" si="22"/>
        <v>40790309.039999999</v>
      </c>
      <c r="T21" s="5">
        <f t="shared" si="23"/>
        <v>29135754.09</v>
      </c>
      <c r="U21" s="5">
        <f t="shared" si="23"/>
        <v>23308687.709999997</v>
      </c>
      <c r="V21" s="5">
        <f t="shared" si="23"/>
        <v>17481621.329999998</v>
      </c>
      <c r="W21" s="5">
        <f t="shared" si="23"/>
        <v>11654554.949999999</v>
      </c>
      <c r="X21" s="5">
        <f t="shared" si="23"/>
        <v>11654554.949999999</v>
      </c>
      <c r="Y21" s="5">
        <f t="shared" si="23"/>
        <v>8740599.5700000003</v>
      </c>
      <c r="Z21" s="5">
        <f t="shared" si="23"/>
        <v>8740599.5700000003</v>
      </c>
      <c r="AA21" s="46"/>
    </row>
    <row r="22" spans="1:27" ht="15" thickTop="1" thickBot="1" x14ac:dyDescent="0.6">
      <c r="A22" s="8">
        <v>7118</v>
      </c>
      <c r="B22" s="4">
        <v>0.1</v>
      </c>
      <c r="C22" s="5">
        <f t="shared" si="14"/>
        <v>137542537.59999999</v>
      </c>
      <c r="D22" s="5">
        <f t="shared" si="15"/>
        <v>98244771.400000006</v>
      </c>
      <c r="E22" s="5">
        <f t="shared" si="16"/>
        <v>68771268.799999997</v>
      </c>
      <c r="F22" s="5">
        <f t="shared" si="17"/>
        <v>49122029.800000004</v>
      </c>
      <c r="G22" s="5">
        <f t="shared" si="17"/>
        <v>39297766.200000003</v>
      </c>
      <c r="H22" s="5">
        <f t="shared" si="17"/>
        <v>29473502.599999998</v>
      </c>
      <c r="I22" s="5">
        <f t="shared" si="17"/>
        <v>19649239</v>
      </c>
      <c r="J22" s="5">
        <f t="shared" si="17"/>
        <v>19649239</v>
      </c>
      <c r="K22" s="5">
        <f t="shared" si="17"/>
        <v>14736395.4</v>
      </c>
      <c r="L22" s="5">
        <f t="shared" si="17"/>
        <v>14736395.4</v>
      </c>
      <c r="M22" s="46"/>
      <c r="O22" s="8">
        <f t="shared" si="18"/>
        <v>7118</v>
      </c>
      <c r="P22" s="4">
        <f t="shared" si="19"/>
        <v>0.1</v>
      </c>
      <c r="Q22" s="5">
        <f t="shared" si="20"/>
        <v>137542537.59999999</v>
      </c>
      <c r="R22" s="5">
        <f t="shared" si="21"/>
        <v>98244771.400000006</v>
      </c>
      <c r="S22" s="5">
        <f t="shared" si="22"/>
        <v>68771268.799999997</v>
      </c>
      <c r="T22" s="5">
        <f t="shared" si="23"/>
        <v>49122029.800000004</v>
      </c>
      <c r="U22" s="5">
        <f t="shared" si="23"/>
        <v>39297766.200000003</v>
      </c>
      <c r="V22" s="5">
        <f t="shared" si="23"/>
        <v>29473502.599999998</v>
      </c>
      <c r="W22" s="5">
        <f t="shared" si="23"/>
        <v>19649239</v>
      </c>
      <c r="X22" s="5">
        <f t="shared" si="23"/>
        <v>19649239</v>
      </c>
      <c r="Y22" s="5">
        <f t="shared" si="23"/>
        <v>14736395.4</v>
      </c>
      <c r="Z22" s="5">
        <f t="shared" si="23"/>
        <v>14736395.4</v>
      </c>
      <c r="AA22" s="46"/>
    </row>
    <row r="23" spans="1:27" ht="15" thickTop="1" thickBot="1" x14ac:dyDescent="0.6">
      <c r="A23" s="8">
        <v>8360</v>
      </c>
      <c r="B23" s="4">
        <v>0.11</v>
      </c>
      <c r="C23" s="5">
        <f t="shared" si="14"/>
        <v>177696147.20000002</v>
      </c>
      <c r="D23" s="5">
        <f t="shared" si="15"/>
        <v>126925950.80000001</v>
      </c>
      <c r="E23" s="5">
        <f t="shared" si="16"/>
        <v>88848073.600000009</v>
      </c>
      <c r="F23" s="5">
        <f t="shared" si="17"/>
        <v>63462515.600000001</v>
      </c>
      <c r="G23" s="5">
        <f t="shared" si="17"/>
        <v>50770196.399999999</v>
      </c>
      <c r="H23" s="5">
        <f t="shared" si="17"/>
        <v>38077877.200000003</v>
      </c>
      <c r="I23" s="5">
        <f t="shared" si="17"/>
        <v>25385558</v>
      </c>
      <c r="J23" s="5">
        <f t="shared" si="17"/>
        <v>25385558</v>
      </c>
      <c r="K23" s="5">
        <f t="shared" si="17"/>
        <v>19038478.800000001</v>
      </c>
      <c r="L23" s="5">
        <f t="shared" si="17"/>
        <v>19038478.800000001</v>
      </c>
      <c r="M23" s="46"/>
      <c r="O23" s="8">
        <f t="shared" si="18"/>
        <v>8360</v>
      </c>
      <c r="P23" s="4">
        <f t="shared" si="19"/>
        <v>0.11</v>
      </c>
      <c r="Q23" s="5">
        <f t="shared" si="20"/>
        <v>177696147.20000002</v>
      </c>
      <c r="R23" s="5">
        <f t="shared" si="21"/>
        <v>126925950.80000001</v>
      </c>
      <c r="S23" s="5">
        <f t="shared" si="22"/>
        <v>88848073.600000009</v>
      </c>
      <c r="T23" s="5">
        <f t="shared" si="23"/>
        <v>63462515.600000001</v>
      </c>
      <c r="U23" s="5">
        <f t="shared" si="23"/>
        <v>50770196.399999999</v>
      </c>
      <c r="V23" s="5">
        <f t="shared" si="23"/>
        <v>38077877.200000003</v>
      </c>
      <c r="W23" s="5">
        <f t="shared" si="23"/>
        <v>25385558</v>
      </c>
      <c r="X23" s="5">
        <f t="shared" si="23"/>
        <v>25385558</v>
      </c>
      <c r="Y23" s="5">
        <f t="shared" si="23"/>
        <v>19038478.800000001</v>
      </c>
      <c r="Z23" s="5">
        <f t="shared" si="23"/>
        <v>19038478.800000001</v>
      </c>
      <c r="AA23" s="46"/>
    </row>
    <row r="24" spans="1:27" ht="15" thickTop="1" thickBot="1" x14ac:dyDescent="0.6">
      <c r="A24" s="8">
        <v>11978</v>
      </c>
      <c r="B24" s="4">
        <v>0.11</v>
      </c>
      <c r="C24" s="5">
        <f t="shared" si="14"/>
        <v>254598618.56</v>
      </c>
      <c r="D24" s="5">
        <f t="shared" si="15"/>
        <v>181856344.34</v>
      </c>
      <c r="E24" s="5">
        <f t="shared" si="16"/>
        <v>127299309.28</v>
      </c>
      <c r="F24" s="5">
        <f t="shared" si="17"/>
        <v>90927513.379999995</v>
      </c>
      <c r="G24" s="5">
        <f t="shared" si="17"/>
        <v>72742274.219999999</v>
      </c>
      <c r="H24" s="5">
        <f t="shared" si="17"/>
        <v>54557035.060000002</v>
      </c>
      <c r="I24" s="5">
        <f t="shared" si="17"/>
        <v>36371795.899999999</v>
      </c>
      <c r="J24" s="5">
        <f t="shared" si="17"/>
        <v>36371795.899999999</v>
      </c>
      <c r="K24" s="5">
        <f t="shared" si="17"/>
        <v>27277858.739999998</v>
      </c>
      <c r="L24" s="5">
        <f>L$1*$B24*$A24</f>
        <v>27277858.739999998</v>
      </c>
      <c r="M24" s="46"/>
      <c r="O24" s="8">
        <f t="shared" si="18"/>
        <v>11978</v>
      </c>
      <c r="P24" s="4">
        <f t="shared" si="19"/>
        <v>0.11</v>
      </c>
      <c r="Q24" s="5">
        <f t="shared" si="20"/>
        <v>254598618.56</v>
      </c>
      <c r="R24" s="5">
        <f t="shared" si="21"/>
        <v>181856344.34</v>
      </c>
      <c r="S24" s="5">
        <f t="shared" si="22"/>
        <v>127299309.28</v>
      </c>
      <c r="T24" s="5">
        <f t="shared" si="23"/>
        <v>90927513.379999995</v>
      </c>
      <c r="U24" s="5">
        <f t="shared" si="23"/>
        <v>72742274.219999999</v>
      </c>
      <c r="V24" s="5">
        <f t="shared" si="23"/>
        <v>54557035.060000002</v>
      </c>
      <c r="W24" s="5">
        <f t="shared" si="23"/>
        <v>36371795.899999999</v>
      </c>
      <c r="X24" s="5">
        <f t="shared" si="23"/>
        <v>36371795.899999999</v>
      </c>
      <c r="Y24" s="5">
        <f t="shared" si="23"/>
        <v>27277858.739999998</v>
      </c>
      <c r="Z24" s="5">
        <f>Z$1*$B24*$A24</f>
        <v>27277858.739999998</v>
      </c>
      <c r="AA24" s="46"/>
    </row>
    <row r="25" spans="1:27" ht="15" thickTop="1" thickBot="1" x14ac:dyDescent="0.6">
      <c r="A25" s="8">
        <v>14578</v>
      </c>
      <c r="B25" s="4">
        <v>0.14000000000000001</v>
      </c>
      <c r="C25" s="5">
        <f t="shared" si="14"/>
        <v>394371053.44000006</v>
      </c>
      <c r="D25" s="5">
        <f t="shared" si="15"/>
        <v>281693901.16000003</v>
      </c>
      <c r="E25" s="5">
        <f t="shared" si="16"/>
        <v>197185526.72000003</v>
      </c>
      <c r="F25" s="5">
        <f t="shared" si="17"/>
        <v>140845930.12</v>
      </c>
      <c r="G25" s="5">
        <f t="shared" si="17"/>
        <v>112677152.28000002</v>
      </c>
      <c r="H25" s="5">
        <f t="shared" si="17"/>
        <v>84508374.440000013</v>
      </c>
      <c r="I25" s="5">
        <f t="shared" si="17"/>
        <v>56339596.600000001</v>
      </c>
      <c r="J25" s="5">
        <f t="shared" si="17"/>
        <v>56339596.600000001</v>
      </c>
      <c r="K25" s="5">
        <f t="shared" si="17"/>
        <v>42253166.759999998</v>
      </c>
      <c r="L25" s="5">
        <f t="shared" si="17"/>
        <v>42253166.759999998</v>
      </c>
      <c r="M25" s="46"/>
      <c r="O25" s="8">
        <f t="shared" si="18"/>
        <v>14578</v>
      </c>
      <c r="P25" s="4">
        <f t="shared" si="19"/>
        <v>0.14000000000000001</v>
      </c>
      <c r="Q25" s="5">
        <f t="shared" si="20"/>
        <v>394371053.44000006</v>
      </c>
      <c r="R25" s="5">
        <f t="shared" si="21"/>
        <v>281693901.16000003</v>
      </c>
      <c r="S25" s="5">
        <f t="shared" si="22"/>
        <v>197185526.72000003</v>
      </c>
      <c r="T25" s="5">
        <f t="shared" si="23"/>
        <v>140845930.12</v>
      </c>
      <c r="U25" s="5">
        <f t="shared" si="23"/>
        <v>112677152.28000002</v>
      </c>
      <c r="V25" s="5">
        <f t="shared" si="23"/>
        <v>84508374.440000013</v>
      </c>
      <c r="W25" s="5">
        <f t="shared" si="23"/>
        <v>56339596.600000001</v>
      </c>
      <c r="X25" s="5">
        <f t="shared" si="23"/>
        <v>56339596.600000001</v>
      </c>
      <c r="Y25" s="5">
        <f t="shared" si="23"/>
        <v>42253166.759999998</v>
      </c>
      <c r="Z25" s="5">
        <f t="shared" si="23"/>
        <v>42253166.759999998</v>
      </c>
      <c r="AA25" s="46"/>
    </row>
    <row r="26" spans="1:27" ht="15" thickTop="1" thickBot="1" x14ac:dyDescent="0.6">
      <c r="A26" s="8">
        <v>15440</v>
      </c>
      <c r="B26" s="4">
        <v>0.15</v>
      </c>
      <c r="C26" s="5">
        <f t="shared" si="14"/>
        <v>447525312</v>
      </c>
      <c r="D26" s="5">
        <f t="shared" si="15"/>
        <v>319661268</v>
      </c>
      <c r="E26" s="5">
        <f t="shared" si="16"/>
        <v>223762656</v>
      </c>
      <c r="F26" s="5">
        <f t="shared" si="17"/>
        <v>159829476</v>
      </c>
      <c r="G26" s="5">
        <f t="shared" si="17"/>
        <v>127864044</v>
      </c>
      <c r="H26" s="5">
        <f t="shared" si="17"/>
        <v>95898612</v>
      </c>
      <c r="I26" s="5">
        <f t="shared" si="17"/>
        <v>63933180</v>
      </c>
      <c r="J26" s="5">
        <f t="shared" si="17"/>
        <v>63933180</v>
      </c>
      <c r="K26" s="5">
        <f t="shared" si="17"/>
        <v>47948148</v>
      </c>
      <c r="L26" s="5">
        <f t="shared" si="17"/>
        <v>47948148</v>
      </c>
      <c r="M26" s="46"/>
      <c r="O26" s="8">
        <f t="shared" si="18"/>
        <v>15440</v>
      </c>
      <c r="P26" s="4">
        <f t="shared" si="19"/>
        <v>0.15</v>
      </c>
      <c r="Q26" s="5">
        <f t="shared" si="20"/>
        <v>447525312</v>
      </c>
      <c r="R26" s="5">
        <f t="shared" si="21"/>
        <v>319661268</v>
      </c>
      <c r="S26" s="5">
        <f t="shared" si="22"/>
        <v>223762656</v>
      </c>
      <c r="T26" s="5">
        <f t="shared" si="23"/>
        <v>159829476</v>
      </c>
      <c r="U26" s="5">
        <f t="shared" si="23"/>
        <v>127864044</v>
      </c>
      <c r="V26" s="5">
        <f t="shared" si="23"/>
        <v>95898612</v>
      </c>
      <c r="W26" s="5">
        <f t="shared" si="23"/>
        <v>63933180</v>
      </c>
      <c r="X26" s="5">
        <f t="shared" si="23"/>
        <v>63933180</v>
      </c>
      <c r="Y26" s="5">
        <f t="shared" si="23"/>
        <v>47948148</v>
      </c>
      <c r="Z26" s="5">
        <f t="shared" si="23"/>
        <v>47948148</v>
      </c>
      <c r="AA26" s="46"/>
    </row>
    <row r="27" spans="1:27" ht="15" thickTop="1" thickBot="1" x14ac:dyDescent="0.6">
      <c r="A27" s="8">
        <v>23467</v>
      </c>
      <c r="B27" s="4">
        <v>0.13</v>
      </c>
      <c r="C27" s="5">
        <f t="shared" si="14"/>
        <v>589494794.72000003</v>
      </c>
      <c r="D27" s="5">
        <f t="shared" si="15"/>
        <v>421068146.33000004</v>
      </c>
      <c r="E27" s="5">
        <f t="shared" si="16"/>
        <v>294747397.36000001</v>
      </c>
      <c r="F27" s="5">
        <f t="shared" si="17"/>
        <v>210532547.81</v>
      </c>
      <c r="G27" s="5">
        <f t="shared" si="17"/>
        <v>168426648.39000002</v>
      </c>
      <c r="H27" s="5">
        <f t="shared" si="17"/>
        <v>126320748.97</v>
      </c>
      <c r="I27" s="5">
        <f t="shared" si="17"/>
        <v>84214849.549999997</v>
      </c>
      <c r="J27" s="5">
        <f t="shared" si="17"/>
        <v>84214849.549999997</v>
      </c>
      <c r="K27" s="5">
        <f t="shared" si="17"/>
        <v>63158849.129999995</v>
      </c>
      <c r="L27" s="5">
        <f t="shared" si="17"/>
        <v>63158849.129999995</v>
      </c>
      <c r="M27" s="46"/>
      <c r="O27" s="8">
        <f t="shared" si="18"/>
        <v>23467</v>
      </c>
      <c r="P27" s="4">
        <f t="shared" si="19"/>
        <v>0.13</v>
      </c>
      <c r="Q27" s="5">
        <f t="shared" si="20"/>
        <v>589494794.72000003</v>
      </c>
      <c r="R27" s="5">
        <f t="shared" si="21"/>
        <v>421068146.33000004</v>
      </c>
      <c r="S27" s="5">
        <f t="shared" si="22"/>
        <v>294747397.36000001</v>
      </c>
      <c r="T27" s="5">
        <f t="shared" si="23"/>
        <v>210532547.81</v>
      </c>
      <c r="U27" s="5">
        <f t="shared" si="23"/>
        <v>168426648.39000002</v>
      </c>
      <c r="V27" s="5">
        <f t="shared" si="23"/>
        <v>126320748.97</v>
      </c>
      <c r="W27" s="5">
        <f t="shared" si="23"/>
        <v>84214849.549999997</v>
      </c>
      <c r="X27" s="5">
        <f t="shared" si="23"/>
        <v>84214849.549999997</v>
      </c>
      <c r="Y27" s="5">
        <f t="shared" si="23"/>
        <v>63158849.129999995</v>
      </c>
      <c r="Z27" s="5">
        <f t="shared" si="23"/>
        <v>63158849.129999995</v>
      </c>
      <c r="AA27" s="46"/>
    </row>
    <row r="28" spans="1:27" ht="15" thickTop="1" thickBot="1" x14ac:dyDescent="0.6">
      <c r="A28" s="9">
        <v>48185</v>
      </c>
      <c r="B28" s="10">
        <v>0.06</v>
      </c>
      <c r="C28" s="11">
        <f t="shared" si="14"/>
        <v>558653035.20000005</v>
      </c>
      <c r="D28" s="11">
        <f t="shared" si="15"/>
        <v>399038295.29999995</v>
      </c>
      <c r="E28" s="11">
        <f t="shared" si="16"/>
        <v>279326517.60000002</v>
      </c>
      <c r="F28" s="11">
        <f t="shared" si="17"/>
        <v>199517702.09999999</v>
      </c>
      <c r="G28" s="11">
        <f t="shared" si="17"/>
        <v>159614739.90000001</v>
      </c>
      <c r="H28" s="11">
        <f t="shared" si="17"/>
        <v>119711777.7</v>
      </c>
      <c r="I28" s="11">
        <f t="shared" si="17"/>
        <v>79808815.5</v>
      </c>
      <c r="J28" s="11">
        <f t="shared" si="17"/>
        <v>79808815.5</v>
      </c>
      <c r="K28" s="11">
        <f t="shared" si="17"/>
        <v>59854443.300000004</v>
      </c>
      <c r="L28" s="11">
        <f t="shared" si="17"/>
        <v>59854443.300000004</v>
      </c>
      <c r="M28" s="47"/>
      <c r="O28" s="9">
        <f t="shared" si="18"/>
        <v>48185</v>
      </c>
      <c r="P28" s="10">
        <f t="shared" si="19"/>
        <v>0.06</v>
      </c>
      <c r="Q28" s="11">
        <f t="shared" si="20"/>
        <v>558653035.20000005</v>
      </c>
      <c r="R28" s="11">
        <f t="shared" si="21"/>
        <v>399038295.29999995</v>
      </c>
      <c r="S28" s="11">
        <f t="shared" si="22"/>
        <v>279326517.60000002</v>
      </c>
      <c r="T28" s="11">
        <f t="shared" si="23"/>
        <v>199517702.09999999</v>
      </c>
      <c r="U28" s="11">
        <f t="shared" si="23"/>
        <v>159614739.90000001</v>
      </c>
      <c r="V28" s="11">
        <f t="shared" si="23"/>
        <v>119711777.7</v>
      </c>
      <c r="W28" s="11">
        <f t="shared" si="23"/>
        <v>79808815.5</v>
      </c>
      <c r="X28" s="11">
        <f t="shared" si="23"/>
        <v>79808815.5</v>
      </c>
      <c r="Y28" s="11">
        <f t="shared" si="23"/>
        <v>59854443.300000004</v>
      </c>
      <c r="Z28" s="11">
        <f t="shared" si="23"/>
        <v>59854443.300000004</v>
      </c>
      <c r="AA28" s="47"/>
    </row>
    <row r="30" spans="1:27" ht="14.7" thickBot="1" x14ac:dyDescent="0.6"/>
    <row r="31" spans="1:27" ht="19.5" thickBot="1" x14ac:dyDescent="0.75">
      <c r="A31" s="12" t="s">
        <v>36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0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149</v>
      </c>
      <c r="B33" s="4">
        <v>0.02</v>
      </c>
      <c r="C33" s="5">
        <f>C$1*$B33*$A33</f>
        <v>575831.36</v>
      </c>
      <c r="D33" s="5">
        <f>D$1*$B33*$A33</f>
        <v>411308.54</v>
      </c>
      <c r="E33" s="5">
        <f>E$1*$B33*$A33</f>
        <v>287915.68</v>
      </c>
      <c r="F33" s="5">
        <f>F$1*$B33*$A33</f>
        <v>205652.78</v>
      </c>
      <c r="G33" s="5">
        <f t="shared" ref="G33:L33" si="24">G$1*$B33*$A33</f>
        <v>164522.82</v>
      </c>
      <c r="H33" s="5">
        <f t="shared" si="24"/>
        <v>123392.86</v>
      </c>
      <c r="I33" s="5">
        <f t="shared" si="24"/>
        <v>82262.900000000009</v>
      </c>
      <c r="J33" s="5">
        <f t="shared" si="24"/>
        <v>82262.900000000009</v>
      </c>
      <c r="K33" s="5">
        <f t="shared" si="24"/>
        <v>61694.94</v>
      </c>
      <c r="L33" s="5">
        <f t="shared" si="24"/>
        <v>61694.94</v>
      </c>
      <c r="M33" s="46"/>
      <c r="O33" s="8">
        <f>A33</f>
        <v>149</v>
      </c>
      <c r="P33" s="4">
        <f>B33</f>
        <v>0.02</v>
      </c>
      <c r="Q33" s="5">
        <f>Q$1*$B33*$A33</f>
        <v>575831.36</v>
      </c>
      <c r="R33" s="5">
        <f>R$1*$B33*$A33</f>
        <v>411308.54</v>
      </c>
      <c r="S33" s="5">
        <f>S$1*$B33*$A33</f>
        <v>287915.68</v>
      </c>
      <c r="T33" s="5">
        <f>T$1*$B33*$A33</f>
        <v>205652.78</v>
      </c>
      <c r="U33" s="5">
        <f t="shared" ref="U33:Z33" si="25">U$1*$B33*$A33</f>
        <v>164522.82</v>
      </c>
      <c r="V33" s="5">
        <f t="shared" si="25"/>
        <v>123392.86</v>
      </c>
      <c r="W33" s="5">
        <f t="shared" si="25"/>
        <v>82262.900000000009</v>
      </c>
      <c r="X33" s="5">
        <f t="shared" si="25"/>
        <v>82262.900000000009</v>
      </c>
      <c r="Y33" s="5">
        <f t="shared" si="25"/>
        <v>61694.94</v>
      </c>
      <c r="Z33" s="5">
        <f t="shared" si="25"/>
        <v>61694.94</v>
      </c>
      <c r="AA33" s="46"/>
    </row>
    <row r="34" spans="1:27" ht="15" thickTop="1" thickBot="1" x14ac:dyDescent="0.6">
      <c r="A34" s="8">
        <v>1682</v>
      </c>
      <c r="B34" s="4">
        <v>0.02</v>
      </c>
      <c r="C34" s="5">
        <f t="shared" ref="C34:C43" si="26">C$1*$B34*$A34</f>
        <v>6500324.4799999995</v>
      </c>
      <c r="D34" s="5">
        <f t="shared" ref="D34:D43" si="27">$D$1*$B34*$A34</f>
        <v>4643093.72</v>
      </c>
      <c r="E34" s="5">
        <f t="shared" ref="E34:E43" si="28">$E$1*$B34*$A34</f>
        <v>3250162.2399999998</v>
      </c>
      <c r="F34" s="5">
        <f t="shared" ref="F34:L43" si="29">F$1*$B34*$A34</f>
        <v>2321530.04</v>
      </c>
      <c r="G34" s="5">
        <f t="shared" si="29"/>
        <v>1857230.76</v>
      </c>
      <c r="H34" s="5">
        <f t="shared" si="29"/>
        <v>1392931.48</v>
      </c>
      <c r="I34" s="5">
        <f t="shared" si="29"/>
        <v>928632.20000000007</v>
      </c>
      <c r="J34" s="5">
        <f t="shared" si="29"/>
        <v>928632.20000000007</v>
      </c>
      <c r="K34" s="5">
        <f t="shared" si="29"/>
        <v>696448.92</v>
      </c>
      <c r="L34" s="5">
        <f t="shared" si="29"/>
        <v>696448.92</v>
      </c>
      <c r="M34" s="46"/>
      <c r="O34" s="8">
        <f t="shared" ref="O34:O43" si="30">A34</f>
        <v>1682</v>
      </c>
      <c r="P34" s="4">
        <f t="shared" ref="P34:P43" si="31">B34</f>
        <v>0.02</v>
      </c>
      <c r="Q34" s="5">
        <f t="shared" ref="Q34:Q43" si="32">Q$1*$B34*$A34</f>
        <v>6500324.4799999995</v>
      </c>
      <c r="R34" s="5">
        <f t="shared" ref="R34:R43" si="33">$D$1*$B34*$A34</f>
        <v>4643093.72</v>
      </c>
      <c r="S34" s="5">
        <f t="shared" ref="S34:S43" si="34">$E$1*$B34*$A34</f>
        <v>3250162.2399999998</v>
      </c>
      <c r="T34" s="5">
        <f t="shared" ref="T34:Z43" si="35">T$1*$B34*$A34</f>
        <v>2321530.04</v>
      </c>
      <c r="U34" s="5">
        <f t="shared" si="35"/>
        <v>1857230.76</v>
      </c>
      <c r="V34" s="5">
        <f t="shared" si="35"/>
        <v>1392931.48</v>
      </c>
      <c r="W34" s="5">
        <f t="shared" si="35"/>
        <v>928632.20000000007</v>
      </c>
      <c r="X34" s="5">
        <f t="shared" si="35"/>
        <v>928632.20000000007</v>
      </c>
      <c r="Y34" s="5">
        <f t="shared" si="35"/>
        <v>696448.92</v>
      </c>
      <c r="Z34" s="5">
        <f t="shared" si="35"/>
        <v>696448.92</v>
      </c>
      <c r="AA34" s="46"/>
    </row>
    <row r="35" spans="1:27" ht="15" thickTop="1" thickBot="1" x14ac:dyDescent="0.6">
      <c r="A35" s="8">
        <v>3541</v>
      </c>
      <c r="B35" s="4">
        <v>7.0000000000000007E-2</v>
      </c>
      <c r="C35" s="5">
        <f t="shared" si="26"/>
        <v>47896415.840000004</v>
      </c>
      <c r="D35" s="5">
        <f t="shared" si="27"/>
        <v>34211761.010000005</v>
      </c>
      <c r="E35" s="5">
        <f t="shared" si="28"/>
        <v>23948207.920000002</v>
      </c>
      <c r="F35" s="5">
        <f t="shared" si="29"/>
        <v>17105756.57</v>
      </c>
      <c r="G35" s="5">
        <f t="shared" si="29"/>
        <v>13684654.830000002</v>
      </c>
      <c r="H35" s="5">
        <f t="shared" si="29"/>
        <v>10263553.090000002</v>
      </c>
      <c r="I35" s="5">
        <f t="shared" si="29"/>
        <v>6842451.3500000006</v>
      </c>
      <c r="J35" s="5">
        <f t="shared" si="29"/>
        <v>6842451.3500000006</v>
      </c>
      <c r="K35" s="5">
        <f t="shared" si="29"/>
        <v>5131652.6100000003</v>
      </c>
      <c r="L35" s="5">
        <f t="shared" si="29"/>
        <v>5131652.6100000003</v>
      </c>
      <c r="M35" s="46"/>
      <c r="O35" s="8">
        <f t="shared" si="30"/>
        <v>3541</v>
      </c>
      <c r="P35" s="4">
        <f t="shared" si="31"/>
        <v>7.0000000000000007E-2</v>
      </c>
      <c r="Q35" s="5">
        <f t="shared" si="32"/>
        <v>47896415.840000004</v>
      </c>
      <c r="R35" s="5">
        <f t="shared" si="33"/>
        <v>34211761.010000005</v>
      </c>
      <c r="S35" s="5">
        <f t="shared" si="34"/>
        <v>23948207.920000002</v>
      </c>
      <c r="T35" s="5">
        <f t="shared" si="35"/>
        <v>17105756.57</v>
      </c>
      <c r="U35" s="5">
        <f t="shared" si="35"/>
        <v>13684654.830000002</v>
      </c>
      <c r="V35" s="5">
        <f t="shared" si="35"/>
        <v>10263553.090000002</v>
      </c>
      <c r="W35" s="5">
        <f t="shared" si="35"/>
        <v>6842451.3500000006</v>
      </c>
      <c r="X35" s="5">
        <f t="shared" si="35"/>
        <v>6842451.3500000006</v>
      </c>
      <c r="Y35" s="5">
        <f t="shared" si="35"/>
        <v>5131652.6100000003</v>
      </c>
      <c r="Z35" s="5">
        <f t="shared" si="35"/>
        <v>5131652.6100000003</v>
      </c>
      <c r="AA35" s="46"/>
    </row>
    <row r="36" spans="1:27" ht="15" thickTop="1" thickBot="1" x14ac:dyDescent="0.6">
      <c r="A36" s="8">
        <v>5211</v>
      </c>
      <c r="B36" s="4">
        <v>0.09</v>
      </c>
      <c r="C36" s="5">
        <f t="shared" si="26"/>
        <v>90623875.680000007</v>
      </c>
      <c r="D36" s="5">
        <f t="shared" si="27"/>
        <v>64731406.769999996</v>
      </c>
      <c r="E36" s="5">
        <f t="shared" si="28"/>
        <v>45311937.840000004</v>
      </c>
      <c r="F36" s="5">
        <f t="shared" si="29"/>
        <v>32365468.890000001</v>
      </c>
      <c r="G36" s="5">
        <f t="shared" si="29"/>
        <v>25892468.909999996</v>
      </c>
      <c r="H36" s="5">
        <f t="shared" si="29"/>
        <v>19419468.93</v>
      </c>
      <c r="I36" s="5">
        <f t="shared" si="29"/>
        <v>12946468.949999999</v>
      </c>
      <c r="J36" s="5">
        <f t="shared" si="29"/>
        <v>12946468.949999999</v>
      </c>
      <c r="K36" s="5">
        <f t="shared" si="29"/>
        <v>9709499.9700000007</v>
      </c>
      <c r="L36" s="5">
        <f t="shared" si="29"/>
        <v>9709499.9700000007</v>
      </c>
      <c r="M36" s="46"/>
      <c r="O36" s="8">
        <f t="shared" si="30"/>
        <v>5211</v>
      </c>
      <c r="P36" s="4">
        <f t="shared" si="31"/>
        <v>0.09</v>
      </c>
      <c r="Q36" s="5">
        <f t="shared" si="32"/>
        <v>90623875.680000007</v>
      </c>
      <c r="R36" s="5">
        <f t="shared" si="33"/>
        <v>64731406.769999996</v>
      </c>
      <c r="S36" s="5">
        <f t="shared" si="34"/>
        <v>45311937.840000004</v>
      </c>
      <c r="T36" s="5">
        <f t="shared" si="35"/>
        <v>32365468.890000001</v>
      </c>
      <c r="U36" s="5">
        <f t="shared" si="35"/>
        <v>25892468.909999996</v>
      </c>
      <c r="V36" s="5">
        <f t="shared" si="35"/>
        <v>19419468.93</v>
      </c>
      <c r="W36" s="5">
        <f t="shared" si="35"/>
        <v>12946468.949999999</v>
      </c>
      <c r="X36" s="5">
        <f t="shared" si="35"/>
        <v>12946468.949999999</v>
      </c>
      <c r="Y36" s="5">
        <f t="shared" si="35"/>
        <v>9709499.9700000007</v>
      </c>
      <c r="Z36" s="5">
        <f t="shared" si="35"/>
        <v>9709499.9700000007</v>
      </c>
      <c r="AA36" s="46"/>
    </row>
    <row r="37" spans="1:27" ht="15" thickTop="1" thickBot="1" x14ac:dyDescent="0.6">
      <c r="A37" s="8">
        <v>6973</v>
      </c>
      <c r="B37" s="4">
        <v>0.1</v>
      </c>
      <c r="C37" s="5">
        <f t="shared" si="26"/>
        <v>134740673.59999999</v>
      </c>
      <c r="D37" s="5">
        <f t="shared" si="27"/>
        <v>96243437.900000006</v>
      </c>
      <c r="E37" s="5">
        <f t="shared" si="28"/>
        <v>67370336.799999997</v>
      </c>
      <c r="F37" s="5">
        <f t="shared" si="29"/>
        <v>48121370.300000004</v>
      </c>
      <c r="G37" s="5">
        <f t="shared" si="29"/>
        <v>38497235.700000003</v>
      </c>
      <c r="H37" s="5">
        <f t="shared" si="29"/>
        <v>28873101.099999998</v>
      </c>
      <c r="I37" s="5">
        <f t="shared" si="29"/>
        <v>19248966.5</v>
      </c>
      <c r="J37" s="5">
        <f t="shared" si="29"/>
        <v>19248966.5</v>
      </c>
      <c r="K37" s="5">
        <f t="shared" si="29"/>
        <v>14436201.9</v>
      </c>
      <c r="L37" s="5">
        <f t="shared" si="29"/>
        <v>14436201.9</v>
      </c>
      <c r="M37" s="46"/>
      <c r="O37" s="8">
        <f t="shared" si="30"/>
        <v>6973</v>
      </c>
      <c r="P37" s="4">
        <f t="shared" si="31"/>
        <v>0.1</v>
      </c>
      <c r="Q37" s="5">
        <f t="shared" si="32"/>
        <v>134740673.59999999</v>
      </c>
      <c r="R37" s="5">
        <f t="shared" si="33"/>
        <v>96243437.900000006</v>
      </c>
      <c r="S37" s="5">
        <f t="shared" si="34"/>
        <v>67370336.799999997</v>
      </c>
      <c r="T37" s="5">
        <f t="shared" si="35"/>
        <v>48121370.300000004</v>
      </c>
      <c r="U37" s="5">
        <f t="shared" si="35"/>
        <v>38497235.700000003</v>
      </c>
      <c r="V37" s="5">
        <f t="shared" si="35"/>
        <v>28873101.099999998</v>
      </c>
      <c r="W37" s="5">
        <f t="shared" si="35"/>
        <v>19248966.5</v>
      </c>
      <c r="X37" s="5">
        <f t="shared" si="35"/>
        <v>19248966.5</v>
      </c>
      <c r="Y37" s="5">
        <f t="shared" si="35"/>
        <v>14436201.9</v>
      </c>
      <c r="Z37" s="5">
        <f t="shared" si="35"/>
        <v>14436201.9</v>
      </c>
      <c r="AA37" s="46"/>
    </row>
    <row r="38" spans="1:27" ht="15" thickTop="1" thickBot="1" x14ac:dyDescent="0.6">
      <c r="A38" s="8">
        <v>8828</v>
      </c>
      <c r="B38" s="4">
        <v>0.11</v>
      </c>
      <c r="C38" s="5">
        <f t="shared" si="26"/>
        <v>187643730.56</v>
      </c>
      <c r="D38" s="5">
        <f t="shared" si="27"/>
        <v>134031374.84</v>
      </c>
      <c r="E38" s="5">
        <f t="shared" si="28"/>
        <v>93821865.280000001</v>
      </c>
      <c r="F38" s="5">
        <f t="shared" si="29"/>
        <v>67015201.880000003</v>
      </c>
      <c r="G38" s="5">
        <f t="shared" si="29"/>
        <v>53612355.719999999</v>
      </c>
      <c r="H38" s="5">
        <f t="shared" si="29"/>
        <v>40209509.560000002</v>
      </c>
      <c r="I38" s="5">
        <f t="shared" si="29"/>
        <v>26806663.400000002</v>
      </c>
      <c r="J38" s="5">
        <f t="shared" si="29"/>
        <v>26806663.400000002</v>
      </c>
      <c r="K38" s="5">
        <f t="shared" si="29"/>
        <v>20104269.239999998</v>
      </c>
      <c r="L38" s="5">
        <f t="shared" si="29"/>
        <v>20104269.239999998</v>
      </c>
      <c r="M38" s="46"/>
      <c r="O38" s="8">
        <f t="shared" si="30"/>
        <v>8828</v>
      </c>
      <c r="P38" s="4">
        <f t="shared" si="31"/>
        <v>0.11</v>
      </c>
      <c r="Q38" s="5">
        <f t="shared" si="32"/>
        <v>187643730.56</v>
      </c>
      <c r="R38" s="5">
        <f t="shared" si="33"/>
        <v>134031374.84</v>
      </c>
      <c r="S38" s="5">
        <f t="shared" si="34"/>
        <v>93821865.280000001</v>
      </c>
      <c r="T38" s="5">
        <f t="shared" si="35"/>
        <v>67015201.880000003</v>
      </c>
      <c r="U38" s="5">
        <f t="shared" si="35"/>
        <v>53612355.719999999</v>
      </c>
      <c r="V38" s="5">
        <f t="shared" si="35"/>
        <v>40209509.560000002</v>
      </c>
      <c r="W38" s="5">
        <f t="shared" si="35"/>
        <v>26806663.400000002</v>
      </c>
      <c r="X38" s="5">
        <f t="shared" si="35"/>
        <v>26806663.400000002</v>
      </c>
      <c r="Y38" s="5">
        <f t="shared" si="35"/>
        <v>20104269.239999998</v>
      </c>
      <c r="Z38" s="5">
        <f t="shared" si="35"/>
        <v>20104269.239999998</v>
      </c>
      <c r="AA38" s="46"/>
    </row>
    <row r="39" spans="1:27" ht="15" thickTop="1" thickBot="1" x14ac:dyDescent="0.6">
      <c r="A39" s="8">
        <v>10440</v>
      </c>
      <c r="B39" s="4">
        <v>0.11</v>
      </c>
      <c r="C39" s="5">
        <f t="shared" si="26"/>
        <v>221907628.80000001</v>
      </c>
      <c r="D39" s="5">
        <f t="shared" si="27"/>
        <v>158505613.20000002</v>
      </c>
      <c r="E39" s="5">
        <f t="shared" si="28"/>
        <v>110953814.40000001</v>
      </c>
      <c r="F39" s="5">
        <f t="shared" si="29"/>
        <v>79252232.400000006</v>
      </c>
      <c r="G39" s="5">
        <f t="shared" si="29"/>
        <v>63402015.599999994</v>
      </c>
      <c r="H39" s="5">
        <f t="shared" si="29"/>
        <v>47551798.800000004</v>
      </c>
      <c r="I39" s="5">
        <f t="shared" si="29"/>
        <v>31701582.000000004</v>
      </c>
      <c r="J39" s="5">
        <f t="shared" si="29"/>
        <v>31701582.000000004</v>
      </c>
      <c r="K39" s="5">
        <f t="shared" si="29"/>
        <v>23775325.199999999</v>
      </c>
      <c r="L39" s="5">
        <f>L$1*$B39*$A39</f>
        <v>23775325.199999999</v>
      </c>
      <c r="M39" s="46"/>
      <c r="O39" s="8">
        <f t="shared" si="30"/>
        <v>10440</v>
      </c>
      <c r="P39" s="4">
        <f t="shared" si="31"/>
        <v>0.11</v>
      </c>
      <c r="Q39" s="5">
        <f t="shared" si="32"/>
        <v>221907628.80000001</v>
      </c>
      <c r="R39" s="5">
        <f t="shared" si="33"/>
        <v>158505613.20000002</v>
      </c>
      <c r="S39" s="5">
        <f t="shared" si="34"/>
        <v>110953814.40000001</v>
      </c>
      <c r="T39" s="5">
        <f t="shared" si="35"/>
        <v>79252232.400000006</v>
      </c>
      <c r="U39" s="5">
        <f t="shared" si="35"/>
        <v>63402015.599999994</v>
      </c>
      <c r="V39" s="5">
        <f t="shared" si="35"/>
        <v>47551798.800000004</v>
      </c>
      <c r="W39" s="5">
        <f t="shared" si="35"/>
        <v>31701582.000000004</v>
      </c>
      <c r="X39" s="5">
        <f t="shared" si="35"/>
        <v>31701582.000000004</v>
      </c>
      <c r="Y39" s="5">
        <f t="shared" si="35"/>
        <v>23775325.199999999</v>
      </c>
      <c r="Z39" s="5">
        <f>Z$1*$B39*$A39</f>
        <v>23775325.199999999</v>
      </c>
      <c r="AA39" s="46"/>
    </row>
    <row r="40" spans="1:27" ht="15" thickTop="1" thickBot="1" x14ac:dyDescent="0.6">
      <c r="A40" s="8">
        <v>14414</v>
      </c>
      <c r="B40" s="4">
        <v>0.14000000000000001</v>
      </c>
      <c r="C40" s="5">
        <f t="shared" si="26"/>
        <v>389934446.72000003</v>
      </c>
      <c r="D40" s="5">
        <f t="shared" si="27"/>
        <v>278524893.08000004</v>
      </c>
      <c r="E40" s="5">
        <f t="shared" si="28"/>
        <v>194967223.36000001</v>
      </c>
      <c r="F40" s="5">
        <f t="shared" si="29"/>
        <v>139261437.56</v>
      </c>
      <c r="G40" s="5">
        <f t="shared" si="29"/>
        <v>111409553.64000002</v>
      </c>
      <c r="H40" s="5">
        <f t="shared" si="29"/>
        <v>83557669.720000014</v>
      </c>
      <c r="I40" s="5">
        <f t="shared" si="29"/>
        <v>55705785.800000004</v>
      </c>
      <c r="J40" s="5">
        <f t="shared" si="29"/>
        <v>55705785.800000004</v>
      </c>
      <c r="K40" s="5">
        <f t="shared" si="29"/>
        <v>41777825.880000003</v>
      </c>
      <c r="L40" s="5">
        <f t="shared" si="29"/>
        <v>41777825.880000003</v>
      </c>
      <c r="M40" s="46"/>
      <c r="O40" s="8">
        <f t="shared" si="30"/>
        <v>14414</v>
      </c>
      <c r="P40" s="4">
        <f t="shared" si="31"/>
        <v>0.14000000000000001</v>
      </c>
      <c r="Q40" s="5">
        <f t="shared" si="32"/>
        <v>389934446.72000003</v>
      </c>
      <c r="R40" s="5">
        <f t="shared" si="33"/>
        <v>278524893.08000004</v>
      </c>
      <c r="S40" s="5">
        <f t="shared" si="34"/>
        <v>194967223.36000001</v>
      </c>
      <c r="T40" s="5">
        <f t="shared" si="35"/>
        <v>139261437.56</v>
      </c>
      <c r="U40" s="5">
        <f t="shared" si="35"/>
        <v>111409553.64000002</v>
      </c>
      <c r="V40" s="5">
        <f t="shared" si="35"/>
        <v>83557669.720000014</v>
      </c>
      <c r="W40" s="5">
        <f t="shared" si="35"/>
        <v>55705785.800000004</v>
      </c>
      <c r="X40" s="5">
        <f t="shared" si="35"/>
        <v>55705785.800000004</v>
      </c>
      <c r="Y40" s="5">
        <f t="shared" si="35"/>
        <v>41777825.880000003</v>
      </c>
      <c r="Z40" s="5">
        <f t="shared" si="35"/>
        <v>41777825.880000003</v>
      </c>
      <c r="AA40" s="46"/>
    </row>
    <row r="41" spans="1:27" ht="15" thickTop="1" thickBot="1" x14ac:dyDescent="0.6">
      <c r="A41" s="8">
        <v>16482</v>
      </c>
      <c r="B41" s="4">
        <v>0.15</v>
      </c>
      <c r="C41" s="5">
        <f t="shared" si="26"/>
        <v>477727473.59999996</v>
      </c>
      <c r="D41" s="5">
        <f t="shared" si="27"/>
        <v>341234262.90000004</v>
      </c>
      <c r="E41" s="5">
        <f t="shared" si="28"/>
        <v>238863736.79999998</v>
      </c>
      <c r="F41" s="5">
        <f t="shared" si="29"/>
        <v>170615895.29999998</v>
      </c>
      <c r="G41" s="5">
        <f t="shared" si="29"/>
        <v>136493210.70000002</v>
      </c>
      <c r="H41" s="5">
        <f t="shared" si="29"/>
        <v>102370526.10000001</v>
      </c>
      <c r="I41" s="5">
        <f t="shared" si="29"/>
        <v>68247841.5</v>
      </c>
      <c r="J41" s="5">
        <f t="shared" si="29"/>
        <v>68247841.5</v>
      </c>
      <c r="K41" s="5">
        <f t="shared" si="29"/>
        <v>51184026.899999999</v>
      </c>
      <c r="L41" s="5">
        <f t="shared" si="29"/>
        <v>51184026.899999999</v>
      </c>
      <c r="M41" s="46"/>
      <c r="O41" s="8">
        <f t="shared" si="30"/>
        <v>16482</v>
      </c>
      <c r="P41" s="4">
        <f t="shared" si="31"/>
        <v>0.15</v>
      </c>
      <c r="Q41" s="5">
        <f t="shared" si="32"/>
        <v>477727473.59999996</v>
      </c>
      <c r="R41" s="5">
        <f t="shared" si="33"/>
        <v>341234262.90000004</v>
      </c>
      <c r="S41" s="5">
        <f t="shared" si="34"/>
        <v>238863736.79999998</v>
      </c>
      <c r="T41" s="5">
        <f t="shared" si="35"/>
        <v>170615895.29999998</v>
      </c>
      <c r="U41" s="5">
        <f t="shared" si="35"/>
        <v>136493210.70000002</v>
      </c>
      <c r="V41" s="5">
        <f t="shared" si="35"/>
        <v>102370526.10000001</v>
      </c>
      <c r="W41" s="5">
        <f t="shared" si="35"/>
        <v>68247841.5</v>
      </c>
      <c r="X41" s="5">
        <f t="shared" si="35"/>
        <v>68247841.5</v>
      </c>
      <c r="Y41" s="5">
        <f t="shared" si="35"/>
        <v>51184026.899999999</v>
      </c>
      <c r="Z41" s="5">
        <f t="shared" si="35"/>
        <v>51184026.899999999</v>
      </c>
      <c r="AA41" s="46"/>
    </row>
    <row r="42" spans="1:27" ht="15" thickTop="1" thickBot="1" x14ac:dyDescent="0.6">
      <c r="A42" s="8">
        <v>22747</v>
      </c>
      <c r="B42" s="4">
        <v>0.13</v>
      </c>
      <c r="C42" s="5">
        <f t="shared" si="26"/>
        <v>571408279.51999998</v>
      </c>
      <c r="D42" s="5">
        <f t="shared" si="27"/>
        <v>408149193.53000003</v>
      </c>
      <c r="E42" s="5">
        <f t="shared" si="28"/>
        <v>285704139.75999999</v>
      </c>
      <c r="F42" s="5">
        <f t="shared" si="29"/>
        <v>204073118.21000001</v>
      </c>
      <c r="G42" s="5">
        <f t="shared" si="29"/>
        <v>163259085.99000001</v>
      </c>
      <c r="H42" s="5">
        <f t="shared" si="29"/>
        <v>122445053.77</v>
      </c>
      <c r="I42" s="5">
        <f t="shared" si="29"/>
        <v>81631021.549999997</v>
      </c>
      <c r="J42" s="5">
        <f t="shared" si="29"/>
        <v>81631021.549999997</v>
      </c>
      <c r="K42" s="5">
        <f t="shared" si="29"/>
        <v>61221048.329999998</v>
      </c>
      <c r="L42" s="5">
        <f t="shared" si="29"/>
        <v>61221048.329999998</v>
      </c>
      <c r="M42" s="46"/>
      <c r="O42" s="8">
        <f t="shared" si="30"/>
        <v>22747</v>
      </c>
      <c r="P42" s="4">
        <f t="shared" si="31"/>
        <v>0.13</v>
      </c>
      <c r="Q42" s="5">
        <f t="shared" si="32"/>
        <v>571408279.51999998</v>
      </c>
      <c r="R42" s="5">
        <f t="shared" si="33"/>
        <v>408149193.53000003</v>
      </c>
      <c r="S42" s="5">
        <f t="shared" si="34"/>
        <v>285704139.75999999</v>
      </c>
      <c r="T42" s="5">
        <f t="shared" si="35"/>
        <v>204073118.21000001</v>
      </c>
      <c r="U42" s="5">
        <f t="shared" si="35"/>
        <v>163259085.99000001</v>
      </c>
      <c r="V42" s="5">
        <f t="shared" si="35"/>
        <v>122445053.77</v>
      </c>
      <c r="W42" s="5">
        <f t="shared" si="35"/>
        <v>81631021.549999997</v>
      </c>
      <c r="X42" s="5">
        <f t="shared" si="35"/>
        <v>81631021.549999997</v>
      </c>
      <c r="Y42" s="5">
        <f t="shared" si="35"/>
        <v>61221048.329999998</v>
      </c>
      <c r="Z42" s="5">
        <f t="shared" si="35"/>
        <v>61221048.329999998</v>
      </c>
      <c r="AA42" s="46"/>
    </row>
    <row r="43" spans="1:27" ht="15" thickTop="1" thickBot="1" x14ac:dyDescent="0.6">
      <c r="A43" s="9">
        <v>49343</v>
      </c>
      <c r="B43" s="10">
        <v>0.06</v>
      </c>
      <c r="C43" s="11">
        <f t="shared" si="26"/>
        <v>572078794.56000006</v>
      </c>
      <c r="D43" s="11">
        <f t="shared" si="27"/>
        <v>408628133.33999997</v>
      </c>
      <c r="E43" s="11">
        <f t="shared" si="28"/>
        <v>286039397.28000003</v>
      </c>
      <c r="F43" s="11">
        <f t="shared" si="29"/>
        <v>204312586.38</v>
      </c>
      <c r="G43" s="11">
        <f t="shared" si="29"/>
        <v>163450661.22</v>
      </c>
      <c r="H43" s="11">
        <f t="shared" si="29"/>
        <v>122588736.06</v>
      </c>
      <c r="I43" s="11">
        <f t="shared" si="29"/>
        <v>81726810.899999991</v>
      </c>
      <c r="J43" s="11">
        <f t="shared" si="29"/>
        <v>81726810.899999991</v>
      </c>
      <c r="K43" s="11">
        <f t="shared" si="29"/>
        <v>61292887.740000002</v>
      </c>
      <c r="L43" s="11">
        <f t="shared" si="29"/>
        <v>61292887.740000002</v>
      </c>
      <c r="M43" s="47"/>
      <c r="O43" s="9">
        <f t="shared" si="30"/>
        <v>49343</v>
      </c>
      <c r="P43" s="10">
        <f t="shared" si="31"/>
        <v>0.06</v>
      </c>
      <c r="Q43" s="11">
        <f t="shared" si="32"/>
        <v>572078794.56000006</v>
      </c>
      <c r="R43" s="11">
        <f t="shared" si="33"/>
        <v>408628133.33999997</v>
      </c>
      <c r="S43" s="11">
        <f t="shared" si="34"/>
        <v>286039397.28000003</v>
      </c>
      <c r="T43" s="11">
        <f t="shared" si="35"/>
        <v>204312586.38</v>
      </c>
      <c r="U43" s="11">
        <f t="shared" si="35"/>
        <v>163450661.22</v>
      </c>
      <c r="V43" s="11">
        <f t="shared" si="35"/>
        <v>122588736.06</v>
      </c>
      <c r="W43" s="11">
        <f t="shared" si="35"/>
        <v>81726810.899999991</v>
      </c>
      <c r="X43" s="11">
        <f t="shared" si="35"/>
        <v>81726810.899999991</v>
      </c>
      <c r="Y43" s="11">
        <f t="shared" si="35"/>
        <v>61292887.740000002</v>
      </c>
      <c r="Z43" s="11">
        <f t="shared" si="35"/>
        <v>61292887.740000002</v>
      </c>
      <c r="AA43" s="47"/>
    </row>
    <row r="45" spans="1:27" ht="14.7" thickBot="1" x14ac:dyDescent="0.6"/>
    <row r="46" spans="1:27" ht="19.5" thickBot="1" x14ac:dyDescent="0.75">
      <c r="A46" s="12" t="s">
        <v>36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0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181</v>
      </c>
      <c r="B48" s="4">
        <v>0.02</v>
      </c>
      <c r="C48" s="5">
        <f>C$1*$B48*$A48</f>
        <v>699499.84</v>
      </c>
      <c r="D48" s="5">
        <f>D$1*$B48*$A48</f>
        <v>499643.26</v>
      </c>
      <c r="E48" s="5">
        <f>E$1*$B48*$A48</f>
        <v>349749.92</v>
      </c>
      <c r="F48" s="5">
        <f>F$1*$B48*$A48</f>
        <v>249819.82</v>
      </c>
      <c r="G48" s="5">
        <f t="shared" ref="G48:L48" si="36">G$1*$B48*$A48</f>
        <v>199856.58000000002</v>
      </c>
      <c r="H48" s="5">
        <f t="shared" si="36"/>
        <v>149893.34</v>
      </c>
      <c r="I48" s="5">
        <f t="shared" si="36"/>
        <v>99930.1</v>
      </c>
      <c r="J48" s="5">
        <f t="shared" si="36"/>
        <v>99930.1</v>
      </c>
      <c r="K48" s="5">
        <f t="shared" si="36"/>
        <v>74944.86</v>
      </c>
      <c r="L48" s="5">
        <f t="shared" si="36"/>
        <v>74944.86</v>
      </c>
      <c r="M48" s="46"/>
      <c r="O48" s="8">
        <f>A48</f>
        <v>181</v>
      </c>
      <c r="P48" s="4">
        <f>B48</f>
        <v>0.02</v>
      </c>
      <c r="Q48" s="5">
        <f>Q$1*$B48*$A48</f>
        <v>699499.84</v>
      </c>
      <c r="R48" s="5">
        <f>R$1*$B48*$A48</f>
        <v>499643.26</v>
      </c>
      <c r="S48" s="5">
        <f>S$1*$B48*$A48</f>
        <v>349749.92</v>
      </c>
      <c r="T48" s="5">
        <f>T$1*$B48*$A48</f>
        <v>249819.82</v>
      </c>
      <c r="U48" s="5">
        <f t="shared" ref="U48:Z48" si="37">U$1*$B48*$A48</f>
        <v>199856.58000000002</v>
      </c>
      <c r="V48" s="5">
        <f t="shared" si="37"/>
        <v>149893.34</v>
      </c>
      <c r="W48" s="5">
        <f t="shared" si="37"/>
        <v>99930.1</v>
      </c>
      <c r="X48" s="5">
        <f t="shared" si="37"/>
        <v>99930.1</v>
      </c>
      <c r="Y48" s="5">
        <f t="shared" si="37"/>
        <v>74944.86</v>
      </c>
      <c r="Z48" s="5">
        <f t="shared" si="37"/>
        <v>74944.86</v>
      </c>
      <c r="AA48" s="46"/>
    </row>
    <row r="49" spans="1:27" ht="15" thickTop="1" thickBot="1" x14ac:dyDescent="0.6">
      <c r="A49" s="8">
        <v>1746</v>
      </c>
      <c r="B49" s="4">
        <v>0.02</v>
      </c>
      <c r="C49" s="5">
        <f t="shared" ref="C49:C58" si="38">C$1*$B49*$A49</f>
        <v>6747661.4399999995</v>
      </c>
      <c r="D49" s="5">
        <f t="shared" ref="D49:D58" si="39">$D$1*$B49*$A49</f>
        <v>4819763.16</v>
      </c>
      <c r="E49" s="5">
        <f t="shared" ref="E49:E58" si="40">$E$1*$B49*$A49</f>
        <v>3373830.7199999997</v>
      </c>
      <c r="F49" s="5">
        <f t="shared" ref="F49:L58" si="41">F$1*$B49*$A49</f>
        <v>2409864.12</v>
      </c>
      <c r="G49" s="5">
        <f t="shared" si="41"/>
        <v>1927898.28</v>
      </c>
      <c r="H49" s="5">
        <f t="shared" si="41"/>
        <v>1445932.44</v>
      </c>
      <c r="I49" s="5">
        <f t="shared" si="41"/>
        <v>963966.60000000009</v>
      </c>
      <c r="J49" s="5">
        <f t="shared" si="41"/>
        <v>963966.60000000009</v>
      </c>
      <c r="K49" s="5">
        <f t="shared" si="41"/>
        <v>722948.76</v>
      </c>
      <c r="L49" s="5">
        <f t="shared" si="41"/>
        <v>722948.76</v>
      </c>
      <c r="M49" s="46"/>
      <c r="O49" s="8">
        <f t="shared" ref="O49:O58" si="42">A49</f>
        <v>1746</v>
      </c>
      <c r="P49" s="4">
        <f t="shared" ref="P49:P58" si="43">B49</f>
        <v>0.02</v>
      </c>
      <c r="Q49" s="5">
        <f t="shared" ref="Q49:Q58" si="44">Q$1*$B49*$A49</f>
        <v>6747661.4399999995</v>
      </c>
      <c r="R49" s="5">
        <f t="shared" ref="R49:R58" si="45">$D$1*$B49*$A49</f>
        <v>4819763.16</v>
      </c>
      <c r="S49" s="5">
        <f t="shared" ref="S49:S58" si="46">$E$1*$B49*$A49</f>
        <v>3373830.7199999997</v>
      </c>
      <c r="T49" s="5">
        <f t="shared" ref="T49:Z58" si="47">T$1*$B49*$A49</f>
        <v>2409864.12</v>
      </c>
      <c r="U49" s="5">
        <f t="shared" si="47"/>
        <v>1927898.28</v>
      </c>
      <c r="V49" s="5">
        <f t="shared" si="47"/>
        <v>1445932.44</v>
      </c>
      <c r="W49" s="5">
        <f t="shared" si="47"/>
        <v>963966.60000000009</v>
      </c>
      <c r="X49" s="5">
        <f t="shared" si="47"/>
        <v>963966.60000000009</v>
      </c>
      <c r="Y49" s="5">
        <f t="shared" si="47"/>
        <v>722948.76</v>
      </c>
      <c r="Z49" s="5">
        <f t="shared" si="47"/>
        <v>722948.76</v>
      </c>
      <c r="AA49" s="46"/>
    </row>
    <row r="50" spans="1:27" ht="15" thickTop="1" thickBot="1" x14ac:dyDescent="0.6">
      <c r="A50" s="8">
        <v>2526</v>
      </c>
      <c r="B50" s="4">
        <v>7.0000000000000007E-2</v>
      </c>
      <c r="C50" s="5">
        <f t="shared" si="38"/>
        <v>34167282.240000002</v>
      </c>
      <c r="D50" s="5">
        <f t="shared" si="39"/>
        <v>24405226.860000003</v>
      </c>
      <c r="E50" s="5">
        <f t="shared" si="40"/>
        <v>17083641.120000001</v>
      </c>
      <c r="F50" s="5">
        <f t="shared" si="41"/>
        <v>12202525.020000001</v>
      </c>
      <c r="G50" s="5">
        <f t="shared" si="41"/>
        <v>9762055.3800000008</v>
      </c>
      <c r="H50" s="5">
        <f t="shared" si="41"/>
        <v>7321585.7400000002</v>
      </c>
      <c r="I50" s="5">
        <f t="shared" si="41"/>
        <v>4881116.1000000006</v>
      </c>
      <c r="J50" s="5">
        <f t="shared" si="41"/>
        <v>4881116.1000000006</v>
      </c>
      <c r="K50" s="5">
        <f t="shared" si="41"/>
        <v>3660704.46</v>
      </c>
      <c r="L50" s="5">
        <f t="shared" si="41"/>
        <v>3660704.46</v>
      </c>
      <c r="M50" s="46"/>
      <c r="O50" s="8">
        <f t="shared" si="42"/>
        <v>2526</v>
      </c>
      <c r="P50" s="4">
        <f t="shared" si="43"/>
        <v>7.0000000000000007E-2</v>
      </c>
      <c r="Q50" s="5">
        <f t="shared" si="44"/>
        <v>34167282.240000002</v>
      </c>
      <c r="R50" s="5">
        <f t="shared" si="45"/>
        <v>24405226.860000003</v>
      </c>
      <c r="S50" s="5">
        <f t="shared" si="46"/>
        <v>17083641.120000001</v>
      </c>
      <c r="T50" s="5">
        <f t="shared" si="47"/>
        <v>12202525.020000001</v>
      </c>
      <c r="U50" s="5">
        <f t="shared" si="47"/>
        <v>9762055.3800000008</v>
      </c>
      <c r="V50" s="5">
        <f t="shared" si="47"/>
        <v>7321585.7400000002</v>
      </c>
      <c r="W50" s="5">
        <f t="shared" si="47"/>
        <v>4881116.1000000006</v>
      </c>
      <c r="X50" s="5">
        <f t="shared" si="47"/>
        <v>4881116.1000000006</v>
      </c>
      <c r="Y50" s="5">
        <f t="shared" si="47"/>
        <v>3660704.46</v>
      </c>
      <c r="Z50" s="5">
        <f t="shared" si="47"/>
        <v>3660704.46</v>
      </c>
      <c r="AA50" s="46"/>
    </row>
    <row r="51" spans="1:27" ht="15" thickTop="1" thickBot="1" x14ac:dyDescent="0.6">
      <c r="A51" s="8">
        <v>5313</v>
      </c>
      <c r="B51" s="4">
        <v>0.09</v>
      </c>
      <c r="C51" s="5">
        <f t="shared" si="38"/>
        <v>92397745.440000013</v>
      </c>
      <c r="D51" s="5">
        <f t="shared" si="39"/>
        <v>65998457.909999996</v>
      </c>
      <c r="E51" s="5">
        <f t="shared" si="40"/>
        <v>46198872.720000006</v>
      </c>
      <c r="F51" s="5">
        <f t="shared" si="41"/>
        <v>32998989.869999997</v>
      </c>
      <c r="G51" s="5">
        <f t="shared" si="41"/>
        <v>26399287.529999997</v>
      </c>
      <c r="H51" s="5">
        <f t="shared" si="41"/>
        <v>19799585.189999998</v>
      </c>
      <c r="I51" s="5">
        <f t="shared" si="41"/>
        <v>13199882.85</v>
      </c>
      <c r="J51" s="5">
        <f t="shared" si="41"/>
        <v>13199882.85</v>
      </c>
      <c r="K51" s="5">
        <f t="shared" si="41"/>
        <v>9899553.5099999998</v>
      </c>
      <c r="L51" s="5">
        <f t="shared" si="41"/>
        <v>9899553.5099999998</v>
      </c>
      <c r="M51" s="46"/>
      <c r="O51" s="8">
        <f t="shared" si="42"/>
        <v>5313</v>
      </c>
      <c r="P51" s="4">
        <f t="shared" si="43"/>
        <v>0.09</v>
      </c>
      <c r="Q51" s="5">
        <f t="shared" si="44"/>
        <v>92397745.440000013</v>
      </c>
      <c r="R51" s="5">
        <f t="shared" si="45"/>
        <v>65998457.909999996</v>
      </c>
      <c r="S51" s="5">
        <f t="shared" si="46"/>
        <v>46198872.720000006</v>
      </c>
      <c r="T51" s="5">
        <f t="shared" si="47"/>
        <v>32998989.869999997</v>
      </c>
      <c r="U51" s="5">
        <f t="shared" si="47"/>
        <v>26399287.529999997</v>
      </c>
      <c r="V51" s="5">
        <f t="shared" si="47"/>
        <v>19799585.189999998</v>
      </c>
      <c r="W51" s="5">
        <f t="shared" si="47"/>
        <v>13199882.85</v>
      </c>
      <c r="X51" s="5">
        <f t="shared" si="47"/>
        <v>13199882.85</v>
      </c>
      <c r="Y51" s="5">
        <f t="shared" si="47"/>
        <v>9899553.5099999998</v>
      </c>
      <c r="Z51" s="5">
        <f t="shared" si="47"/>
        <v>9899553.5099999998</v>
      </c>
      <c r="AA51" s="46"/>
    </row>
    <row r="52" spans="1:27" ht="15" thickTop="1" thickBot="1" x14ac:dyDescent="0.6">
      <c r="A52" s="8">
        <v>7538</v>
      </c>
      <c r="B52" s="4">
        <v>0.1</v>
      </c>
      <c r="C52" s="5">
        <f t="shared" si="38"/>
        <v>145658281.59999999</v>
      </c>
      <c r="D52" s="5">
        <f t="shared" si="39"/>
        <v>104041737.40000001</v>
      </c>
      <c r="E52" s="5">
        <f t="shared" si="40"/>
        <v>72829140.799999997</v>
      </c>
      <c r="F52" s="5">
        <f t="shared" si="41"/>
        <v>52020491.800000004</v>
      </c>
      <c r="G52" s="5">
        <f t="shared" si="41"/>
        <v>41616544.200000003</v>
      </c>
      <c r="H52" s="5">
        <f t="shared" si="41"/>
        <v>31212596.599999998</v>
      </c>
      <c r="I52" s="5">
        <f t="shared" si="41"/>
        <v>20808649</v>
      </c>
      <c r="J52" s="5">
        <f t="shared" si="41"/>
        <v>20808649</v>
      </c>
      <c r="K52" s="5">
        <f t="shared" si="41"/>
        <v>15605921.400000002</v>
      </c>
      <c r="L52" s="5">
        <f t="shared" si="41"/>
        <v>15605921.400000002</v>
      </c>
      <c r="M52" s="46"/>
      <c r="O52" s="8">
        <f t="shared" si="42"/>
        <v>7538</v>
      </c>
      <c r="P52" s="4">
        <f t="shared" si="43"/>
        <v>0.1</v>
      </c>
      <c r="Q52" s="5">
        <f t="shared" si="44"/>
        <v>145658281.59999999</v>
      </c>
      <c r="R52" s="5">
        <f t="shared" si="45"/>
        <v>104041737.40000001</v>
      </c>
      <c r="S52" s="5">
        <f t="shared" si="46"/>
        <v>72829140.799999997</v>
      </c>
      <c r="T52" s="5">
        <f t="shared" si="47"/>
        <v>52020491.800000004</v>
      </c>
      <c r="U52" s="5">
        <f t="shared" si="47"/>
        <v>41616544.200000003</v>
      </c>
      <c r="V52" s="5">
        <f t="shared" si="47"/>
        <v>31212596.599999998</v>
      </c>
      <c r="W52" s="5">
        <f t="shared" si="47"/>
        <v>20808649</v>
      </c>
      <c r="X52" s="5">
        <f t="shared" si="47"/>
        <v>20808649</v>
      </c>
      <c r="Y52" s="5">
        <f t="shared" si="47"/>
        <v>15605921.400000002</v>
      </c>
      <c r="Z52" s="5">
        <f t="shared" si="47"/>
        <v>15605921.400000002</v>
      </c>
      <c r="AA52" s="46"/>
    </row>
    <row r="53" spans="1:27" ht="15" thickTop="1" thickBot="1" x14ac:dyDescent="0.6">
      <c r="A53" s="8">
        <v>8923</v>
      </c>
      <c r="B53" s="4">
        <v>0.11</v>
      </c>
      <c r="C53" s="5">
        <f t="shared" si="38"/>
        <v>189663004.96000001</v>
      </c>
      <c r="D53" s="5">
        <f t="shared" si="39"/>
        <v>135473715.19</v>
      </c>
      <c r="E53" s="5">
        <f t="shared" si="40"/>
        <v>94831502.480000004</v>
      </c>
      <c r="F53" s="5">
        <f t="shared" si="41"/>
        <v>67736366.829999998</v>
      </c>
      <c r="G53" s="5">
        <f t="shared" si="41"/>
        <v>54189289.769999996</v>
      </c>
      <c r="H53" s="5">
        <f t="shared" si="41"/>
        <v>40642212.710000001</v>
      </c>
      <c r="I53" s="5">
        <f t="shared" si="41"/>
        <v>27095135.650000002</v>
      </c>
      <c r="J53" s="5">
        <f t="shared" si="41"/>
        <v>27095135.650000002</v>
      </c>
      <c r="K53" s="5">
        <f t="shared" si="41"/>
        <v>20320615.59</v>
      </c>
      <c r="L53" s="5">
        <f t="shared" si="41"/>
        <v>20320615.59</v>
      </c>
      <c r="M53" s="46"/>
      <c r="O53" s="8">
        <f t="shared" si="42"/>
        <v>8923</v>
      </c>
      <c r="P53" s="4">
        <f t="shared" si="43"/>
        <v>0.11</v>
      </c>
      <c r="Q53" s="5">
        <f t="shared" si="44"/>
        <v>189663004.96000001</v>
      </c>
      <c r="R53" s="5">
        <f t="shared" si="45"/>
        <v>135473715.19</v>
      </c>
      <c r="S53" s="5">
        <f t="shared" si="46"/>
        <v>94831502.480000004</v>
      </c>
      <c r="T53" s="5">
        <f t="shared" si="47"/>
        <v>67736366.829999998</v>
      </c>
      <c r="U53" s="5">
        <f t="shared" si="47"/>
        <v>54189289.769999996</v>
      </c>
      <c r="V53" s="5">
        <f t="shared" si="47"/>
        <v>40642212.710000001</v>
      </c>
      <c r="W53" s="5">
        <f t="shared" si="47"/>
        <v>27095135.650000002</v>
      </c>
      <c r="X53" s="5">
        <f t="shared" si="47"/>
        <v>27095135.650000002</v>
      </c>
      <c r="Y53" s="5">
        <f t="shared" si="47"/>
        <v>20320615.59</v>
      </c>
      <c r="Z53" s="5">
        <f t="shared" si="47"/>
        <v>20320615.59</v>
      </c>
      <c r="AA53" s="46"/>
    </row>
    <row r="54" spans="1:27" ht="15" thickTop="1" thickBot="1" x14ac:dyDescent="0.6">
      <c r="A54" s="8">
        <v>11119</v>
      </c>
      <c r="B54" s="4">
        <v>0.11</v>
      </c>
      <c r="C54" s="5">
        <f t="shared" si="38"/>
        <v>236340126.88</v>
      </c>
      <c r="D54" s="5">
        <f t="shared" si="39"/>
        <v>168814551.06999999</v>
      </c>
      <c r="E54" s="5">
        <f t="shared" si="40"/>
        <v>118170063.44</v>
      </c>
      <c r="F54" s="5">
        <f t="shared" si="41"/>
        <v>84406663.989999995</v>
      </c>
      <c r="G54" s="5">
        <f t="shared" si="41"/>
        <v>67525575.810000002</v>
      </c>
      <c r="H54" s="5">
        <f t="shared" si="41"/>
        <v>50644487.630000003</v>
      </c>
      <c r="I54" s="5">
        <f t="shared" si="41"/>
        <v>33763399.450000003</v>
      </c>
      <c r="J54" s="5">
        <f t="shared" si="41"/>
        <v>33763399.450000003</v>
      </c>
      <c r="K54" s="5">
        <f t="shared" si="41"/>
        <v>25321632.27</v>
      </c>
      <c r="L54" s="5">
        <f>L$1*$B54*$A54</f>
        <v>25321632.27</v>
      </c>
      <c r="M54" s="46"/>
      <c r="O54" s="8">
        <f t="shared" si="42"/>
        <v>11119</v>
      </c>
      <c r="P54" s="4">
        <f t="shared" si="43"/>
        <v>0.11</v>
      </c>
      <c r="Q54" s="5">
        <f t="shared" si="44"/>
        <v>236340126.88</v>
      </c>
      <c r="R54" s="5">
        <f t="shared" si="45"/>
        <v>168814551.06999999</v>
      </c>
      <c r="S54" s="5">
        <f t="shared" si="46"/>
        <v>118170063.44</v>
      </c>
      <c r="T54" s="5">
        <f t="shared" si="47"/>
        <v>84406663.989999995</v>
      </c>
      <c r="U54" s="5">
        <f t="shared" si="47"/>
        <v>67525575.810000002</v>
      </c>
      <c r="V54" s="5">
        <f t="shared" si="47"/>
        <v>50644487.630000003</v>
      </c>
      <c r="W54" s="5">
        <f t="shared" si="47"/>
        <v>33763399.450000003</v>
      </c>
      <c r="X54" s="5">
        <f t="shared" si="47"/>
        <v>33763399.450000003</v>
      </c>
      <c r="Y54" s="5">
        <f t="shared" si="47"/>
        <v>25321632.27</v>
      </c>
      <c r="Z54" s="5">
        <f>Z$1*$B54*$A54</f>
        <v>25321632.27</v>
      </c>
      <c r="AA54" s="46"/>
    </row>
    <row r="55" spans="1:27" ht="15" thickTop="1" thickBot="1" x14ac:dyDescent="0.6">
      <c r="A55" s="8">
        <v>13755</v>
      </c>
      <c r="B55" s="4">
        <v>0.14000000000000001</v>
      </c>
      <c r="C55" s="5">
        <f t="shared" si="38"/>
        <v>372106862.40000004</v>
      </c>
      <c r="D55" s="5">
        <f t="shared" si="39"/>
        <v>265790891.10000002</v>
      </c>
      <c r="E55" s="5">
        <f t="shared" si="40"/>
        <v>186053431.20000002</v>
      </c>
      <c r="F55" s="5">
        <f t="shared" si="41"/>
        <v>132894482.70000002</v>
      </c>
      <c r="G55" s="5">
        <f t="shared" si="41"/>
        <v>106315971.30000001</v>
      </c>
      <c r="H55" s="5">
        <f t="shared" si="41"/>
        <v>79737459.900000006</v>
      </c>
      <c r="I55" s="5">
        <f t="shared" si="41"/>
        <v>53158948.500000007</v>
      </c>
      <c r="J55" s="5">
        <f t="shared" si="41"/>
        <v>53158948.500000007</v>
      </c>
      <c r="K55" s="5">
        <f t="shared" si="41"/>
        <v>39867767.100000001</v>
      </c>
      <c r="L55" s="5">
        <f t="shared" si="41"/>
        <v>39867767.100000001</v>
      </c>
      <c r="M55" s="46"/>
      <c r="O55" s="8">
        <f t="shared" si="42"/>
        <v>13755</v>
      </c>
      <c r="P55" s="4">
        <f t="shared" si="43"/>
        <v>0.14000000000000001</v>
      </c>
      <c r="Q55" s="5">
        <f t="shared" si="44"/>
        <v>372106862.40000004</v>
      </c>
      <c r="R55" s="5">
        <f t="shared" si="45"/>
        <v>265790891.10000002</v>
      </c>
      <c r="S55" s="5">
        <f t="shared" si="46"/>
        <v>186053431.20000002</v>
      </c>
      <c r="T55" s="5">
        <f t="shared" si="47"/>
        <v>132894482.70000002</v>
      </c>
      <c r="U55" s="5">
        <f t="shared" si="47"/>
        <v>106315971.30000001</v>
      </c>
      <c r="V55" s="5">
        <f t="shared" si="47"/>
        <v>79737459.900000006</v>
      </c>
      <c r="W55" s="5">
        <f t="shared" si="47"/>
        <v>53158948.500000007</v>
      </c>
      <c r="X55" s="5">
        <f t="shared" si="47"/>
        <v>53158948.500000007</v>
      </c>
      <c r="Y55" s="5">
        <f t="shared" si="47"/>
        <v>39867767.100000001</v>
      </c>
      <c r="Z55" s="5">
        <f t="shared" si="47"/>
        <v>39867767.100000001</v>
      </c>
      <c r="AA55" s="46"/>
    </row>
    <row r="56" spans="1:27" ht="15" thickTop="1" thickBot="1" x14ac:dyDescent="0.6">
      <c r="A56" s="8">
        <v>16200</v>
      </c>
      <c r="B56" s="4">
        <v>0.15</v>
      </c>
      <c r="C56" s="5">
        <f t="shared" si="38"/>
        <v>469553760</v>
      </c>
      <c r="D56" s="5">
        <f t="shared" si="39"/>
        <v>335395890</v>
      </c>
      <c r="E56" s="5">
        <f t="shared" si="40"/>
        <v>234776880</v>
      </c>
      <c r="F56" s="5">
        <f t="shared" si="41"/>
        <v>167696730</v>
      </c>
      <c r="G56" s="5">
        <f t="shared" si="41"/>
        <v>134157870</v>
      </c>
      <c r="H56" s="5">
        <f t="shared" si="41"/>
        <v>100619010</v>
      </c>
      <c r="I56" s="5">
        <f t="shared" si="41"/>
        <v>67080150</v>
      </c>
      <c r="J56" s="5">
        <f t="shared" si="41"/>
        <v>67080150</v>
      </c>
      <c r="K56" s="5">
        <f t="shared" si="41"/>
        <v>50308290</v>
      </c>
      <c r="L56" s="5">
        <f t="shared" si="41"/>
        <v>50308290</v>
      </c>
      <c r="M56" s="46"/>
      <c r="O56" s="8">
        <f t="shared" si="42"/>
        <v>16200</v>
      </c>
      <c r="P56" s="4">
        <f t="shared" si="43"/>
        <v>0.15</v>
      </c>
      <c r="Q56" s="5">
        <f t="shared" si="44"/>
        <v>469553760</v>
      </c>
      <c r="R56" s="5">
        <f t="shared" si="45"/>
        <v>335395890</v>
      </c>
      <c r="S56" s="5">
        <f t="shared" si="46"/>
        <v>234776880</v>
      </c>
      <c r="T56" s="5">
        <f t="shared" si="47"/>
        <v>167696730</v>
      </c>
      <c r="U56" s="5">
        <f t="shared" si="47"/>
        <v>134157870</v>
      </c>
      <c r="V56" s="5">
        <f t="shared" si="47"/>
        <v>100619010</v>
      </c>
      <c r="W56" s="5">
        <f t="shared" si="47"/>
        <v>67080150</v>
      </c>
      <c r="X56" s="5">
        <f t="shared" si="47"/>
        <v>67080150</v>
      </c>
      <c r="Y56" s="5">
        <f t="shared" si="47"/>
        <v>50308290</v>
      </c>
      <c r="Z56" s="5">
        <f t="shared" si="47"/>
        <v>50308290</v>
      </c>
      <c r="AA56" s="46"/>
    </row>
    <row r="57" spans="1:27" ht="15" thickTop="1" thickBot="1" x14ac:dyDescent="0.6">
      <c r="A57" s="8">
        <v>24640</v>
      </c>
      <c r="B57" s="4">
        <v>0.13</v>
      </c>
      <c r="C57" s="5">
        <f t="shared" si="38"/>
        <v>618960742.39999998</v>
      </c>
      <c r="D57" s="5">
        <f t="shared" si="39"/>
        <v>442115273.60000002</v>
      </c>
      <c r="E57" s="5">
        <f t="shared" si="40"/>
        <v>309480371.19999999</v>
      </c>
      <c r="F57" s="5">
        <f t="shared" si="41"/>
        <v>221056035.20000002</v>
      </c>
      <c r="G57" s="5">
        <f t="shared" si="41"/>
        <v>176845468.80000001</v>
      </c>
      <c r="H57" s="5">
        <f t="shared" si="41"/>
        <v>132634902.39999999</v>
      </c>
      <c r="I57" s="5">
        <f t="shared" si="41"/>
        <v>88424336</v>
      </c>
      <c r="J57" s="5">
        <f t="shared" si="41"/>
        <v>88424336</v>
      </c>
      <c r="K57" s="5">
        <f t="shared" si="41"/>
        <v>66315849.599999994</v>
      </c>
      <c r="L57" s="5">
        <f t="shared" si="41"/>
        <v>66315849.599999994</v>
      </c>
      <c r="M57" s="46"/>
      <c r="O57" s="8">
        <f t="shared" si="42"/>
        <v>24640</v>
      </c>
      <c r="P57" s="4">
        <f t="shared" si="43"/>
        <v>0.13</v>
      </c>
      <c r="Q57" s="5">
        <f t="shared" si="44"/>
        <v>618960742.39999998</v>
      </c>
      <c r="R57" s="5">
        <f t="shared" si="45"/>
        <v>442115273.60000002</v>
      </c>
      <c r="S57" s="5">
        <f t="shared" si="46"/>
        <v>309480371.19999999</v>
      </c>
      <c r="T57" s="5">
        <f t="shared" si="47"/>
        <v>221056035.20000002</v>
      </c>
      <c r="U57" s="5">
        <f t="shared" si="47"/>
        <v>176845468.80000001</v>
      </c>
      <c r="V57" s="5">
        <f t="shared" si="47"/>
        <v>132634902.39999999</v>
      </c>
      <c r="W57" s="5">
        <f t="shared" si="47"/>
        <v>88424336</v>
      </c>
      <c r="X57" s="5">
        <f t="shared" si="47"/>
        <v>88424336</v>
      </c>
      <c r="Y57" s="5">
        <f t="shared" si="47"/>
        <v>66315849.599999994</v>
      </c>
      <c r="Z57" s="5">
        <f t="shared" si="47"/>
        <v>66315849.599999994</v>
      </c>
      <c r="AA57" s="46"/>
    </row>
    <row r="58" spans="1:27" ht="15" thickTop="1" thickBot="1" x14ac:dyDescent="0.6">
      <c r="A58" s="9">
        <v>47958</v>
      </c>
      <c r="B58" s="10">
        <v>0.06</v>
      </c>
      <c r="C58" s="11">
        <f t="shared" si="38"/>
        <v>556021215.36000001</v>
      </c>
      <c r="D58" s="11">
        <f t="shared" si="39"/>
        <v>397158422.03999996</v>
      </c>
      <c r="E58" s="11">
        <f t="shared" si="40"/>
        <v>278010607.68000001</v>
      </c>
      <c r="F58" s="11">
        <f t="shared" si="41"/>
        <v>198577772.28</v>
      </c>
      <c r="G58" s="11">
        <f t="shared" si="41"/>
        <v>158862793.31999999</v>
      </c>
      <c r="H58" s="11">
        <f t="shared" si="41"/>
        <v>119147814.36</v>
      </c>
      <c r="I58" s="11">
        <f t="shared" si="41"/>
        <v>79432835.399999991</v>
      </c>
      <c r="J58" s="11">
        <f t="shared" si="41"/>
        <v>79432835.399999991</v>
      </c>
      <c r="K58" s="11">
        <f t="shared" si="41"/>
        <v>59572468.440000005</v>
      </c>
      <c r="L58" s="11">
        <f t="shared" si="41"/>
        <v>59572468.440000005</v>
      </c>
      <c r="M58" s="47"/>
      <c r="O58" s="9">
        <f t="shared" si="42"/>
        <v>47958</v>
      </c>
      <c r="P58" s="10">
        <f t="shared" si="43"/>
        <v>0.06</v>
      </c>
      <c r="Q58" s="11">
        <f t="shared" si="44"/>
        <v>556021215.36000001</v>
      </c>
      <c r="R58" s="11">
        <f t="shared" si="45"/>
        <v>397158422.03999996</v>
      </c>
      <c r="S58" s="11">
        <f t="shared" si="46"/>
        <v>278010607.68000001</v>
      </c>
      <c r="T58" s="11">
        <f t="shared" si="47"/>
        <v>198577772.28</v>
      </c>
      <c r="U58" s="11">
        <f t="shared" si="47"/>
        <v>158862793.31999999</v>
      </c>
      <c r="V58" s="11">
        <f t="shared" si="47"/>
        <v>119147814.36</v>
      </c>
      <c r="W58" s="11">
        <f t="shared" si="47"/>
        <v>79432835.399999991</v>
      </c>
      <c r="X58" s="11">
        <f t="shared" si="47"/>
        <v>79432835.399999991</v>
      </c>
      <c r="Y58" s="11">
        <f t="shared" si="47"/>
        <v>59572468.440000005</v>
      </c>
      <c r="Z58" s="11">
        <f t="shared" si="47"/>
        <v>59572468.440000005</v>
      </c>
      <c r="AA58" s="47"/>
    </row>
    <row r="60" spans="1:27" ht="14.7" thickBot="1" x14ac:dyDescent="0.6"/>
    <row r="61" spans="1:27" ht="19.5" thickBot="1" x14ac:dyDescent="0.75">
      <c r="A61" s="12" t="s">
        <v>36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0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739</v>
      </c>
      <c r="B63" s="4">
        <v>0.02</v>
      </c>
      <c r="C63" s="5">
        <f>C$1*$B63*$A63</f>
        <v>2855968.96</v>
      </c>
      <c r="D63" s="5">
        <f>D$1*$B63*$A63</f>
        <v>2039979.94</v>
      </c>
      <c r="E63" s="5">
        <f>E$1*$B63*$A63</f>
        <v>1427984.48</v>
      </c>
      <c r="F63" s="5">
        <f>F$1*$B63*$A63</f>
        <v>1019982.5800000001</v>
      </c>
      <c r="G63" s="5">
        <f t="shared" ref="G63:L63" si="48">G$1*$B63*$A63</f>
        <v>815989.02</v>
      </c>
      <c r="H63" s="5">
        <f t="shared" si="48"/>
        <v>611995.46</v>
      </c>
      <c r="I63" s="5">
        <f t="shared" si="48"/>
        <v>408001.9</v>
      </c>
      <c r="J63" s="5">
        <f t="shared" si="48"/>
        <v>408001.9</v>
      </c>
      <c r="K63" s="5">
        <f t="shared" si="48"/>
        <v>305990.34000000003</v>
      </c>
      <c r="L63" s="5">
        <f t="shared" si="48"/>
        <v>305990.34000000003</v>
      </c>
      <c r="M63" s="46"/>
      <c r="O63" s="8">
        <f>A63</f>
        <v>739</v>
      </c>
      <c r="P63" s="4">
        <f>B63</f>
        <v>0.02</v>
      </c>
      <c r="Q63" s="5">
        <f>Q$1*$B63*$A63</f>
        <v>2855968.96</v>
      </c>
      <c r="R63" s="5">
        <f>R$1*$B63*$A63</f>
        <v>2039979.94</v>
      </c>
      <c r="S63" s="5">
        <f>S$1*$B63*$A63</f>
        <v>1427984.48</v>
      </c>
      <c r="T63" s="5">
        <f>T$1*$B63*$A63</f>
        <v>1019982.5800000001</v>
      </c>
      <c r="U63" s="5">
        <f t="shared" ref="U63:Z63" si="49">U$1*$B63*$A63</f>
        <v>815989.02</v>
      </c>
      <c r="V63" s="5">
        <f t="shared" si="49"/>
        <v>611995.46</v>
      </c>
      <c r="W63" s="5">
        <f t="shared" si="49"/>
        <v>408001.9</v>
      </c>
      <c r="X63" s="5">
        <f t="shared" si="49"/>
        <v>408001.9</v>
      </c>
      <c r="Y63" s="5">
        <f t="shared" si="49"/>
        <v>305990.34000000003</v>
      </c>
      <c r="Z63" s="5">
        <f t="shared" si="49"/>
        <v>305990.34000000003</v>
      </c>
      <c r="AA63" s="46"/>
    </row>
    <row r="64" spans="1:27" ht="15" thickTop="1" thickBot="1" x14ac:dyDescent="0.6">
      <c r="A64" s="8">
        <v>1240</v>
      </c>
      <c r="B64" s="4">
        <v>0.02</v>
      </c>
      <c r="C64" s="5">
        <f t="shared" ref="C64:C73" si="50">C$1*$B64*$A64</f>
        <v>4792153.5999999996</v>
      </c>
      <c r="D64" s="5">
        <f t="shared" ref="D64:D73" si="51">$D$1*$B64*$A64</f>
        <v>3422970.4</v>
      </c>
      <c r="E64" s="5">
        <f t="shared" ref="E64:E73" si="52">$E$1*$B64*$A64</f>
        <v>2396076.7999999998</v>
      </c>
      <c r="F64" s="5">
        <f t="shared" ref="F64:L73" si="53">F$1*$B64*$A64</f>
        <v>1711472.8</v>
      </c>
      <c r="G64" s="5">
        <f t="shared" si="53"/>
        <v>1369183.2000000002</v>
      </c>
      <c r="H64" s="5">
        <f t="shared" si="53"/>
        <v>1026893.6</v>
      </c>
      <c r="I64" s="5">
        <f t="shared" si="53"/>
        <v>684604</v>
      </c>
      <c r="J64" s="5">
        <f t="shared" si="53"/>
        <v>684604</v>
      </c>
      <c r="K64" s="5">
        <f t="shared" si="53"/>
        <v>513434.4</v>
      </c>
      <c r="L64" s="5">
        <f t="shared" si="53"/>
        <v>513434.4</v>
      </c>
      <c r="M64" s="46"/>
      <c r="O64" s="8">
        <f t="shared" ref="O64:O73" si="54">A64</f>
        <v>1240</v>
      </c>
      <c r="P64" s="4">
        <f t="shared" ref="P64:P73" si="55">B64</f>
        <v>0.02</v>
      </c>
      <c r="Q64" s="5">
        <f t="shared" ref="Q64:Q73" si="56">Q$1*$B64*$A64</f>
        <v>4792153.5999999996</v>
      </c>
      <c r="R64" s="5">
        <f t="shared" ref="R64:R73" si="57">$D$1*$B64*$A64</f>
        <v>3422970.4</v>
      </c>
      <c r="S64" s="5">
        <f t="shared" ref="S64:S73" si="58">$E$1*$B64*$A64</f>
        <v>2396076.7999999998</v>
      </c>
      <c r="T64" s="5">
        <f t="shared" ref="T64:Z73" si="59">T$1*$B64*$A64</f>
        <v>1711472.8</v>
      </c>
      <c r="U64" s="5">
        <f t="shared" si="59"/>
        <v>1369183.2000000002</v>
      </c>
      <c r="V64" s="5">
        <f t="shared" si="59"/>
        <v>1026893.6</v>
      </c>
      <c r="W64" s="5">
        <f t="shared" si="59"/>
        <v>684604</v>
      </c>
      <c r="X64" s="5">
        <f t="shared" si="59"/>
        <v>684604</v>
      </c>
      <c r="Y64" s="5">
        <f t="shared" si="59"/>
        <v>513434.4</v>
      </c>
      <c r="Z64" s="5">
        <f t="shared" si="59"/>
        <v>513434.4</v>
      </c>
      <c r="AA64" s="46"/>
    </row>
    <row r="65" spans="1:27" ht="15" thickTop="1" thickBot="1" x14ac:dyDescent="0.6">
      <c r="A65" s="8">
        <v>2153</v>
      </c>
      <c r="B65" s="4">
        <v>7.0000000000000007E-2</v>
      </c>
      <c r="C65" s="5">
        <f t="shared" si="50"/>
        <v>29121994.720000003</v>
      </c>
      <c r="D65" s="5">
        <f t="shared" si="51"/>
        <v>20801446.330000002</v>
      </c>
      <c r="E65" s="5">
        <f t="shared" si="52"/>
        <v>14560997.360000001</v>
      </c>
      <c r="F65" s="5">
        <f t="shared" si="53"/>
        <v>10400647.810000001</v>
      </c>
      <c r="G65" s="5">
        <f t="shared" si="53"/>
        <v>8320548.3900000015</v>
      </c>
      <c r="H65" s="5">
        <f t="shared" si="53"/>
        <v>6240448.9700000007</v>
      </c>
      <c r="I65" s="5">
        <f t="shared" si="53"/>
        <v>4160349.5500000003</v>
      </c>
      <c r="J65" s="5">
        <f t="shared" si="53"/>
        <v>4160349.5500000003</v>
      </c>
      <c r="K65" s="5">
        <f t="shared" si="53"/>
        <v>3120149.13</v>
      </c>
      <c r="L65" s="5">
        <f t="shared" si="53"/>
        <v>3120149.13</v>
      </c>
      <c r="M65" s="46"/>
      <c r="O65" s="8">
        <f t="shared" si="54"/>
        <v>2153</v>
      </c>
      <c r="P65" s="4">
        <f t="shared" si="55"/>
        <v>7.0000000000000007E-2</v>
      </c>
      <c r="Q65" s="5">
        <f t="shared" si="56"/>
        <v>29121994.720000003</v>
      </c>
      <c r="R65" s="5">
        <f t="shared" si="57"/>
        <v>20801446.330000002</v>
      </c>
      <c r="S65" s="5">
        <f t="shared" si="58"/>
        <v>14560997.360000001</v>
      </c>
      <c r="T65" s="5">
        <f t="shared" si="59"/>
        <v>10400647.810000001</v>
      </c>
      <c r="U65" s="5">
        <f t="shared" si="59"/>
        <v>8320548.3900000015</v>
      </c>
      <c r="V65" s="5">
        <f t="shared" si="59"/>
        <v>6240448.9700000007</v>
      </c>
      <c r="W65" s="5">
        <f t="shared" si="59"/>
        <v>4160349.5500000003</v>
      </c>
      <c r="X65" s="5">
        <f t="shared" si="59"/>
        <v>4160349.5500000003</v>
      </c>
      <c r="Y65" s="5">
        <f t="shared" si="59"/>
        <v>3120149.13</v>
      </c>
      <c r="Z65" s="5">
        <f t="shared" si="59"/>
        <v>3120149.13</v>
      </c>
      <c r="AA65" s="46"/>
    </row>
    <row r="66" spans="1:27" ht="15" thickTop="1" thickBot="1" x14ac:dyDescent="0.6">
      <c r="A66" s="8">
        <v>5037</v>
      </c>
      <c r="B66" s="4">
        <v>0.09</v>
      </c>
      <c r="C66" s="5">
        <f t="shared" si="50"/>
        <v>87597862.560000002</v>
      </c>
      <c r="D66" s="5">
        <f t="shared" si="51"/>
        <v>62569966.589999996</v>
      </c>
      <c r="E66" s="5">
        <f t="shared" si="52"/>
        <v>43798931.280000001</v>
      </c>
      <c r="F66" s="5">
        <f t="shared" si="53"/>
        <v>31284756.629999999</v>
      </c>
      <c r="G66" s="5">
        <f t="shared" si="53"/>
        <v>25027895.969999999</v>
      </c>
      <c r="H66" s="5">
        <f t="shared" si="53"/>
        <v>18771035.309999999</v>
      </c>
      <c r="I66" s="5">
        <f t="shared" si="53"/>
        <v>12514174.649999999</v>
      </c>
      <c r="J66" s="5">
        <f t="shared" si="53"/>
        <v>12514174.649999999</v>
      </c>
      <c r="K66" s="5">
        <f t="shared" si="53"/>
        <v>9385290.9900000002</v>
      </c>
      <c r="L66" s="5">
        <f t="shared" si="53"/>
        <v>9385290.9900000002</v>
      </c>
      <c r="M66" s="46"/>
      <c r="O66" s="8">
        <f t="shared" si="54"/>
        <v>5037</v>
      </c>
      <c r="P66" s="4">
        <f t="shared" si="55"/>
        <v>0.09</v>
      </c>
      <c r="Q66" s="5">
        <f t="shared" si="56"/>
        <v>87597862.560000002</v>
      </c>
      <c r="R66" s="5">
        <f t="shared" si="57"/>
        <v>62569966.589999996</v>
      </c>
      <c r="S66" s="5">
        <f t="shared" si="58"/>
        <v>43798931.280000001</v>
      </c>
      <c r="T66" s="5">
        <f t="shared" si="59"/>
        <v>31284756.629999999</v>
      </c>
      <c r="U66" s="5">
        <f t="shared" si="59"/>
        <v>25027895.969999999</v>
      </c>
      <c r="V66" s="5">
        <f t="shared" si="59"/>
        <v>18771035.309999999</v>
      </c>
      <c r="W66" s="5">
        <f t="shared" si="59"/>
        <v>12514174.649999999</v>
      </c>
      <c r="X66" s="5">
        <f t="shared" si="59"/>
        <v>12514174.649999999</v>
      </c>
      <c r="Y66" s="5">
        <f t="shared" si="59"/>
        <v>9385290.9900000002</v>
      </c>
      <c r="Z66" s="5">
        <f t="shared" si="59"/>
        <v>9385290.9900000002</v>
      </c>
      <c r="AA66" s="46"/>
    </row>
    <row r="67" spans="1:27" ht="15" thickTop="1" thickBot="1" x14ac:dyDescent="0.6">
      <c r="A67" s="8">
        <v>6302</v>
      </c>
      <c r="B67" s="4">
        <v>0.1</v>
      </c>
      <c r="C67" s="5">
        <f t="shared" si="50"/>
        <v>121774806.40000001</v>
      </c>
      <c r="D67" s="5">
        <f t="shared" si="51"/>
        <v>86982094.600000009</v>
      </c>
      <c r="E67" s="5">
        <f t="shared" si="52"/>
        <v>60887403.200000003</v>
      </c>
      <c r="F67" s="5">
        <f t="shared" si="53"/>
        <v>43490732.200000003</v>
      </c>
      <c r="G67" s="5">
        <f t="shared" si="53"/>
        <v>34792711.800000004</v>
      </c>
      <c r="H67" s="5">
        <f t="shared" si="53"/>
        <v>26094691.399999999</v>
      </c>
      <c r="I67" s="5">
        <f t="shared" si="53"/>
        <v>17396671</v>
      </c>
      <c r="J67" s="5">
        <f t="shared" si="53"/>
        <v>17396671</v>
      </c>
      <c r="K67" s="5">
        <f t="shared" si="53"/>
        <v>13047030.600000001</v>
      </c>
      <c r="L67" s="5">
        <f t="shared" si="53"/>
        <v>13047030.600000001</v>
      </c>
      <c r="M67" s="46"/>
      <c r="O67" s="8">
        <f t="shared" si="54"/>
        <v>6302</v>
      </c>
      <c r="P67" s="4">
        <f t="shared" si="55"/>
        <v>0.1</v>
      </c>
      <c r="Q67" s="5">
        <f t="shared" si="56"/>
        <v>121774806.40000001</v>
      </c>
      <c r="R67" s="5">
        <f t="shared" si="57"/>
        <v>86982094.600000009</v>
      </c>
      <c r="S67" s="5">
        <f t="shared" si="58"/>
        <v>60887403.200000003</v>
      </c>
      <c r="T67" s="5">
        <f t="shared" si="59"/>
        <v>43490732.200000003</v>
      </c>
      <c r="U67" s="5">
        <f t="shared" si="59"/>
        <v>34792711.800000004</v>
      </c>
      <c r="V67" s="5">
        <f t="shared" si="59"/>
        <v>26094691.399999999</v>
      </c>
      <c r="W67" s="5">
        <f t="shared" si="59"/>
        <v>17396671</v>
      </c>
      <c r="X67" s="5">
        <f t="shared" si="59"/>
        <v>17396671</v>
      </c>
      <c r="Y67" s="5">
        <f t="shared" si="59"/>
        <v>13047030.600000001</v>
      </c>
      <c r="Z67" s="5">
        <f t="shared" si="59"/>
        <v>13047030.600000001</v>
      </c>
      <c r="AA67" s="46"/>
    </row>
    <row r="68" spans="1:27" ht="15" thickTop="1" thickBot="1" x14ac:dyDescent="0.6">
      <c r="A68" s="8">
        <v>9966</v>
      </c>
      <c r="B68" s="4">
        <v>0.11</v>
      </c>
      <c r="C68" s="5">
        <f t="shared" si="50"/>
        <v>211832512.31999999</v>
      </c>
      <c r="D68" s="5">
        <f t="shared" si="51"/>
        <v>151309093.98000002</v>
      </c>
      <c r="E68" s="5">
        <f t="shared" si="52"/>
        <v>105916256.16</v>
      </c>
      <c r="F68" s="5">
        <f t="shared" si="53"/>
        <v>75653998.859999999</v>
      </c>
      <c r="G68" s="5">
        <f t="shared" si="53"/>
        <v>60523418.339999996</v>
      </c>
      <c r="H68" s="5">
        <f t="shared" si="53"/>
        <v>45392837.820000008</v>
      </c>
      <c r="I68" s="5">
        <f t="shared" si="53"/>
        <v>30262257.300000001</v>
      </c>
      <c r="J68" s="5">
        <f t="shared" si="53"/>
        <v>30262257.300000001</v>
      </c>
      <c r="K68" s="5">
        <f t="shared" si="53"/>
        <v>22695870.779999997</v>
      </c>
      <c r="L68" s="5">
        <f t="shared" si="53"/>
        <v>22695870.779999997</v>
      </c>
      <c r="M68" s="46"/>
      <c r="O68" s="8">
        <f t="shared" si="54"/>
        <v>9966</v>
      </c>
      <c r="P68" s="4">
        <f t="shared" si="55"/>
        <v>0.11</v>
      </c>
      <c r="Q68" s="5">
        <f t="shared" si="56"/>
        <v>211832512.31999999</v>
      </c>
      <c r="R68" s="5">
        <f t="shared" si="57"/>
        <v>151309093.98000002</v>
      </c>
      <c r="S68" s="5">
        <f t="shared" si="58"/>
        <v>105916256.16</v>
      </c>
      <c r="T68" s="5">
        <f t="shared" si="59"/>
        <v>75653998.859999999</v>
      </c>
      <c r="U68" s="5">
        <f t="shared" si="59"/>
        <v>60523418.339999996</v>
      </c>
      <c r="V68" s="5">
        <f t="shared" si="59"/>
        <v>45392837.820000008</v>
      </c>
      <c r="W68" s="5">
        <f t="shared" si="59"/>
        <v>30262257.300000001</v>
      </c>
      <c r="X68" s="5">
        <f t="shared" si="59"/>
        <v>30262257.300000001</v>
      </c>
      <c r="Y68" s="5">
        <f t="shared" si="59"/>
        <v>22695870.779999997</v>
      </c>
      <c r="Z68" s="5">
        <f t="shared" si="59"/>
        <v>22695870.779999997</v>
      </c>
      <c r="AA68" s="46"/>
    </row>
    <row r="69" spans="1:27" ht="15" thickTop="1" thickBot="1" x14ac:dyDescent="0.6">
      <c r="A69" s="8">
        <v>10278</v>
      </c>
      <c r="B69" s="4">
        <v>0.11</v>
      </c>
      <c r="C69" s="5">
        <f t="shared" si="50"/>
        <v>218464234.56</v>
      </c>
      <c r="D69" s="5">
        <f t="shared" si="51"/>
        <v>156046043.34</v>
      </c>
      <c r="E69" s="5">
        <f t="shared" si="52"/>
        <v>109232117.28</v>
      </c>
      <c r="F69" s="5">
        <f t="shared" si="53"/>
        <v>78022456.379999995</v>
      </c>
      <c r="G69" s="5">
        <f t="shared" si="53"/>
        <v>62418191.219999999</v>
      </c>
      <c r="H69" s="5">
        <f t="shared" si="53"/>
        <v>46813926.060000002</v>
      </c>
      <c r="I69" s="5">
        <f t="shared" si="53"/>
        <v>31209660.900000002</v>
      </c>
      <c r="J69" s="5">
        <f t="shared" si="53"/>
        <v>31209660.900000002</v>
      </c>
      <c r="K69" s="5">
        <f t="shared" si="53"/>
        <v>23406397.739999998</v>
      </c>
      <c r="L69" s="5">
        <f>L$1*$B69*$A69</f>
        <v>23406397.739999998</v>
      </c>
      <c r="M69" s="46"/>
      <c r="O69" s="8">
        <f t="shared" si="54"/>
        <v>10278</v>
      </c>
      <c r="P69" s="4">
        <f t="shared" si="55"/>
        <v>0.11</v>
      </c>
      <c r="Q69" s="5">
        <f t="shared" si="56"/>
        <v>218464234.56</v>
      </c>
      <c r="R69" s="5">
        <f t="shared" si="57"/>
        <v>156046043.34</v>
      </c>
      <c r="S69" s="5">
        <f t="shared" si="58"/>
        <v>109232117.28</v>
      </c>
      <c r="T69" s="5">
        <f t="shared" si="59"/>
        <v>78022456.379999995</v>
      </c>
      <c r="U69" s="5">
        <f t="shared" si="59"/>
        <v>62418191.219999999</v>
      </c>
      <c r="V69" s="5">
        <f t="shared" si="59"/>
        <v>46813926.060000002</v>
      </c>
      <c r="W69" s="5">
        <f t="shared" si="59"/>
        <v>31209660.900000002</v>
      </c>
      <c r="X69" s="5">
        <f t="shared" si="59"/>
        <v>31209660.900000002</v>
      </c>
      <c r="Y69" s="5">
        <f t="shared" si="59"/>
        <v>23406397.739999998</v>
      </c>
      <c r="Z69" s="5">
        <f>Z$1*$B69*$A69</f>
        <v>23406397.739999998</v>
      </c>
      <c r="AA69" s="46"/>
    </row>
    <row r="70" spans="1:27" ht="15" thickTop="1" thickBot="1" x14ac:dyDescent="0.6">
      <c r="A70" s="8">
        <v>14119</v>
      </c>
      <c r="B70" s="4">
        <v>0.14000000000000001</v>
      </c>
      <c r="C70" s="5">
        <f t="shared" si="50"/>
        <v>381953965.12000006</v>
      </c>
      <c r="D70" s="5">
        <f t="shared" si="51"/>
        <v>272824543.18000001</v>
      </c>
      <c r="E70" s="5">
        <f t="shared" si="52"/>
        <v>190976982.56000003</v>
      </c>
      <c r="F70" s="5">
        <f t="shared" si="53"/>
        <v>136411283.26000002</v>
      </c>
      <c r="G70" s="5">
        <f t="shared" si="53"/>
        <v>109129421.94000001</v>
      </c>
      <c r="H70" s="5">
        <f t="shared" si="53"/>
        <v>81847560.620000005</v>
      </c>
      <c r="I70" s="5">
        <f t="shared" si="53"/>
        <v>54565699.300000004</v>
      </c>
      <c r="J70" s="5">
        <f t="shared" si="53"/>
        <v>54565699.300000004</v>
      </c>
      <c r="K70" s="5">
        <f t="shared" si="53"/>
        <v>40922791.980000004</v>
      </c>
      <c r="L70" s="5">
        <f t="shared" si="53"/>
        <v>40922791.980000004</v>
      </c>
      <c r="M70" s="46"/>
      <c r="O70" s="8">
        <f t="shared" si="54"/>
        <v>14119</v>
      </c>
      <c r="P70" s="4">
        <f t="shared" si="55"/>
        <v>0.14000000000000001</v>
      </c>
      <c r="Q70" s="5">
        <f t="shared" si="56"/>
        <v>381953965.12000006</v>
      </c>
      <c r="R70" s="5">
        <f t="shared" si="57"/>
        <v>272824543.18000001</v>
      </c>
      <c r="S70" s="5">
        <f t="shared" si="58"/>
        <v>190976982.56000003</v>
      </c>
      <c r="T70" s="5">
        <f t="shared" si="59"/>
        <v>136411283.26000002</v>
      </c>
      <c r="U70" s="5">
        <f t="shared" si="59"/>
        <v>109129421.94000001</v>
      </c>
      <c r="V70" s="5">
        <f t="shared" si="59"/>
        <v>81847560.620000005</v>
      </c>
      <c r="W70" s="5">
        <f t="shared" si="59"/>
        <v>54565699.300000004</v>
      </c>
      <c r="X70" s="5">
        <f t="shared" si="59"/>
        <v>54565699.300000004</v>
      </c>
      <c r="Y70" s="5">
        <f t="shared" si="59"/>
        <v>40922791.980000004</v>
      </c>
      <c r="Z70" s="5">
        <f t="shared" si="59"/>
        <v>40922791.980000004</v>
      </c>
      <c r="AA70" s="46"/>
    </row>
    <row r="71" spans="1:27" ht="15" thickTop="1" thickBot="1" x14ac:dyDescent="0.6">
      <c r="A71" s="8">
        <v>16040</v>
      </c>
      <c r="B71" s="4">
        <v>0.15</v>
      </c>
      <c r="C71" s="5">
        <f t="shared" si="50"/>
        <v>464916192</v>
      </c>
      <c r="D71" s="5">
        <f t="shared" si="51"/>
        <v>332083338</v>
      </c>
      <c r="E71" s="5">
        <f t="shared" si="52"/>
        <v>232458096</v>
      </c>
      <c r="F71" s="5">
        <f t="shared" si="53"/>
        <v>166040466</v>
      </c>
      <c r="G71" s="5">
        <f t="shared" si="53"/>
        <v>132832854</v>
      </c>
      <c r="H71" s="5">
        <f t="shared" si="53"/>
        <v>99625242</v>
      </c>
      <c r="I71" s="5">
        <f t="shared" si="53"/>
        <v>66417630</v>
      </c>
      <c r="J71" s="5">
        <f t="shared" si="53"/>
        <v>66417630</v>
      </c>
      <c r="K71" s="5">
        <f t="shared" si="53"/>
        <v>49811418</v>
      </c>
      <c r="L71" s="5">
        <f t="shared" si="53"/>
        <v>49811418</v>
      </c>
      <c r="M71" s="46"/>
      <c r="O71" s="8">
        <f t="shared" si="54"/>
        <v>16040</v>
      </c>
      <c r="P71" s="4">
        <f t="shared" si="55"/>
        <v>0.15</v>
      </c>
      <c r="Q71" s="5">
        <f t="shared" si="56"/>
        <v>464916192</v>
      </c>
      <c r="R71" s="5">
        <f t="shared" si="57"/>
        <v>332083338</v>
      </c>
      <c r="S71" s="5">
        <f t="shared" si="58"/>
        <v>232458096</v>
      </c>
      <c r="T71" s="5">
        <f t="shared" si="59"/>
        <v>166040466</v>
      </c>
      <c r="U71" s="5">
        <f t="shared" si="59"/>
        <v>132832854</v>
      </c>
      <c r="V71" s="5">
        <f t="shared" si="59"/>
        <v>99625242</v>
      </c>
      <c r="W71" s="5">
        <f t="shared" si="59"/>
        <v>66417630</v>
      </c>
      <c r="X71" s="5">
        <f t="shared" si="59"/>
        <v>66417630</v>
      </c>
      <c r="Y71" s="5">
        <f t="shared" si="59"/>
        <v>49811418</v>
      </c>
      <c r="Z71" s="5">
        <f t="shared" si="59"/>
        <v>49811418</v>
      </c>
      <c r="AA71" s="46"/>
    </row>
    <row r="72" spans="1:27" ht="15" thickTop="1" thickBot="1" x14ac:dyDescent="0.6">
      <c r="A72" s="8">
        <v>23653</v>
      </c>
      <c r="B72" s="4">
        <v>0.13</v>
      </c>
      <c r="C72" s="5">
        <f t="shared" si="50"/>
        <v>594167144.48000002</v>
      </c>
      <c r="D72" s="5">
        <f t="shared" si="51"/>
        <v>424405542.47000003</v>
      </c>
      <c r="E72" s="5">
        <f t="shared" si="52"/>
        <v>297083572.24000001</v>
      </c>
      <c r="F72" s="5">
        <f t="shared" si="53"/>
        <v>212201233.79000002</v>
      </c>
      <c r="G72" s="5">
        <f t="shared" si="53"/>
        <v>169761602.00999999</v>
      </c>
      <c r="H72" s="5">
        <f t="shared" si="53"/>
        <v>127321970.22999999</v>
      </c>
      <c r="I72" s="5">
        <f t="shared" si="53"/>
        <v>84882338.450000003</v>
      </c>
      <c r="J72" s="5">
        <f t="shared" si="53"/>
        <v>84882338.450000003</v>
      </c>
      <c r="K72" s="5">
        <f t="shared" si="53"/>
        <v>63659447.669999994</v>
      </c>
      <c r="L72" s="5">
        <f t="shared" si="53"/>
        <v>63659447.669999994</v>
      </c>
      <c r="M72" s="46"/>
      <c r="O72" s="8">
        <f t="shared" si="54"/>
        <v>23653</v>
      </c>
      <c r="P72" s="4">
        <f t="shared" si="55"/>
        <v>0.13</v>
      </c>
      <c r="Q72" s="5">
        <f t="shared" si="56"/>
        <v>594167144.48000002</v>
      </c>
      <c r="R72" s="5">
        <f t="shared" si="57"/>
        <v>424405542.47000003</v>
      </c>
      <c r="S72" s="5">
        <f t="shared" si="58"/>
        <v>297083572.24000001</v>
      </c>
      <c r="T72" s="5">
        <f t="shared" si="59"/>
        <v>212201233.79000002</v>
      </c>
      <c r="U72" s="5">
        <f t="shared" si="59"/>
        <v>169761602.00999999</v>
      </c>
      <c r="V72" s="5">
        <f t="shared" si="59"/>
        <v>127321970.22999999</v>
      </c>
      <c r="W72" s="5">
        <f t="shared" si="59"/>
        <v>84882338.450000003</v>
      </c>
      <c r="X72" s="5">
        <f t="shared" si="59"/>
        <v>84882338.450000003</v>
      </c>
      <c r="Y72" s="5">
        <f t="shared" si="59"/>
        <v>63659447.669999994</v>
      </c>
      <c r="Z72" s="5">
        <f t="shared" si="59"/>
        <v>63659447.669999994</v>
      </c>
      <c r="AA72" s="46"/>
    </row>
    <row r="73" spans="1:27" ht="15" thickTop="1" thickBot="1" x14ac:dyDescent="0.6">
      <c r="A73" s="9">
        <v>41094</v>
      </c>
      <c r="B73" s="10">
        <v>0.06</v>
      </c>
      <c r="C73" s="11">
        <f t="shared" si="50"/>
        <v>476440548.48000002</v>
      </c>
      <c r="D73" s="11">
        <f t="shared" si="51"/>
        <v>340315029.71999997</v>
      </c>
      <c r="E73" s="11">
        <f t="shared" si="52"/>
        <v>238220274.24000001</v>
      </c>
      <c r="F73" s="11">
        <f t="shared" si="53"/>
        <v>170156282.03999999</v>
      </c>
      <c r="G73" s="11">
        <f t="shared" si="53"/>
        <v>136125518.75999999</v>
      </c>
      <c r="H73" s="11">
        <f t="shared" si="53"/>
        <v>102094755.48</v>
      </c>
      <c r="I73" s="11">
        <f t="shared" si="53"/>
        <v>68063992.200000003</v>
      </c>
      <c r="J73" s="11">
        <f t="shared" si="53"/>
        <v>68063992.200000003</v>
      </c>
      <c r="K73" s="11">
        <f t="shared" si="53"/>
        <v>51046144.920000002</v>
      </c>
      <c r="L73" s="11">
        <f t="shared" si="53"/>
        <v>51046144.920000002</v>
      </c>
      <c r="M73" s="47"/>
      <c r="O73" s="9">
        <f t="shared" si="54"/>
        <v>41094</v>
      </c>
      <c r="P73" s="10">
        <f t="shared" si="55"/>
        <v>0.06</v>
      </c>
      <c r="Q73" s="11">
        <f t="shared" si="56"/>
        <v>476440548.48000002</v>
      </c>
      <c r="R73" s="11">
        <f t="shared" si="57"/>
        <v>340315029.71999997</v>
      </c>
      <c r="S73" s="11">
        <f t="shared" si="58"/>
        <v>238220274.24000001</v>
      </c>
      <c r="T73" s="11">
        <f t="shared" si="59"/>
        <v>170156282.03999999</v>
      </c>
      <c r="U73" s="11">
        <f t="shared" si="59"/>
        <v>136125518.75999999</v>
      </c>
      <c r="V73" s="11">
        <f t="shared" si="59"/>
        <v>102094755.48</v>
      </c>
      <c r="W73" s="11">
        <f t="shared" si="59"/>
        <v>68063992.200000003</v>
      </c>
      <c r="X73" s="11">
        <f t="shared" si="59"/>
        <v>68063992.200000003</v>
      </c>
      <c r="Y73" s="11">
        <f t="shared" si="59"/>
        <v>51046144.920000002</v>
      </c>
      <c r="Z73" s="11">
        <f t="shared" si="59"/>
        <v>51046144.920000002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5FDE-230C-466F-ADC9-32B167546F83}">
  <dimension ref="A1:AA73"/>
  <sheetViews>
    <sheetView topLeftCell="C43" workbookViewId="0">
      <selection activeCell="O61" sqref="O61:AA73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10" width="14.312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4" width="14.3125" bestFit="1" customWidth="1"/>
    <col min="25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41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1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174</v>
      </c>
      <c r="B3" s="4">
        <v>0.02</v>
      </c>
      <c r="C3" s="5">
        <f>C$1*$B3*$A3</f>
        <v>672447.36</v>
      </c>
      <c r="D3" s="5">
        <f>D$1*$B3*$A3</f>
        <v>480320.04</v>
      </c>
      <c r="E3" s="5">
        <f t="shared" ref="E3:L13" si="0">E$1*$B3*$A3</f>
        <v>336223.68</v>
      </c>
      <c r="F3" s="5">
        <f t="shared" si="0"/>
        <v>240158.28</v>
      </c>
      <c r="G3" s="5">
        <f t="shared" si="0"/>
        <v>192127.32</v>
      </c>
      <c r="H3" s="5">
        <f t="shared" si="0"/>
        <v>144096.35999999999</v>
      </c>
      <c r="I3" s="5">
        <f t="shared" si="0"/>
        <v>96065.400000000009</v>
      </c>
      <c r="J3" s="5">
        <f t="shared" si="0"/>
        <v>96065.400000000009</v>
      </c>
      <c r="K3" s="5">
        <f t="shared" si="0"/>
        <v>72046.44</v>
      </c>
      <c r="L3" s="5">
        <f t="shared" si="0"/>
        <v>72046.44</v>
      </c>
      <c r="M3" s="46"/>
      <c r="O3" s="8">
        <f>A3</f>
        <v>174</v>
      </c>
      <c r="P3" s="4">
        <f>B3</f>
        <v>0.02</v>
      </c>
      <c r="Q3" s="5">
        <f>Q$1*$B3*$A3</f>
        <v>672447.36</v>
      </c>
      <c r="R3" s="5">
        <f>R$1*$B3*$A3</f>
        <v>480320.04</v>
      </c>
      <c r="S3" s="5">
        <f>S$1*$B3*$A3</f>
        <v>336223.68</v>
      </c>
      <c r="T3" s="5">
        <f>T$1*$B3*$A3</f>
        <v>240158.28</v>
      </c>
      <c r="U3" s="5">
        <f t="shared" ref="U3:Z3" si="1">U$1*$B3*$A3</f>
        <v>192127.32</v>
      </c>
      <c r="V3" s="5">
        <f t="shared" si="1"/>
        <v>144096.35999999999</v>
      </c>
      <c r="W3" s="5">
        <f t="shared" si="1"/>
        <v>96065.400000000009</v>
      </c>
      <c r="X3" s="5">
        <f t="shared" si="1"/>
        <v>96065.400000000009</v>
      </c>
      <c r="Y3" s="5">
        <f t="shared" si="1"/>
        <v>72046.44</v>
      </c>
      <c r="Z3" s="5">
        <f t="shared" si="1"/>
        <v>72046.44</v>
      </c>
      <c r="AA3" s="46"/>
    </row>
    <row r="4" spans="1:27" ht="15" thickTop="1" thickBot="1" x14ac:dyDescent="0.6">
      <c r="A4" s="8">
        <v>1231</v>
      </c>
      <c r="B4" s="4">
        <v>0.02</v>
      </c>
      <c r="C4" s="5">
        <f t="shared" ref="C4:D13" si="2">C$1*$B4*$A4</f>
        <v>4757371.84</v>
      </c>
      <c r="D4" s="5">
        <f t="shared" si="2"/>
        <v>3398126.2600000002</v>
      </c>
      <c r="E4" s="5">
        <f t="shared" si="0"/>
        <v>2378685.92</v>
      </c>
      <c r="F4" s="5">
        <f t="shared" si="0"/>
        <v>1699050.82</v>
      </c>
      <c r="G4" s="5">
        <f t="shared" si="0"/>
        <v>1359245.58</v>
      </c>
      <c r="H4" s="5">
        <f t="shared" si="0"/>
        <v>1019440.34</v>
      </c>
      <c r="I4" s="5">
        <f t="shared" si="0"/>
        <v>679635.1</v>
      </c>
      <c r="J4" s="5">
        <f t="shared" si="0"/>
        <v>679635.1</v>
      </c>
      <c r="K4" s="5">
        <f t="shared" si="0"/>
        <v>509707.86</v>
      </c>
      <c r="L4" s="5">
        <f t="shared" si="0"/>
        <v>509707.86</v>
      </c>
      <c r="M4" s="46"/>
      <c r="O4" s="8">
        <f t="shared" ref="O4:P13" si="3">A4</f>
        <v>1231</v>
      </c>
      <c r="P4" s="4">
        <f t="shared" si="3"/>
        <v>0.02</v>
      </c>
      <c r="Q4" s="5">
        <f t="shared" ref="Q4:Q13" si="4">Q$1*$B4*$A4</f>
        <v>4757371.84</v>
      </c>
      <c r="R4" s="5">
        <f t="shared" ref="R4:R13" si="5">$D$1*$B4*$A4</f>
        <v>3398126.2600000002</v>
      </c>
      <c r="S4" s="5">
        <f t="shared" ref="S4:S13" si="6">$E$1*$B4*$A4</f>
        <v>2378685.92</v>
      </c>
      <c r="T4" s="5">
        <f t="shared" ref="T4:Z13" si="7">T$1*$B4*$A4</f>
        <v>1699050.82</v>
      </c>
      <c r="U4" s="5">
        <f t="shared" si="7"/>
        <v>1359245.58</v>
      </c>
      <c r="V4" s="5">
        <f t="shared" si="7"/>
        <v>1019440.34</v>
      </c>
      <c r="W4" s="5">
        <f t="shared" si="7"/>
        <v>679635.1</v>
      </c>
      <c r="X4" s="5">
        <f t="shared" si="7"/>
        <v>679635.1</v>
      </c>
      <c r="Y4" s="5">
        <f t="shared" si="7"/>
        <v>509707.86</v>
      </c>
      <c r="Z4" s="5">
        <f t="shared" si="7"/>
        <v>509707.86</v>
      </c>
      <c r="AA4" s="46"/>
    </row>
    <row r="5" spans="1:27" ht="15" thickTop="1" thickBot="1" x14ac:dyDescent="0.6">
      <c r="A5" s="8">
        <v>3033</v>
      </c>
      <c r="B5" s="4">
        <v>7.0000000000000007E-2</v>
      </c>
      <c r="C5" s="5">
        <f t="shared" si="2"/>
        <v>41025085.920000002</v>
      </c>
      <c r="D5" s="5">
        <f t="shared" si="2"/>
        <v>29303663.130000003</v>
      </c>
      <c r="E5" s="5">
        <f t="shared" si="0"/>
        <v>20512542.960000001</v>
      </c>
      <c r="F5" s="5">
        <f t="shared" si="0"/>
        <v>14651725.410000002</v>
      </c>
      <c r="G5" s="5">
        <f t="shared" si="0"/>
        <v>11721422.790000001</v>
      </c>
      <c r="H5" s="5">
        <f t="shared" si="0"/>
        <v>8791120.1699999999</v>
      </c>
      <c r="I5" s="5">
        <f t="shared" si="0"/>
        <v>5860817.5500000007</v>
      </c>
      <c r="J5" s="5">
        <f t="shared" si="0"/>
        <v>5860817.5500000007</v>
      </c>
      <c r="K5" s="5">
        <f t="shared" si="0"/>
        <v>4395453.93</v>
      </c>
      <c r="L5" s="5">
        <f t="shared" si="0"/>
        <v>4395453.93</v>
      </c>
      <c r="M5" s="46"/>
      <c r="O5" s="8">
        <f t="shared" si="3"/>
        <v>3033</v>
      </c>
      <c r="P5" s="4">
        <f t="shared" si="3"/>
        <v>7.0000000000000007E-2</v>
      </c>
      <c r="Q5" s="5">
        <f t="shared" si="4"/>
        <v>41025085.920000002</v>
      </c>
      <c r="R5" s="5">
        <f t="shared" si="5"/>
        <v>29303663.130000003</v>
      </c>
      <c r="S5" s="5">
        <f t="shared" si="6"/>
        <v>20512542.960000001</v>
      </c>
      <c r="T5" s="5">
        <f t="shared" si="7"/>
        <v>14651725.410000002</v>
      </c>
      <c r="U5" s="5">
        <f t="shared" si="7"/>
        <v>11721422.790000001</v>
      </c>
      <c r="V5" s="5">
        <f t="shared" si="7"/>
        <v>8791120.1699999999</v>
      </c>
      <c r="W5" s="5">
        <f t="shared" si="7"/>
        <v>5860817.5500000007</v>
      </c>
      <c r="X5" s="5">
        <f t="shared" si="7"/>
        <v>5860817.5500000007</v>
      </c>
      <c r="Y5" s="5">
        <f t="shared" si="7"/>
        <v>4395453.93</v>
      </c>
      <c r="Z5" s="5">
        <f t="shared" si="7"/>
        <v>4395453.93</v>
      </c>
      <c r="AA5" s="46"/>
    </row>
    <row r="6" spans="1:27" ht="15" thickTop="1" thickBot="1" x14ac:dyDescent="0.6">
      <c r="A6" s="8">
        <v>5810</v>
      </c>
      <c r="B6" s="4">
        <v>0.09</v>
      </c>
      <c r="C6" s="5">
        <f t="shared" si="2"/>
        <v>101041012.80000001</v>
      </c>
      <c r="D6" s="5">
        <f t="shared" si="2"/>
        <v>72172226.700000003</v>
      </c>
      <c r="E6" s="5">
        <f t="shared" si="0"/>
        <v>50520506.400000006</v>
      </c>
      <c r="F6" s="5">
        <f t="shared" si="0"/>
        <v>36085851.899999999</v>
      </c>
      <c r="G6" s="5">
        <f t="shared" si="0"/>
        <v>28868786.099999998</v>
      </c>
      <c r="H6" s="5">
        <f t="shared" si="0"/>
        <v>21651720.299999997</v>
      </c>
      <c r="I6" s="5">
        <f t="shared" si="0"/>
        <v>14434654.499999998</v>
      </c>
      <c r="J6" s="5">
        <f t="shared" si="0"/>
        <v>14434654.499999998</v>
      </c>
      <c r="K6" s="5">
        <f t="shared" si="0"/>
        <v>10825598.699999999</v>
      </c>
      <c r="L6" s="5">
        <f t="shared" si="0"/>
        <v>10825598.699999999</v>
      </c>
      <c r="M6" s="46"/>
      <c r="O6" s="8">
        <f t="shared" si="3"/>
        <v>5810</v>
      </c>
      <c r="P6" s="4">
        <f t="shared" si="3"/>
        <v>0.09</v>
      </c>
      <c r="Q6" s="5">
        <f t="shared" si="4"/>
        <v>101041012.80000001</v>
      </c>
      <c r="R6" s="5">
        <f t="shared" si="5"/>
        <v>72172226.700000003</v>
      </c>
      <c r="S6" s="5">
        <f t="shared" si="6"/>
        <v>50520506.400000006</v>
      </c>
      <c r="T6" s="5">
        <f t="shared" si="7"/>
        <v>36085851.899999999</v>
      </c>
      <c r="U6" s="5">
        <f t="shared" si="7"/>
        <v>28868786.099999998</v>
      </c>
      <c r="V6" s="5">
        <f t="shared" si="7"/>
        <v>21651720.299999997</v>
      </c>
      <c r="W6" s="5">
        <f t="shared" si="7"/>
        <v>14434654.499999998</v>
      </c>
      <c r="X6" s="5">
        <f t="shared" si="7"/>
        <v>14434654.499999998</v>
      </c>
      <c r="Y6" s="5">
        <f t="shared" si="7"/>
        <v>10825598.699999999</v>
      </c>
      <c r="Z6" s="5">
        <f t="shared" si="7"/>
        <v>10825598.699999999</v>
      </c>
      <c r="AA6" s="46"/>
    </row>
    <row r="7" spans="1:27" ht="15" thickTop="1" thickBot="1" x14ac:dyDescent="0.6">
      <c r="A7" s="8">
        <v>7965</v>
      </c>
      <c r="B7" s="4">
        <v>0.1</v>
      </c>
      <c r="C7" s="5">
        <f t="shared" si="2"/>
        <v>153909288</v>
      </c>
      <c r="D7" s="5">
        <f t="shared" si="2"/>
        <v>109935319.50000001</v>
      </c>
      <c r="E7" s="5">
        <f t="shared" si="0"/>
        <v>76954644</v>
      </c>
      <c r="F7" s="5">
        <f t="shared" si="0"/>
        <v>54967261.5</v>
      </c>
      <c r="G7" s="5">
        <f t="shared" si="0"/>
        <v>43973968.500000007</v>
      </c>
      <c r="H7" s="5">
        <f t="shared" si="0"/>
        <v>32980675.5</v>
      </c>
      <c r="I7" s="5">
        <f t="shared" si="0"/>
        <v>21987382.5</v>
      </c>
      <c r="J7" s="5">
        <f t="shared" si="0"/>
        <v>21987382.5</v>
      </c>
      <c r="K7" s="5">
        <f t="shared" si="0"/>
        <v>16489939.500000002</v>
      </c>
      <c r="L7" s="5">
        <f t="shared" si="0"/>
        <v>16489939.500000002</v>
      </c>
      <c r="M7" s="46"/>
      <c r="O7" s="8">
        <f t="shared" si="3"/>
        <v>7965</v>
      </c>
      <c r="P7" s="4">
        <f t="shared" si="3"/>
        <v>0.1</v>
      </c>
      <c r="Q7" s="5">
        <f t="shared" si="4"/>
        <v>153909288</v>
      </c>
      <c r="R7" s="5">
        <f t="shared" si="5"/>
        <v>109935319.50000001</v>
      </c>
      <c r="S7" s="5">
        <f t="shared" si="6"/>
        <v>76954644</v>
      </c>
      <c r="T7" s="5">
        <f t="shared" si="7"/>
        <v>54967261.5</v>
      </c>
      <c r="U7" s="5">
        <f t="shared" si="7"/>
        <v>43973968.500000007</v>
      </c>
      <c r="V7" s="5">
        <f t="shared" si="7"/>
        <v>32980675.5</v>
      </c>
      <c r="W7" s="5">
        <f t="shared" si="7"/>
        <v>21987382.5</v>
      </c>
      <c r="X7" s="5">
        <f t="shared" si="7"/>
        <v>21987382.5</v>
      </c>
      <c r="Y7" s="5">
        <f t="shared" si="7"/>
        <v>16489939.500000002</v>
      </c>
      <c r="Z7" s="5">
        <f t="shared" si="7"/>
        <v>16489939.500000002</v>
      </c>
      <c r="AA7" s="46"/>
    </row>
    <row r="8" spans="1:27" ht="15" thickTop="1" thickBot="1" x14ac:dyDescent="0.6">
      <c r="A8" s="8">
        <v>9231</v>
      </c>
      <c r="B8" s="4">
        <v>0.11</v>
      </c>
      <c r="C8" s="5">
        <f t="shared" si="2"/>
        <v>196209705.12</v>
      </c>
      <c r="D8" s="5">
        <f t="shared" si="2"/>
        <v>140149934.43000001</v>
      </c>
      <c r="E8" s="5">
        <f t="shared" si="0"/>
        <v>98104852.560000002</v>
      </c>
      <c r="F8" s="5">
        <f t="shared" si="0"/>
        <v>70074459.510000005</v>
      </c>
      <c r="G8" s="5">
        <f t="shared" si="0"/>
        <v>56059770.689999998</v>
      </c>
      <c r="H8" s="5">
        <f t="shared" si="0"/>
        <v>42045081.870000005</v>
      </c>
      <c r="I8" s="5">
        <f t="shared" si="0"/>
        <v>28030393.050000001</v>
      </c>
      <c r="J8" s="5">
        <f t="shared" si="0"/>
        <v>28030393.050000001</v>
      </c>
      <c r="K8" s="5">
        <f t="shared" si="0"/>
        <v>21022033.23</v>
      </c>
      <c r="L8" s="5">
        <f t="shared" si="0"/>
        <v>21022033.23</v>
      </c>
      <c r="M8" s="46"/>
      <c r="O8" s="8">
        <f t="shared" si="3"/>
        <v>9231</v>
      </c>
      <c r="P8" s="4">
        <f t="shared" si="3"/>
        <v>0.11</v>
      </c>
      <c r="Q8" s="5">
        <f t="shared" si="4"/>
        <v>196209705.12</v>
      </c>
      <c r="R8" s="5">
        <f t="shared" si="5"/>
        <v>140149934.43000001</v>
      </c>
      <c r="S8" s="5">
        <f t="shared" si="6"/>
        <v>98104852.560000002</v>
      </c>
      <c r="T8" s="5">
        <f t="shared" si="7"/>
        <v>70074459.510000005</v>
      </c>
      <c r="U8" s="5">
        <f t="shared" si="7"/>
        <v>56059770.689999998</v>
      </c>
      <c r="V8" s="5">
        <f t="shared" si="7"/>
        <v>42045081.870000005</v>
      </c>
      <c r="W8" s="5">
        <f t="shared" si="7"/>
        <v>28030393.050000001</v>
      </c>
      <c r="X8" s="5">
        <f t="shared" si="7"/>
        <v>28030393.050000001</v>
      </c>
      <c r="Y8" s="5">
        <f t="shared" si="7"/>
        <v>21022033.23</v>
      </c>
      <c r="Z8" s="5">
        <f t="shared" si="7"/>
        <v>21022033.23</v>
      </c>
      <c r="AA8" s="46"/>
    </row>
    <row r="9" spans="1:27" ht="15" thickTop="1" thickBot="1" x14ac:dyDescent="0.6">
      <c r="A9" s="8">
        <v>10899</v>
      </c>
      <c r="B9" s="4">
        <v>0.11</v>
      </c>
      <c r="C9" s="5">
        <f t="shared" si="2"/>
        <v>231663912.48000002</v>
      </c>
      <c r="D9" s="5">
        <f>D$1*$B9*$A9</f>
        <v>165474394.47</v>
      </c>
      <c r="E9" s="5">
        <f t="shared" si="0"/>
        <v>115831956.24000001</v>
      </c>
      <c r="F9" s="5">
        <f t="shared" si="0"/>
        <v>82736597.790000007</v>
      </c>
      <c r="G9" s="5">
        <f t="shared" si="0"/>
        <v>66189518.009999998</v>
      </c>
      <c r="H9" s="5">
        <f t="shared" si="0"/>
        <v>49642438.230000004</v>
      </c>
      <c r="I9" s="5">
        <f t="shared" si="0"/>
        <v>33095358.450000003</v>
      </c>
      <c r="J9" s="5">
        <f t="shared" si="0"/>
        <v>33095358.450000003</v>
      </c>
      <c r="K9" s="5">
        <f t="shared" si="0"/>
        <v>24820619.669999998</v>
      </c>
      <c r="L9" s="5">
        <f t="shared" si="0"/>
        <v>24820619.669999998</v>
      </c>
      <c r="M9" s="46"/>
      <c r="O9" s="8">
        <f t="shared" si="3"/>
        <v>10899</v>
      </c>
      <c r="P9" s="4">
        <f t="shared" si="3"/>
        <v>0.11</v>
      </c>
      <c r="Q9" s="5">
        <f t="shared" si="4"/>
        <v>231663912.48000002</v>
      </c>
      <c r="R9" s="5">
        <f t="shared" si="5"/>
        <v>165474394.47</v>
      </c>
      <c r="S9" s="5">
        <f t="shared" si="6"/>
        <v>115831956.24000001</v>
      </c>
      <c r="T9" s="5">
        <f t="shared" si="7"/>
        <v>82736597.790000007</v>
      </c>
      <c r="U9" s="5">
        <f t="shared" si="7"/>
        <v>66189518.009999998</v>
      </c>
      <c r="V9" s="5">
        <f t="shared" si="7"/>
        <v>49642438.230000004</v>
      </c>
      <c r="W9" s="5">
        <f t="shared" si="7"/>
        <v>33095358.450000003</v>
      </c>
      <c r="X9" s="5">
        <f t="shared" si="7"/>
        <v>33095358.450000003</v>
      </c>
      <c r="Y9" s="5">
        <f t="shared" si="7"/>
        <v>24820619.669999998</v>
      </c>
      <c r="Z9" s="5">
        <f>Z$1*$B9*$A9</f>
        <v>24820619.669999998</v>
      </c>
      <c r="AA9" s="46"/>
    </row>
    <row r="10" spans="1:27" ht="15" thickTop="1" thickBot="1" x14ac:dyDescent="0.6">
      <c r="A10" s="8">
        <v>13967</v>
      </c>
      <c r="B10" s="4">
        <v>0.14000000000000001</v>
      </c>
      <c r="C10" s="5">
        <f t="shared" si="2"/>
        <v>377841988.16000003</v>
      </c>
      <c r="D10" s="5">
        <f t="shared" si="2"/>
        <v>269887413.74000001</v>
      </c>
      <c r="E10" s="5">
        <f t="shared" si="0"/>
        <v>188920994.08000001</v>
      </c>
      <c r="F10" s="5">
        <f t="shared" si="0"/>
        <v>134942729.18000001</v>
      </c>
      <c r="G10" s="5">
        <f t="shared" si="0"/>
        <v>107954574.42000002</v>
      </c>
      <c r="H10" s="5">
        <f t="shared" si="0"/>
        <v>80966419.660000011</v>
      </c>
      <c r="I10" s="5">
        <f t="shared" si="0"/>
        <v>53978264.900000006</v>
      </c>
      <c r="J10" s="5">
        <f t="shared" si="0"/>
        <v>53978264.900000006</v>
      </c>
      <c r="K10" s="5">
        <f t="shared" si="0"/>
        <v>40482232.140000001</v>
      </c>
      <c r="L10" s="5">
        <f t="shared" si="0"/>
        <v>40482232.140000001</v>
      </c>
      <c r="M10" s="46"/>
      <c r="O10" s="8">
        <f t="shared" si="3"/>
        <v>13967</v>
      </c>
      <c r="P10" s="4">
        <f t="shared" si="3"/>
        <v>0.14000000000000001</v>
      </c>
      <c r="Q10" s="5">
        <f t="shared" si="4"/>
        <v>377841988.16000003</v>
      </c>
      <c r="R10" s="5">
        <f t="shared" si="5"/>
        <v>269887413.74000001</v>
      </c>
      <c r="S10" s="5">
        <f t="shared" si="6"/>
        <v>188920994.08000001</v>
      </c>
      <c r="T10" s="5">
        <f t="shared" si="7"/>
        <v>134942729.18000001</v>
      </c>
      <c r="U10" s="5">
        <f t="shared" si="7"/>
        <v>107954574.42000002</v>
      </c>
      <c r="V10" s="5">
        <f t="shared" si="7"/>
        <v>80966419.660000011</v>
      </c>
      <c r="W10" s="5">
        <f t="shared" si="7"/>
        <v>53978264.900000006</v>
      </c>
      <c r="X10" s="5">
        <f t="shared" si="7"/>
        <v>53978264.900000006</v>
      </c>
      <c r="Y10" s="5">
        <f t="shared" si="7"/>
        <v>40482232.140000001</v>
      </c>
      <c r="Z10" s="5">
        <f t="shared" si="7"/>
        <v>40482232.140000001</v>
      </c>
      <c r="AA10" s="46"/>
    </row>
    <row r="11" spans="1:27" ht="15" thickTop="1" thickBot="1" x14ac:dyDescent="0.6">
      <c r="A11" s="8">
        <v>17737</v>
      </c>
      <c r="B11" s="4">
        <v>0.15</v>
      </c>
      <c r="C11" s="5">
        <f t="shared" si="2"/>
        <v>514103397.59999996</v>
      </c>
      <c r="D11" s="5">
        <f t="shared" si="2"/>
        <v>367217092.65000004</v>
      </c>
      <c r="E11" s="5">
        <f t="shared" si="0"/>
        <v>257051698.79999998</v>
      </c>
      <c r="F11" s="5">
        <f t="shared" si="0"/>
        <v>183607216.04999998</v>
      </c>
      <c r="G11" s="5">
        <f t="shared" si="0"/>
        <v>146886304.95000002</v>
      </c>
      <c r="H11" s="5">
        <f t="shared" si="0"/>
        <v>110165393.85000001</v>
      </c>
      <c r="I11" s="5">
        <f t="shared" si="0"/>
        <v>73444482.75</v>
      </c>
      <c r="J11" s="5">
        <f t="shared" si="0"/>
        <v>73444482.75</v>
      </c>
      <c r="K11" s="5">
        <f t="shared" si="0"/>
        <v>55081366.649999999</v>
      </c>
      <c r="L11" s="5">
        <f t="shared" si="0"/>
        <v>55081366.649999999</v>
      </c>
      <c r="M11" s="46"/>
      <c r="O11" s="8">
        <f t="shared" si="3"/>
        <v>17737</v>
      </c>
      <c r="P11" s="4">
        <f t="shared" si="3"/>
        <v>0.15</v>
      </c>
      <c r="Q11" s="5">
        <f t="shared" si="4"/>
        <v>514103397.59999996</v>
      </c>
      <c r="R11" s="5">
        <f t="shared" si="5"/>
        <v>367217092.65000004</v>
      </c>
      <c r="S11" s="5">
        <f t="shared" si="6"/>
        <v>257051698.79999998</v>
      </c>
      <c r="T11" s="5">
        <f t="shared" si="7"/>
        <v>183607216.04999998</v>
      </c>
      <c r="U11" s="5">
        <f t="shared" si="7"/>
        <v>146886304.95000002</v>
      </c>
      <c r="V11" s="5">
        <f t="shared" si="7"/>
        <v>110165393.85000001</v>
      </c>
      <c r="W11" s="5">
        <f t="shared" si="7"/>
        <v>73444482.75</v>
      </c>
      <c r="X11" s="5">
        <f t="shared" si="7"/>
        <v>73444482.75</v>
      </c>
      <c r="Y11" s="5">
        <f t="shared" si="7"/>
        <v>55081366.649999999</v>
      </c>
      <c r="Z11" s="5">
        <f t="shared" si="7"/>
        <v>55081366.649999999</v>
      </c>
      <c r="AA11" s="46"/>
    </row>
    <row r="12" spans="1:27" ht="15" thickTop="1" thickBot="1" x14ac:dyDescent="0.6">
      <c r="A12" s="8">
        <v>29801</v>
      </c>
      <c r="B12" s="4">
        <v>0.13</v>
      </c>
      <c r="C12" s="5">
        <f t="shared" si="2"/>
        <v>748605888.15999997</v>
      </c>
      <c r="D12" s="5">
        <f t="shared" si="2"/>
        <v>534719044.99000007</v>
      </c>
      <c r="E12" s="5">
        <f t="shared" si="0"/>
        <v>374302944.07999998</v>
      </c>
      <c r="F12" s="5">
        <f t="shared" si="0"/>
        <v>267357585.43000001</v>
      </c>
      <c r="G12" s="5">
        <f t="shared" si="0"/>
        <v>213886843.17000002</v>
      </c>
      <c r="H12" s="5">
        <f t="shared" si="0"/>
        <v>160416100.91</v>
      </c>
      <c r="I12" s="5">
        <f t="shared" si="0"/>
        <v>106945358.65000001</v>
      </c>
      <c r="J12" s="5">
        <f t="shared" si="0"/>
        <v>106945358.65000001</v>
      </c>
      <c r="K12" s="5">
        <f t="shared" si="0"/>
        <v>80206113.390000001</v>
      </c>
      <c r="L12" s="5">
        <f t="shared" si="0"/>
        <v>80206113.390000001</v>
      </c>
      <c r="M12" s="46"/>
      <c r="O12" s="8">
        <f t="shared" si="3"/>
        <v>29801</v>
      </c>
      <c r="P12" s="4">
        <f t="shared" si="3"/>
        <v>0.13</v>
      </c>
      <c r="Q12" s="5">
        <f t="shared" si="4"/>
        <v>748605888.15999997</v>
      </c>
      <c r="R12" s="5">
        <f t="shared" si="5"/>
        <v>534719044.99000007</v>
      </c>
      <c r="S12" s="5">
        <f t="shared" si="6"/>
        <v>374302944.07999998</v>
      </c>
      <c r="T12" s="5">
        <f t="shared" si="7"/>
        <v>267357585.43000001</v>
      </c>
      <c r="U12" s="5">
        <f t="shared" si="7"/>
        <v>213886843.17000002</v>
      </c>
      <c r="V12" s="5">
        <f t="shared" si="7"/>
        <v>160416100.91</v>
      </c>
      <c r="W12" s="5">
        <f t="shared" si="7"/>
        <v>106945358.65000001</v>
      </c>
      <c r="X12" s="5">
        <f t="shared" si="7"/>
        <v>106945358.65000001</v>
      </c>
      <c r="Y12" s="5">
        <f t="shared" si="7"/>
        <v>80206113.390000001</v>
      </c>
      <c r="Z12" s="5">
        <f t="shared" si="7"/>
        <v>80206113.390000001</v>
      </c>
      <c r="AA12" s="46"/>
    </row>
    <row r="13" spans="1:27" ht="15" thickTop="1" thickBot="1" x14ac:dyDescent="0.6">
      <c r="A13" s="9">
        <v>47812</v>
      </c>
      <c r="B13" s="10">
        <v>0.06</v>
      </c>
      <c r="C13" s="11">
        <f t="shared" si="2"/>
        <v>554328503.03999996</v>
      </c>
      <c r="D13" s="11">
        <f t="shared" si="2"/>
        <v>395949340.55999994</v>
      </c>
      <c r="E13" s="11">
        <f t="shared" si="0"/>
        <v>277164251.51999998</v>
      </c>
      <c r="F13" s="11">
        <f t="shared" si="0"/>
        <v>197973235.91999999</v>
      </c>
      <c r="G13" s="11">
        <f t="shared" si="0"/>
        <v>158379162.47999999</v>
      </c>
      <c r="H13" s="11">
        <f t="shared" si="0"/>
        <v>118785089.04000001</v>
      </c>
      <c r="I13" s="11">
        <f t="shared" si="0"/>
        <v>79191015.599999994</v>
      </c>
      <c r="J13" s="11">
        <f t="shared" si="0"/>
        <v>79191015.599999994</v>
      </c>
      <c r="K13" s="11">
        <f t="shared" si="0"/>
        <v>59391110.160000004</v>
      </c>
      <c r="L13" s="11">
        <f t="shared" si="0"/>
        <v>59391110.160000004</v>
      </c>
      <c r="M13" s="47"/>
      <c r="O13" s="9">
        <f t="shared" si="3"/>
        <v>47812</v>
      </c>
      <c r="P13" s="10">
        <f t="shared" si="3"/>
        <v>0.06</v>
      </c>
      <c r="Q13" s="11">
        <f t="shared" si="4"/>
        <v>554328503.03999996</v>
      </c>
      <c r="R13" s="11">
        <f t="shared" si="5"/>
        <v>395949340.55999994</v>
      </c>
      <c r="S13" s="11">
        <f t="shared" si="6"/>
        <v>277164251.51999998</v>
      </c>
      <c r="T13" s="11">
        <f t="shared" si="7"/>
        <v>197973235.91999999</v>
      </c>
      <c r="U13" s="11">
        <f t="shared" si="7"/>
        <v>158379162.47999999</v>
      </c>
      <c r="V13" s="11">
        <f t="shared" si="7"/>
        <v>118785089.04000001</v>
      </c>
      <c r="W13" s="11">
        <f t="shared" si="7"/>
        <v>79191015.599999994</v>
      </c>
      <c r="X13" s="11">
        <f t="shared" si="7"/>
        <v>79191015.599999994</v>
      </c>
      <c r="Y13" s="11">
        <f t="shared" si="7"/>
        <v>59391110.160000004</v>
      </c>
      <c r="Z13" s="11">
        <f t="shared" si="7"/>
        <v>59391110.160000004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1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1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880</v>
      </c>
      <c r="B18" s="4">
        <v>0.02</v>
      </c>
      <c r="C18" s="5">
        <f>C$1*$B18*$A18</f>
        <v>3400883.1999999997</v>
      </c>
      <c r="D18" s="5">
        <f>D$1*$B18*$A18</f>
        <v>2429204.7999999998</v>
      </c>
      <c r="E18" s="5">
        <f t="shared" ref="E18:L28" si="8">E$1*$B18*$A18</f>
        <v>1700441.5999999999</v>
      </c>
      <c r="F18" s="5">
        <f t="shared" si="8"/>
        <v>1214593.6000000001</v>
      </c>
      <c r="G18" s="5">
        <f t="shared" si="8"/>
        <v>971678.4</v>
      </c>
      <c r="H18" s="5">
        <f t="shared" si="8"/>
        <v>728763.2</v>
      </c>
      <c r="I18" s="5">
        <f t="shared" si="8"/>
        <v>485848</v>
      </c>
      <c r="J18" s="5">
        <f t="shared" si="8"/>
        <v>485848</v>
      </c>
      <c r="K18" s="5">
        <f t="shared" si="8"/>
        <v>364372.8</v>
      </c>
      <c r="L18" s="5">
        <f t="shared" si="8"/>
        <v>364372.8</v>
      </c>
      <c r="M18" s="46"/>
      <c r="O18" s="8">
        <f>A18</f>
        <v>880</v>
      </c>
      <c r="P18" s="4">
        <f>B18</f>
        <v>0.02</v>
      </c>
      <c r="Q18" s="5">
        <f>Q$1*$B18*$A18</f>
        <v>3400883.1999999997</v>
      </c>
      <c r="R18" s="5">
        <f>R$1*$B18*$A18</f>
        <v>2429204.7999999998</v>
      </c>
      <c r="S18" s="5">
        <f>S$1*$B18*$A18</f>
        <v>1700441.5999999999</v>
      </c>
      <c r="T18" s="5">
        <f>T$1*$B18*$A18</f>
        <v>1214593.6000000001</v>
      </c>
      <c r="U18" s="5">
        <f t="shared" ref="U18:Z18" si="9">U$1*$B18*$A18</f>
        <v>971678.4</v>
      </c>
      <c r="V18" s="5">
        <f t="shared" si="9"/>
        <v>728763.2</v>
      </c>
      <c r="W18" s="5">
        <f t="shared" si="9"/>
        <v>485848</v>
      </c>
      <c r="X18" s="5">
        <f t="shared" si="9"/>
        <v>485848</v>
      </c>
      <c r="Y18" s="5">
        <f t="shared" si="9"/>
        <v>364372.8</v>
      </c>
      <c r="Z18" s="5">
        <f t="shared" si="9"/>
        <v>364372.8</v>
      </c>
      <c r="AA18" s="46"/>
    </row>
    <row r="19" spans="1:27" ht="15" thickTop="1" thickBot="1" x14ac:dyDescent="0.6">
      <c r="A19" s="8">
        <v>1126</v>
      </c>
      <c r="B19" s="4">
        <v>0.02</v>
      </c>
      <c r="C19" s="5">
        <f t="shared" ref="C19:D28" si="10">C$1*$B19*$A19</f>
        <v>4351584.6399999997</v>
      </c>
      <c r="D19" s="5">
        <f t="shared" si="10"/>
        <v>3108277.96</v>
      </c>
      <c r="E19" s="5">
        <f t="shared" si="8"/>
        <v>2175792.3199999998</v>
      </c>
      <c r="F19" s="5">
        <f t="shared" si="8"/>
        <v>1554127.72</v>
      </c>
      <c r="G19" s="5">
        <f t="shared" si="8"/>
        <v>1243306.6800000002</v>
      </c>
      <c r="H19" s="5">
        <f t="shared" si="8"/>
        <v>932485.64</v>
      </c>
      <c r="I19" s="5">
        <f t="shared" si="8"/>
        <v>621664.6</v>
      </c>
      <c r="J19" s="5">
        <f t="shared" si="8"/>
        <v>621664.6</v>
      </c>
      <c r="K19" s="5">
        <f t="shared" si="8"/>
        <v>466231.56</v>
      </c>
      <c r="L19" s="5">
        <f t="shared" si="8"/>
        <v>466231.56</v>
      </c>
      <c r="M19" s="46"/>
      <c r="O19" s="8">
        <f t="shared" ref="O19:P28" si="11">A19</f>
        <v>1126</v>
      </c>
      <c r="P19" s="4">
        <f t="shared" si="11"/>
        <v>0.02</v>
      </c>
      <c r="Q19" s="5">
        <f t="shared" ref="Q19:Q28" si="12">Q$1*$B19*$A19</f>
        <v>4351584.6399999997</v>
      </c>
      <c r="R19" s="5">
        <f t="shared" ref="R19:R28" si="13">$D$1*$B19*$A19</f>
        <v>3108277.96</v>
      </c>
      <c r="S19" s="5">
        <f t="shared" ref="S19:S28" si="14">$E$1*$B19*$A19</f>
        <v>2175792.3199999998</v>
      </c>
      <c r="T19" s="5">
        <f t="shared" ref="T19:Z28" si="15">T$1*$B19*$A19</f>
        <v>1554127.72</v>
      </c>
      <c r="U19" s="5">
        <f t="shared" si="15"/>
        <v>1243306.6800000002</v>
      </c>
      <c r="V19" s="5">
        <f t="shared" si="15"/>
        <v>932485.64</v>
      </c>
      <c r="W19" s="5">
        <f t="shared" si="15"/>
        <v>621664.6</v>
      </c>
      <c r="X19" s="5">
        <f t="shared" si="15"/>
        <v>621664.6</v>
      </c>
      <c r="Y19" s="5">
        <f t="shared" si="15"/>
        <v>466231.56</v>
      </c>
      <c r="Z19" s="5">
        <f t="shared" si="15"/>
        <v>466231.56</v>
      </c>
      <c r="AA19" s="46"/>
    </row>
    <row r="20" spans="1:27" ht="15" thickTop="1" thickBot="1" x14ac:dyDescent="0.6">
      <c r="A20" s="8">
        <v>2462</v>
      </c>
      <c r="B20" s="4">
        <v>7.0000000000000007E-2</v>
      </c>
      <c r="C20" s="5">
        <f t="shared" si="10"/>
        <v>33301602.880000003</v>
      </c>
      <c r="D20" s="5">
        <f t="shared" si="10"/>
        <v>23786883.82</v>
      </c>
      <c r="E20" s="5">
        <f t="shared" si="8"/>
        <v>16650801.440000001</v>
      </c>
      <c r="F20" s="5">
        <f t="shared" si="8"/>
        <v>11893355.74</v>
      </c>
      <c r="G20" s="5">
        <f t="shared" si="8"/>
        <v>9514719.0600000005</v>
      </c>
      <c r="H20" s="5">
        <f t="shared" si="8"/>
        <v>7136082.3800000008</v>
      </c>
      <c r="I20" s="5">
        <f t="shared" si="8"/>
        <v>4757445.7</v>
      </c>
      <c r="J20" s="5">
        <f t="shared" si="8"/>
        <v>4757445.7</v>
      </c>
      <c r="K20" s="5">
        <f t="shared" si="8"/>
        <v>3567955.02</v>
      </c>
      <c r="L20" s="5">
        <f t="shared" si="8"/>
        <v>3567955.02</v>
      </c>
      <c r="M20" s="46"/>
      <c r="O20" s="8">
        <f t="shared" si="11"/>
        <v>2462</v>
      </c>
      <c r="P20" s="4">
        <f t="shared" si="11"/>
        <v>7.0000000000000007E-2</v>
      </c>
      <c r="Q20" s="5">
        <f t="shared" si="12"/>
        <v>33301602.880000003</v>
      </c>
      <c r="R20" s="5">
        <f t="shared" si="13"/>
        <v>23786883.82</v>
      </c>
      <c r="S20" s="5">
        <f t="shared" si="14"/>
        <v>16650801.440000001</v>
      </c>
      <c r="T20" s="5">
        <f t="shared" si="15"/>
        <v>11893355.74</v>
      </c>
      <c r="U20" s="5">
        <f t="shared" si="15"/>
        <v>9514719.0600000005</v>
      </c>
      <c r="V20" s="5">
        <f t="shared" si="15"/>
        <v>7136082.3800000008</v>
      </c>
      <c r="W20" s="5">
        <f t="shared" si="15"/>
        <v>4757445.7</v>
      </c>
      <c r="X20" s="5">
        <f t="shared" si="15"/>
        <v>4757445.7</v>
      </c>
      <c r="Y20" s="5">
        <f t="shared" si="15"/>
        <v>3567955.02</v>
      </c>
      <c r="Z20" s="5">
        <f t="shared" si="15"/>
        <v>3567955.02</v>
      </c>
      <c r="AA20" s="46"/>
    </row>
    <row r="21" spans="1:27" ht="15" thickTop="1" thickBot="1" x14ac:dyDescent="0.6">
      <c r="A21" s="8">
        <v>5168</v>
      </c>
      <c r="B21" s="4">
        <v>0.09</v>
      </c>
      <c r="C21" s="5">
        <f t="shared" si="10"/>
        <v>89876067.840000004</v>
      </c>
      <c r="D21" s="5">
        <f t="shared" si="10"/>
        <v>64197257.759999998</v>
      </c>
      <c r="E21" s="5">
        <f t="shared" si="8"/>
        <v>44938033.920000002</v>
      </c>
      <c r="F21" s="5">
        <f t="shared" si="8"/>
        <v>32098396.32</v>
      </c>
      <c r="G21" s="5">
        <f t="shared" si="8"/>
        <v>25678810.079999998</v>
      </c>
      <c r="H21" s="5">
        <f t="shared" si="8"/>
        <v>19259223.84</v>
      </c>
      <c r="I21" s="5">
        <f t="shared" si="8"/>
        <v>12839637.6</v>
      </c>
      <c r="J21" s="5">
        <f t="shared" si="8"/>
        <v>12839637.6</v>
      </c>
      <c r="K21" s="5">
        <f t="shared" si="8"/>
        <v>9629379.3599999994</v>
      </c>
      <c r="L21" s="5">
        <f t="shared" si="8"/>
        <v>9629379.3599999994</v>
      </c>
      <c r="M21" s="46"/>
      <c r="O21" s="8">
        <f t="shared" si="11"/>
        <v>5168</v>
      </c>
      <c r="P21" s="4">
        <f t="shared" si="11"/>
        <v>0.09</v>
      </c>
      <c r="Q21" s="5">
        <f t="shared" si="12"/>
        <v>89876067.840000004</v>
      </c>
      <c r="R21" s="5">
        <f t="shared" si="13"/>
        <v>64197257.759999998</v>
      </c>
      <c r="S21" s="5">
        <f t="shared" si="14"/>
        <v>44938033.920000002</v>
      </c>
      <c r="T21" s="5">
        <f t="shared" si="15"/>
        <v>32098396.32</v>
      </c>
      <c r="U21" s="5">
        <f t="shared" si="15"/>
        <v>25678810.079999998</v>
      </c>
      <c r="V21" s="5">
        <f t="shared" si="15"/>
        <v>19259223.84</v>
      </c>
      <c r="W21" s="5">
        <f t="shared" si="15"/>
        <v>12839637.6</v>
      </c>
      <c r="X21" s="5">
        <f t="shared" si="15"/>
        <v>12839637.6</v>
      </c>
      <c r="Y21" s="5">
        <f t="shared" si="15"/>
        <v>9629379.3599999994</v>
      </c>
      <c r="Z21" s="5">
        <f t="shared" si="15"/>
        <v>9629379.3599999994</v>
      </c>
      <c r="AA21" s="46"/>
    </row>
    <row r="22" spans="1:27" ht="15" thickTop="1" thickBot="1" x14ac:dyDescent="0.6">
      <c r="A22" s="8">
        <v>7937</v>
      </c>
      <c r="B22" s="4">
        <v>0.1</v>
      </c>
      <c r="C22" s="5">
        <f t="shared" si="10"/>
        <v>153368238.40000001</v>
      </c>
      <c r="D22" s="5">
        <f t="shared" si="10"/>
        <v>109548855.10000001</v>
      </c>
      <c r="E22" s="5">
        <f t="shared" si="8"/>
        <v>76684119.200000003</v>
      </c>
      <c r="F22" s="5">
        <f t="shared" si="8"/>
        <v>54774030.700000003</v>
      </c>
      <c r="G22" s="5">
        <f t="shared" si="8"/>
        <v>43819383.300000004</v>
      </c>
      <c r="H22" s="5">
        <f t="shared" si="8"/>
        <v>32864735.899999999</v>
      </c>
      <c r="I22" s="5">
        <f t="shared" si="8"/>
        <v>21910088.5</v>
      </c>
      <c r="J22" s="5">
        <f t="shared" si="8"/>
        <v>21910088.5</v>
      </c>
      <c r="K22" s="5">
        <f t="shared" si="8"/>
        <v>16431971.100000001</v>
      </c>
      <c r="L22" s="5">
        <f t="shared" si="8"/>
        <v>16431971.100000001</v>
      </c>
      <c r="M22" s="46"/>
      <c r="O22" s="8">
        <f t="shared" si="11"/>
        <v>7937</v>
      </c>
      <c r="P22" s="4">
        <f t="shared" si="11"/>
        <v>0.1</v>
      </c>
      <c r="Q22" s="5">
        <f t="shared" si="12"/>
        <v>153368238.40000001</v>
      </c>
      <c r="R22" s="5">
        <f t="shared" si="13"/>
        <v>109548855.10000001</v>
      </c>
      <c r="S22" s="5">
        <f t="shared" si="14"/>
        <v>76684119.200000003</v>
      </c>
      <c r="T22" s="5">
        <f t="shared" si="15"/>
        <v>54774030.700000003</v>
      </c>
      <c r="U22" s="5">
        <f t="shared" si="15"/>
        <v>43819383.300000004</v>
      </c>
      <c r="V22" s="5">
        <f t="shared" si="15"/>
        <v>32864735.899999999</v>
      </c>
      <c r="W22" s="5">
        <f t="shared" si="15"/>
        <v>21910088.5</v>
      </c>
      <c r="X22" s="5">
        <f t="shared" si="15"/>
        <v>21910088.5</v>
      </c>
      <c r="Y22" s="5">
        <f t="shared" si="15"/>
        <v>16431971.100000001</v>
      </c>
      <c r="Z22" s="5">
        <f t="shared" si="15"/>
        <v>16431971.100000001</v>
      </c>
      <c r="AA22" s="46"/>
    </row>
    <row r="23" spans="1:27" ht="15" thickTop="1" thickBot="1" x14ac:dyDescent="0.6">
      <c r="A23" s="8">
        <v>8672</v>
      </c>
      <c r="B23" s="4">
        <v>0.11</v>
      </c>
      <c r="C23" s="5">
        <f t="shared" si="10"/>
        <v>184327869.44</v>
      </c>
      <c r="D23" s="5">
        <f t="shared" si="10"/>
        <v>131662900.16000001</v>
      </c>
      <c r="E23" s="5">
        <f t="shared" si="8"/>
        <v>92163934.719999999</v>
      </c>
      <c r="F23" s="5">
        <f t="shared" si="8"/>
        <v>65830973.119999997</v>
      </c>
      <c r="G23" s="5">
        <f t="shared" si="8"/>
        <v>52664969.280000001</v>
      </c>
      <c r="H23" s="5">
        <f t="shared" si="8"/>
        <v>39498965.440000005</v>
      </c>
      <c r="I23" s="5">
        <f t="shared" si="8"/>
        <v>26332961.600000001</v>
      </c>
      <c r="J23" s="5">
        <f t="shared" si="8"/>
        <v>26332961.600000001</v>
      </c>
      <c r="K23" s="5">
        <f t="shared" si="8"/>
        <v>19749005.759999998</v>
      </c>
      <c r="L23" s="5">
        <f t="shared" si="8"/>
        <v>19749005.759999998</v>
      </c>
      <c r="M23" s="46"/>
      <c r="O23" s="8">
        <f t="shared" si="11"/>
        <v>8672</v>
      </c>
      <c r="P23" s="4">
        <f t="shared" si="11"/>
        <v>0.11</v>
      </c>
      <c r="Q23" s="5">
        <f t="shared" si="12"/>
        <v>184327869.44</v>
      </c>
      <c r="R23" s="5">
        <f t="shared" si="13"/>
        <v>131662900.16000001</v>
      </c>
      <c r="S23" s="5">
        <f t="shared" si="14"/>
        <v>92163934.719999999</v>
      </c>
      <c r="T23" s="5">
        <f t="shared" si="15"/>
        <v>65830973.119999997</v>
      </c>
      <c r="U23" s="5">
        <f t="shared" si="15"/>
        <v>52664969.280000001</v>
      </c>
      <c r="V23" s="5">
        <f t="shared" si="15"/>
        <v>39498965.440000005</v>
      </c>
      <c r="W23" s="5">
        <f t="shared" si="15"/>
        <v>26332961.600000001</v>
      </c>
      <c r="X23" s="5">
        <f t="shared" si="15"/>
        <v>26332961.600000001</v>
      </c>
      <c r="Y23" s="5">
        <f t="shared" si="15"/>
        <v>19749005.759999998</v>
      </c>
      <c r="Z23" s="5">
        <f t="shared" si="15"/>
        <v>19749005.759999998</v>
      </c>
      <c r="AA23" s="46"/>
    </row>
    <row r="24" spans="1:27" ht="15" thickTop="1" thickBot="1" x14ac:dyDescent="0.6">
      <c r="A24" s="8">
        <v>10148</v>
      </c>
      <c r="B24" s="4">
        <v>0.11</v>
      </c>
      <c r="C24" s="5">
        <f t="shared" si="10"/>
        <v>215701016.96000001</v>
      </c>
      <c r="D24" s="5">
        <f>D$1*$B24*$A24</f>
        <v>154072314.44</v>
      </c>
      <c r="E24" s="5">
        <f t="shared" si="8"/>
        <v>107850508.48</v>
      </c>
      <c r="F24" s="5">
        <f t="shared" si="8"/>
        <v>77035599.079999998</v>
      </c>
      <c r="G24" s="5">
        <f t="shared" si="8"/>
        <v>61628702.519999996</v>
      </c>
      <c r="H24" s="5">
        <f t="shared" si="8"/>
        <v>46221805.960000001</v>
      </c>
      <c r="I24" s="5">
        <f t="shared" si="8"/>
        <v>30814909.400000002</v>
      </c>
      <c r="J24" s="5">
        <f t="shared" si="8"/>
        <v>30814909.400000002</v>
      </c>
      <c r="K24" s="5">
        <f t="shared" si="8"/>
        <v>23110344.84</v>
      </c>
      <c r="L24" s="5">
        <f t="shared" si="8"/>
        <v>23110344.84</v>
      </c>
      <c r="M24" s="46"/>
      <c r="O24" s="8">
        <f t="shared" si="11"/>
        <v>10148</v>
      </c>
      <c r="P24" s="4">
        <f t="shared" si="11"/>
        <v>0.11</v>
      </c>
      <c r="Q24" s="5">
        <f t="shared" si="12"/>
        <v>215701016.96000001</v>
      </c>
      <c r="R24" s="5">
        <f t="shared" si="13"/>
        <v>154072314.44</v>
      </c>
      <c r="S24" s="5">
        <f t="shared" si="14"/>
        <v>107850508.48</v>
      </c>
      <c r="T24" s="5">
        <f t="shared" si="15"/>
        <v>77035599.079999998</v>
      </c>
      <c r="U24" s="5">
        <f t="shared" si="15"/>
        <v>61628702.519999996</v>
      </c>
      <c r="V24" s="5">
        <f t="shared" si="15"/>
        <v>46221805.960000001</v>
      </c>
      <c r="W24" s="5">
        <f t="shared" si="15"/>
        <v>30814909.400000002</v>
      </c>
      <c r="X24" s="5">
        <f t="shared" si="15"/>
        <v>30814909.400000002</v>
      </c>
      <c r="Y24" s="5">
        <f t="shared" si="15"/>
        <v>23110344.84</v>
      </c>
      <c r="Z24" s="5">
        <f>Z$1*$B24*$A24</f>
        <v>23110344.84</v>
      </c>
      <c r="AA24" s="46"/>
    </row>
    <row r="25" spans="1:27" ht="15" thickTop="1" thickBot="1" x14ac:dyDescent="0.6">
      <c r="A25" s="8">
        <v>13192</v>
      </c>
      <c r="B25" s="4">
        <v>0.14000000000000001</v>
      </c>
      <c r="C25" s="5">
        <f t="shared" si="10"/>
        <v>356876316.16000003</v>
      </c>
      <c r="D25" s="5">
        <f t="shared" si="10"/>
        <v>254911918.24000001</v>
      </c>
      <c r="E25" s="5">
        <f t="shared" si="8"/>
        <v>178438158.08000001</v>
      </c>
      <c r="F25" s="5">
        <f t="shared" si="8"/>
        <v>127455035.68000001</v>
      </c>
      <c r="G25" s="5">
        <f t="shared" si="8"/>
        <v>101964397.92000002</v>
      </c>
      <c r="H25" s="5">
        <f t="shared" si="8"/>
        <v>76473760.160000011</v>
      </c>
      <c r="I25" s="5">
        <f t="shared" si="8"/>
        <v>50983122.400000006</v>
      </c>
      <c r="J25" s="5">
        <f t="shared" si="8"/>
        <v>50983122.400000006</v>
      </c>
      <c r="K25" s="5">
        <f t="shared" si="8"/>
        <v>38235956.640000001</v>
      </c>
      <c r="L25" s="5">
        <f t="shared" si="8"/>
        <v>38235956.640000001</v>
      </c>
      <c r="M25" s="46"/>
      <c r="O25" s="8">
        <f t="shared" si="11"/>
        <v>13192</v>
      </c>
      <c r="P25" s="4">
        <f t="shared" si="11"/>
        <v>0.14000000000000001</v>
      </c>
      <c r="Q25" s="5">
        <f t="shared" si="12"/>
        <v>356876316.16000003</v>
      </c>
      <c r="R25" s="5">
        <f t="shared" si="13"/>
        <v>254911918.24000001</v>
      </c>
      <c r="S25" s="5">
        <f t="shared" si="14"/>
        <v>178438158.08000001</v>
      </c>
      <c r="T25" s="5">
        <f t="shared" si="15"/>
        <v>127455035.68000001</v>
      </c>
      <c r="U25" s="5">
        <f t="shared" si="15"/>
        <v>101964397.92000002</v>
      </c>
      <c r="V25" s="5">
        <f t="shared" si="15"/>
        <v>76473760.160000011</v>
      </c>
      <c r="W25" s="5">
        <f t="shared" si="15"/>
        <v>50983122.400000006</v>
      </c>
      <c r="X25" s="5">
        <f t="shared" si="15"/>
        <v>50983122.400000006</v>
      </c>
      <c r="Y25" s="5">
        <f t="shared" si="15"/>
        <v>38235956.640000001</v>
      </c>
      <c r="Z25" s="5">
        <f t="shared" si="15"/>
        <v>38235956.640000001</v>
      </c>
      <c r="AA25" s="46"/>
    </row>
    <row r="26" spans="1:27" ht="15" thickTop="1" thickBot="1" x14ac:dyDescent="0.6">
      <c r="A26" s="8">
        <v>18748</v>
      </c>
      <c r="B26" s="4">
        <v>0.15</v>
      </c>
      <c r="C26" s="5">
        <f t="shared" si="10"/>
        <v>543407030.39999998</v>
      </c>
      <c r="D26" s="5">
        <f t="shared" si="10"/>
        <v>388148280.60000002</v>
      </c>
      <c r="E26" s="5">
        <f t="shared" si="8"/>
        <v>271703515.19999999</v>
      </c>
      <c r="F26" s="5">
        <f t="shared" si="8"/>
        <v>194072734.19999999</v>
      </c>
      <c r="G26" s="5">
        <f t="shared" si="8"/>
        <v>155258749.80000001</v>
      </c>
      <c r="H26" s="5">
        <f t="shared" si="8"/>
        <v>116444765.40000001</v>
      </c>
      <c r="I26" s="5">
        <f t="shared" si="8"/>
        <v>77630781</v>
      </c>
      <c r="J26" s="5">
        <f t="shared" si="8"/>
        <v>77630781</v>
      </c>
      <c r="K26" s="5">
        <f t="shared" si="8"/>
        <v>58220976.599999994</v>
      </c>
      <c r="L26" s="5">
        <f t="shared" si="8"/>
        <v>58220976.599999994</v>
      </c>
      <c r="M26" s="46"/>
      <c r="O26" s="8">
        <f t="shared" si="11"/>
        <v>18748</v>
      </c>
      <c r="P26" s="4">
        <f t="shared" si="11"/>
        <v>0.15</v>
      </c>
      <c r="Q26" s="5">
        <f t="shared" si="12"/>
        <v>543407030.39999998</v>
      </c>
      <c r="R26" s="5">
        <f t="shared" si="13"/>
        <v>388148280.60000002</v>
      </c>
      <c r="S26" s="5">
        <f t="shared" si="14"/>
        <v>271703515.19999999</v>
      </c>
      <c r="T26" s="5">
        <f t="shared" si="15"/>
        <v>194072734.19999999</v>
      </c>
      <c r="U26" s="5">
        <f t="shared" si="15"/>
        <v>155258749.80000001</v>
      </c>
      <c r="V26" s="5">
        <f t="shared" si="15"/>
        <v>116444765.40000001</v>
      </c>
      <c r="W26" s="5">
        <f t="shared" si="15"/>
        <v>77630781</v>
      </c>
      <c r="X26" s="5">
        <f t="shared" si="15"/>
        <v>77630781</v>
      </c>
      <c r="Y26" s="5">
        <f t="shared" si="15"/>
        <v>58220976.599999994</v>
      </c>
      <c r="Z26" s="5">
        <f t="shared" si="15"/>
        <v>58220976.599999994</v>
      </c>
      <c r="AA26" s="46"/>
    </row>
    <row r="27" spans="1:27" ht="15" thickTop="1" thickBot="1" x14ac:dyDescent="0.6">
      <c r="A27" s="8">
        <v>28155</v>
      </c>
      <c r="B27" s="4">
        <v>0.13</v>
      </c>
      <c r="C27" s="5">
        <f t="shared" si="10"/>
        <v>707258104.79999995</v>
      </c>
      <c r="D27" s="5">
        <f t="shared" si="10"/>
        <v>505184883.45000005</v>
      </c>
      <c r="E27" s="5">
        <f t="shared" si="8"/>
        <v>353629052.39999998</v>
      </c>
      <c r="F27" s="5">
        <f t="shared" si="8"/>
        <v>252590611.65000001</v>
      </c>
      <c r="G27" s="5">
        <f t="shared" si="8"/>
        <v>202073221.34999999</v>
      </c>
      <c r="H27" s="5">
        <f t="shared" si="8"/>
        <v>151555831.04999998</v>
      </c>
      <c r="I27" s="5">
        <f t="shared" si="8"/>
        <v>101038440.75</v>
      </c>
      <c r="J27" s="5">
        <f t="shared" si="8"/>
        <v>101038440.75</v>
      </c>
      <c r="K27" s="5">
        <f t="shared" si="8"/>
        <v>75776085.450000003</v>
      </c>
      <c r="L27" s="5">
        <f t="shared" si="8"/>
        <v>75776085.450000003</v>
      </c>
      <c r="M27" s="46"/>
      <c r="O27" s="8">
        <f t="shared" si="11"/>
        <v>28155</v>
      </c>
      <c r="P27" s="4">
        <f t="shared" si="11"/>
        <v>0.13</v>
      </c>
      <c r="Q27" s="5">
        <f t="shared" si="12"/>
        <v>707258104.79999995</v>
      </c>
      <c r="R27" s="5">
        <f t="shared" si="13"/>
        <v>505184883.45000005</v>
      </c>
      <c r="S27" s="5">
        <f t="shared" si="14"/>
        <v>353629052.39999998</v>
      </c>
      <c r="T27" s="5">
        <f t="shared" si="15"/>
        <v>252590611.65000001</v>
      </c>
      <c r="U27" s="5">
        <f t="shared" si="15"/>
        <v>202073221.34999999</v>
      </c>
      <c r="V27" s="5">
        <f t="shared" si="15"/>
        <v>151555831.04999998</v>
      </c>
      <c r="W27" s="5">
        <f t="shared" si="15"/>
        <v>101038440.75</v>
      </c>
      <c r="X27" s="5">
        <f t="shared" si="15"/>
        <v>101038440.75</v>
      </c>
      <c r="Y27" s="5">
        <f t="shared" si="15"/>
        <v>75776085.450000003</v>
      </c>
      <c r="Z27" s="5">
        <f t="shared" si="15"/>
        <v>75776085.450000003</v>
      </c>
      <c r="AA27" s="46"/>
    </row>
    <row r="28" spans="1:27" ht="15" thickTop="1" thickBot="1" x14ac:dyDescent="0.6">
      <c r="A28" s="9">
        <v>37880</v>
      </c>
      <c r="B28" s="10">
        <v>0.06</v>
      </c>
      <c r="C28" s="11">
        <f t="shared" si="10"/>
        <v>439177689.60000002</v>
      </c>
      <c r="D28" s="11">
        <f t="shared" si="10"/>
        <v>313698674.39999998</v>
      </c>
      <c r="E28" s="11">
        <f t="shared" si="8"/>
        <v>219588844.80000001</v>
      </c>
      <c r="F28" s="11">
        <f t="shared" si="8"/>
        <v>156848200.79999998</v>
      </c>
      <c r="G28" s="11">
        <f t="shared" si="8"/>
        <v>125479015.2</v>
      </c>
      <c r="H28" s="11">
        <f t="shared" si="8"/>
        <v>94109829.600000009</v>
      </c>
      <c r="I28" s="11">
        <f t="shared" si="8"/>
        <v>62740644</v>
      </c>
      <c r="J28" s="11">
        <f t="shared" si="8"/>
        <v>62740644</v>
      </c>
      <c r="K28" s="11">
        <f t="shared" si="8"/>
        <v>47053778.400000006</v>
      </c>
      <c r="L28" s="11">
        <f t="shared" si="8"/>
        <v>47053778.400000006</v>
      </c>
      <c r="M28" s="47"/>
      <c r="O28" s="9">
        <f t="shared" si="11"/>
        <v>37880</v>
      </c>
      <c r="P28" s="10">
        <f t="shared" si="11"/>
        <v>0.06</v>
      </c>
      <c r="Q28" s="11">
        <f t="shared" si="12"/>
        <v>439177689.60000002</v>
      </c>
      <c r="R28" s="11">
        <f t="shared" si="13"/>
        <v>313698674.39999998</v>
      </c>
      <c r="S28" s="11">
        <f t="shared" si="14"/>
        <v>219588844.80000001</v>
      </c>
      <c r="T28" s="11">
        <f t="shared" si="15"/>
        <v>156848200.79999998</v>
      </c>
      <c r="U28" s="11">
        <f t="shared" si="15"/>
        <v>125479015.2</v>
      </c>
      <c r="V28" s="11">
        <f t="shared" si="15"/>
        <v>94109829.600000009</v>
      </c>
      <c r="W28" s="11">
        <f t="shared" si="15"/>
        <v>62740644</v>
      </c>
      <c r="X28" s="11">
        <f t="shared" si="15"/>
        <v>62740644</v>
      </c>
      <c r="Y28" s="11">
        <f t="shared" si="15"/>
        <v>47053778.400000006</v>
      </c>
      <c r="Z28" s="11">
        <f t="shared" si="15"/>
        <v>47053778.400000006</v>
      </c>
      <c r="AA28" s="47"/>
    </row>
    <row r="30" spans="1:27" ht="14.7" thickBot="1" x14ac:dyDescent="0.6"/>
    <row r="31" spans="1:27" ht="19.5" thickBot="1" x14ac:dyDescent="0.75">
      <c r="A31" s="12" t="str">
        <f>A16</f>
        <v>Year 1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1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424</v>
      </c>
      <c r="B33" s="4">
        <v>0.02</v>
      </c>
      <c r="C33" s="5">
        <f>C$1*$B33*$A33</f>
        <v>1638607.3599999999</v>
      </c>
      <c r="D33" s="5">
        <f>D$1*$B33*$A33</f>
        <v>1170435.04</v>
      </c>
      <c r="E33" s="5">
        <f t="shared" ref="E33:L43" si="16">E$1*$B33*$A33</f>
        <v>819303.67999999993</v>
      </c>
      <c r="F33" s="5">
        <f t="shared" si="16"/>
        <v>585213.28</v>
      </c>
      <c r="G33" s="5">
        <f t="shared" si="16"/>
        <v>468172.32</v>
      </c>
      <c r="H33" s="5">
        <f t="shared" si="16"/>
        <v>351131.36</v>
      </c>
      <c r="I33" s="5">
        <f t="shared" si="16"/>
        <v>234090.40000000002</v>
      </c>
      <c r="J33" s="5">
        <f t="shared" si="16"/>
        <v>234090.40000000002</v>
      </c>
      <c r="K33" s="5">
        <f t="shared" si="16"/>
        <v>175561.44</v>
      </c>
      <c r="L33" s="5">
        <f t="shared" si="16"/>
        <v>175561.44</v>
      </c>
      <c r="M33" s="46"/>
      <c r="O33" s="8">
        <f>A33</f>
        <v>424</v>
      </c>
      <c r="P33" s="4">
        <f>B33</f>
        <v>0.02</v>
      </c>
      <c r="Q33" s="5">
        <f>Q$1*$B33*$A33</f>
        <v>1638607.3599999999</v>
      </c>
      <c r="R33" s="5">
        <f>R$1*$B33*$A33</f>
        <v>1170435.04</v>
      </c>
      <c r="S33" s="5">
        <f>S$1*$B33*$A33</f>
        <v>819303.67999999993</v>
      </c>
      <c r="T33" s="5">
        <f>T$1*$B33*$A33</f>
        <v>585213.28</v>
      </c>
      <c r="U33" s="5">
        <f t="shared" ref="U33:Z33" si="17">U$1*$B33*$A33</f>
        <v>468172.32</v>
      </c>
      <c r="V33" s="5">
        <f t="shared" si="17"/>
        <v>351131.36</v>
      </c>
      <c r="W33" s="5">
        <f t="shared" si="17"/>
        <v>234090.40000000002</v>
      </c>
      <c r="X33" s="5">
        <f t="shared" si="17"/>
        <v>234090.40000000002</v>
      </c>
      <c r="Y33" s="5">
        <f t="shared" si="17"/>
        <v>175561.44</v>
      </c>
      <c r="Z33" s="5">
        <f t="shared" si="17"/>
        <v>175561.44</v>
      </c>
      <c r="AA33" s="46"/>
    </row>
    <row r="34" spans="1:27" ht="15" thickTop="1" thickBot="1" x14ac:dyDescent="0.6">
      <c r="A34" s="8">
        <v>1510</v>
      </c>
      <c r="B34" s="4">
        <v>0.02</v>
      </c>
      <c r="C34" s="5">
        <f t="shared" ref="C34:D43" si="18">C$1*$B34*$A34</f>
        <v>5835606.3999999994</v>
      </c>
      <c r="D34" s="5">
        <f t="shared" si="18"/>
        <v>4168294.6</v>
      </c>
      <c r="E34" s="5">
        <f t="shared" si="16"/>
        <v>2917803.1999999997</v>
      </c>
      <c r="F34" s="5">
        <f t="shared" si="16"/>
        <v>2084132.2</v>
      </c>
      <c r="G34" s="5">
        <f t="shared" si="16"/>
        <v>1667311.8</v>
      </c>
      <c r="H34" s="5">
        <f t="shared" si="16"/>
        <v>1250491.3999999999</v>
      </c>
      <c r="I34" s="5">
        <f t="shared" si="16"/>
        <v>833671</v>
      </c>
      <c r="J34" s="5">
        <f t="shared" si="16"/>
        <v>833671</v>
      </c>
      <c r="K34" s="5">
        <f t="shared" si="16"/>
        <v>625230.6</v>
      </c>
      <c r="L34" s="5">
        <f t="shared" si="16"/>
        <v>625230.6</v>
      </c>
      <c r="M34" s="46"/>
      <c r="O34" s="8">
        <f t="shared" ref="O34:P43" si="19">A34</f>
        <v>1510</v>
      </c>
      <c r="P34" s="4">
        <f t="shared" si="19"/>
        <v>0.02</v>
      </c>
      <c r="Q34" s="5">
        <f t="shared" ref="Q34:Q43" si="20">Q$1*$B34*$A34</f>
        <v>5835606.3999999994</v>
      </c>
      <c r="R34" s="5">
        <f t="shared" ref="R34:R43" si="21">$D$1*$B34*$A34</f>
        <v>4168294.6</v>
      </c>
      <c r="S34" s="5">
        <f t="shared" ref="S34:S43" si="22">$E$1*$B34*$A34</f>
        <v>2917803.1999999997</v>
      </c>
      <c r="T34" s="5">
        <f t="shared" ref="T34:Z43" si="23">T$1*$B34*$A34</f>
        <v>2084132.2</v>
      </c>
      <c r="U34" s="5">
        <f t="shared" si="23"/>
        <v>1667311.8</v>
      </c>
      <c r="V34" s="5">
        <f t="shared" si="23"/>
        <v>1250491.3999999999</v>
      </c>
      <c r="W34" s="5">
        <f t="shared" si="23"/>
        <v>833671</v>
      </c>
      <c r="X34" s="5">
        <f t="shared" si="23"/>
        <v>833671</v>
      </c>
      <c r="Y34" s="5">
        <f t="shared" si="23"/>
        <v>625230.6</v>
      </c>
      <c r="Z34" s="5">
        <f t="shared" si="23"/>
        <v>625230.6</v>
      </c>
      <c r="AA34" s="46"/>
    </row>
    <row r="35" spans="1:27" ht="15" thickTop="1" thickBot="1" x14ac:dyDescent="0.6">
      <c r="A35" s="8">
        <v>3210</v>
      </c>
      <c r="B35" s="4">
        <v>7.0000000000000007E-2</v>
      </c>
      <c r="C35" s="5">
        <f t="shared" si="18"/>
        <v>43419230.400000006</v>
      </c>
      <c r="D35" s="5">
        <f t="shared" si="18"/>
        <v>31013768.100000001</v>
      </c>
      <c r="E35" s="5">
        <f t="shared" si="16"/>
        <v>21709615.200000003</v>
      </c>
      <c r="F35" s="5">
        <f t="shared" si="16"/>
        <v>15506771.700000001</v>
      </c>
      <c r="G35" s="5">
        <f t="shared" si="16"/>
        <v>12405462.300000003</v>
      </c>
      <c r="H35" s="5">
        <f t="shared" si="16"/>
        <v>9304152.9000000004</v>
      </c>
      <c r="I35" s="5">
        <f t="shared" si="16"/>
        <v>6202843.5</v>
      </c>
      <c r="J35" s="5">
        <f t="shared" si="16"/>
        <v>6202843.5</v>
      </c>
      <c r="K35" s="5">
        <f t="shared" si="16"/>
        <v>4651964.1000000006</v>
      </c>
      <c r="L35" s="5">
        <f t="shared" si="16"/>
        <v>4651964.1000000006</v>
      </c>
      <c r="M35" s="46"/>
      <c r="O35" s="8">
        <f t="shared" si="19"/>
        <v>3210</v>
      </c>
      <c r="P35" s="4">
        <f t="shared" si="19"/>
        <v>7.0000000000000007E-2</v>
      </c>
      <c r="Q35" s="5">
        <f t="shared" si="20"/>
        <v>43419230.400000006</v>
      </c>
      <c r="R35" s="5">
        <f t="shared" si="21"/>
        <v>31013768.100000001</v>
      </c>
      <c r="S35" s="5">
        <f t="shared" si="22"/>
        <v>21709615.200000003</v>
      </c>
      <c r="T35" s="5">
        <f t="shared" si="23"/>
        <v>15506771.700000001</v>
      </c>
      <c r="U35" s="5">
        <f t="shared" si="23"/>
        <v>12405462.300000003</v>
      </c>
      <c r="V35" s="5">
        <f t="shared" si="23"/>
        <v>9304152.9000000004</v>
      </c>
      <c r="W35" s="5">
        <f t="shared" si="23"/>
        <v>6202843.5</v>
      </c>
      <c r="X35" s="5">
        <f t="shared" si="23"/>
        <v>6202843.5</v>
      </c>
      <c r="Y35" s="5">
        <f t="shared" si="23"/>
        <v>4651964.1000000006</v>
      </c>
      <c r="Z35" s="5">
        <f t="shared" si="23"/>
        <v>4651964.1000000006</v>
      </c>
      <c r="AA35" s="46"/>
    </row>
    <row r="36" spans="1:27" ht="15" thickTop="1" thickBot="1" x14ac:dyDescent="0.6">
      <c r="A36" s="8">
        <v>5056</v>
      </c>
      <c r="B36" s="4">
        <v>0.09</v>
      </c>
      <c r="C36" s="5">
        <f t="shared" si="18"/>
        <v>87928289.280000001</v>
      </c>
      <c r="D36" s="5">
        <f t="shared" si="18"/>
        <v>62805985.920000002</v>
      </c>
      <c r="E36" s="5">
        <f t="shared" si="16"/>
        <v>43964144.640000001</v>
      </c>
      <c r="F36" s="5">
        <f t="shared" si="16"/>
        <v>31402765.439999998</v>
      </c>
      <c r="G36" s="5">
        <f t="shared" si="16"/>
        <v>25122303.359999996</v>
      </c>
      <c r="H36" s="5">
        <f t="shared" si="16"/>
        <v>18841841.279999997</v>
      </c>
      <c r="I36" s="5">
        <f t="shared" si="16"/>
        <v>12561379.199999999</v>
      </c>
      <c r="J36" s="5">
        <f t="shared" si="16"/>
        <v>12561379.199999999</v>
      </c>
      <c r="K36" s="5">
        <f t="shared" si="16"/>
        <v>9420693.1199999992</v>
      </c>
      <c r="L36" s="5">
        <f t="shared" si="16"/>
        <v>9420693.1199999992</v>
      </c>
      <c r="M36" s="46"/>
      <c r="O36" s="8">
        <f t="shared" si="19"/>
        <v>5056</v>
      </c>
      <c r="P36" s="4">
        <f t="shared" si="19"/>
        <v>0.09</v>
      </c>
      <c r="Q36" s="5">
        <f t="shared" si="20"/>
        <v>87928289.280000001</v>
      </c>
      <c r="R36" s="5">
        <f t="shared" si="21"/>
        <v>62805985.920000002</v>
      </c>
      <c r="S36" s="5">
        <f t="shared" si="22"/>
        <v>43964144.640000001</v>
      </c>
      <c r="T36" s="5">
        <f t="shared" si="23"/>
        <v>31402765.439999998</v>
      </c>
      <c r="U36" s="5">
        <f t="shared" si="23"/>
        <v>25122303.359999996</v>
      </c>
      <c r="V36" s="5">
        <f t="shared" si="23"/>
        <v>18841841.279999997</v>
      </c>
      <c r="W36" s="5">
        <f t="shared" si="23"/>
        <v>12561379.199999999</v>
      </c>
      <c r="X36" s="5">
        <f t="shared" si="23"/>
        <v>12561379.199999999</v>
      </c>
      <c r="Y36" s="5">
        <f t="shared" si="23"/>
        <v>9420693.1199999992</v>
      </c>
      <c r="Z36" s="5">
        <f t="shared" si="23"/>
        <v>9420693.1199999992</v>
      </c>
      <c r="AA36" s="46"/>
    </row>
    <row r="37" spans="1:27" ht="15" thickTop="1" thickBot="1" x14ac:dyDescent="0.6">
      <c r="A37" s="8">
        <v>6883</v>
      </c>
      <c r="B37" s="4">
        <v>0.1</v>
      </c>
      <c r="C37" s="5">
        <f t="shared" si="18"/>
        <v>133001585.60000001</v>
      </c>
      <c r="D37" s="5">
        <f t="shared" si="18"/>
        <v>95001230.900000006</v>
      </c>
      <c r="E37" s="5">
        <f t="shared" si="16"/>
        <v>66500792.800000004</v>
      </c>
      <c r="F37" s="5">
        <f t="shared" si="16"/>
        <v>47500271.300000004</v>
      </c>
      <c r="G37" s="5">
        <f t="shared" si="16"/>
        <v>38000354.700000003</v>
      </c>
      <c r="H37" s="5">
        <f t="shared" si="16"/>
        <v>28500438.099999998</v>
      </c>
      <c r="I37" s="5">
        <f t="shared" si="16"/>
        <v>19000521.5</v>
      </c>
      <c r="J37" s="5">
        <f t="shared" si="16"/>
        <v>19000521.5</v>
      </c>
      <c r="K37" s="5">
        <f t="shared" si="16"/>
        <v>14249874.9</v>
      </c>
      <c r="L37" s="5">
        <f t="shared" si="16"/>
        <v>14249874.9</v>
      </c>
      <c r="M37" s="46"/>
      <c r="O37" s="8">
        <f t="shared" si="19"/>
        <v>6883</v>
      </c>
      <c r="P37" s="4">
        <f t="shared" si="19"/>
        <v>0.1</v>
      </c>
      <c r="Q37" s="5">
        <f t="shared" si="20"/>
        <v>133001585.60000001</v>
      </c>
      <c r="R37" s="5">
        <f t="shared" si="21"/>
        <v>95001230.900000006</v>
      </c>
      <c r="S37" s="5">
        <f t="shared" si="22"/>
        <v>66500792.800000004</v>
      </c>
      <c r="T37" s="5">
        <f t="shared" si="23"/>
        <v>47500271.300000004</v>
      </c>
      <c r="U37" s="5">
        <f t="shared" si="23"/>
        <v>38000354.700000003</v>
      </c>
      <c r="V37" s="5">
        <f t="shared" si="23"/>
        <v>28500438.099999998</v>
      </c>
      <c r="W37" s="5">
        <f t="shared" si="23"/>
        <v>19000521.5</v>
      </c>
      <c r="X37" s="5">
        <f t="shared" si="23"/>
        <v>19000521.5</v>
      </c>
      <c r="Y37" s="5">
        <f t="shared" si="23"/>
        <v>14249874.9</v>
      </c>
      <c r="Z37" s="5">
        <f t="shared" si="23"/>
        <v>14249874.9</v>
      </c>
      <c r="AA37" s="46"/>
    </row>
    <row r="38" spans="1:27" ht="15" thickTop="1" thickBot="1" x14ac:dyDescent="0.6">
      <c r="A38" s="8">
        <v>8697</v>
      </c>
      <c r="B38" s="4">
        <v>0.11</v>
      </c>
      <c r="C38" s="5">
        <f t="shared" si="18"/>
        <v>184859257.44</v>
      </c>
      <c r="D38" s="5">
        <f t="shared" si="18"/>
        <v>132042463.41000001</v>
      </c>
      <c r="E38" s="5">
        <f t="shared" si="16"/>
        <v>92429628.719999999</v>
      </c>
      <c r="F38" s="5">
        <f t="shared" si="16"/>
        <v>66020753.369999997</v>
      </c>
      <c r="G38" s="5">
        <f t="shared" si="16"/>
        <v>52816794.030000001</v>
      </c>
      <c r="H38" s="5">
        <f t="shared" si="16"/>
        <v>39612834.690000005</v>
      </c>
      <c r="I38" s="5">
        <f t="shared" si="16"/>
        <v>26408875.350000001</v>
      </c>
      <c r="J38" s="5">
        <f t="shared" si="16"/>
        <v>26408875.350000001</v>
      </c>
      <c r="K38" s="5">
        <f t="shared" si="16"/>
        <v>19805939.009999998</v>
      </c>
      <c r="L38" s="5">
        <f t="shared" si="16"/>
        <v>19805939.009999998</v>
      </c>
      <c r="M38" s="46"/>
      <c r="O38" s="8">
        <f t="shared" si="19"/>
        <v>8697</v>
      </c>
      <c r="P38" s="4">
        <f t="shared" si="19"/>
        <v>0.11</v>
      </c>
      <c r="Q38" s="5">
        <f t="shared" si="20"/>
        <v>184859257.44</v>
      </c>
      <c r="R38" s="5">
        <f t="shared" si="21"/>
        <v>132042463.41000001</v>
      </c>
      <c r="S38" s="5">
        <f t="shared" si="22"/>
        <v>92429628.719999999</v>
      </c>
      <c r="T38" s="5">
        <f t="shared" si="23"/>
        <v>66020753.369999997</v>
      </c>
      <c r="U38" s="5">
        <f t="shared" si="23"/>
        <v>52816794.030000001</v>
      </c>
      <c r="V38" s="5">
        <f t="shared" si="23"/>
        <v>39612834.690000005</v>
      </c>
      <c r="W38" s="5">
        <f t="shared" si="23"/>
        <v>26408875.350000001</v>
      </c>
      <c r="X38" s="5">
        <f t="shared" si="23"/>
        <v>26408875.350000001</v>
      </c>
      <c r="Y38" s="5">
        <f t="shared" si="23"/>
        <v>19805939.009999998</v>
      </c>
      <c r="Z38" s="5">
        <f t="shared" si="23"/>
        <v>19805939.009999998</v>
      </c>
      <c r="AA38" s="46"/>
    </row>
    <row r="39" spans="1:27" ht="15" thickTop="1" thickBot="1" x14ac:dyDescent="0.6">
      <c r="A39" s="8">
        <v>10813</v>
      </c>
      <c r="B39" s="4">
        <v>0.11</v>
      </c>
      <c r="C39" s="5">
        <f t="shared" si="18"/>
        <v>229835937.75999999</v>
      </c>
      <c r="D39" s="5">
        <f>D$1*$B39*$A39</f>
        <v>164168696.89000002</v>
      </c>
      <c r="E39" s="5">
        <f t="shared" si="16"/>
        <v>114917968.88</v>
      </c>
      <c r="F39" s="5">
        <f t="shared" si="16"/>
        <v>82083753.730000004</v>
      </c>
      <c r="G39" s="5">
        <f t="shared" si="16"/>
        <v>65667240.869999997</v>
      </c>
      <c r="H39" s="5">
        <f t="shared" si="16"/>
        <v>49250728.010000005</v>
      </c>
      <c r="I39" s="5">
        <f t="shared" si="16"/>
        <v>32834215.150000002</v>
      </c>
      <c r="J39" s="5">
        <f t="shared" si="16"/>
        <v>32834215.150000002</v>
      </c>
      <c r="K39" s="5">
        <f t="shared" si="16"/>
        <v>24624769.289999999</v>
      </c>
      <c r="L39" s="5">
        <f t="shared" si="16"/>
        <v>24624769.289999999</v>
      </c>
      <c r="M39" s="46"/>
      <c r="O39" s="8">
        <f t="shared" si="19"/>
        <v>10813</v>
      </c>
      <c r="P39" s="4">
        <f t="shared" si="19"/>
        <v>0.11</v>
      </c>
      <c r="Q39" s="5">
        <f t="shared" si="20"/>
        <v>229835937.75999999</v>
      </c>
      <c r="R39" s="5">
        <f t="shared" si="21"/>
        <v>164168696.89000002</v>
      </c>
      <c r="S39" s="5">
        <f t="shared" si="22"/>
        <v>114917968.88</v>
      </c>
      <c r="T39" s="5">
        <f t="shared" si="23"/>
        <v>82083753.730000004</v>
      </c>
      <c r="U39" s="5">
        <f t="shared" si="23"/>
        <v>65667240.869999997</v>
      </c>
      <c r="V39" s="5">
        <f t="shared" si="23"/>
        <v>49250728.010000005</v>
      </c>
      <c r="W39" s="5">
        <f t="shared" si="23"/>
        <v>32834215.150000002</v>
      </c>
      <c r="X39" s="5">
        <f t="shared" si="23"/>
        <v>32834215.150000002</v>
      </c>
      <c r="Y39" s="5">
        <f t="shared" si="23"/>
        <v>24624769.289999999</v>
      </c>
      <c r="Z39" s="5">
        <f>Z$1*$B39*$A39</f>
        <v>24624769.289999999</v>
      </c>
      <c r="AA39" s="46"/>
    </row>
    <row r="40" spans="1:27" ht="15" thickTop="1" thickBot="1" x14ac:dyDescent="0.6">
      <c r="A40" s="8">
        <v>14753</v>
      </c>
      <c r="B40" s="4">
        <v>0.14000000000000001</v>
      </c>
      <c r="C40" s="5">
        <f t="shared" si="18"/>
        <v>399105237.44000006</v>
      </c>
      <c r="D40" s="5">
        <f t="shared" si="18"/>
        <v>285075464.66000003</v>
      </c>
      <c r="E40" s="5">
        <f t="shared" si="16"/>
        <v>199552618.72000003</v>
      </c>
      <c r="F40" s="5">
        <f t="shared" si="16"/>
        <v>142536699.62</v>
      </c>
      <c r="G40" s="5">
        <f t="shared" si="16"/>
        <v>114029772.78000002</v>
      </c>
      <c r="H40" s="5">
        <f t="shared" si="16"/>
        <v>85522845.940000013</v>
      </c>
      <c r="I40" s="5">
        <f t="shared" si="16"/>
        <v>57015919.100000001</v>
      </c>
      <c r="J40" s="5">
        <f t="shared" si="16"/>
        <v>57015919.100000001</v>
      </c>
      <c r="K40" s="5">
        <f t="shared" si="16"/>
        <v>42760390.259999998</v>
      </c>
      <c r="L40" s="5">
        <f t="shared" si="16"/>
        <v>42760390.259999998</v>
      </c>
      <c r="M40" s="46"/>
      <c r="O40" s="8">
        <f t="shared" si="19"/>
        <v>14753</v>
      </c>
      <c r="P40" s="4">
        <f t="shared" si="19"/>
        <v>0.14000000000000001</v>
      </c>
      <c r="Q40" s="5">
        <f t="shared" si="20"/>
        <v>399105237.44000006</v>
      </c>
      <c r="R40" s="5">
        <f t="shared" si="21"/>
        <v>285075464.66000003</v>
      </c>
      <c r="S40" s="5">
        <f t="shared" si="22"/>
        <v>199552618.72000003</v>
      </c>
      <c r="T40" s="5">
        <f t="shared" si="23"/>
        <v>142536699.62</v>
      </c>
      <c r="U40" s="5">
        <f t="shared" si="23"/>
        <v>114029772.78000002</v>
      </c>
      <c r="V40" s="5">
        <f t="shared" si="23"/>
        <v>85522845.940000013</v>
      </c>
      <c r="W40" s="5">
        <f t="shared" si="23"/>
        <v>57015919.100000001</v>
      </c>
      <c r="X40" s="5">
        <f t="shared" si="23"/>
        <v>57015919.100000001</v>
      </c>
      <c r="Y40" s="5">
        <f t="shared" si="23"/>
        <v>42760390.259999998</v>
      </c>
      <c r="Z40" s="5">
        <f t="shared" si="23"/>
        <v>42760390.259999998</v>
      </c>
      <c r="AA40" s="46"/>
    </row>
    <row r="41" spans="1:27" ht="15" thickTop="1" thickBot="1" x14ac:dyDescent="0.6">
      <c r="A41" s="8">
        <v>16531</v>
      </c>
      <c r="B41" s="4">
        <v>0.15</v>
      </c>
      <c r="C41" s="5">
        <f t="shared" si="18"/>
        <v>479147728.80000001</v>
      </c>
      <c r="D41" s="5">
        <f t="shared" si="18"/>
        <v>342248731.94999999</v>
      </c>
      <c r="E41" s="5">
        <f t="shared" si="16"/>
        <v>239573864.40000001</v>
      </c>
      <c r="F41" s="5">
        <f t="shared" si="16"/>
        <v>171123126.15000001</v>
      </c>
      <c r="G41" s="5">
        <f t="shared" si="16"/>
        <v>136898996.84999999</v>
      </c>
      <c r="H41" s="5">
        <f t="shared" si="16"/>
        <v>102674867.55</v>
      </c>
      <c r="I41" s="5">
        <f t="shared" si="16"/>
        <v>68450738.25</v>
      </c>
      <c r="J41" s="5">
        <f t="shared" si="16"/>
        <v>68450738.25</v>
      </c>
      <c r="K41" s="5">
        <f t="shared" si="16"/>
        <v>51336193.949999996</v>
      </c>
      <c r="L41" s="5">
        <f t="shared" si="16"/>
        <v>51336193.949999996</v>
      </c>
      <c r="M41" s="46"/>
      <c r="O41" s="8">
        <f t="shared" si="19"/>
        <v>16531</v>
      </c>
      <c r="P41" s="4">
        <f t="shared" si="19"/>
        <v>0.15</v>
      </c>
      <c r="Q41" s="5">
        <f t="shared" si="20"/>
        <v>479147728.80000001</v>
      </c>
      <c r="R41" s="5">
        <f t="shared" si="21"/>
        <v>342248731.94999999</v>
      </c>
      <c r="S41" s="5">
        <f t="shared" si="22"/>
        <v>239573864.40000001</v>
      </c>
      <c r="T41" s="5">
        <f t="shared" si="23"/>
        <v>171123126.15000001</v>
      </c>
      <c r="U41" s="5">
        <f t="shared" si="23"/>
        <v>136898996.84999999</v>
      </c>
      <c r="V41" s="5">
        <f t="shared" si="23"/>
        <v>102674867.55</v>
      </c>
      <c r="W41" s="5">
        <f t="shared" si="23"/>
        <v>68450738.25</v>
      </c>
      <c r="X41" s="5">
        <f t="shared" si="23"/>
        <v>68450738.25</v>
      </c>
      <c r="Y41" s="5">
        <f t="shared" si="23"/>
        <v>51336193.949999996</v>
      </c>
      <c r="Z41" s="5">
        <f t="shared" si="23"/>
        <v>51336193.949999996</v>
      </c>
      <c r="AA41" s="46"/>
    </row>
    <row r="42" spans="1:27" ht="15" thickTop="1" thickBot="1" x14ac:dyDescent="0.6">
      <c r="A42" s="8">
        <v>25029</v>
      </c>
      <c r="B42" s="4">
        <v>0.13</v>
      </c>
      <c r="C42" s="5">
        <f t="shared" si="18"/>
        <v>628732484.63999999</v>
      </c>
      <c r="D42" s="5">
        <f t="shared" si="18"/>
        <v>449095096.71000004</v>
      </c>
      <c r="E42" s="5">
        <f t="shared" si="16"/>
        <v>314366242.31999999</v>
      </c>
      <c r="F42" s="5">
        <f t="shared" si="16"/>
        <v>224545921.47</v>
      </c>
      <c r="G42" s="5">
        <f t="shared" si="16"/>
        <v>179637387.93000001</v>
      </c>
      <c r="H42" s="5">
        <f t="shared" si="16"/>
        <v>134728854.38999999</v>
      </c>
      <c r="I42" s="5">
        <f t="shared" si="16"/>
        <v>89820320.850000009</v>
      </c>
      <c r="J42" s="5">
        <f t="shared" si="16"/>
        <v>89820320.850000009</v>
      </c>
      <c r="K42" s="5">
        <f t="shared" si="16"/>
        <v>67362800.310000002</v>
      </c>
      <c r="L42" s="5">
        <f t="shared" si="16"/>
        <v>67362800.310000002</v>
      </c>
      <c r="M42" s="46"/>
      <c r="O42" s="8">
        <f t="shared" si="19"/>
        <v>25029</v>
      </c>
      <c r="P42" s="4">
        <f t="shared" si="19"/>
        <v>0.13</v>
      </c>
      <c r="Q42" s="5">
        <f t="shared" si="20"/>
        <v>628732484.63999999</v>
      </c>
      <c r="R42" s="5">
        <f t="shared" si="21"/>
        <v>449095096.71000004</v>
      </c>
      <c r="S42" s="5">
        <f t="shared" si="22"/>
        <v>314366242.31999999</v>
      </c>
      <c r="T42" s="5">
        <f t="shared" si="23"/>
        <v>224545921.47</v>
      </c>
      <c r="U42" s="5">
        <f t="shared" si="23"/>
        <v>179637387.93000001</v>
      </c>
      <c r="V42" s="5">
        <f t="shared" si="23"/>
        <v>134728854.38999999</v>
      </c>
      <c r="W42" s="5">
        <f t="shared" si="23"/>
        <v>89820320.850000009</v>
      </c>
      <c r="X42" s="5">
        <f t="shared" si="23"/>
        <v>89820320.850000009</v>
      </c>
      <c r="Y42" s="5">
        <f t="shared" si="23"/>
        <v>67362800.310000002</v>
      </c>
      <c r="Z42" s="5">
        <f t="shared" si="23"/>
        <v>67362800.310000002</v>
      </c>
      <c r="AA42" s="46"/>
    </row>
    <row r="43" spans="1:27" ht="15" thickTop="1" thickBot="1" x14ac:dyDescent="0.6">
      <c r="A43" s="9">
        <v>49497</v>
      </c>
      <c r="B43" s="10">
        <v>0.06</v>
      </c>
      <c r="C43" s="11">
        <f t="shared" si="18"/>
        <v>573864258.24000001</v>
      </c>
      <c r="D43" s="11">
        <f t="shared" si="18"/>
        <v>409903465.85999995</v>
      </c>
      <c r="E43" s="11">
        <f t="shared" si="16"/>
        <v>286932129.12</v>
      </c>
      <c r="F43" s="11">
        <f t="shared" si="16"/>
        <v>204950248.01999998</v>
      </c>
      <c r="G43" s="11">
        <f t="shared" si="16"/>
        <v>163960792.38</v>
      </c>
      <c r="H43" s="11">
        <f t="shared" si="16"/>
        <v>122971336.74000001</v>
      </c>
      <c r="I43" s="11">
        <f t="shared" si="16"/>
        <v>81981881.099999994</v>
      </c>
      <c r="J43" s="11">
        <f t="shared" si="16"/>
        <v>81981881.099999994</v>
      </c>
      <c r="K43" s="11">
        <f t="shared" si="16"/>
        <v>61484183.460000001</v>
      </c>
      <c r="L43" s="11">
        <f t="shared" si="16"/>
        <v>61484183.460000001</v>
      </c>
      <c r="M43" s="47"/>
      <c r="O43" s="9">
        <f t="shared" si="19"/>
        <v>49497</v>
      </c>
      <c r="P43" s="10">
        <f t="shared" si="19"/>
        <v>0.06</v>
      </c>
      <c r="Q43" s="11">
        <f t="shared" si="20"/>
        <v>573864258.24000001</v>
      </c>
      <c r="R43" s="11">
        <f t="shared" si="21"/>
        <v>409903465.85999995</v>
      </c>
      <c r="S43" s="11">
        <f t="shared" si="22"/>
        <v>286932129.12</v>
      </c>
      <c r="T43" s="11">
        <f t="shared" si="23"/>
        <v>204950248.01999998</v>
      </c>
      <c r="U43" s="11">
        <f t="shared" si="23"/>
        <v>163960792.38</v>
      </c>
      <c r="V43" s="11">
        <f t="shared" si="23"/>
        <v>122971336.74000001</v>
      </c>
      <c r="W43" s="11">
        <f t="shared" si="23"/>
        <v>81981881.099999994</v>
      </c>
      <c r="X43" s="11">
        <f t="shared" si="23"/>
        <v>81981881.099999994</v>
      </c>
      <c r="Y43" s="11">
        <f t="shared" si="23"/>
        <v>61484183.460000001</v>
      </c>
      <c r="Z43" s="11">
        <f t="shared" si="23"/>
        <v>61484183.460000001</v>
      </c>
      <c r="AA43" s="47"/>
    </row>
    <row r="45" spans="1:27" ht="14.7" thickBot="1" x14ac:dyDescent="0.6"/>
    <row r="46" spans="1:27" ht="19.5" thickBot="1" x14ac:dyDescent="0.75">
      <c r="A46" s="12" t="str">
        <f>A1</f>
        <v>Year 1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1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957</v>
      </c>
      <c r="B48" s="4">
        <v>0.02</v>
      </c>
      <c r="C48" s="5">
        <f>C$1*$B48*$A48</f>
        <v>3698460.48</v>
      </c>
      <c r="D48" s="5">
        <f>D$1*$B48*$A48</f>
        <v>2641760.2200000002</v>
      </c>
      <c r="E48" s="5">
        <f t="shared" ref="E48:L58" si="24">E$1*$B48*$A48</f>
        <v>1849230.24</v>
      </c>
      <c r="F48" s="5">
        <f t="shared" si="24"/>
        <v>1320870.54</v>
      </c>
      <c r="G48" s="5">
        <f t="shared" si="24"/>
        <v>1056700.26</v>
      </c>
      <c r="H48" s="5">
        <f t="shared" si="24"/>
        <v>792529.98</v>
      </c>
      <c r="I48" s="5">
        <f t="shared" si="24"/>
        <v>528359.70000000007</v>
      </c>
      <c r="J48" s="5">
        <f t="shared" si="24"/>
        <v>528359.70000000007</v>
      </c>
      <c r="K48" s="5">
        <f t="shared" si="24"/>
        <v>396255.42</v>
      </c>
      <c r="L48" s="5">
        <f t="shared" si="24"/>
        <v>396255.42</v>
      </c>
      <c r="M48" s="46"/>
      <c r="O48" s="8">
        <f>A48</f>
        <v>957</v>
      </c>
      <c r="P48" s="4">
        <f>B48</f>
        <v>0.02</v>
      </c>
      <c r="Q48" s="5">
        <f>Q$1*$B48*$A48</f>
        <v>3698460.48</v>
      </c>
      <c r="R48" s="5">
        <f>R$1*$B48*$A48</f>
        <v>2641760.2200000002</v>
      </c>
      <c r="S48" s="5">
        <f>S$1*$B48*$A48</f>
        <v>1849230.24</v>
      </c>
      <c r="T48" s="5">
        <f>T$1*$B48*$A48</f>
        <v>1320870.54</v>
      </c>
      <c r="U48" s="5">
        <f t="shared" ref="U48:Z48" si="25">U$1*$B48*$A48</f>
        <v>1056700.26</v>
      </c>
      <c r="V48" s="5">
        <f t="shared" si="25"/>
        <v>792529.98</v>
      </c>
      <c r="W48" s="5">
        <f t="shared" si="25"/>
        <v>528359.70000000007</v>
      </c>
      <c r="X48" s="5">
        <f t="shared" si="25"/>
        <v>528359.70000000007</v>
      </c>
      <c r="Y48" s="5">
        <f t="shared" si="25"/>
        <v>396255.42</v>
      </c>
      <c r="Z48" s="5">
        <f t="shared" si="25"/>
        <v>396255.42</v>
      </c>
      <c r="AA48" s="46"/>
    </row>
    <row r="49" spans="1:27" ht="15" thickTop="1" thickBot="1" x14ac:dyDescent="0.6">
      <c r="A49" s="8">
        <v>1427</v>
      </c>
      <c r="B49" s="4">
        <v>0.02</v>
      </c>
      <c r="C49" s="5">
        <f t="shared" ref="C49:D58" si="26">C$1*$B49*$A49</f>
        <v>5514841.2800000003</v>
      </c>
      <c r="D49" s="5">
        <f t="shared" si="26"/>
        <v>3939176.42</v>
      </c>
      <c r="E49" s="5">
        <f t="shared" si="24"/>
        <v>2757420.64</v>
      </c>
      <c r="F49" s="5">
        <f t="shared" si="24"/>
        <v>1969573.94</v>
      </c>
      <c r="G49" s="5">
        <f t="shared" si="24"/>
        <v>1575664.86</v>
      </c>
      <c r="H49" s="5">
        <f t="shared" si="24"/>
        <v>1181755.78</v>
      </c>
      <c r="I49" s="5">
        <f t="shared" si="24"/>
        <v>787846.70000000007</v>
      </c>
      <c r="J49" s="5">
        <f t="shared" si="24"/>
        <v>787846.70000000007</v>
      </c>
      <c r="K49" s="5">
        <f t="shared" si="24"/>
        <v>590863.62</v>
      </c>
      <c r="L49" s="5">
        <f t="shared" si="24"/>
        <v>590863.62</v>
      </c>
      <c r="M49" s="46"/>
      <c r="O49" s="8">
        <f t="shared" ref="O49:P58" si="27">A49</f>
        <v>1427</v>
      </c>
      <c r="P49" s="4">
        <f t="shared" si="27"/>
        <v>0.02</v>
      </c>
      <c r="Q49" s="5">
        <f t="shared" ref="Q49:Q58" si="28">Q$1*$B49*$A49</f>
        <v>5514841.2800000003</v>
      </c>
      <c r="R49" s="5">
        <f t="shared" ref="R49:R58" si="29">$D$1*$B49*$A49</f>
        <v>3939176.42</v>
      </c>
      <c r="S49" s="5">
        <f t="shared" ref="S49:S58" si="30">$E$1*$B49*$A49</f>
        <v>2757420.64</v>
      </c>
      <c r="T49" s="5">
        <f t="shared" ref="T49:Z58" si="31">T$1*$B49*$A49</f>
        <v>1969573.94</v>
      </c>
      <c r="U49" s="5">
        <f t="shared" si="31"/>
        <v>1575664.86</v>
      </c>
      <c r="V49" s="5">
        <f t="shared" si="31"/>
        <v>1181755.78</v>
      </c>
      <c r="W49" s="5">
        <f t="shared" si="31"/>
        <v>787846.70000000007</v>
      </c>
      <c r="X49" s="5">
        <f t="shared" si="31"/>
        <v>787846.70000000007</v>
      </c>
      <c r="Y49" s="5">
        <f t="shared" si="31"/>
        <v>590863.62</v>
      </c>
      <c r="Z49" s="5">
        <f t="shared" si="31"/>
        <v>590863.62</v>
      </c>
      <c r="AA49" s="46"/>
    </row>
    <row r="50" spans="1:27" ht="15" thickTop="1" thickBot="1" x14ac:dyDescent="0.6">
      <c r="A50" s="8">
        <v>3074</v>
      </c>
      <c r="B50" s="4">
        <v>7.0000000000000007E-2</v>
      </c>
      <c r="C50" s="5">
        <f t="shared" si="26"/>
        <v>41579661.760000005</v>
      </c>
      <c r="D50" s="5">
        <f t="shared" si="26"/>
        <v>29699789.140000001</v>
      </c>
      <c r="E50" s="5">
        <f t="shared" si="24"/>
        <v>20789830.880000003</v>
      </c>
      <c r="F50" s="5">
        <f t="shared" si="24"/>
        <v>14849786.98</v>
      </c>
      <c r="G50" s="5">
        <f t="shared" si="24"/>
        <v>11879872.620000001</v>
      </c>
      <c r="H50" s="5">
        <f t="shared" si="24"/>
        <v>8909958.2600000016</v>
      </c>
      <c r="I50" s="5">
        <f t="shared" si="24"/>
        <v>5940043.9000000004</v>
      </c>
      <c r="J50" s="5">
        <f t="shared" si="24"/>
        <v>5940043.9000000004</v>
      </c>
      <c r="K50" s="5">
        <f t="shared" si="24"/>
        <v>4454871.54</v>
      </c>
      <c r="L50" s="5">
        <f t="shared" si="24"/>
        <v>4454871.54</v>
      </c>
      <c r="M50" s="46"/>
      <c r="O50" s="8">
        <f t="shared" si="27"/>
        <v>3074</v>
      </c>
      <c r="P50" s="4">
        <f t="shared" si="27"/>
        <v>7.0000000000000007E-2</v>
      </c>
      <c r="Q50" s="5">
        <f t="shared" si="28"/>
        <v>41579661.760000005</v>
      </c>
      <c r="R50" s="5">
        <f t="shared" si="29"/>
        <v>29699789.140000001</v>
      </c>
      <c r="S50" s="5">
        <f t="shared" si="30"/>
        <v>20789830.880000003</v>
      </c>
      <c r="T50" s="5">
        <f t="shared" si="31"/>
        <v>14849786.98</v>
      </c>
      <c r="U50" s="5">
        <f t="shared" si="31"/>
        <v>11879872.620000001</v>
      </c>
      <c r="V50" s="5">
        <f t="shared" si="31"/>
        <v>8909958.2600000016</v>
      </c>
      <c r="W50" s="5">
        <f t="shared" si="31"/>
        <v>5940043.9000000004</v>
      </c>
      <c r="X50" s="5">
        <f t="shared" si="31"/>
        <v>5940043.9000000004</v>
      </c>
      <c r="Y50" s="5">
        <f t="shared" si="31"/>
        <v>4454871.54</v>
      </c>
      <c r="Z50" s="5">
        <f t="shared" si="31"/>
        <v>4454871.54</v>
      </c>
      <c r="AA50" s="46"/>
    </row>
    <row r="51" spans="1:27" ht="15" thickTop="1" thickBot="1" x14ac:dyDescent="0.6">
      <c r="A51" s="8">
        <v>4765</v>
      </c>
      <c r="B51" s="4">
        <v>0.09</v>
      </c>
      <c r="C51" s="5">
        <f t="shared" si="26"/>
        <v>82867543.200000003</v>
      </c>
      <c r="D51" s="5">
        <f t="shared" si="26"/>
        <v>59191163.549999997</v>
      </c>
      <c r="E51" s="5">
        <f t="shared" si="24"/>
        <v>41433771.600000001</v>
      </c>
      <c r="F51" s="5">
        <f t="shared" si="24"/>
        <v>29595367.349999998</v>
      </c>
      <c r="G51" s="5">
        <f t="shared" si="24"/>
        <v>23676379.649999999</v>
      </c>
      <c r="H51" s="5">
        <f t="shared" si="24"/>
        <v>17757391.949999999</v>
      </c>
      <c r="I51" s="5">
        <f t="shared" si="24"/>
        <v>11838404.25</v>
      </c>
      <c r="J51" s="5">
        <f t="shared" si="24"/>
        <v>11838404.25</v>
      </c>
      <c r="K51" s="5">
        <f t="shared" si="24"/>
        <v>8878481.5500000007</v>
      </c>
      <c r="L51" s="5">
        <f t="shared" si="24"/>
        <v>8878481.5500000007</v>
      </c>
      <c r="M51" s="46"/>
      <c r="O51" s="8">
        <f t="shared" si="27"/>
        <v>4765</v>
      </c>
      <c r="P51" s="4">
        <f t="shared" si="27"/>
        <v>0.09</v>
      </c>
      <c r="Q51" s="5">
        <f t="shared" si="28"/>
        <v>82867543.200000003</v>
      </c>
      <c r="R51" s="5">
        <f t="shared" si="29"/>
        <v>59191163.549999997</v>
      </c>
      <c r="S51" s="5">
        <f t="shared" si="30"/>
        <v>41433771.600000001</v>
      </c>
      <c r="T51" s="5">
        <f t="shared" si="31"/>
        <v>29595367.349999998</v>
      </c>
      <c r="U51" s="5">
        <f t="shared" si="31"/>
        <v>23676379.649999999</v>
      </c>
      <c r="V51" s="5">
        <f t="shared" si="31"/>
        <v>17757391.949999999</v>
      </c>
      <c r="W51" s="5">
        <f t="shared" si="31"/>
        <v>11838404.25</v>
      </c>
      <c r="X51" s="5">
        <f t="shared" si="31"/>
        <v>11838404.25</v>
      </c>
      <c r="Y51" s="5">
        <f t="shared" si="31"/>
        <v>8878481.5500000007</v>
      </c>
      <c r="Z51" s="5">
        <f t="shared" si="31"/>
        <v>8878481.5500000007</v>
      </c>
      <c r="AA51" s="46"/>
    </row>
    <row r="52" spans="1:27" ht="15" thickTop="1" thickBot="1" x14ac:dyDescent="0.6">
      <c r="A52" s="8">
        <v>7404</v>
      </c>
      <c r="B52" s="4">
        <v>0.1</v>
      </c>
      <c r="C52" s="5">
        <f t="shared" si="26"/>
        <v>143068972.80000001</v>
      </c>
      <c r="D52" s="5">
        <f t="shared" si="26"/>
        <v>102192229.2</v>
      </c>
      <c r="E52" s="5">
        <f t="shared" si="24"/>
        <v>71534486.400000006</v>
      </c>
      <c r="F52" s="5">
        <f t="shared" si="24"/>
        <v>51095744.400000006</v>
      </c>
      <c r="G52" s="5">
        <f t="shared" si="24"/>
        <v>40876743.600000001</v>
      </c>
      <c r="H52" s="5">
        <f t="shared" si="24"/>
        <v>30657742.799999997</v>
      </c>
      <c r="I52" s="5">
        <f t="shared" si="24"/>
        <v>20438742</v>
      </c>
      <c r="J52" s="5">
        <f t="shared" si="24"/>
        <v>20438742</v>
      </c>
      <c r="K52" s="5">
        <f t="shared" si="24"/>
        <v>15328501.200000001</v>
      </c>
      <c r="L52" s="5">
        <f t="shared" si="24"/>
        <v>15328501.200000001</v>
      </c>
      <c r="M52" s="46"/>
      <c r="O52" s="8">
        <f t="shared" si="27"/>
        <v>7404</v>
      </c>
      <c r="P52" s="4">
        <f t="shared" si="27"/>
        <v>0.1</v>
      </c>
      <c r="Q52" s="5">
        <f t="shared" si="28"/>
        <v>143068972.80000001</v>
      </c>
      <c r="R52" s="5">
        <f t="shared" si="29"/>
        <v>102192229.2</v>
      </c>
      <c r="S52" s="5">
        <f t="shared" si="30"/>
        <v>71534486.400000006</v>
      </c>
      <c r="T52" s="5">
        <f t="shared" si="31"/>
        <v>51095744.400000006</v>
      </c>
      <c r="U52" s="5">
        <f t="shared" si="31"/>
        <v>40876743.600000001</v>
      </c>
      <c r="V52" s="5">
        <f t="shared" si="31"/>
        <v>30657742.799999997</v>
      </c>
      <c r="W52" s="5">
        <f t="shared" si="31"/>
        <v>20438742</v>
      </c>
      <c r="X52" s="5">
        <f t="shared" si="31"/>
        <v>20438742</v>
      </c>
      <c r="Y52" s="5">
        <f t="shared" si="31"/>
        <v>15328501.200000001</v>
      </c>
      <c r="Z52" s="5">
        <f t="shared" si="31"/>
        <v>15328501.200000001</v>
      </c>
      <c r="AA52" s="46"/>
    </row>
    <row r="53" spans="1:27" ht="15" thickTop="1" thickBot="1" x14ac:dyDescent="0.6">
      <c r="A53" s="8">
        <v>9860</v>
      </c>
      <c r="B53" s="4">
        <v>0.11</v>
      </c>
      <c r="C53" s="5">
        <f t="shared" si="26"/>
        <v>209579427.20000002</v>
      </c>
      <c r="D53" s="5">
        <f t="shared" si="26"/>
        <v>149699745.80000001</v>
      </c>
      <c r="E53" s="5">
        <f t="shared" si="24"/>
        <v>104789713.60000001</v>
      </c>
      <c r="F53" s="5">
        <f t="shared" si="24"/>
        <v>74849330.599999994</v>
      </c>
      <c r="G53" s="5">
        <f t="shared" si="24"/>
        <v>59879681.399999999</v>
      </c>
      <c r="H53" s="5">
        <f t="shared" si="24"/>
        <v>44910032.200000003</v>
      </c>
      <c r="I53" s="5">
        <f t="shared" si="24"/>
        <v>29940383</v>
      </c>
      <c r="J53" s="5">
        <f t="shared" si="24"/>
        <v>29940383</v>
      </c>
      <c r="K53" s="5">
        <f t="shared" si="24"/>
        <v>22454473.800000001</v>
      </c>
      <c r="L53" s="5">
        <f t="shared" si="24"/>
        <v>22454473.800000001</v>
      </c>
      <c r="M53" s="46"/>
      <c r="O53" s="8">
        <f t="shared" si="27"/>
        <v>9860</v>
      </c>
      <c r="P53" s="4">
        <f t="shared" si="27"/>
        <v>0.11</v>
      </c>
      <c r="Q53" s="5">
        <f t="shared" si="28"/>
        <v>209579427.20000002</v>
      </c>
      <c r="R53" s="5">
        <f t="shared" si="29"/>
        <v>149699745.80000001</v>
      </c>
      <c r="S53" s="5">
        <f t="shared" si="30"/>
        <v>104789713.60000001</v>
      </c>
      <c r="T53" s="5">
        <f t="shared" si="31"/>
        <v>74849330.599999994</v>
      </c>
      <c r="U53" s="5">
        <f t="shared" si="31"/>
        <v>59879681.399999999</v>
      </c>
      <c r="V53" s="5">
        <f t="shared" si="31"/>
        <v>44910032.200000003</v>
      </c>
      <c r="W53" s="5">
        <f t="shared" si="31"/>
        <v>29940383</v>
      </c>
      <c r="X53" s="5">
        <f t="shared" si="31"/>
        <v>29940383</v>
      </c>
      <c r="Y53" s="5">
        <f t="shared" si="31"/>
        <v>22454473.800000001</v>
      </c>
      <c r="Z53" s="5">
        <f t="shared" si="31"/>
        <v>22454473.800000001</v>
      </c>
      <c r="AA53" s="46"/>
    </row>
    <row r="54" spans="1:27" ht="15" thickTop="1" thickBot="1" x14ac:dyDescent="0.6">
      <c r="A54" s="8">
        <v>10978</v>
      </c>
      <c r="B54" s="4">
        <v>0.11</v>
      </c>
      <c r="C54" s="5">
        <f t="shared" si="26"/>
        <v>233343098.56</v>
      </c>
      <c r="D54" s="5">
        <f>D$1*$B54*$A54</f>
        <v>166673814.34</v>
      </c>
      <c r="E54" s="5">
        <f t="shared" si="24"/>
        <v>116671549.28</v>
      </c>
      <c r="F54" s="5">
        <f t="shared" si="24"/>
        <v>83336303.379999995</v>
      </c>
      <c r="G54" s="5">
        <f t="shared" si="24"/>
        <v>66669284.219999999</v>
      </c>
      <c r="H54" s="5">
        <f t="shared" si="24"/>
        <v>50002265.060000002</v>
      </c>
      <c r="I54" s="5">
        <f t="shared" si="24"/>
        <v>33335245.900000002</v>
      </c>
      <c r="J54" s="5">
        <f t="shared" si="24"/>
        <v>33335245.900000002</v>
      </c>
      <c r="K54" s="5">
        <f t="shared" si="24"/>
        <v>25000528.739999998</v>
      </c>
      <c r="L54" s="5">
        <f t="shared" si="24"/>
        <v>25000528.739999998</v>
      </c>
      <c r="M54" s="46"/>
      <c r="O54" s="8">
        <f t="shared" si="27"/>
        <v>10978</v>
      </c>
      <c r="P54" s="4">
        <f t="shared" si="27"/>
        <v>0.11</v>
      </c>
      <c r="Q54" s="5">
        <f t="shared" si="28"/>
        <v>233343098.56</v>
      </c>
      <c r="R54" s="5">
        <f t="shared" si="29"/>
        <v>166673814.34</v>
      </c>
      <c r="S54" s="5">
        <f t="shared" si="30"/>
        <v>116671549.28</v>
      </c>
      <c r="T54" s="5">
        <f t="shared" si="31"/>
        <v>83336303.379999995</v>
      </c>
      <c r="U54" s="5">
        <f t="shared" si="31"/>
        <v>66669284.219999999</v>
      </c>
      <c r="V54" s="5">
        <f t="shared" si="31"/>
        <v>50002265.060000002</v>
      </c>
      <c r="W54" s="5">
        <f t="shared" si="31"/>
        <v>33335245.900000002</v>
      </c>
      <c r="X54" s="5">
        <f t="shared" si="31"/>
        <v>33335245.900000002</v>
      </c>
      <c r="Y54" s="5">
        <f t="shared" si="31"/>
        <v>25000528.739999998</v>
      </c>
      <c r="Z54" s="5">
        <f>Z$1*$B54*$A54</f>
        <v>25000528.739999998</v>
      </c>
      <c r="AA54" s="46"/>
    </row>
    <row r="55" spans="1:27" ht="15" thickTop="1" thickBot="1" x14ac:dyDescent="0.6">
      <c r="A55" s="8">
        <v>13749</v>
      </c>
      <c r="B55" s="4">
        <v>0.14000000000000001</v>
      </c>
      <c r="C55" s="5">
        <f t="shared" si="26"/>
        <v>371944547.52000004</v>
      </c>
      <c r="D55" s="5">
        <f t="shared" si="26"/>
        <v>265674951.78</v>
      </c>
      <c r="E55" s="5">
        <f t="shared" si="24"/>
        <v>185972273.76000002</v>
      </c>
      <c r="F55" s="5">
        <f t="shared" si="24"/>
        <v>132836513.46000001</v>
      </c>
      <c r="G55" s="5">
        <f t="shared" si="24"/>
        <v>106269595.74000001</v>
      </c>
      <c r="H55" s="5">
        <f t="shared" si="24"/>
        <v>79702678.020000011</v>
      </c>
      <c r="I55" s="5">
        <f t="shared" si="24"/>
        <v>53135760.300000004</v>
      </c>
      <c r="J55" s="5">
        <f t="shared" si="24"/>
        <v>53135760.300000004</v>
      </c>
      <c r="K55" s="5">
        <f t="shared" si="24"/>
        <v>39850376.579999998</v>
      </c>
      <c r="L55" s="5">
        <f t="shared" si="24"/>
        <v>39850376.579999998</v>
      </c>
      <c r="M55" s="46"/>
      <c r="O55" s="8">
        <f t="shared" si="27"/>
        <v>13749</v>
      </c>
      <c r="P55" s="4">
        <f t="shared" si="27"/>
        <v>0.14000000000000001</v>
      </c>
      <c r="Q55" s="5">
        <f t="shared" si="28"/>
        <v>371944547.52000004</v>
      </c>
      <c r="R55" s="5">
        <f t="shared" si="29"/>
        <v>265674951.78</v>
      </c>
      <c r="S55" s="5">
        <f t="shared" si="30"/>
        <v>185972273.76000002</v>
      </c>
      <c r="T55" s="5">
        <f t="shared" si="31"/>
        <v>132836513.46000001</v>
      </c>
      <c r="U55" s="5">
        <f t="shared" si="31"/>
        <v>106269595.74000001</v>
      </c>
      <c r="V55" s="5">
        <f t="shared" si="31"/>
        <v>79702678.020000011</v>
      </c>
      <c r="W55" s="5">
        <f t="shared" si="31"/>
        <v>53135760.300000004</v>
      </c>
      <c r="X55" s="5">
        <f t="shared" si="31"/>
        <v>53135760.300000004</v>
      </c>
      <c r="Y55" s="5">
        <f t="shared" si="31"/>
        <v>39850376.579999998</v>
      </c>
      <c r="Z55" s="5">
        <f t="shared" si="31"/>
        <v>39850376.579999998</v>
      </c>
      <c r="AA55" s="46"/>
    </row>
    <row r="56" spans="1:27" ht="15" thickTop="1" thickBot="1" x14ac:dyDescent="0.6">
      <c r="A56" s="8">
        <v>15129</v>
      </c>
      <c r="B56" s="4">
        <v>0.15</v>
      </c>
      <c r="C56" s="5">
        <f t="shared" si="26"/>
        <v>438511039.19999999</v>
      </c>
      <c r="D56" s="5">
        <f t="shared" si="26"/>
        <v>313222495.05000001</v>
      </c>
      <c r="E56" s="5">
        <f t="shared" si="24"/>
        <v>219255519.59999999</v>
      </c>
      <c r="F56" s="5">
        <f t="shared" si="24"/>
        <v>156610112.84999999</v>
      </c>
      <c r="G56" s="5">
        <f t="shared" si="24"/>
        <v>125288544.15000001</v>
      </c>
      <c r="H56" s="5">
        <f t="shared" si="24"/>
        <v>93966975.450000003</v>
      </c>
      <c r="I56" s="5">
        <f t="shared" si="24"/>
        <v>62645406.75</v>
      </c>
      <c r="J56" s="5">
        <f t="shared" si="24"/>
        <v>62645406.75</v>
      </c>
      <c r="K56" s="5">
        <f t="shared" si="24"/>
        <v>46982353.049999997</v>
      </c>
      <c r="L56" s="5">
        <f t="shared" si="24"/>
        <v>46982353.049999997</v>
      </c>
      <c r="M56" s="46"/>
      <c r="O56" s="8">
        <f t="shared" si="27"/>
        <v>15129</v>
      </c>
      <c r="P56" s="4">
        <f t="shared" si="27"/>
        <v>0.15</v>
      </c>
      <c r="Q56" s="5">
        <f t="shared" si="28"/>
        <v>438511039.19999999</v>
      </c>
      <c r="R56" s="5">
        <f t="shared" si="29"/>
        <v>313222495.05000001</v>
      </c>
      <c r="S56" s="5">
        <f t="shared" si="30"/>
        <v>219255519.59999999</v>
      </c>
      <c r="T56" s="5">
        <f t="shared" si="31"/>
        <v>156610112.84999999</v>
      </c>
      <c r="U56" s="5">
        <f t="shared" si="31"/>
        <v>125288544.15000001</v>
      </c>
      <c r="V56" s="5">
        <f t="shared" si="31"/>
        <v>93966975.450000003</v>
      </c>
      <c r="W56" s="5">
        <f t="shared" si="31"/>
        <v>62645406.75</v>
      </c>
      <c r="X56" s="5">
        <f t="shared" si="31"/>
        <v>62645406.75</v>
      </c>
      <c r="Y56" s="5">
        <f t="shared" si="31"/>
        <v>46982353.049999997</v>
      </c>
      <c r="Z56" s="5">
        <f t="shared" si="31"/>
        <v>46982353.049999997</v>
      </c>
      <c r="AA56" s="46"/>
    </row>
    <row r="57" spans="1:27" ht="15" thickTop="1" thickBot="1" x14ac:dyDescent="0.6">
      <c r="A57" s="8">
        <v>28614</v>
      </c>
      <c r="B57" s="4">
        <v>0.13</v>
      </c>
      <c r="C57" s="5">
        <f t="shared" si="26"/>
        <v>718788258.24000001</v>
      </c>
      <c r="D57" s="5">
        <f t="shared" si="26"/>
        <v>513420715.86000007</v>
      </c>
      <c r="E57" s="5">
        <f t="shared" si="24"/>
        <v>359394129.12</v>
      </c>
      <c r="F57" s="5">
        <f t="shared" si="24"/>
        <v>256708498.02000001</v>
      </c>
      <c r="G57" s="5">
        <f t="shared" si="24"/>
        <v>205367542.38</v>
      </c>
      <c r="H57" s="5">
        <f t="shared" si="24"/>
        <v>154026586.74000001</v>
      </c>
      <c r="I57" s="5">
        <f t="shared" si="24"/>
        <v>102685631.10000001</v>
      </c>
      <c r="J57" s="5">
        <f t="shared" si="24"/>
        <v>102685631.10000001</v>
      </c>
      <c r="K57" s="5">
        <f t="shared" si="24"/>
        <v>77011433.459999993</v>
      </c>
      <c r="L57" s="5">
        <f t="shared" si="24"/>
        <v>77011433.459999993</v>
      </c>
      <c r="M57" s="46"/>
      <c r="O57" s="8">
        <f t="shared" si="27"/>
        <v>28614</v>
      </c>
      <c r="P57" s="4">
        <f t="shared" si="27"/>
        <v>0.13</v>
      </c>
      <c r="Q57" s="5">
        <f t="shared" si="28"/>
        <v>718788258.24000001</v>
      </c>
      <c r="R57" s="5">
        <f t="shared" si="29"/>
        <v>513420715.86000007</v>
      </c>
      <c r="S57" s="5">
        <f t="shared" si="30"/>
        <v>359394129.12</v>
      </c>
      <c r="T57" s="5">
        <f t="shared" si="31"/>
        <v>256708498.02000001</v>
      </c>
      <c r="U57" s="5">
        <f t="shared" si="31"/>
        <v>205367542.38</v>
      </c>
      <c r="V57" s="5">
        <f t="shared" si="31"/>
        <v>154026586.74000001</v>
      </c>
      <c r="W57" s="5">
        <f t="shared" si="31"/>
        <v>102685631.10000001</v>
      </c>
      <c r="X57" s="5">
        <f t="shared" si="31"/>
        <v>102685631.10000001</v>
      </c>
      <c r="Y57" s="5">
        <f t="shared" si="31"/>
        <v>77011433.459999993</v>
      </c>
      <c r="Z57" s="5">
        <f t="shared" si="31"/>
        <v>77011433.459999993</v>
      </c>
      <c r="AA57" s="46"/>
    </row>
    <row r="58" spans="1:27" ht="15" thickTop="1" thickBot="1" x14ac:dyDescent="0.6">
      <c r="A58" s="9">
        <v>45424</v>
      </c>
      <c r="B58" s="10">
        <v>0.06</v>
      </c>
      <c r="C58" s="11">
        <f t="shared" si="26"/>
        <v>526642222.07999998</v>
      </c>
      <c r="D58" s="11">
        <f t="shared" si="26"/>
        <v>376173405.11999995</v>
      </c>
      <c r="E58" s="11">
        <f t="shared" si="24"/>
        <v>263321111.03999999</v>
      </c>
      <c r="F58" s="11">
        <f t="shared" si="24"/>
        <v>188085339.84</v>
      </c>
      <c r="G58" s="11">
        <f t="shared" si="24"/>
        <v>150468816.96000001</v>
      </c>
      <c r="H58" s="11">
        <f t="shared" si="24"/>
        <v>112852294.08</v>
      </c>
      <c r="I58" s="11">
        <f t="shared" si="24"/>
        <v>75235771.200000003</v>
      </c>
      <c r="J58" s="11">
        <f t="shared" si="24"/>
        <v>75235771.200000003</v>
      </c>
      <c r="K58" s="11">
        <f t="shared" si="24"/>
        <v>56424784.32</v>
      </c>
      <c r="L58" s="11">
        <f t="shared" si="24"/>
        <v>56424784.32</v>
      </c>
      <c r="M58" s="47"/>
      <c r="O58" s="9">
        <f t="shared" si="27"/>
        <v>45424</v>
      </c>
      <c r="P58" s="10">
        <f t="shared" si="27"/>
        <v>0.06</v>
      </c>
      <c r="Q58" s="11">
        <f t="shared" si="28"/>
        <v>526642222.07999998</v>
      </c>
      <c r="R58" s="11">
        <f t="shared" si="29"/>
        <v>376173405.11999995</v>
      </c>
      <c r="S58" s="11">
        <f t="shared" si="30"/>
        <v>263321111.03999999</v>
      </c>
      <c r="T58" s="11">
        <f t="shared" si="31"/>
        <v>188085339.84</v>
      </c>
      <c r="U58" s="11">
        <f t="shared" si="31"/>
        <v>150468816.96000001</v>
      </c>
      <c r="V58" s="11">
        <f t="shared" si="31"/>
        <v>112852294.08</v>
      </c>
      <c r="W58" s="11">
        <f t="shared" si="31"/>
        <v>75235771.200000003</v>
      </c>
      <c r="X58" s="11">
        <f t="shared" si="31"/>
        <v>75235771.200000003</v>
      </c>
      <c r="Y58" s="11">
        <f t="shared" si="31"/>
        <v>56424784.32</v>
      </c>
      <c r="Z58" s="11">
        <f t="shared" si="31"/>
        <v>56424784.32</v>
      </c>
      <c r="AA58" s="47"/>
    </row>
    <row r="60" spans="1:27" ht="14.7" thickBot="1" x14ac:dyDescent="0.6"/>
    <row r="61" spans="1:27" ht="19.5" thickBot="1" x14ac:dyDescent="0.75">
      <c r="A61" s="12" t="str">
        <f>A1</f>
        <v>Year 1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1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409</v>
      </c>
      <c r="B63" s="4">
        <v>0.02</v>
      </c>
      <c r="C63" s="5">
        <f>C$1*$B63*$A63</f>
        <v>1580637.76</v>
      </c>
      <c r="D63" s="5">
        <f>D$1*$B63*$A63</f>
        <v>1129028.1400000001</v>
      </c>
      <c r="E63" s="5">
        <f t="shared" ref="E63:L73" si="32">E$1*$B63*$A63</f>
        <v>790318.88</v>
      </c>
      <c r="F63" s="5">
        <f t="shared" si="32"/>
        <v>564509.98</v>
      </c>
      <c r="G63" s="5">
        <f t="shared" si="32"/>
        <v>451609.62000000005</v>
      </c>
      <c r="H63" s="5">
        <f t="shared" si="32"/>
        <v>338709.26</v>
      </c>
      <c r="I63" s="5">
        <f t="shared" si="32"/>
        <v>225808.90000000002</v>
      </c>
      <c r="J63" s="5">
        <f t="shared" si="32"/>
        <v>225808.90000000002</v>
      </c>
      <c r="K63" s="5">
        <f t="shared" si="32"/>
        <v>169350.54</v>
      </c>
      <c r="L63" s="5">
        <f t="shared" si="32"/>
        <v>169350.54</v>
      </c>
      <c r="M63" s="46"/>
      <c r="O63" s="8">
        <f>A63</f>
        <v>409</v>
      </c>
      <c r="P63" s="4">
        <f>B63</f>
        <v>0.02</v>
      </c>
      <c r="Q63" s="5">
        <f>Q$1*$B63*$A63</f>
        <v>1580637.76</v>
      </c>
      <c r="R63" s="5">
        <f>R$1*$B63*$A63</f>
        <v>1129028.1400000001</v>
      </c>
      <c r="S63" s="5">
        <f>S$1*$B63*$A63</f>
        <v>790318.88</v>
      </c>
      <c r="T63" s="5">
        <f>T$1*$B63*$A63</f>
        <v>564509.98</v>
      </c>
      <c r="U63" s="5">
        <f t="shared" ref="U63:Z63" si="33">U$1*$B63*$A63</f>
        <v>451609.62000000005</v>
      </c>
      <c r="V63" s="5">
        <f t="shared" si="33"/>
        <v>338709.26</v>
      </c>
      <c r="W63" s="5">
        <f t="shared" si="33"/>
        <v>225808.90000000002</v>
      </c>
      <c r="X63" s="5">
        <f t="shared" si="33"/>
        <v>225808.90000000002</v>
      </c>
      <c r="Y63" s="5">
        <f t="shared" si="33"/>
        <v>169350.54</v>
      </c>
      <c r="Z63" s="5">
        <f t="shared" si="33"/>
        <v>169350.54</v>
      </c>
      <c r="AA63" s="46"/>
    </row>
    <row r="64" spans="1:27" ht="15" thickTop="1" thickBot="1" x14ac:dyDescent="0.6">
      <c r="A64" s="8">
        <v>1390</v>
      </c>
      <c r="B64" s="4">
        <v>0.02</v>
      </c>
      <c r="C64" s="5">
        <f t="shared" ref="C64:D73" si="34">C$1*$B64*$A64</f>
        <v>5371849.5999999996</v>
      </c>
      <c r="D64" s="5">
        <f t="shared" si="34"/>
        <v>3837039.4</v>
      </c>
      <c r="E64" s="5">
        <f t="shared" si="32"/>
        <v>2685924.8</v>
      </c>
      <c r="F64" s="5">
        <f t="shared" si="32"/>
        <v>1918505.8</v>
      </c>
      <c r="G64" s="5">
        <f t="shared" si="32"/>
        <v>1534810.2000000002</v>
      </c>
      <c r="H64" s="5">
        <f t="shared" si="32"/>
        <v>1151114.6000000001</v>
      </c>
      <c r="I64" s="5">
        <f t="shared" si="32"/>
        <v>767419</v>
      </c>
      <c r="J64" s="5">
        <f t="shared" si="32"/>
        <v>767419</v>
      </c>
      <c r="K64" s="5">
        <f t="shared" si="32"/>
        <v>575543.4</v>
      </c>
      <c r="L64" s="5">
        <f t="shared" si="32"/>
        <v>575543.4</v>
      </c>
      <c r="M64" s="46"/>
      <c r="O64" s="8">
        <f t="shared" ref="O64:P73" si="35">A64</f>
        <v>1390</v>
      </c>
      <c r="P64" s="4">
        <f t="shared" si="35"/>
        <v>0.02</v>
      </c>
      <c r="Q64" s="5">
        <f t="shared" ref="Q64:Q73" si="36">Q$1*$B64*$A64</f>
        <v>5371849.5999999996</v>
      </c>
      <c r="R64" s="5">
        <f t="shared" ref="R64:R73" si="37">$D$1*$B64*$A64</f>
        <v>3837039.4</v>
      </c>
      <c r="S64" s="5">
        <f t="shared" ref="S64:S73" si="38">$E$1*$B64*$A64</f>
        <v>2685924.8</v>
      </c>
      <c r="T64" s="5">
        <f t="shared" ref="T64:Z73" si="39">T$1*$B64*$A64</f>
        <v>1918505.8</v>
      </c>
      <c r="U64" s="5">
        <f t="shared" si="39"/>
        <v>1534810.2000000002</v>
      </c>
      <c r="V64" s="5">
        <f t="shared" si="39"/>
        <v>1151114.6000000001</v>
      </c>
      <c r="W64" s="5">
        <f t="shared" si="39"/>
        <v>767419</v>
      </c>
      <c r="X64" s="5">
        <f t="shared" si="39"/>
        <v>767419</v>
      </c>
      <c r="Y64" s="5">
        <f t="shared" si="39"/>
        <v>575543.4</v>
      </c>
      <c r="Z64" s="5">
        <f t="shared" si="39"/>
        <v>575543.4</v>
      </c>
      <c r="AA64" s="46"/>
    </row>
    <row r="65" spans="1:27" ht="15" thickTop="1" thickBot="1" x14ac:dyDescent="0.6">
      <c r="A65" s="8">
        <v>3703</v>
      </c>
      <c r="B65" s="4">
        <v>7.0000000000000007E-2</v>
      </c>
      <c r="C65" s="5">
        <f t="shared" si="34"/>
        <v>50087666.720000006</v>
      </c>
      <c r="D65" s="5">
        <f t="shared" si="34"/>
        <v>35776941.830000006</v>
      </c>
      <c r="E65" s="5">
        <f t="shared" si="32"/>
        <v>25043833.360000003</v>
      </c>
      <c r="F65" s="5">
        <f t="shared" si="32"/>
        <v>17888341.310000002</v>
      </c>
      <c r="G65" s="5">
        <f t="shared" si="32"/>
        <v>14310724.890000002</v>
      </c>
      <c r="H65" s="5">
        <f t="shared" si="32"/>
        <v>10733108.470000001</v>
      </c>
      <c r="I65" s="5">
        <f t="shared" si="32"/>
        <v>7155492.0500000007</v>
      </c>
      <c r="J65" s="5">
        <f t="shared" si="32"/>
        <v>7155492.0500000007</v>
      </c>
      <c r="K65" s="5">
        <f t="shared" si="32"/>
        <v>5366424.63</v>
      </c>
      <c r="L65" s="5">
        <f t="shared" si="32"/>
        <v>5366424.63</v>
      </c>
      <c r="M65" s="46"/>
      <c r="O65" s="8">
        <f t="shared" si="35"/>
        <v>3703</v>
      </c>
      <c r="P65" s="4">
        <f t="shared" si="35"/>
        <v>7.0000000000000007E-2</v>
      </c>
      <c r="Q65" s="5">
        <f t="shared" si="36"/>
        <v>50087666.720000006</v>
      </c>
      <c r="R65" s="5">
        <f t="shared" si="37"/>
        <v>35776941.830000006</v>
      </c>
      <c r="S65" s="5">
        <f t="shared" si="38"/>
        <v>25043833.360000003</v>
      </c>
      <c r="T65" s="5">
        <f t="shared" si="39"/>
        <v>17888341.310000002</v>
      </c>
      <c r="U65" s="5">
        <f t="shared" si="39"/>
        <v>14310724.890000002</v>
      </c>
      <c r="V65" s="5">
        <f t="shared" si="39"/>
        <v>10733108.470000001</v>
      </c>
      <c r="W65" s="5">
        <f t="shared" si="39"/>
        <v>7155492.0500000007</v>
      </c>
      <c r="X65" s="5">
        <f t="shared" si="39"/>
        <v>7155492.0500000007</v>
      </c>
      <c r="Y65" s="5">
        <f t="shared" si="39"/>
        <v>5366424.63</v>
      </c>
      <c r="Z65" s="5">
        <f t="shared" si="39"/>
        <v>5366424.63</v>
      </c>
      <c r="AA65" s="46"/>
    </row>
    <row r="66" spans="1:27" ht="15" thickTop="1" thickBot="1" x14ac:dyDescent="0.6">
      <c r="A66" s="8">
        <v>4343</v>
      </c>
      <c r="B66" s="4">
        <v>0.09</v>
      </c>
      <c r="C66" s="5">
        <f t="shared" si="34"/>
        <v>75528591.840000004</v>
      </c>
      <c r="D66" s="5">
        <f t="shared" si="34"/>
        <v>53949050.009999998</v>
      </c>
      <c r="E66" s="5">
        <f t="shared" si="32"/>
        <v>37764295.920000002</v>
      </c>
      <c r="F66" s="5">
        <f t="shared" si="32"/>
        <v>26974329.57</v>
      </c>
      <c r="G66" s="5">
        <f t="shared" si="32"/>
        <v>21579541.829999998</v>
      </c>
      <c r="H66" s="5">
        <f t="shared" si="32"/>
        <v>16184754.089999998</v>
      </c>
      <c r="I66" s="5">
        <f t="shared" si="32"/>
        <v>10789966.35</v>
      </c>
      <c r="J66" s="5">
        <f t="shared" si="32"/>
        <v>10789966.35</v>
      </c>
      <c r="K66" s="5">
        <f t="shared" si="32"/>
        <v>8092181.6100000003</v>
      </c>
      <c r="L66" s="5">
        <f t="shared" si="32"/>
        <v>8092181.6100000003</v>
      </c>
      <c r="M66" s="46"/>
      <c r="O66" s="8">
        <f t="shared" si="35"/>
        <v>4343</v>
      </c>
      <c r="P66" s="4">
        <f t="shared" si="35"/>
        <v>0.09</v>
      </c>
      <c r="Q66" s="5">
        <f t="shared" si="36"/>
        <v>75528591.840000004</v>
      </c>
      <c r="R66" s="5">
        <f t="shared" si="37"/>
        <v>53949050.009999998</v>
      </c>
      <c r="S66" s="5">
        <f t="shared" si="38"/>
        <v>37764295.920000002</v>
      </c>
      <c r="T66" s="5">
        <f t="shared" si="39"/>
        <v>26974329.57</v>
      </c>
      <c r="U66" s="5">
        <f t="shared" si="39"/>
        <v>21579541.829999998</v>
      </c>
      <c r="V66" s="5">
        <f t="shared" si="39"/>
        <v>16184754.089999998</v>
      </c>
      <c r="W66" s="5">
        <f t="shared" si="39"/>
        <v>10789966.35</v>
      </c>
      <c r="X66" s="5">
        <f t="shared" si="39"/>
        <v>10789966.35</v>
      </c>
      <c r="Y66" s="5">
        <f t="shared" si="39"/>
        <v>8092181.6100000003</v>
      </c>
      <c r="Z66" s="5">
        <f t="shared" si="39"/>
        <v>8092181.6100000003</v>
      </c>
      <c r="AA66" s="46"/>
    </row>
    <row r="67" spans="1:27" ht="15" thickTop="1" thickBot="1" x14ac:dyDescent="0.6">
      <c r="A67" s="8">
        <v>6930</v>
      </c>
      <c r="B67" s="4">
        <v>0.1</v>
      </c>
      <c r="C67" s="5">
        <f t="shared" si="34"/>
        <v>133909776</v>
      </c>
      <c r="D67" s="5">
        <f t="shared" si="34"/>
        <v>95649939.000000015</v>
      </c>
      <c r="E67" s="5">
        <f t="shared" si="32"/>
        <v>66954888</v>
      </c>
      <c r="F67" s="5">
        <f t="shared" si="32"/>
        <v>47824623</v>
      </c>
      <c r="G67" s="5">
        <f t="shared" si="32"/>
        <v>38259837.000000007</v>
      </c>
      <c r="H67" s="5">
        <f t="shared" si="32"/>
        <v>28695051</v>
      </c>
      <c r="I67" s="5">
        <f t="shared" si="32"/>
        <v>19130265</v>
      </c>
      <c r="J67" s="5">
        <f t="shared" si="32"/>
        <v>19130265</v>
      </c>
      <c r="K67" s="5">
        <f t="shared" si="32"/>
        <v>14347179.000000002</v>
      </c>
      <c r="L67" s="5">
        <f t="shared" si="32"/>
        <v>14347179.000000002</v>
      </c>
      <c r="M67" s="46"/>
      <c r="O67" s="8">
        <f t="shared" si="35"/>
        <v>6930</v>
      </c>
      <c r="P67" s="4">
        <f t="shared" si="35"/>
        <v>0.1</v>
      </c>
      <c r="Q67" s="5">
        <f t="shared" si="36"/>
        <v>133909776</v>
      </c>
      <c r="R67" s="5">
        <f t="shared" si="37"/>
        <v>95649939.000000015</v>
      </c>
      <c r="S67" s="5">
        <f t="shared" si="38"/>
        <v>66954888</v>
      </c>
      <c r="T67" s="5">
        <f t="shared" si="39"/>
        <v>47824623</v>
      </c>
      <c r="U67" s="5">
        <f t="shared" si="39"/>
        <v>38259837.000000007</v>
      </c>
      <c r="V67" s="5">
        <f t="shared" si="39"/>
        <v>28695051</v>
      </c>
      <c r="W67" s="5">
        <f t="shared" si="39"/>
        <v>19130265</v>
      </c>
      <c r="X67" s="5">
        <f t="shared" si="39"/>
        <v>19130265</v>
      </c>
      <c r="Y67" s="5">
        <f t="shared" si="39"/>
        <v>14347179.000000002</v>
      </c>
      <c r="Z67" s="5">
        <f t="shared" si="39"/>
        <v>14347179.000000002</v>
      </c>
      <c r="AA67" s="46"/>
    </row>
    <row r="68" spans="1:27" ht="15" thickTop="1" thickBot="1" x14ac:dyDescent="0.6">
      <c r="A68" s="8">
        <v>8753</v>
      </c>
      <c r="B68" s="4">
        <v>0.11</v>
      </c>
      <c r="C68" s="5">
        <f t="shared" si="34"/>
        <v>186049566.56</v>
      </c>
      <c r="D68" s="5">
        <f t="shared" si="34"/>
        <v>132892685.09</v>
      </c>
      <c r="E68" s="5">
        <f t="shared" si="32"/>
        <v>93024783.280000001</v>
      </c>
      <c r="F68" s="5">
        <f t="shared" si="32"/>
        <v>66445861.130000003</v>
      </c>
      <c r="G68" s="5">
        <f t="shared" si="32"/>
        <v>53156881.469999999</v>
      </c>
      <c r="H68" s="5">
        <f t="shared" si="32"/>
        <v>39867901.810000002</v>
      </c>
      <c r="I68" s="5">
        <f t="shared" si="32"/>
        <v>26578922.150000002</v>
      </c>
      <c r="J68" s="5">
        <f t="shared" si="32"/>
        <v>26578922.150000002</v>
      </c>
      <c r="K68" s="5">
        <f t="shared" si="32"/>
        <v>19933469.489999998</v>
      </c>
      <c r="L68" s="5">
        <f t="shared" si="32"/>
        <v>19933469.489999998</v>
      </c>
      <c r="M68" s="46"/>
      <c r="O68" s="8">
        <f t="shared" si="35"/>
        <v>8753</v>
      </c>
      <c r="P68" s="4">
        <f t="shared" si="35"/>
        <v>0.11</v>
      </c>
      <c r="Q68" s="5">
        <f t="shared" si="36"/>
        <v>186049566.56</v>
      </c>
      <c r="R68" s="5">
        <f t="shared" si="37"/>
        <v>132892685.09</v>
      </c>
      <c r="S68" s="5">
        <f t="shared" si="38"/>
        <v>93024783.280000001</v>
      </c>
      <c r="T68" s="5">
        <f t="shared" si="39"/>
        <v>66445861.130000003</v>
      </c>
      <c r="U68" s="5">
        <f t="shared" si="39"/>
        <v>53156881.469999999</v>
      </c>
      <c r="V68" s="5">
        <f t="shared" si="39"/>
        <v>39867901.810000002</v>
      </c>
      <c r="W68" s="5">
        <f t="shared" si="39"/>
        <v>26578922.150000002</v>
      </c>
      <c r="X68" s="5">
        <f t="shared" si="39"/>
        <v>26578922.150000002</v>
      </c>
      <c r="Y68" s="5">
        <f t="shared" si="39"/>
        <v>19933469.489999998</v>
      </c>
      <c r="Z68" s="5">
        <f t="shared" si="39"/>
        <v>19933469.489999998</v>
      </c>
      <c r="AA68" s="46"/>
    </row>
    <row r="69" spans="1:27" ht="15" thickTop="1" thickBot="1" x14ac:dyDescent="0.6">
      <c r="A69" s="8">
        <v>11378</v>
      </c>
      <c r="B69" s="4">
        <v>0.11</v>
      </c>
      <c r="C69" s="5">
        <f t="shared" si="34"/>
        <v>241845306.56</v>
      </c>
      <c r="D69" s="5">
        <f>D$1*$B69*$A69</f>
        <v>172746826.34</v>
      </c>
      <c r="E69" s="5">
        <f t="shared" si="32"/>
        <v>120922653.28</v>
      </c>
      <c r="F69" s="5">
        <f t="shared" si="32"/>
        <v>86372787.379999995</v>
      </c>
      <c r="G69" s="5">
        <f t="shared" si="32"/>
        <v>69098480.219999999</v>
      </c>
      <c r="H69" s="5">
        <f t="shared" si="32"/>
        <v>51824173.060000002</v>
      </c>
      <c r="I69" s="5">
        <f t="shared" si="32"/>
        <v>34549865.899999999</v>
      </c>
      <c r="J69" s="5">
        <f t="shared" si="32"/>
        <v>34549865.899999999</v>
      </c>
      <c r="K69" s="5">
        <f t="shared" si="32"/>
        <v>25911460.739999998</v>
      </c>
      <c r="L69" s="5">
        <f t="shared" si="32"/>
        <v>25911460.739999998</v>
      </c>
      <c r="M69" s="46"/>
      <c r="O69" s="8">
        <f t="shared" si="35"/>
        <v>11378</v>
      </c>
      <c r="P69" s="4">
        <f t="shared" si="35"/>
        <v>0.11</v>
      </c>
      <c r="Q69" s="5">
        <f t="shared" si="36"/>
        <v>241845306.56</v>
      </c>
      <c r="R69" s="5">
        <f t="shared" si="37"/>
        <v>172746826.34</v>
      </c>
      <c r="S69" s="5">
        <f t="shared" si="38"/>
        <v>120922653.28</v>
      </c>
      <c r="T69" s="5">
        <f t="shared" si="39"/>
        <v>86372787.379999995</v>
      </c>
      <c r="U69" s="5">
        <f t="shared" si="39"/>
        <v>69098480.219999999</v>
      </c>
      <c r="V69" s="5">
        <f t="shared" si="39"/>
        <v>51824173.060000002</v>
      </c>
      <c r="W69" s="5">
        <f t="shared" si="39"/>
        <v>34549865.899999999</v>
      </c>
      <c r="X69" s="5">
        <f t="shared" si="39"/>
        <v>34549865.899999999</v>
      </c>
      <c r="Y69" s="5">
        <f t="shared" si="39"/>
        <v>25911460.739999998</v>
      </c>
      <c r="Z69" s="5">
        <f>Z$1*$B69*$A69</f>
        <v>25911460.739999998</v>
      </c>
      <c r="AA69" s="46"/>
    </row>
    <row r="70" spans="1:27" ht="15" thickTop="1" thickBot="1" x14ac:dyDescent="0.6">
      <c r="A70" s="8">
        <v>13890</v>
      </c>
      <c r="B70" s="4">
        <v>0.14000000000000001</v>
      </c>
      <c r="C70" s="5">
        <f t="shared" si="34"/>
        <v>375758947.20000005</v>
      </c>
      <c r="D70" s="5">
        <f t="shared" si="34"/>
        <v>268399525.80000001</v>
      </c>
      <c r="E70" s="5">
        <f t="shared" si="32"/>
        <v>187879473.60000002</v>
      </c>
      <c r="F70" s="5">
        <f t="shared" si="32"/>
        <v>134198790.60000001</v>
      </c>
      <c r="G70" s="5">
        <f t="shared" si="32"/>
        <v>107359421.40000002</v>
      </c>
      <c r="H70" s="5">
        <f t="shared" si="32"/>
        <v>80520052.200000003</v>
      </c>
      <c r="I70" s="5">
        <f t="shared" si="32"/>
        <v>53680683.000000007</v>
      </c>
      <c r="J70" s="5">
        <f t="shared" si="32"/>
        <v>53680683.000000007</v>
      </c>
      <c r="K70" s="5">
        <f t="shared" si="32"/>
        <v>40259053.800000004</v>
      </c>
      <c r="L70" s="5">
        <f t="shared" si="32"/>
        <v>40259053.800000004</v>
      </c>
      <c r="M70" s="46"/>
      <c r="O70" s="8">
        <f t="shared" si="35"/>
        <v>13890</v>
      </c>
      <c r="P70" s="4">
        <f t="shared" si="35"/>
        <v>0.14000000000000001</v>
      </c>
      <c r="Q70" s="5">
        <f t="shared" si="36"/>
        <v>375758947.20000005</v>
      </c>
      <c r="R70" s="5">
        <f t="shared" si="37"/>
        <v>268399525.80000001</v>
      </c>
      <c r="S70" s="5">
        <f t="shared" si="38"/>
        <v>187879473.60000002</v>
      </c>
      <c r="T70" s="5">
        <f t="shared" si="39"/>
        <v>134198790.60000001</v>
      </c>
      <c r="U70" s="5">
        <f t="shared" si="39"/>
        <v>107359421.40000002</v>
      </c>
      <c r="V70" s="5">
        <f t="shared" si="39"/>
        <v>80520052.200000003</v>
      </c>
      <c r="W70" s="5">
        <f t="shared" si="39"/>
        <v>53680683.000000007</v>
      </c>
      <c r="X70" s="5">
        <f t="shared" si="39"/>
        <v>53680683.000000007</v>
      </c>
      <c r="Y70" s="5">
        <f t="shared" si="39"/>
        <v>40259053.800000004</v>
      </c>
      <c r="Z70" s="5">
        <f t="shared" si="39"/>
        <v>40259053.800000004</v>
      </c>
      <c r="AA70" s="46"/>
    </row>
    <row r="71" spans="1:27" ht="15" thickTop="1" thickBot="1" x14ac:dyDescent="0.6">
      <c r="A71" s="8">
        <v>19612</v>
      </c>
      <c r="B71" s="4">
        <v>0.15</v>
      </c>
      <c r="C71" s="5">
        <f t="shared" si="34"/>
        <v>568449897.60000002</v>
      </c>
      <c r="D71" s="5">
        <f t="shared" si="34"/>
        <v>406036061.40000004</v>
      </c>
      <c r="E71" s="5">
        <f t="shared" si="32"/>
        <v>284224948.80000001</v>
      </c>
      <c r="F71" s="5">
        <f t="shared" si="32"/>
        <v>203016559.79999998</v>
      </c>
      <c r="G71" s="5">
        <f t="shared" si="32"/>
        <v>162413836.20000002</v>
      </c>
      <c r="H71" s="5">
        <f t="shared" si="32"/>
        <v>121811112.60000001</v>
      </c>
      <c r="I71" s="5">
        <f t="shared" si="32"/>
        <v>81208389</v>
      </c>
      <c r="J71" s="5">
        <f t="shared" si="32"/>
        <v>81208389</v>
      </c>
      <c r="K71" s="5">
        <f t="shared" si="32"/>
        <v>60904085.399999999</v>
      </c>
      <c r="L71" s="5">
        <f t="shared" si="32"/>
        <v>60904085.399999999</v>
      </c>
      <c r="M71" s="46"/>
      <c r="O71" s="8">
        <f t="shared" si="35"/>
        <v>19612</v>
      </c>
      <c r="P71" s="4">
        <f t="shared" si="35"/>
        <v>0.15</v>
      </c>
      <c r="Q71" s="5">
        <f t="shared" si="36"/>
        <v>568449897.60000002</v>
      </c>
      <c r="R71" s="5">
        <f t="shared" si="37"/>
        <v>406036061.40000004</v>
      </c>
      <c r="S71" s="5">
        <f t="shared" si="38"/>
        <v>284224948.80000001</v>
      </c>
      <c r="T71" s="5">
        <f t="shared" si="39"/>
        <v>203016559.79999998</v>
      </c>
      <c r="U71" s="5">
        <f t="shared" si="39"/>
        <v>162413836.20000002</v>
      </c>
      <c r="V71" s="5">
        <f t="shared" si="39"/>
        <v>121811112.60000001</v>
      </c>
      <c r="W71" s="5">
        <f t="shared" si="39"/>
        <v>81208389</v>
      </c>
      <c r="X71" s="5">
        <f t="shared" si="39"/>
        <v>81208389</v>
      </c>
      <c r="Y71" s="5">
        <f t="shared" si="39"/>
        <v>60904085.399999999</v>
      </c>
      <c r="Z71" s="5">
        <f t="shared" si="39"/>
        <v>60904085.399999999</v>
      </c>
      <c r="AA71" s="46"/>
    </row>
    <row r="72" spans="1:27" ht="15" thickTop="1" thickBot="1" x14ac:dyDescent="0.6">
      <c r="A72" s="8">
        <v>28206</v>
      </c>
      <c r="B72" s="4">
        <v>0.13</v>
      </c>
      <c r="C72" s="5">
        <f t="shared" si="34"/>
        <v>708539232.96000004</v>
      </c>
      <c r="D72" s="5">
        <f t="shared" si="34"/>
        <v>506099975.94000006</v>
      </c>
      <c r="E72" s="5">
        <f t="shared" si="32"/>
        <v>354269616.48000002</v>
      </c>
      <c r="F72" s="5">
        <f t="shared" si="32"/>
        <v>253048154.58000001</v>
      </c>
      <c r="G72" s="5">
        <f t="shared" si="32"/>
        <v>202439257.02000001</v>
      </c>
      <c r="H72" s="5">
        <f t="shared" si="32"/>
        <v>151830359.46000001</v>
      </c>
      <c r="I72" s="5">
        <f t="shared" si="32"/>
        <v>101221461.90000001</v>
      </c>
      <c r="J72" s="5">
        <f t="shared" si="32"/>
        <v>101221461.90000001</v>
      </c>
      <c r="K72" s="5">
        <f t="shared" si="32"/>
        <v>75913346.340000004</v>
      </c>
      <c r="L72" s="5">
        <f t="shared" si="32"/>
        <v>75913346.340000004</v>
      </c>
      <c r="M72" s="46"/>
      <c r="O72" s="8">
        <f t="shared" si="35"/>
        <v>28206</v>
      </c>
      <c r="P72" s="4">
        <f t="shared" si="35"/>
        <v>0.13</v>
      </c>
      <c r="Q72" s="5">
        <f t="shared" si="36"/>
        <v>708539232.96000004</v>
      </c>
      <c r="R72" s="5">
        <f t="shared" si="37"/>
        <v>506099975.94000006</v>
      </c>
      <c r="S72" s="5">
        <f t="shared" si="38"/>
        <v>354269616.48000002</v>
      </c>
      <c r="T72" s="5">
        <f t="shared" si="39"/>
        <v>253048154.58000001</v>
      </c>
      <c r="U72" s="5">
        <f t="shared" si="39"/>
        <v>202439257.02000001</v>
      </c>
      <c r="V72" s="5">
        <f t="shared" si="39"/>
        <v>151830359.46000001</v>
      </c>
      <c r="W72" s="5">
        <f t="shared" si="39"/>
        <v>101221461.90000001</v>
      </c>
      <c r="X72" s="5">
        <f t="shared" si="39"/>
        <v>101221461.90000001</v>
      </c>
      <c r="Y72" s="5">
        <f t="shared" si="39"/>
        <v>75913346.340000004</v>
      </c>
      <c r="Z72" s="5">
        <f t="shared" si="39"/>
        <v>75913346.340000004</v>
      </c>
      <c r="AA72" s="46"/>
    </row>
    <row r="73" spans="1:27" ht="15" thickTop="1" thickBot="1" x14ac:dyDescent="0.6">
      <c r="A73" s="9">
        <v>36958</v>
      </c>
      <c r="B73" s="10">
        <v>0.06</v>
      </c>
      <c r="C73" s="11">
        <f t="shared" si="34"/>
        <v>428488095.36000001</v>
      </c>
      <c r="D73" s="11">
        <f t="shared" si="34"/>
        <v>306063242.03999996</v>
      </c>
      <c r="E73" s="11">
        <f t="shared" si="32"/>
        <v>214244047.68000001</v>
      </c>
      <c r="F73" s="11">
        <f t="shared" si="32"/>
        <v>153030512.28</v>
      </c>
      <c r="G73" s="11">
        <f t="shared" si="32"/>
        <v>122424853.31999999</v>
      </c>
      <c r="H73" s="11">
        <f t="shared" si="32"/>
        <v>91819194.359999999</v>
      </c>
      <c r="I73" s="11">
        <f t="shared" si="32"/>
        <v>61213535.399999999</v>
      </c>
      <c r="J73" s="11">
        <f t="shared" si="32"/>
        <v>61213535.399999999</v>
      </c>
      <c r="K73" s="11">
        <f t="shared" si="32"/>
        <v>45908488.440000005</v>
      </c>
      <c r="L73" s="11">
        <f t="shared" si="32"/>
        <v>45908488.440000005</v>
      </c>
      <c r="M73" s="47"/>
      <c r="O73" s="9">
        <f t="shared" si="35"/>
        <v>36958</v>
      </c>
      <c r="P73" s="10">
        <f t="shared" si="35"/>
        <v>0.06</v>
      </c>
      <c r="Q73" s="11">
        <f t="shared" si="36"/>
        <v>428488095.36000001</v>
      </c>
      <c r="R73" s="11">
        <f t="shared" si="37"/>
        <v>306063242.03999996</v>
      </c>
      <c r="S73" s="11">
        <f t="shared" si="38"/>
        <v>214244047.68000001</v>
      </c>
      <c r="T73" s="11">
        <f t="shared" si="39"/>
        <v>153030512.28</v>
      </c>
      <c r="U73" s="11">
        <f t="shared" si="39"/>
        <v>122424853.31999999</v>
      </c>
      <c r="V73" s="11">
        <f t="shared" si="39"/>
        <v>91819194.359999999</v>
      </c>
      <c r="W73" s="11">
        <f t="shared" si="39"/>
        <v>61213535.399999999</v>
      </c>
      <c r="X73" s="11">
        <f t="shared" si="39"/>
        <v>61213535.399999999</v>
      </c>
      <c r="Y73" s="11">
        <f t="shared" si="39"/>
        <v>45908488.440000005</v>
      </c>
      <c r="Z73" s="11">
        <f t="shared" si="39"/>
        <v>45908488.440000005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9485-CA1D-4020-AD72-B739C9427F1A}">
  <dimension ref="A1:AA73"/>
  <sheetViews>
    <sheetView topLeftCell="J73" workbookViewId="0">
      <selection activeCell="O74" sqref="O74"/>
    </sheetView>
  </sheetViews>
  <sheetFormatPr defaultRowHeight="14.4" x14ac:dyDescent="0.55000000000000004"/>
  <cols>
    <col min="1" max="1" width="9.7890625" style="5" bestFit="1" customWidth="1"/>
    <col min="2" max="2" width="6.05078125" style="4" bestFit="1" customWidth="1"/>
    <col min="3" max="8" width="14.3125" style="5" bestFit="1" customWidth="1"/>
    <col min="9" max="9" width="14.05078125" style="5" bestFit="1" customWidth="1"/>
    <col min="10" max="10" width="14.26171875" style="5" bestFit="1" customWidth="1"/>
    <col min="11" max="12" width="13.3125" style="5" bestFit="1" customWidth="1"/>
    <col min="13" max="13" width="4.20703125" bestFit="1" customWidth="1"/>
    <col min="15" max="15" width="9.7890625" bestFit="1" customWidth="1"/>
    <col min="16" max="16" width="6.05078125" bestFit="1" customWidth="1"/>
    <col min="17" max="22" width="14.3125" bestFit="1" customWidth="1"/>
    <col min="23" max="26" width="13.3125" bestFit="1" customWidth="1"/>
    <col min="27" max="27" width="4.20703125" bestFit="1" customWidth="1"/>
  </cols>
  <sheetData>
    <row r="1" spans="1:27" ht="19.5" customHeight="1" thickBot="1" x14ac:dyDescent="0.75">
      <c r="A1" s="12" t="s">
        <v>42</v>
      </c>
      <c r="B1" s="6" t="s">
        <v>57</v>
      </c>
      <c r="C1" s="7">
        <v>193232</v>
      </c>
      <c r="D1" s="7">
        <v>138023</v>
      </c>
      <c r="E1" s="7">
        <v>96616</v>
      </c>
      <c r="F1" s="7">
        <v>69011</v>
      </c>
      <c r="G1" s="7">
        <v>55209</v>
      </c>
      <c r="H1" s="7">
        <v>41407</v>
      </c>
      <c r="I1" s="7">
        <v>27605</v>
      </c>
      <c r="J1" s="7">
        <v>27605</v>
      </c>
      <c r="K1" s="7">
        <v>20703</v>
      </c>
      <c r="L1" s="7">
        <v>20703</v>
      </c>
      <c r="M1" s="45" t="s">
        <v>55</v>
      </c>
      <c r="O1" s="12" t="str">
        <f>A1</f>
        <v>Year 2</v>
      </c>
      <c r="P1" s="6" t="s">
        <v>57</v>
      </c>
      <c r="Q1" s="7">
        <v>193232</v>
      </c>
      <c r="R1" s="7">
        <v>138023</v>
      </c>
      <c r="S1" s="7">
        <v>96616</v>
      </c>
      <c r="T1" s="7">
        <v>69011</v>
      </c>
      <c r="U1" s="7">
        <v>55209</v>
      </c>
      <c r="V1" s="7">
        <v>41407</v>
      </c>
      <c r="W1" s="7">
        <v>27605</v>
      </c>
      <c r="X1" s="7">
        <v>27605</v>
      </c>
      <c r="Y1" s="7">
        <v>20703</v>
      </c>
      <c r="Z1" s="7">
        <v>20703</v>
      </c>
      <c r="AA1" s="45" t="s">
        <v>55</v>
      </c>
    </row>
    <row r="2" spans="1:27" s="3" customFormat="1" ht="29.4" thickTop="1" thickBot="1" x14ac:dyDescent="0.6">
      <c r="A2" s="13" t="s">
        <v>37</v>
      </c>
      <c r="B2" s="14" t="s">
        <v>53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46"/>
      <c r="O2" s="13" t="s">
        <v>37</v>
      </c>
      <c r="P2" s="14" t="s">
        <v>53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46"/>
    </row>
    <row r="3" spans="1:27" ht="14.7" thickBot="1" x14ac:dyDescent="0.6">
      <c r="A3" s="8">
        <v>200</v>
      </c>
      <c r="B3" s="4">
        <v>0.02</v>
      </c>
      <c r="C3" s="5">
        <f>C$1*$B3*$A3</f>
        <v>772928</v>
      </c>
      <c r="D3" s="5">
        <f>D$1*$B3*$A3</f>
        <v>552092</v>
      </c>
      <c r="E3" s="5">
        <f t="shared" ref="E3:L13" si="0">E$1*$B3*$A3</f>
        <v>386464</v>
      </c>
      <c r="F3" s="5">
        <f t="shared" si="0"/>
        <v>276044</v>
      </c>
      <c r="G3" s="5">
        <f t="shared" si="0"/>
        <v>220836</v>
      </c>
      <c r="H3" s="5">
        <f t="shared" si="0"/>
        <v>165628</v>
      </c>
      <c r="I3" s="5">
        <f t="shared" si="0"/>
        <v>110420</v>
      </c>
      <c r="J3" s="5">
        <f t="shared" si="0"/>
        <v>110420</v>
      </c>
      <c r="K3" s="5">
        <f t="shared" si="0"/>
        <v>82812</v>
      </c>
      <c r="L3" s="5">
        <f t="shared" si="0"/>
        <v>82812</v>
      </c>
      <c r="M3" s="46"/>
      <c r="O3" s="8">
        <f>A3</f>
        <v>200</v>
      </c>
      <c r="P3" s="4">
        <f>B3</f>
        <v>0.02</v>
      </c>
      <c r="Q3" s="5">
        <f>Q$1*$B3*$A3</f>
        <v>772928</v>
      </c>
      <c r="R3" s="5">
        <f>R$1*$B3*$A3</f>
        <v>552092</v>
      </c>
      <c r="S3" s="5">
        <f>S$1*$B3*$A3</f>
        <v>386464</v>
      </c>
      <c r="T3" s="5">
        <f>T$1*$B3*$A3</f>
        <v>276044</v>
      </c>
      <c r="U3" s="5">
        <f t="shared" ref="U3:Z3" si="1">U$1*$B3*$A3</f>
        <v>220836</v>
      </c>
      <c r="V3" s="5">
        <f t="shared" si="1"/>
        <v>165628</v>
      </c>
      <c r="W3" s="5">
        <f t="shared" si="1"/>
        <v>110420</v>
      </c>
      <c r="X3" s="5">
        <f t="shared" si="1"/>
        <v>110420</v>
      </c>
      <c r="Y3" s="5">
        <f t="shared" si="1"/>
        <v>82812</v>
      </c>
      <c r="Z3" s="5">
        <f t="shared" si="1"/>
        <v>82812</v>
      </c>
      <c r="AA3" s="46"/>
    </row>
    <row r="4" spans="1:27" ht="15" thickTop="1" thickBot="1" x14ac:dyDescent="0.6">
      <c r="A4" s="8">
        <v>1680</v>
      </c>
      <c r="B4" s="4">
        <v>0.02</v>
      </c>
      <c r="C4" s="5">
        <f t="shared" ref="C4:D13" si="2">C$1*$B4*$A4</f>
        <v>6492595.2000000002</v>
      </c>
      <c r="D4" s="5">
        <f t="shared" si="2"/>
        <v>4637572.8</v>
      </c>
      <c r="E4" s="5">
        <f t="shared" si="0"/>
        <v>3246297.6</v>
      </c>
      <c r="F4" s="5">
        <f t="shared" si="0"/>
        <v>2318769.6</v>
      </c>
      <c r="G4" s="5">
        <f t="shared" si="0"/>
        <v>1855022.4000000001</v>
      </c>
      <c r="H4" s="5">
        <f t="shared" si="0"/>
        <v>1391275.2</v>
      </c>
      <c r="I4" s="5">
        <f t="shared" si="0"/>
        <v>927528</v>
      </c>
      <c r="J4" s="5">
        <f t="shared" si="0"/>
        <v>927528</v>
      </c>
      <c r="K4" s="5">
        <f t="shared" si="0"/>
        <v>695620.8</v>
      </c>
      <c r="L4" s="5">
        <f t="shared" si="0"/>
        <v>695620.8</v>
      </c>
      <c r="M4" s="46"/>
      <c r="O4" s="8">
        <f t="shared" ref="O4:P13" si="3">A4</f>
        <v>1680</v>
      </c>
      <c r="P4" s="4">
        <f t="shared" si="3"/>
        <v>0.02</v>
      </c>
      <c r="Q4" s="5">
        <f t="shared" ref="Q4:Q13" si="4">Q$1*$B4*$A4</f>
        <v>6492595.2000000002</v>
      </c>
      <c r="R4" s="5">
        <f t="shared" ref="R4:R13" si="5">$D$1*$B4*$A4</f>
        <v>4637572.8</v>
      </c>
      <c r="S4" s="5">
        <f t="shared" ref="S4:S13" si="6">$E$1*$B4*$A4</f>
        <v>3246297.6</v>
      </c>
      <c r="T4" s="5">
        <f t="shared" ref="T4:Z13" si="7">T$1*$B4*$A4</f>
        <v>2318769.6</v>
      </c>
      <c r="U4" s="5">
        <f t="shared" si="7"/>
        <v>1855022.4000000001</v>
      </c>
      <c r="V4" s="5">
        <f t="shared" si="7"/>
        <v>1391275.2</v>
      </c>
      <c r="W4" s="5">
        <f t="shared" si="7"/>
        <v>927528</v>
      </c>
      <c r="X4" s="5">
        <f t="shared" si="7"/>
        <v>927528</v>
      </c>
      <c r="Y4" s="5">
        <f t="shared" si="7"/>
        <v>695620.8</v>
      </c>
      <c r="Z4" s="5">
        <f t="shared" si="7"/>
        <v>695620.8</v>
      </c>
      <c r="AA4" s="46"/>
    </row>
    <row r="5" spans="1:27" ht="15" thickTop="1" thickBot="1" x14ac:dyDescent="0.6">
      <c r="A5" s="8">
        <v>3975</v>
      </c>
      <c r="B5" s="4">
        <v>0.08</v>
      </c>
      <c r="C5" s="5">
        <f t="shared" si="2"/>
        <v>61447776</v>
      </c>
      <c r="D5" s="5">
        <f t="shared" si="2"/>
        <v>43891314</v>
      </c>
      <c r="E5" s="5">
        <f t="shared" si="0"/>
        <v>30723888</v>
      </c>
      <c r="F5" s="5">
        <f t="shared" si="0"/>
        <v>21945498</v>
      </c>
      <c r="G5" s="5">
        <f t="shared" si="0"/>
        <v>17556462</v>
      </c>
      <c r="H5" s="5">
        <f t="shared" si="0"/>
        <v>13167426</v>
      </c>
      <c r="I5" s="5">
        <f t="shared" si="0"/>
        <v>8778390</v>
      </c>
      <c r="J5" s="5">
        <f t="shared" si="0"/>
        <v>8778390</v>
      </c>
      <c r="K5" s="5">
        <f t="shared" si="0"/>
        <v>6583554</v>
      </c>
      <c r="L5" s="5">
        <f t="shared" si="0"/>
        <v>6583554</v>
      </c>
      <c r="M5" s="46"/>
      <c r="O5" s="8">
        <f t="shared" si="3"/>
        <v>3975</v>
      </c>
      <c r="P5" s="4">
        <f t="shared" si="3"/>
        <v>0.08</v>
      </c>
      <c r="Q5" s="5">
        <f t="shared" si="4"/>
        <v>61447776</v>
      </c>
      <c r="R5" s="5">
        <f t="shared" si="5"/>
        <v>43891314</v>
      </c>
      <c r="S5" s="5">
        <f t="shared" si="6"/>
        <v>30723888</v>
      </c>
      <c r="T5" s="5">
        <f t="shared" si="7"/>
        <v>21945498</v>
      </c>
      <c r="U5" s="5">
        <f t="shared" si="7"/>
        <v>17556462</v>
      </c>
      <c r="V5" s="5">
        <f t="shared" si="7"/>
        <v>13167426</v>
      </c>
      <c r="W5" s="5">
        <f t="shared" si="7"/>
        <v>8778390</v>
      </c>
      <c r="X5" s="5">
        <f t="shared" si="7"/>
        <v>8778390</v>
      </c>
      <c r="Y5" s="5">
        <f t="shared" si="7"/>
        <v>6583554</v>
      </c>
      <c r="Z5" s="5">
        <f t="shared" si="7"/>
        <v>6583554</v>
      </c>
      <c r="AA5" s="46"/>
    </row>
    <row r="6" spans="1:27" ht="15" thickTop="1" thickBot="1" x14ac:dyDescent="0.6">
      <c r="A6" s="8">
        <v>4289</v>
      </c>
      <c r="B6" s="4">
        <v>0.11</v>
      </c>
      <c r="C6" s="5">
        <f t="shared" si="2"/>
        <v>91164925.280000001</v>
      </c>
      <c r="D6" s="5">
        <f t="shared" si="2"/>
        <v>65117871.170000002</v>
      </c>
      <c r="E6" s="5">
        <f t="shared" si="0"/>
        <v>45582462.640000001</v>
      </c>
      <c r="F6" s="5">
        <f t="shared" si="0"/>
        <v>32558699.690000001</v>
      </c>
      <c r="G6" s="5">
        <f t="shared" si="0"/>
        <v>26047054.109999999</v>
      </c>
      <c r="H6" s="5">
        <f t="shared" si="0"/>
        <v>19535408.530000001</v>
      </c>
      <c r="I6" s="5">
        <f t="shared" si="0"/>
        <v>13023762.950000001</v>
      </c>
      <c r="J6" s="5">
        <f t="shared" si="0"/>
        <v>13023762.950000001</v>
      </c>
      <c r="K6" s="5">
        <f t="shared" si="0"/>
        <v>9767468.3699999992</v>
      </c>
      <c r="L6" s="5">
        <f t="shared" si="0"/>
        <v>9767468.3699999992</v>
      </c>
      <c r="M6" s="46"/>
      <c r="O6" s="8">
        <f t="shared" si="3"/>
        <v>4289</v>
      </c>
      <c r="P6" s="4">
        <f t="shared" si="3"/>
        <v>0.11</v>
      </c>
      <c r="Q6" s="5">
        <f t="shared" si="4"/>
        <v>91164925.280000001</v>
      </c>
      <c r="R6" s="5">
        <f t="shared" si="5"/>
        <v>65117871.170000002</v>
      </c>
      <c r="S6" s="5">
        <f t="shared" si="6"/>
        <v>45582462.640000001</v>
      </c>
      <c r="T6" s="5">
        <f t="shared" si="7"/>
        <v>32558699.690000001</v>
      </c>
      <c r="U6" s="5">
        <f t="shared" si="7"/>
        <v>26047054.109999999</v>
      </c>
      <c r="V6" s="5">
        <f t="shared" si="7"/>
        <v>19535408.530000001</v>
      </c>
      <c r="W6" s="5">
        <f t="shared" si="7"/>
        <v>13023762.950000001</v>
      </c>
      <c r="X6" s="5">
        <f t="shared" si="7"/>
        <v>13023762.950000001</v>
      </c>
      <c r="Y6" s="5">
        <f t="shared" si="7"/>
        <v>9767468.3699999992</v>
      </c>
      <c r="Z6" s="5">
        <f t="shared" si="7"/>
        <v>9767468.3699999992</v>
      </c>
      <c r="AA6" s="46"/>
    </row>
    <row r="7" spans="1:27" ht="15" thickTop="1" thickBot="1" x14ac:dyDescent="0.6">
      <c r="A7" s="8">
        <v>6991</v>
      </c>
      <c r="B7" s="4">
        <v>0.1</v>
      </c>
      <c r="C7" s="5">
        <f t="shared" si="2"/>
        <v>135088491.20000002</v>
      </c>
      <c r="D7" s="5">
        <f t="shared" si="2"/>
        <v>96491879.300000012</v>
      </c>
      <c r="E7" s="5">
        <f t="shared" si="0"/>
        <v>67544245.600000009</v>
      </c>
      <c r="F7" s="5">
        <f t="shared" si="0"/>
        <v>48245590.100000001</v>
      </c>
      <c r="G7" s="5">
        <f t="shared" si="0"/>
        <v>38596611.900000006</v>
      </c>
      <c r="H7" s="5">
        <f t="shared" si="0"/>
        <v>28947633.699999999</v>
      </c>
      <c r="I7" s="5">
        <f t="shared" si="0"/>
        <v>19298655.5</v>
      </c>
      <c r="J7" s="5">
        <f t="shared" si="0"/>
        <v>19298655.5</v>
      </c>
      <c r="K7" s="5">
        <f t="shared" si="0"/>
        <v>14473467.300000001</v>
      </c>
      <c r="L7" s="5">
        <f t="shared" si="0"/>
        <v>14473467.300000001</v>
      </c>
      <c r="M7" s="46"/>
      <c r="O7" s="8">
        <f t="shared" si="3"/>
        <v>6991</v>
      </c>
      <c r="P7" s="4">
        <f t="shared" si="3"/>
        <v>0.1</v>
      </c>
      <c r="Q7" s="5">
        <f t="shared" si="4"/>
        <v>135088491.20000002</v>
      </c>
      <c r="R7" s="5">
        <f t="shared" si="5"/>
        <v>96491879.300000012</v>
      </c>
      <c r="S7" s="5">
        <f t="shared" si="6"/>
        <v>67544245.600000009</v>
      </c>
      <c r="T7" s="5">
        <f t="shared" si="7"/>
        <v>48245590.100000001</v>
      </c>
      <c r="U7" s="5">
        <f t="shared" si="7"/>
        <v>38596611.900000006</v>
      </c>
      <c r="V7" s="5">
        <f t="shared" si="7"/>
        <v>28947633.699999999</v>
      </c>
      <c r="W7" s="5">
        <f t="shared" si="7"/>
        <v>19298655.5</v>
      </c>
      <c r="X7" s="5">
        <f t="shared" si="7"/>
        <v>19298655.5</v>
      </c>
      <c r="Y7" s="5">
        <f t="shared" si="7"/>
        <v>14473467.300000001</v>
      </c>
      <c r="Z7" s="5">
        <f t="shared" si="7"/>
        <v>14473467.300000001</v>
      </c>
      <c r="AA7" s="46"/>
    </row>
    <row r="8" spans="1:27" ht="15" thickTop="1" thickBot="1" x14ac:dyDescent="0.6">
      <c r="A8" s="8">
        <v>8324</v>
      </c>
      <c r="B8" s="4">
        <v>0.13</v>
      </c>
      <c r="C8" s="5">
        <f t="shared" si="2"/>
        <v>209100211.84</v>
      </c>
      <c r="D8" s="5">
        <f t="shared" si="2"/>
        <v>149357448.76000002</v>
      </c>
      <c r="E8" s="5">
        <f t="shared" si="0"/>
        <v>104550105.92</v>
      </c>
      <c r="F8" s="5">
        <f t="shared" si="0"/>
        <v>74678183.320000008</v>
      </c>
      <c r="G8" s="5">
        <f t="shared" si="0"/>
        <v>59742763.079999998</v>
      </c>
      <c r="H8" s="5">
        <f t="shared" si="0"/>
        <v>44807342.839999996</v>
      </c>
      <c r="I8" s="5">
        <f t="shared" si="0"/>
        <v>29871922.600000001</v>
      </c>
      <c r="J8" s="5">
        <f t="shared" si="0"/>
        <v>29871922.600000001</v>
      </c>
      <c r="K8" s="5">
        <f t="shared" si="0"/>
        <v>22403130.359999999</v>
      </c>
      <c r="L8" s="5">
        <f t="shared" si="0"/>
        <v>22403130.359999999</v>
      </c>
      <c r="M8" s="46"/>
      <c r="O8" s="8">
        <f t="shared" si="3"/>
        <v>8324</v>
      </c>
      <c r="P8" s="4">
        <f t="shared" si="3"/>
        <v>0.13</v>
      </c>
      <c r="Q8" s="5">
        <f t="shared" si="4"/>
        <v>209100211.84</v>
      </c>
      <c r="R8" s="5">
        <f t="shared" si="5"/>
        <v>149357448.76000002</v>
      </c>
      <c r="S8" s="5">
        <f t="shared" si="6"/>
        <v>104550105.92</v>
      </c>
      <c r="T8" s="5">
        <f t="shared" si="7"/>
        <v>74678183.320000008</v>
      </c>
      <c r="U8" s="5">
        <f t="shared" si="7"/>
        <v>59742763.079999998</v>
      </c>
      <c r="V8" s="5">
        <f t="shared" si="7"/>
        <v>44807342.839999996</v>
      </c>
      <c r="W8" s="5">
        <f t="shared" si="7"/>
        <v>29871922.600000001</v>
      </c>
      <c r="X8" s="5">
        <f t="shared" si="7"/>
        <v>29871922.600000001</v>
      </c>
      <c r="Y8" s="5">
        <f t="shared" si="7"/>
        <v>22403130.359999999</v>
      </c>
      <c r="Z8" s="5">
        <f t="shared" si="7"/>
        <v>22403130.359999999</v>
      </c>
      <c r="AA8" s="46"/>
    </row>
    <row r="9" spans="1:27" ht="15" thickTop="1" thickBot="1" x14ac:dyDescent="0.6">
      <c r="A9" s="8">
        <v>11743</v>
      </c>
      <c r="B9" s="4">
        <v>0.11</v>
      </c>
      <c r="C9" s="5">
        <f t="shared" si="2"/>
        <v>249603571.36000001</v>
      </c>
      <c r="D9" s="5">
        <f>D$1*$B9*$A9</f>
        <v>178288449.79000002</v>
      </c>
      <c r="E9" s="5">
        <f t="shared" si="0"/>
        <v>124801785.68000001</v>
      </c>
      <c r="F9" s="5">
        <f t="shared" si="0"/>
        <v>89143579.030000001</v>
      </c>
      <c r="G9" s="5">
        <f t="shared" si="0"/>
        <v>71315121.569999993</v>
      </c>
      <c r="H9" s="5">
        <f t="shared" si="0"/>
        <v>53486664.110000007</v>
      </c>
      <c r="I9" s="5">
        <f t="shared" si="0"/>
        <v>35658206.649999999</v>
      </c>
      <c r="J9" s="5">
        <f t="shared" si="0"/>
        <v>35658206.649999999</v>
      </c>
      <c r="K9" s="5">
        <f t="shared" si="0"/>
        <v>26742686.189999998</v>
      </c>
      <c r="L9" s="5">
        <f t="shared" si="0"/>
        <v>26742686.189999998</v>
      </c>
      <c r="M9" s="46"/>
      <c r="O9" s="8">
        <f t="shared" si="3"/>
        <v>11743</v>
      </c>
      <c r="P9" s="4">
        <f t="shared" si="3"/>
        <v>0.11</v>
      </c>
      <c r="Q9" s="5">
        <f t="shared" si="4"/>
        <v>249603571.36000001</v>
      </c>
      <c r="R9" s="5">
        <f t="shared" si="5"/>
        <v>178288449.79000002</v>
      </c>
      <c r="S9" s="5">
        <f t="shared" si="6"/>
        <v>124801785.68000001</v>
      </c>
      <c r="T9" s="5">
        <f t="shared" si="7"/>
        <v>89143579.030000001</v>
      </c>
      <c r="U9" s="5">
        <f t="shared" si="7"/>
        <v>71315121.569999993</v>
      </c>
      <c r="V9" s="5">
        <f t="shared" si="7"/>
        <v>53486664.110000007</v>
      </c>
      <c r="W9" s="5">
        <f t="shared" si="7"/>
        <v>35658206.649999999</v>
      </c>
      <c r="X9" s="5">
        <f t="shared" si="7"/>
        <v>35658206.649999999</v>
      </c>
      <c r="Y9" s="5">
        <f t="shared" si="7"/>
        <v>26742686.189999998</v>
      </c>
      <c r="Z9" s="5">
        <f>Z$1*$B9*$A9</f>
        <v>26742686.189999998</v>
      </c>
      <c r="AA9" s="46"/>
    </row>
    <row r="10" spans="1:27" ht="15" thickTop="1" thickBot="1" x14ac:dyDescent="0.6">
      <c r="A10" s="8">
        <v>12883</v>
      </c>
      <c r="B10" s="4">
        <v>0.13</v>
      </c>
      <c r="C10" s="5">
        <f t="shared" si="2"/>
        <v>323623021.27999997</v>
      </c>
      <c r="D10" s="5">
        <f t="shared" si="2"/>
        <v>231159540.17000002</v>
      </c>
      <c r="E10" s="5">
        <f t="shared" si="0"/>
        <v>161811510.63999999</v>
      </c>
      <c r="F10" s="5">
        <f t="shared" si="0"/>
        <v>115578932.69</v>
      </c>
      <c r="G10" s="5">
        <f t="shared" si="0"/>
        <v>92463481.109999999</v>
      </c>
      <c r="H10" s="5">
        <f t="shared" si="0"/>
        <v>69348029.530000001</v>
      </c>
      <c r="I10" s="5">
        <f t="shared" si="0"/>
        <v>46232577.950000003</v>
      </c>
      <c r="J10" s="5">
        <f t="shared" si="0"/>
        <v>46232577.950000003</v>
      </c>
      <c r="K10" s="5">
        <f t="shared" si="0"/>
        <v>34673177.369999997</v>
      </c>
      <c r="L10" s="5">
        <f t="shared" si="0"/>
        <v>34673177.369999997</v>
      </c>
      <c r="M10" s="46"/>
      <c r="O10" s="8">
        <f t="shared" si="3"/>
        <v>12883</v>
      </c>
      <c r="P10" s="4">
        <f t="shared" si="3"/>
        <v>0.13</v>
      </c>
      <c r="Q10" s="5">
        <f t="shared" si="4"/>
        <v>323623021.27999997</v>
      </c>
      <c r="R10" s="5">
        <f t="shared" si="5"/>
        <v>231159540.17000002</v>
      </c>
      <c r="S10" s="5">
        <f t="shared" si="6"/>
        <v>161811510.63999999</v>
      </c>
      <c r="T10" s="5">
        <f t="shared" si="7"/>
        <v>115578932.69</v>
      </c>
      <c r="U10" s="5">
        <f t="shared" si="7"/>
        <v>92463481.109999999</v>
      </c>
      <c r="V10" s="5">
        <f t="shared" si="7"/>
        <v>69348029.530000001</v>
      </c>
      <c r="W10" s="5">
        <f t="shared" si="7"/>
        <v>46232577.950000003</v>
      </c>
      <c r="X10" s="5">
        <f t="shared" si="7"/>
        <v>46232577.950000003</v>
      </c>
      <c r="Y10" s="5">
        <f t="shared" si="7"/>
        <v>34673177.369999997</v>
      </c>
      <c r="Z10" s="5">
        <f t="shared" si="7"/>
        <v>34673177.369999997</v>
      </c>
      <c r="AA10" s="46"/>
    </row>
    <row r="11" spans="1:27" ht="15" thickTop="1" thickBot="1" x14ac:dyDescent="0.6">
      <c r="A11" s="8">
        <v>17466</v>
      </c>
      <c r="B11" s="4">
        <v>0.15</v>
      </c>
      <c r="C11" s="5">
        <f t="shared" si="2"/>
        <v>506248516.80000001</v>
      </c>
      <c r="D11" s="5">
        <f t="shared" si="2"/>
        <v>361606457.69999999</v>
      </c>
      <c r="E11" s="5">
        <f t="shared" si="0"/>
        <v>253124258.40000001</v>
      </c>
      <c r="F11" s="5">
        <f t="shared" si="0"/>
        <v>180801918.90000001</v>
      </c>
      <c r="G11" s="5">
        <f t="shared" si="0"/>
        <v>144642059.09999999</v>
      </c>
      <c r="H11" s="5">
        <f t="shared" si="0"/>
        <v>108482199.3</v>
      </c>
      <c r="I11" s="5">
        <f t="shared" si="0"/>
        <v>72322339.5</v>
      </c>
      <c r="J11" s="5">
        <f t="shared" si="0"/>
        <v>72322339.5</v>
      </c>
      <c r="K11" s="5">
        <f t="shared" si="0"/>
        <v>54239789.699999996</v>
      </c>
      <c r="L11" s="5">
        <f t="shared" si="0"/>
        <v>54239789.699999996</v>
      </c>
      <c r="M11" s="46"/>
      <c r="O11" s="8">
        <f t="shared" si="3"/>
        <v>17466</v>
      </c>
      <c r="P11" s="4">
        <f t="shared" si="3"/>
        <v>0.15</v>
      </c>
      <c r="Q11" s="5">
        <f t="shared" si="4"/>
        <v>506248516.80000001</v>
      </c>
      <c r="R11" s="5">
        <f t="shared" si="5"/>
        <v>361606457.69999999</v>
      </c>
      <c r="S11" s="5">
        <f t="shared" si="6"/>
        <v>253124258.40000001</v>
      </c>
      <c r="T11" s="5">
        <f t="shared" si="7"/>
        <v>180801918.90000001</v>
      </c>
      <c r="U11" s="5">
        <f t="shared" si="7"/>
        <v>144642059.09999999</v>
      </c>
      <c r="V11" s="5">
        <f t="shared" si="7"/>
        <v>108482199.3</v>
      </c>
      <c r="W11" s="5">
        <f t="shared" si="7"/>
        <v>72322339.5</v>
      </c>
      <c r="X11" s="5">
        <f t="shared" si="7"/>
        <v>72322339.5</v>
      </c>
      <c r="Y11" s="5">
        <f t="shared" si="7"/>
        <v>54239789.699999996</v>
      </c>
      <c r="Z11" s="5">
        <f t="shared" si="7"/>
        <v>54239789.699999996</v>
      </c>
      <c r="AA11" s="46"/>
    </row>
    <row r="12" spans="1:27" ht="15" thickTop="1" thickBot="1" x14ac:dyDescent="0.6">
      <c r="A12" s="8">
        <v>24412</v>
      </c>
      <c r="B12" s="4">
        <v>0.1</v>
      </c>
      <c r="C12" s="5">
        <f t="shared" si="2"/>
        <v>471717958.40000004</v>
      </c>
      <c r="D12" s="5">
        <f t="shared" si="2"/>
        <v>336941747.60000002</v>
      </c>
      <c r="E12" s="5">
        <f t="shared" si="0"/>
        <v>235858979.20000002</v>
      </c>
      <c r="F12" s="5">
        <f t="shared" si="0"/>
        <v>168469653.20000002</v>
      </c>
      <c r="G12" s="5">
        <f t="shared" si="0"/>
        <v>134776210.80000001</v>
      </c>
      <c r="H12" s="5">
        <f t="shared" si="0"/>
        <v>101082768.39999999</v>
      </c>
      <c r="I12" s="5">
        <f t="shared" si="0"/>
        <v>67389326</v>
      </c>
      <c r="J12" s="5">
        <f t="shared" si="0"/>
        <v>67389326</v>
      </c>
      <c r="K12" s="5">
        <f t="shared" si="0"/>
        <v>50540163.600000001</v>
      </c>
      <c r="L12" s="5">
        <f t="shared" si="0"/>
        <v>50540163.600000001</v>
      </c>
      <c r="M12" s="46"/>
      <c r="O12" s="8">
        <f t="shared" si="3"/>
        <v>24412</v>
      </c>
      <c r="P12" s="4">
        <f t="shared" si="3"/>
        <v>0.1</v>
      </c>
      <c r="Q12" s="5">
        <f t="shared" si="4"/>
        <v>471717958.40000004</v>
      </c>
      <c r="R12" s="5">
        <f t="shared" si="5"/>
        <v>336941747.60000002</v>
      </c>
      <c r="S12" s="5">
        <f t="shared" si="6"/>
        <v>235858979.20000002</v>
      </c>
      <c r="T12" s="5">
        <f t="shared" si="7"/>
        <v>168469653.20000002</v>
      </c>
      <c r="U12" s="5">
        <f t="shared" si="7"/>
        <v>134776210.80000001</v>
      </c>
      <c r="V12" s="5">
        <f t="shared" si="7"/>
        <v>101082768.39999999</v>
      </c>
      <c r="W12" s="5">
        <f t="shared" si="7"/>
        <v>67389326</v>
      </c>
      <c r="X12" s="5">
        <f t="shared" si="7"/>
        <v>67389326</v>
      </c>
      <c r="Y12" s="5">
        <f t="shared" si="7"/>
        <v>50540163.600000001</v>
      </c>
      <c r="Z12" s="5">
        <f t="shared" si="7"/>
        <v>50540163.600000001</v>
      </c>
      <c r="AA12" s="46"/>
    </row>
    <row r="13" spans="1:27" ht="15" thickTop="1" thickBot="1" x14ac:dyDescent="0.6">
      <c r="A13" s="9">
        <v>49514</v>
      </c>
      <c r="B13" s="10">
        <v>0.05</v>
      </c>
      <c r="C13" s="11">
        <f t="shared" si="2"/>
        <v>478384462.40000004</v>
      </c>
      <c r="D13" s="11">
        <f t="shared" si="2"/>
        <v>341703541.10000002</v>
      </c>
      <c r="E13" s="11">
        <f t="shared" si="0"/>
        <v>239192231.20000002</v>
      </c>
      <c r="F13" s="11">
        <f t="shared" si="0"/>
        <v>170850532.70000002</v>
      </c>
      <c r="G13" s="11">
        <f t="shared" si="0"/>
        <v>136680921.30000001</v>
      </c>
      <c r="H13" s="11">
        <f t="shared" si="0"/>
        <v>102511309.89999999</v>
      </c>
      <c r="I13" s="11">
        <f t="shared" si="0"/>
        <v>68341698.5</v>
      </c>
      <c r="J13" s="11">
        <f t="shared" si="0"/>
        <v>68341698.5</v>
      </c>
      <c r="K13" s="11">
        <f t="shared" si="0"/>
        <v>51254417.100000001</v>
      </c>
      <c r="L13" s="11">
        <f t="shared" si="0"/>
        <v>51254417.100000001</v>
      </c>
      <c r="M13" s="47"/>
      <c r="O13" s="9">
        <f t="shared" si="3"/>
        <v>49514</v>
      </c>
      <c r="P13" s="10">
        <f t="shared" si="3"/>
        <v>0.05</v>
      </c>
      <c r="Q13" s="11">
        <f t="shared" si="4"/>
        <v>478384462.40000004</v>
      </c>
      <c r="R13" s="11">
        <f t="shared" si="5"/>
        <v>341703541.10000002</v>
      </c>
      <c r="S13" s="11">
        <f t="shared" si="6"/>
        <v>239192231.20000002</v>
      </c>
      <c r="T13" s="11">
        <f t="shared" si="7"/>
        <v>170850532.70000002</v>
      </c>
      <c r="U13" s="11">
        <f t="shared" si="7"/>
        <v>136680921.30000001</v>
      </c>
      <c r="V13" s="11">
        <f t="shared" si="7"/>
        <v>102511309.89999999</v>
      </c>
      <c r="W13" s="11">
        <f t="shared" si="7"/>
        <v>68341698.5</v>
      </c>
      <c r="X13" s="11">
        <f t="shared" si="7"/>
        <v>68341698.5</v>
      </c>
      <c r="Y13" s="11">
        <f t="shared" si="7"/>
        <v>51254417.100000001</v>
      </c>
      <c r="Z13" s="11">
        <f t="shared" si="7"/>
        <v>51254417.100000001</v>
      </c>
      <c r="AA13" s="47"/>
    </row>
    <row r="15" spans="1:27" ht="14.7" thickBot="1" x14ac:dyDescent="0.6"/>
    <row r="16" spans="1:27" ht="19.5" customHeight="1" thickBot="1" x14ac:dyDescent="0.75">
      <c r="A16" s="12" t="str">
        <f>A1</f>
        <v>Year 2</v>
      </c>
      <c r="B16" s="6" t="s">
        <v>57</v>
      </c>
      <c r="C16" s="7">
        <v>193232</v>
      </c>
      <c r="D16" s="7">
        <v>138023</v>
      </c>
      <c r="E16" s="7">
        <v>96616</v>
      </c>
      <c r="F16" s="7">
        <v>69011</v>
      </c>
      <c r="G16" s="7">
        <v>55209</v>
      </c>
      <c r="H16" s="7">
        <v>41407</v>
      </c>
      <c r="I16" s="7">
        <v>27605</v>
      </c>
      <c r="J16" s="7">
        <v>27605</v>
      </c>
      <c r="K16" s="7">
        <v>20703</v>
      </c>
      <c r="L16" s="7">
        <v>20703</v>
      </c>
      <c r="M16" s="45" t="s">
        <v>56</v>
      </c>
      <c r="O16" s="12" t="str">
        <f>A16</f>
        <v>Year 2</v>
      </c>
      <c r="P16" s="6" t="s">
        <v>57</v>
      </c>
      <c r="Q16" s="7">
        <v>193232</v>
      </c>
      <c r="R16" s="7">
        <v>138023</v>
      </c>
      <c r="S16" s="7">
        <v>96616</v>
      </c>
      <c r="T16" s="7">
        <v>69011</v>
      </c>
      <c r="U16" s="7">
        <v>55209</v>
      </c>
      <c r="V16" s="7">
        <v>41407</v>
      </c>
      <c r="W16" s="7">
        <v>27605</v>
      </c>
      <c r="X16" s="7">
        <v>27605</v>
      </c>
      <c r="Y16" s="7">
        <v>20703</v>
      </c>
      <c r="Z16" s="7">
        <v>20703</v>
      </c>
      <c r="AA16" s="45" t="s">
        <v>55</v>
      </c>
    </row>
    <row r="17" spans="1:27" ht="29.4" thickTop="1" thickBot="1" x14ac:dyDescent="0.6">
      <c r="A17" s="13" t="s">
        <v>37</v>
      </c>
      <c r="B17" s="14" t="s">
        <v>53</v>
      </c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K17" s="13" t="s">
        <v>11</v>
      </c>
      <c r="L17" s="13" t="s">
        <v>12</v>
      </c>
      <c r="M17" s="46"/>
      <c r="O17" s="13" t="s">
        <v>37</v>
      </c>
      <c r="P17" s="14" t="s">
        <v>53</v>
      </c>
      <c r="Q17" s="13" t="s">
        <v>14</v>
      </c>
      <c r="R17" s="13" t="s">
        <v>15</v>
      </c>
      <c r="S17" s="13" t="s">
        <v>16</v>
      </c>
      <c r="T17" s="13" t="s">
        <v>17</v>
      </c>
      <c r="U17" s="13" t="s">
        <v>18</v>
      </c>
      <c r="V17" s="13" t="s">
        <v>19</v>
      </c>
      <c r="W17" s="13" t="s">
        <v>20</v>
      </c>
      <c r="X17" s="13" t="s">
        <v>21</v>
      </c>
      <c r="Y17" s="13" t="s">
        <v>22</v>
      </c>
      <c r="Z17" s="13" t="s">
        <v>23</v>
      </c>
      <c r="AA17" s="46"/>
    </row>
    <row r="18" spans="1:27" ht="14.7" thickBot="1" x14ac:dyDescent="0.6">
      <c r="A18" s="8">
        <v>158</v>
      </c>
      <c r="B18" s="4">
        <f>B3</f>
        <v>0.02</v>
      </c>
      <c r="C18" s="5">
        <f>C$1*$B18*$A18</f>
        <v>610613.12</v>
      </c>
      <c r="D18" s="5">
        <f>D$1*$B18*$A18</f>
        <v>436152.68</v>
      </c>
      <c r="E18" s="5">
        <f t="shared" ref="E18:L28" si="8">E$1*$B18*$A18</f>
        <v>305306.56</v>
      </c>
      <c r="F18" s="5">
        <f t="shared" si="8"/>
        <v>218074.76</v>
      </c>
      <c r="G18" s="5">
        <f t="shared" si="8"/>
        <v>174460.44</v>
      </c>
      <c r="H18" s="5">
        <f t="shared" si="8"/>
        <v>130846.12</v>
      </c>
      <c r="I18" s="5">
        <f t="shared" si="8"/>
        <v>87231.8</v>
      </c>
      <c r="J18" s="5">
        <f t="shared" si="8"/>
        <v>87231.8</v>
      </c>
      <c r="K18" s="5">
        <f t="shared" si="8"/>
        <v>65421.48</v>
      </c>
      <c r="L18" s="5">
        <f t="shared" si="8"/>
        <v>65421.48</v>
      </c>
      <c r="M18" s="46"/>
      <c r="O18" s="8">
        <f>A18</f>
        <v>158</v>
      </c>
      <c r="P18" s="4">
        <f>B18</f>
        <v>0.02</v>
      </c>
      <c r="Q18" s="5">
        <f>Q$1*$B18*$A18</f>
        <v>610613.12</v>
      </c>
      <c r="R18" s="5">
        <f>R$1*$B18*$A18</f>
        <v>436152.68</v>
      </c>
      <c r="S18" s="5">
        <f>S$1*$B18*$A18</f>
        <v>305306.56</v>
      </c>
      <c r="T18" s="5">
        <f>T$1*$B18*$A18</f>
        <v>218074.76</v>
      </c>
      <c r="U18" s="5">
        <f t="shared" ref="U18:Z18" si="9">U$1*$B18*$A18</f>
        <v>174460.44</v>
      </c>
      <c r="V18" s="5">
        <f t="shared" si="9"/>
        <v>130846.12</v>
      </c>
      <c r="W18" s="5">
        <f t="shared" si="9"/>
        <v>87231.8</v>
      </c>
      <c r="X18" s="5">
        <f t="shared" si="9"/>
        <v>87231.8</v>
      </c>
      <c r="Y18" s="5">
        <f t="shared" si="9"/>
        <v>65421.48</v>
      </c>
      <c r="Z18" s="5">
        <f t="shared" si="9"/>
        <v>65421.48</v>
      </c>
      <c r="AA18" s="46"/>
    </row>
    <row r="19" spans="1:27" ht="15" thickTop="1" thickBot="1" x14ac:dyDescent="0.6">
      <c r="A19" s="8">
        <v>1413</v>
      </c>
      <c r="B19" s="4">
        <f t="shared" ref="B19:B28" si="10">B4</f>
        <v>0.02</v>
      </c>
      <c r="C19" s="5">
        <f t="shared" ref="C19:D28" si="11">C$1*$B19*$A19</f>
        <v>5460736.3199999994</v>
      </c>
      <c r="D19" s="5">
        <f t="shared" si="11"/>
        <v>3900529.98</v>
      </c>
      <c r="E19" s="5">
        <f t="shared" si="8"/>
        <v>2730368.1599999997</v>
      </c>
      <c r="F19" s="5">
        <f t="shared" si="8"/>
        <v>1950250.86</v>
      </c>
      <c r="G19" s="5">
        <f t="shared" si="8"/>
        <v>1560206.34</v>
      </c>
      <c r="H19" s="5">
        <f t="shared" si="8"/>
        <v>1170161.82</v>
      </c>
      <c r="I19" s="5">
        <f t="shared" si="8"/>
        <v>780117.3</v>
      </c>
      <c r="J19" s="5">
        <f t="shared" si="8"/>
        <v>780117.3</v>
      </c>
      <c r="K19" s="5">
        <f t="shared" si="8"/>
        <v>585066.78</v>
      </c>
      <c r="L19" s="5">
        <f t="shared" si="8"/>
        <v>585066.78</v>
      </c>
      <c r="M19" s="46"/>
      <c r="O19" s="8">
        <f t="shared" ref="O19:P28" si="12">A19</f>
        <v>1413</v>
      </c>
      <c r="P19" s="4">
        <f t="shared" si="12"/>
        <v>0.02</v>
      </c>
      <c r="Q19" s="5">
        <f t="shared" ref="Q19:Q28" si="13">Q$1*$B19*$A19</f>
        <v>5460736.3199999994</v>
      </c>
      <c r="R19" s="5">
        <f t="shared" ref="R19:R28" si="14">$D$1*$B19*$A19</f>
        <v>3900529.98</v>
      </c>
      <c r="S19" s="5">
        <f t="shared" ref="S19:S28" si="15">$E$1*$B19*$A19</f>
        <v>2730368.1599999997</v>
      </c>
      <c r="T19" s="5">
        <f t="shared" ref="T19:Z28" si="16">T$1*$B19*$A19</f>
        <v>1950250.86</v>
      </c>
      <c r="U19" s="5">
        <f t="shared" si="16"/>
        <v>1560206.34</v>
      </c>
      <c r="V19" s="5">
        <f t="shared" si="16"/>
        <v>1170161.82</v>
      </c>
      <c r="W19" s="5">
        <f t="shared" si="16"/>
        <v>780117.3</v>
      </c>
      <c r="X19" s="5">
        <f t="shared" si="16"/>
        <v>780117.3</v>
      </c>
      <c r="Y19" s="5">
        <f t="shared" si="16"/>
        <v>585066.78</v>
      </c>
      <c r="Z19" s="5">
        <f t="shared" si="16"/>
        <v>585066.78</v>
      </c>
      <c r="AA19" s="46"/>
    </row>
    <row r="20" spans="1:27" ht="15" thickTop="1" thickBot="1" x14ac:dyDescent="0.6">
      <c r="A20" s="8">
        <v>2299</v>
      </c>
      <c r="B20" s="4">
        <f t="shared" si="10"/>
        <v>0.08</v>
      </c>
      <c r="C20" s="5">
        <f t="shared" si="11"/>
        <v>35539229.439999998</v>
      </c>
      <c r="D20" s="5">
        <f t="shared" si="11"/>
        <v>25385190.16</v>
      </c>
      <c r="E20" s="5">
        <f t="shared" si="8"/>
        <v>17769614.719999999</v>
      </c>
      <c r="F20" s="5">
        <f t="shared" si="8"/>
        <v>12692503.120000001</v>
      </c>
      <c r="G20" s="5">
        <f t="shared" si="8"/>
        <v>10154039.280000001</v>
      </c>
      <c r="H20" s="5">
        <f t="shared" si="8"/>
        <v>7615575.4399999995</v>
      </c>
      <c r="I20" s="5">
        <f t="shared" si="8"/>
        <v>5077111.6000000006</v>
      </c>
      <c r="J20" s="5">
        <f t="shared" si="8"/>
        <v>5077111.6000000006</v>
      </c>
      <c r="K20" s="5">
        <f t="shared" si="8"/>
        <v>3807695.7600000002</v>
      </c>
      <c r="L20" s="5">
        <f t="shared" si="8"/>
        <v>3807695.7600000002</v>
      </c>
      <c r="M20" s="46"/>
      <c r="O20" s="8">
        <f t="shared" si="12"/>
        <v>2299</v>
      </c>
      <c r="P20" s="4">
        <f t="shared" si="12"/>
        <v>0.08</v>
      </c>
      <c r="Q20" s="5">
        <f t="shared" si="13"/>
        <v>35539229.439999998</v>
      </c>
      <c r="R20" s="5">
        <f t="shared" si="14"/>
        <v>25385190.16</v>
      </c>
      <c r="S20" s="5">
        <f t="shared" si="15"/>
        <v>17769614.719999999</v>
      </c>
      <c r="T20" s="5">
        <f t="shared" si="16"/>
        <v>12692503.120000001</v>
      </c>
      <c r="U20" s="5">
        <f t="shared" si="16"/>
        <v>10154039.280000001</v>
      </c>
      <c r="V20" s="5">
        <f t="shared" si="16"/>
        <v>7615575.4399999995</v>
      </c>
      <c r="W20" s="5">
        <f t="shared" si="16"/>
        <v>5077111.6000000006</v>
      </c>
      <c r="X20" s="5">
        <f t="shared" si="16"/>
        <v>5077111.6000000006</v>
      </c>
      <c r="Y20" s="5">
        <f t="shared" si="16"/>
        <v>3807695.7600000002</v>
      </c>
      <c r="Z20" s="5">
        <f t="shared" si="16"/>
        <v>3807695.7600000002</v>
      </c>
      <c r="AA20" s="46"/>
    </row>
    <row r="21" spans="1:27" ht="15" thickTop="1" thickBot="1" x14ac:dyDescent="0.6">
      <c r="A21" s="8">
        <v>4152</v>
      </c>
      <c r="B21" s="4">
        <f t="shared" si="10"/>
        <v>0.11</v>
      </c>
      <c r="C21" s="5">
        <f t="shared" si="11"/>
        <v>88252919.040000007</v>
      </c>
      <c r="D21" s="5">
        <f t="shared" si="11"/>
        <v>63037864.560000002</v>
      </c>
      <c r="E21" s="5">
        <f t="shared" si="8"/>
        <v>44126459.520000003</v>
      </c>
      <c r="F21" s="5">
        <f t="shared" si="8"/>
        <v>31518703.920000002</v>
      </c>
      <c r="G21" s="5">
        <f t="shared" si="8"/>
        <v>25215054.48</v>
      </c>
      <c r="H21" s="5">
        <f t="shared" si="8"/>
        <v>18911405.040000003</v>
      </c>
      <c r="I21" s="5">
        <f t="shared" si="8"/>
        <v>12607755.600000001</v>
      </c>
      <c r="J21" s="5">
        <f t="shared" si="8"/>
        <v>12607755.600000001</v>
      </c>
      <c r="K21" s="5">
        <f t="shared" si="8"/>
        <v>9455474.1600000001</v>
      </c>
      <c r="L21" s="5">
        <f t="shared" si="8"/>
        <v>9455474.1600000001</v>
      </c>
      <c r="M21" s="46"/>
      <c r="O21" s="8">
        <f t="shared" si="12"/>
        <v>4152</v>
      </c>
      <c r="P21" s="4">
        <f t="shared" si="12"/>
        <v>0.11</v>
      </c>
      <c r="Q21" s="5">
        <f t="shared" si="13"/>
        <v>88252919.040000007</v>
      </c>
      <c r="R21" s="5">
        <f t="shared" si="14"/>
        <v>63037864.560000002</v>
      </c>
      <c r="S21" s="5">
        <f t="shared" si="15"/>
        <v>44126459.520000003</v>
      </c>
      <c r="T21" s="5">
        <f t="shared" si="16"/>
        <v>31518703.920000002</v>
      </c>
      <c r="U21" s="5">
        <f t="shared" si="16"/>
        <v>25215054.48</v>
      </c>
      <c r="V21" s="5">
        <f t="shared" si="16"/>
        <v>18911405.040000003</v>
      </c>
      <c r="W21" s="5">
        <f t="shared" si="16"/>
        <v>12607755.600000001</v>
      </c>
      <c r="X21" s="5">
        <f t="shared" si="16"/>
        <v>12607755.600000001</v>
      </c>
      <c r="Y21" s="5">
        <f t="shared" si="16"/>
        <v>9455474.1600000001</v>
      </c>
      <c r="Z21" s="5">
        <f t="shared" si="16"/>
        <v>9455474.1600000001</v>
      </c>
      <c r="AA21" s="46"/>
    </row>
    <row r="22" spans="1:27" ht="15" thickTop="1" thickBot="1" x14ac:dyDescent="0.6">
      <c r="A22" s="8">
        <v>7664</v>
      </c>
      <c r="B22" s="4">
        <f t="shared" si="10"/>
        <v>0.1</v>
      </c>
      <c r="C22" s="5">
        <f t="shared" si="11"/>
        <v>148093004.80000001</v>
      </c>
      <c r="D22" s="5">
        <f t="shared" si="11"/>
        <v>105780827.2</v>
      </c>
      <c r="E22" s="5">
        <f t="shared" si="8"/>
        <v>74046502.400000006</v>
      </c>
      <c r="F22" s="5">
        <f t="shared" si="8"/>
        <v>52890030.400000006</v>
      </c>
      <c r="G22" s="5">
        <f t="shared" si="8"/>
        <v>42312177.600000001</v>
      </c>
      <c r="H22" s="5">
        <f t="shared" si="8"/>
        <v>31734324.799999997</v>
      </c>
      <c r="I22" s="5">
        <f t="shared" si="8"/>
        <v>21156472</v>
      </c>
      <c r="J22" s="5">
        <f t="shared" si="8"/>
        <v>21156472</v>
      </c>
      <c r="K22" s="5">
        <f t="shared" si="8"/>
        <v>15866779.200000001</v>
      </c>
      <c r="L22" s="5">
        <f t="shared" si="8"/>
        <v>15866779.200000001</v>
      </c>
      <c r="M22" s="46"/>
      <c r="O22" s="8">
        <f t="shared" si="12"/>
        <v>7664</v>
      </c>
      <c r="P22" s="4">
        <f t="shared" si="12"/>
        <v>0.1</v>
      </c>
      <c r="Q22" s="5">
        <f t="shared" si="13"/>
        <v>148093004.80000001</v>
      </c>
      <c r="R22" s="5">
        <f t="shared" si="14"/>
        <v>105780827.2</v>
      </c>
      <c r="S22" s="5">
        <f t="shared" si="15"/>
        <v>74046502.400000006</v>
      </c>
      <c r="T22" s="5">
        <f t="shared" si="16"/>
        <v>52890030.400000006</v>
      </c>
      <c r="U22" s="5">
        <f t="shared" si="16"/>
        <v>42312177.600000001</v>
      </c>
      <c r="V22" s="5">
        <f t="shared" si="16"/>
        <v>31734324.799999997</v>
      </c>
      <c r="W22" s="5">
        <f t="shared" si="16"/>
        <v>21156472</v>
      </c>
      <c r="X22" s="5">
        <f t="shared" si="16"/>
        <v>21156472</v>
      </c>
      <c r="Y22" s="5">
        <f t="shared" si="16"/>
        <v>15866779.200000001</v>
      </c>
      <c r="Z22" s="5">
        <f t="shared" si="16"/>
        <v>15866779.200000001</v>
      </c>
      <c r="AA22" s="46"/>
    </row>
    <row r="23" spans="1:27" ht="15" thickTop="1" thickBot="1" x14ac:dyDescent="0.6">
      <c r="A23" s="8">
        <v>8725</v>
      </c>
      <c r="B23" s="4">
        <f t="shared" si="10"/>
        <v>0.13</v>
      </c>
      <c r="C23" s="5">
        <f t="shared" si="11"/>
        <v>219173396</v>
      </c>
      <c r="D23" s="5">
        <f t="shared" si="11"/>
        <v>156552587.75</v>
      </c>
      <c r="E23" s="5">
        <f t="shared" si="8"/>
        <v>109586698</v>
      </c>
      <c r="F23" s="5">
        <f t="shared" si="8"/>
        <v>78275726.75</v>
      </c>
      <c r="G23" s="5">
        <f t="shared" si="8"/>
        <v>62620808.25</v>
      </c>
      <c r="H23" s="5">
        <f t="shared" si="8"/>
        <v>46965889.75</v>
      </c>
      <c r="I23" s="5">
        <f t="shared" si="8"/>
        <v>31310971.25</v>
      </c>
      <c r="J23" s="5">
        <f t="shared" si="8"/>
        <v>31310971.25</v>
      </c>
      <c r="K23" s="5">
        <f t="shared" si="8"/>
        <v>23482377.75</v>
      </c>
      <c r="L23" s="5">
        <f t="shared" si="8"/>
        <v>23482377.75</v>
      </c>
      <c r="M23" s="46"/>
      <c r="O23" s="8">
        <f t="shared" si="12"/>
        <v>8725</v>
      </c>
      <c r="P23" s="4">
        <f t="shared" si="12"/>
        <v>0.13</v>
      </c>
      <c r="Q23" s="5">
        <f t="shared" si="13"/>
        <v>219173396</v>
      </c>
      <c r="R23" s="5">
        <f t="shared" si="14"/>
        <v>156552587.75</v>
      </c>
      <c r="S23" s="5">
        <f t="shared" si="15"/>
        <v>109586698</v>
      </c>
      <c r="T23" s="5">
        <f t="shared" si="16"/>
        <v>78275726.75</v>
      </c>
      <c r="U23" s="5">
        <f t="shared" si="16"/>
        <v>62620808.25</v>
      </c>
      <c r="V23" s="5">
        <f t="shared" si="16"/>
        <v>46965889.75</v>
      </c>
      <c r="W23" s="5">
        <f t="shared" si="16"/>
        <v>31310971.25</v>
      </c>
      <c r="X23" s="5">
        <f t="shared" si="16"/>
        <v>31310971.25</v>
      </c>
      <c r="Y23" s="5">
        <f t="shared" si="16"/>
        <v>23482377.75</v>
      </c>
      <c r="Z23" s="5">
        <f t="shared" si="16"/>
        <v>23482377.75</v>
      </c>
      <c r="AA23" s="46"/>
    </row>
    <row r="24" spans="1:27" ht="15" thickTop="1" thickBot="1" x14ac:dyDescent="0.6">
      <c r="A24" s="8">
        <v>10215</v>
      </c>
      <c r="B24" s="4">
        <f t="shared" si="10"/>
        <v>0.11</v>
      </c>
      <c r="C24" s="5">
        <f t="shared" si="11"/>
        <v>217125136.80000001</v>
      </c>
      <c r="D24" s="5">
        <f>D$1*$B24*$A24</f>
        <v>155089543.95000002</v>
      </c>
      <c r="E24" s="5">
        <f t="shared" si="8"/>
        <v>108562568.40000001</v>
      </c>
      <c r="F24" s="5">
        <f t="shared" si="8"/>
        <v>77544210.150000006</v>
      </c>
      <c r="G24" s="5">
        <f t="shared" si="8"/>
        <v>62035592.850000001</v>
      </c>
      <c r="H24" s="5">
        <f t="shared" si="8"/>
        <v>46526975.550000004</v>
      </c>
      <c r="I24" s="5">
        <f t="shared" si="8"/>
        <v>31018358.25</v>
      </c>
      <c r="J24" s="5">
        <f t="shared" si="8"/>
        <v>31018358.25</v>
      </c>
      <c r="K24" s="5">
        <f t="shared" si="8"/>
        <v>23262925.949999999</v>
      </c>
      <c r="L24" s="5">
        <f t="shared" si="8"/>
        <v>23262925.949999999</v>
      </c>
      <c r="M24" s="46"/>
      <c r="O24" s="8">
        <f t="shared" si="12"/>
        <v>10215</v>
      </c>
      <c r="P24" s="4">
        <f t="shared" si="12"/>
        <v>0.11</v>
      </c>
      <c r="Q24" s="5">
        <f t="shared" si="13"/>
        <v>217125136.80000001</v>
      </c>
      <c r="R24" s="5">
        <f t="shared" si="14"/>
        <v>155089543.95000002</v>
      </c>
      <c r="S24" s="5">
        <f t="shared" si="15"/>
        <v>108562568.40000001</v>
      </c>
      <c r="T24" s="5">
        <f t="shared" si="16"/>
        <v>77544210.150000006</v>
      </c>
      <c r="U24" s="5">
        <f t="shared" si="16"/>
        <v>62035592.850000001</v>
      </c>
      <c r="V24" s="5">
        <f t="shared" si="16"/>
        <v>46526975.550000004</v>
      </c>
      <c r="W24" s="5">
        <f t="shared" si="16"/>
        <v>31018358.25</v>
      </c>
      <c r="X24" s="5">
        <f t="shared" si="16"/>
        <v>31018358.25</v>
      </c>
      <c r="Y24" s="5">
        <f t="shared" si="16"/>
        <v>23262925.949999999</v>
      </c>
      <c r="Z24" s="5">
        <f>Z$1*$B24*$A24</f>
        <v>23262925.949999999</v>
      </c>
      <c r="AA24" s="46"/>
    </row>
    <row r="25" spans="1:27" ht="15" thickTop="1" thickBot="1" x14ac:dyDescent="0.6">
      <c r="A25" s="8">
        <v>13224</v>
      </c>
      <c r="B25" s="4">
        <f t="shared" si="10"/>
        <v>0.13</v>
      </c>
      <c r="C25" s="5">
        <f t="shared" si="11"/>
        <v>332188995.83999997</v>
      </c>
      <c r="D25" s="5">
        <f t="shared" si="11"/>
        <v>237278099.76000002</v>
      </c>
      <c r="E25" s="5">
        <f t="shared" si="8"/>
        <v>166094497.91999999</v>
      </c>
      <c r="F25" s="5">
        <f t="shared" si="8"/>
        <v>118638190.32000001</v>
      </c>
      <c r="G25" s="5">
        <f t="shared" si="8"/>
        <v>94910896.079999998</v>
      </c>
      <c r="H25" s="5">
        <f t="shared" si="8"/>
        <v>71183601.840000004</v>
      </c>
      <c r="I25" s="5">
        <f t="shared" si="8"/>
        <v>47456307.600000001</v>
      </c>
      <c r="J25" s="5">
        <f t="shared" si="8"/>
        <v>47456307.600000001</v>
      </c>
      <c r="K25" s="5">
        <f t="shared" si="8"/>
        <v>35590941.359999999</v>
      </c>
      <c r="L25" s="5">
        <f t="shared" si="8"/>
        <v>35590941.359999999</v>
      </c>
      <c r="M25" s="46"/>
      <c r="O25" s="8">
        <f t="shared" si="12"/>
        <v>13224</v>
      </c>
      <c r="P25" s="4">
        <f t="shared" si="12"/>
        <v>0.13</v>
      </c>
      <c r="Q25" s="5">
        <f t="shared" si="13"/>
        <v>332188995.83999997</v>
      </c>
      <c r="R25" s="5">
        <f t="shared" si="14"/>
        <v>237278099.76000002</v>
      </c>
      <c r="S25" s="5">
        <f t="shared" si="15"/>
        <v>166094497.91999999</v>
      </c>
      <c r="T25" s="5">
        <f t="shared" si="16"/>
        <v>118638190.32000001</v>
      </c>
      <c r="U25" s="5">
        <f t="shared" si="16"/>
        <v>94910896.079999998</v>
      </c>
      <c r="V25" s="5">
        <f t="shared" si="16"/>
        <v>71183601.840000004</v>
      </c>
      <c r="W25" s="5">
        <f t="shared" si="16"/>
        <v>47456307.600000001</v>
      </c>
      <c r="X25" s="5">
        <f t="shared" si="16"/>
        <v>47456307.600000001</v>
      </c>
      <c r="Y25" s="5">
        <f t="shared" si="16"/>
        <v>35590941.359999999</v>
      </c>
      <c r="Z25" s="5">
        <f t="shared" si="16"/>
        <v>35590941.359999999</v>
      </c>
      <c r="AA25" s="46"/>
    </row>
    <row r="26" spans="1:27" ht="15" thickTop="1" thickBot="1" x14ac:dyDescent="0.6">
      <c r="A26" s="8">
        <v>16581</v>
      </c>
      <c r="B26" s="4">
        <f t="shared" si="10"/>
        <v>0.15</v>
      </c>
      <c r="C26" s="5">
        <f t="shared" si="11"/>
        <v>480596968.80000001</v>
      </c>
      <c r="D26" s="5">
        <f t="shared" si="11"/>
        <v>343283904.44999999</v>
      </c>
      <c r="E26" s="5">
        <f t="shared" si="8"/>
        <v>240298484.40000001</v>
      </c>
      <c r="F26" s="5">
        <f t="shared" si="8"/>
        <v>171640708.65000001</v>
      </c>
      <c r="G26" s="5">
        <f t="shared" si="8"/>
        <v>137313064.34999999</v>
      </c>
      <c r="H26" s="5">
        <f t="shared" si="8"/>
        <v>102985420.05</v>
      </c>
      <c r="I26" s="5">
        <f t="shared" si="8"/>
        <v>68657775.75</v>
      </c>
      <c r="J26" s="5">
        <f t="shared" si="8"/>
        <v>68657775.75</v>
      </c>
      <c r="K26" s="5">
        <f t="shared" si="8"/>
        <v>51491466.449999996</v>
      </c>
      <c r="L26" s="5">
        <f t="shared" si="8"/>
        <v>51491466.449999996</v>
      </c>
      <c r="M26" s="46"/>
      <c r="O26" s="8">
        <f t="shared" si="12"/>
        <v>16581</v>
      </c>
      <c r="P26" s="4">
        <f t="shared" si="12"/>
        <v>0.15</v>
      </c>
      <c r="Q26" s="5">
        <f t="shared" si="13"/>
        <v>480596968.80000001</v>
      </c>
      <c r="R26" s="5">
        <f t="shared" si="14"/>
        <v>343283904.44999999</v>
      </c>
      <c r="S26" s="5">
        <f t="shared" si="15"/>
        <v>240298484.40000001</v>
      </c>
      <c r="T26" s="5">
        <f t="shared" si="16"/>
        <v>171640708.65000001</v>
      </c>
      <c r="U26" s="5">
        <f t="shared" si="16"/>
        <v>137313064.34999999</v>
      </c>
      <c r="V26" s="5">
        <f t="shared" si="16"/>
        <v>102985420.05</v>
      </c>
      <c r="W26" s="5">
        <f t="shared" si="16"/>
        <v>68657775.75</v>
      </c>
      <c r="X26" s="5">
        <f t="shared" si="16"/>
        <v>68657775.75</v>
      </c>
      <c r="Y26" s="5">
        <f t="shared" si="16"/>
        <v>51491466.449999996</v>
      </c>
      <c r="Z26" s="5">
        <f t="shared" si="16"/>
        <v>51491466.449999996</v>
      </c>
      <c r="AA26" s="46"/>
    </row>
    <row r="27" spans="1:27" ht="15" thickTop="1" thickBot="1" x14ac:dyDescent="0.6">
      <c r="A27" s="8">
        <v>22886</v>
      </c>
      <c r="B27" s="4">
        <f t="shared" si="10"/>
        <v>0.1</v>
      </c>
      <c r="C27" s="5">
        <f t="shared" si="11"/>
        <v>442230755.19999999</v>
      </c>
      <c r="D27" s="5">
        <f t="shared" si="11"/>
        <v>315879437.80000001</v>
      </c>
      <c r="E27" s="5">
        <f t="shared" si="8"/>
        <v>221115377.59999999</v>
      </c>
      <c r="F27" s="5">
        <f t="shared" si="8"/>
        <v>157938574.59999999</v>
      </c>
      <c r="G27" s="5">
        <f t="shared" si="8"/>
        <v>126351317.40000001</v>
      </c>
      <c r="H27" s="5">
        <f t="shared" si="8"/>
        <v>94764060.200000003</v>
      </c>
      <c r="I27" s="5">
        <f t="shared" si="8"/>
        <v>63176803</v>
      </c>
      <c r="J27" s="5">
        <f t="shared" si="8"/>
        <v>63176803</v>
      </c>
      <c r="K27" s="5">
        <f t="shared" si="8"/>
        <v>47380885.800000004</v>
      </c>
      <c r="L27" s="5">
        <f t="shared" si="8"/>
        <v>47380885.800000004</v>
      </c>
      <c r="M27" s="46"/>
      <c r="O27" s="8">
        <f t="shared" si="12"/>
        <v>22886</v>
      </c>
      <c r="P27" s="4">
        <f t="shared" si="12"/>
        <v>0.1</v>
      </c>
      <c r="Q27" s="5">
        <f t="shared" si="13"/>
        <v>442230755.19999999</v>
      </c>
      <c r="R27" s="5">
        <f t="shared" si="14"/>
        <v>315879437.80000001</v>
      </c>
      <c r="S27" s="5">
        <f t="shared" si="15"/>
        <v>221115377.59999999</v>
      </c>
      <c r="T27" s="5">
        <f t="shared" si="16"/>
        <v>157938574.59999999</v>
      </c>
      <c r="U27" s="5">
        <f t="shared" si="16"/>
        <v>126351317.40000001</v>
      </c>
      <c r="V27" s="5">
        <f t="shared" si="16"/>
        <v>94764060.200000003</v>
      </c>
      <c r="W27" s="5">
        <f t="shared" si="16"/>
        <v>63176803</v>
      </c>
      <c r="X27" s="5">
        <f t="shared" si="16"/>
        <v>63176803</v>
      </c>
      <c r="Y27" s="5">
        <f t="shared" si="16"/>
        <v>47380885.800000004</v>
      </c>
      <c r="Z27" s="5">
        <f t="shared" si="16"/>
        <v>47380885.800000004</v>
      </c>
      <c r="AA27" s="46"/>
    </row>
    <row r="28" spans="1:27" ht="15" thickTop="1" thickBot="1" x14ac:dyDescent="0.6">
      <c r="A28" s="9">
        <v>32181</v>
      </c>
      <c r="B28" s="10">
        <f t="shared" si="10"/>
        <v>0.05</v>
      </c>
      <c r="C28" s="11">
        <f t="shared" si="11"/>
        <v>310919949.60000002</v>
      </c>
      <c r="D28" s="11">
        <f t="shared" si="11"/>
        <v>222085908.15000001</v>
      </c>
      <c r="E28" s="11">
        <f t="shared" si="8"/>
        <v>155459974.80000001</v>
      </c>
      <c r="F28" s="11">
        <f t="shared" si="8"/>
        <v>111042149.55000001</v>
      </c>
      <c r="G28" s="11">
        <f t="shared" si="8"/>
        <v>88834041.450000003</v>
      </c>
      <c r="H28" s="11">
        <f t="shared" si="8"/>
        <v>66625933.349999994</v>
      </c>
      <c r="I28" s="11">
        <f t="shared" si="8"/>
        <v>44417825.25</v>
      </c>
      <c r="J28" s="11">
        <f t="shared" si="8"/>
        <v>44417825.25</v>
      </c>
      <c r="K28" s="11">
        <f t="shared" si="8"/>
        <v>33312162.150000002</v>
      </c>
      <c r="L28" s="11">
        <f t="shared" si="8"/>
        <v>33312162.150000002</v>
      </c>
      <c r="M28" s="47"/>
      <c r="O28" s="9">
        <f t="shared" si="12"/>
        <v>32181</v>
      </c>
      <c r="P28" s="10">
        <f t="shared" si="12"/>
        <v>0.05</v>
      </c>
      <c r="Q28" s="11">
        <f t="shared" si="13"/>
        <v>310919949.60000002</v>
      </c>
      <c r="R28" s="11">
        <f t="shared" si="14"/>
        <v>222085908.15000001</v>
      </c>
      <c r="S28" s="11">
        <f t="shared" si="15"/>
        <v>155459974.80000001</v>
      </c>
      <c r="T28" s="11">
        <f t="shared" si="16"/>
        <v>111042149.55000001</v>
      </c>
      <c r="U28" s="11">
        <f t="shared" si="16"/>
        <v>88834041.450000003</v>
      </c>
      <c r="V28" s="11">
        <f t="shared" si="16"/>
        <v>66625933.349999994</v>
      </c>
      <c r="W28" s="11">
        <f t="shared" si="16"/>
        <v>44417825.25</v>
      </c>
      <c r="X28" s="11">
        <f t="shared" si="16"/>
        <v>44417825.25</v>
      </c>
      <c r="Y28" s="11">
        <f t="shared" si="16"/>
        <v>33312162.150000002</v>
      </c>
      <c r="Z28" s="11">
        <f t="shared" si="16"/>
        <v>33312162.150000002</v>
      </c>
      <c r="AA28" s="47"/>
    </row>
    <row r="30" spans="1:27" ht="14.7" thickBot="1" x14ac:dyDescent="0.6"/>
    <row r="31" spans="1:27" ht="19.5" thickBot="1" x14ac:dyDescent="0.75">
      <c r="A31" s="12" t="str">
        <f>A16</f>
        <v>Year 2</v>
      </c>
      <c r="B31" s="6" t="s">
        <v>57</v>
      </c>
      <c r="C31" s="7">
        <v>193232</v>
      </c>
      <c r="D31" s="7">
        <v>138023</v>
      </c>
      <c r="E31" s="7">
        <v>96616</v>
      </c>
      <c r="F31" s="7">
        <v>69011</v>
      </c>
      <c r="G31" s="7">
        <v>55209</v>
      </c>
      <c r="H31" s="7">
        <v>41407</v>
      </c>
      <c r="I31" s="7">
        <v>27605</v>
      </c>
      <c r="J31" s="7">
        <v>27605</v>
      </c>
      <c r="K31" s="7">
        <v>20703</v>
      </c>
      <c r="L31" s="7">
        <v>20703</v>
      </c>
      <c r="M31" s="45" t="s">
        <v>58</v>
      </c>
      <c r="O31" s="12" t="str">
        <f>A31</f>
        <v>Year 2</v>
      </c>
      <c r="P31" s="6" t="s">
        <v>57</v>
      </c>
      <c r="Q31" s="7">
        <v>193232</v>
      </c>
      <c r="R31" s="7">
        <v>138023</v>
      </c>
      <c r="S31" s="7">
        <v>96616</v>
      </c>
      <c r="T31" s="7">
        <v>69011</v>
      </c>
      <c r="U31" s="7">
        <v>55209</v>
      </c>
      <c r="V31" s="7">
        <v>41407</v>
      </c>
      <c r="W31" s="7">
        <v>27605</v>
      </c>
      <c r="X31" s="7">
        <v>27605</v>
      </c>
      <c r="Y31" s="7">
        <v>20703</v>
      </c>
      <c r="Z31" s="7">
        <v>20703</v>
      </c>
      <c r="AA31" s="45" t="s">
        <v>55</v>
      </c>
    </row>
    <row r="32" spans="1:27" ht="29.4" thickTop="1" thickBot="1" x14ac:dyDescent="0.6">
      <c r="A32" s="13" t="s">
        <v>37</v>
      </c>
      <c r="B32" s="14" t="s">
        <v>53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J32" s="13" t="s">
        <v>10</v>
      </c>
      <c r="K32" s="13" t="s">
        <v>11</v>
      </c>
      <c r="L32" s="13" t="s">
        <v>12</v>
      </c>
      <c r="M32" s="46"/>
      <c r="O32" s="13" t="s">
        <v>37</v>
      </c>
      <c r="P32" s="14" t="s">
        <v>53</v>
      </c>
      <c r="Q32" s="13" t="s">
        <v>14</v>
      </c>
      <c r="R32" s="13" t="s">
        <v>15</v>
      </c>
      <c r="S32" s="13" t="s">
        <v>16</v>
      </c>
      <c r="T32" s="13" t="s">
        <v>17</v>
      </c>
      <c r="U32" s="13" t="s">
        <v>18</v>
      </c>
      <c r="V32" s="13" t="s">
        <v>19</v>
      </c>
      <c r="W32" s="13" t="s">
        <v>20</v>
      </c>
      <c r="X32" s="13" t="s">
        <v>21</v>
      </c>
      <c r="Y32" s="13" t="s">
        <v>22</v>
      </c>
      <c r="Z32" s="13" t="s">
        <v>23</v>
      </c>
      <c r="AA32" s="46"/>
    </row>
    <row r="33" spans="1:27" ht="14.7" thickBot="1" x14ac:dyDescent="0.6">
      <c r="A33" s="8">
        <v>473</v>
      </c>
      <c r="B33" s="4">
        <f>B18</f>
        <v>0.02</v>
      </c>
      <c r="C33" s="5">
        <f>C$1*$B33*$A33</f>
        <v>1827974.72</v>
      </c>
      <c r="D33" s="5">
        <f>D$1*$B33*$A33</f>
        <v>1305697.58</v>
      </c>
      <c r="E33" s="5">
        <f t="shared" ref="E33:L43" si="17">E$1*$B33*$A33</f>
        <v>913987.36</v>
      </c>
      <c r="F33" s="5">
        <f t="shared" si="17"/>
        <v>652844.06000000006</v>
      </c>
      <c r="G33" s="5">
        <f t="shared" si="17"/>
        <v>522277.14</v>
      </c>
      <c r="H33" s="5">
        <f t="shared" si="17"/>
        <v>391710.22</v>
      </c>
      <c r="I33" s="5">
        <f t="shared" si="17"/>
        <v>261143.30000000002</v>
      </c>
      <c r="J33" s="5">
        <f t="shared" si="17"/>
        <v>261143.30000000002</v>
      </c>
      <c r="K33" s="5">
        <f t="shared" si="17"/>
        <v>195850.38</v>
      </c>
      <c r="L33" s="5">
        <f t="shared" si="17"/>
        <v>195850.38</v>
      </c>
      <c r="M33" s="46"/>
      <c r="O33" s="8">
        <f>A33</f>
        <v>473</v>
      </c>
      <c r="P33" s="4">
        <f>B33</f>
        <v>0.02</v>
      </c>
      <c r="Q33" s="5">
        <f>Q$1*$B33*$A33</f>
        <v>1827974.72</v>
      </c>
      <c r="R33" s="5">
        <f>R$1*$B33*$A33</f>
        <v>1305697.58</v>
      </c>
      <c r="S33" s="5">
        <f>S$1*$B33*$A33</f>
        <v>913987.36</v>
      </c>
      <c r="T33" s="5">
        <f>T$1*$B33*$A33</f>
        <v>652844.06000000006</v>
      </c>
      <c r="U33" s="5">
        <f t="shared" ref="U33:Z33" si="18">U$1*$B33*$A33</f>
        <v>522277.14</v>
      </c>
      <c r="V33" s="5">
        <f t="shared" si="18"/>
        <v>391710.22</v>
      </c>
      <c r="W33" s="5">
        <f t="shared" si="18"/>
        <v>261143.30000000002</v>
      </c>
      <c r="X33" s="5">
        <f t="shared" si="18"/>
        <v>261143.30000000002</v>
      </c>
      <c r="Y33" s="5">
        <f t="shared" si="18"/>
        <v>195850.38</v>
      </c>
      <c r="Z33" s="5">
        <f t="shared" si="18"/>
        <v>195850.38</v>
      </c>
      <c r="AA33" s="46"/>
    </row>
    <row r="34" spans="1:27" ht="15" thickTop="1" thickBot="1" x14ac:dyDescent="0.6">
      <c r="A34" s="8">
        <v>1396</v>
      </c>
      <c r="B34" s="4">
        <f t="shared" ref="B34:B43" si="19">B19</f>
        <v>0.02</v>
      </c>
      <c r="C34" s="5">
        <f t="shared" ref="C34:D43" si="20">C$1*$B34*$A34</f>
        <v>5395037.4399999995</v>
      </c>
      <c r="D34" s="5">
        <f t="shared" si="20"/>
        <v>3853602.16</v>
      </c>
      <c r="E34" s="5">
        <f t="shared" si="17"/>
        <v>2697518.7199999997</v>
      </c>
      <c r="F34" s="5">
        <f t="shared" si="17"/>
        <v>1926787.12</v>
      </c>
      <c r="G34" s="5">
        <f t="shared" si="17"/>
        <v>1541435.28</v>
      </c>
      <c r="H34" s="5">
        <f t="shared" si="17"/>
        <v>1156083.44</v>
      </c>
      <c r="I34" s="5">
        <f t="shared" si="17"/>
        <v>770731.6</v>
      </c>
      <c r="J34" s="5">
        <f t="shared" si="17"/>
        <v>770731.6</v>
      </c>
      <c r="K34" s="5">
        <f t="shared" si="17"/>
        <v>578027.76</v>
      </c>
      <c r="L34" s="5">
        <f t="shared" si="17"/>
        <v>578027.76</v>
      </c>
      <c r="M34" s="46"/>
      <c r="O34" s="8">
        <f t="shared" ref="O34:P43" si="21">A34</f>
        <v>1396</v>
      </c>
      <c r="P34" s="4">
        <f t="shared" si="21"/>
        <v>0.02</v>
      </c>
      <c r="Q34" s="5">
        <f t="shared" ref="Q34:Q43" si="22">Q$1*$B34*$A34</f>
        <v>5395037.4399999995</v>
      </c>
      <c r="R34" s="5">
        <f t="shared" ref="R34:R43" si="23">$D$1*$B34*$A34</f>
        <v>3853602.16</v>
      </c>
      <c r="S34" s="5">
        <f t="shared" ref="S34:S43" si="24">$E$1*$B34*$A34</f>
        <v>2697518.7199999997</v>
      </c>
      <c r="T34" s="5">
        <f t="shared" ref="T34:Z43" si="25">T$1*$B34*$A34</f>
        <v>1926787.12</v>
      </c>
      <c r="U34" s="5">
        <f t="shared" si="25"/>
        <v>1541435.28</v>
      </c>
      <c r="V34" s="5">
        <f t="shared" si="25"/>
        <v>1156083.44</v>
      </c>
      <c r="W34" s="5">
        <f t="shared" si="25"/>
        <v>770731.6</v>
      </c>
      <c r="X34" s="5">
        <f t="shared" si="25"/>
        <v>770731.6</v>
      </c>
      <c r="Y34" s="5">
        <f t="shared" si="25"/>
        <v>578027.76</v>
      </c>
      <c r="Z34" s="5">
        <f t="shared" si="25"/>
        <v>578027.76</v>
      </c>
      <c r="AA34" s="46"/>
    </row>
    <row r="35" spans="1:27" ht="15" thickTop="1" thickBot="1" x14ac:dyDescent="0.6">
      <c r="A35" s="8">
        <v>2748</v>
      </c>
      <c r="B35" s="4">
        <f t="shared" si="19"/>
        <v>0.08</v>
      </c>
      <c r="C35" s="5">
        <f t="shared" si="20"/>
        <v>42480122.879999995</v>
      </c>
      <c r="D35" s="5">
        <f t="shared" si="20"/>
        <v>30342976.32</v>
      </c>
      <c r="E35" s="5">
        <f t="shared" si="17"/>
        <v>21240061.439999998</v>
      </c>
      <c r="F35" s="5">
        <f t="shared" si="17"/>
        <v>15171378.24</v>
      </c>
      <c r="G35" s="5">
        <f t="shared" si="17"/>
        <v>12137146.560000001</v>
      </c>
      <c r="H35" s="5">
        <f t="shared" si="17"/>
        <v>9102914.879999999</v>
      </c>
      <c r="I35" s="5">
        <f t="shared" si="17"/>
        <v>6068683.2000000002</v>
      </c>
      <c r="J35" s="5">
        <f t="shared" si="17"/>
        <v>6068683.2000000002</v>
      </c>
      <c r="K35" s="5">
        <f t="shared" si="17"/>
        <v>4551347.5200000005</v>
      </c>
      <c r="L35" s="5">
        <f t="shared" si="17"/>
        <v>4551347.5200000005</v>
      </c>
      <c r="M35" s="46"/>
      <c r="O35" s="8">
        <f t="shared" si="21"/>
        <v>2748</v>
      </c>
      <c r="P35" s="4">
        <f t="shared" si="21"/>
        <v>0.08</v>
      </c>
      <c r="Q35" s="5">
        <f t="shared" si="22"/>
        <v>42480122.879999995</v>
      </c>
      <c r="R35" s="5">
        <f t="shared" si="23"/>
        <v>30342976.32</v>
      </c>
      <c r="S35" s="5">
        <f t="shared" si="24"/>
        <v>21240061.439999998</v>
      </c>
      <c r="T35" s="5">
        <f t="shared" si="25"/>
        <v>15171378.24</v>
      </c>
      <c r="U35" s="5">
        <f t="shared" si="25"/>
        <v>12137146.560000001</v>
      </c>
      <c r="V35" s="5">
        <f t="shared" si="25"/>
        <v>9102914.879999999</v>
      </c>
      <c r="W35" s="5">
        <f t="shared" si="25"/>
        <v>6068683.2000000002</v>
      </c>
      <c r="X35" s="5">
        <f t="shared" si="25"/>
        <v>6068683.2000000002</v>
      </c>
      <c r="Y35" s="5">
        <f t="shared" si="25"/>
        <v>4551347.5200000005</v>
      </c>
      <c r="Z35" s="5">
        <f t="shared" si="25"/>
        <v>4551347.5200000005</v>
      </c>
      <c r="AA35" s="46"/>
    </row>
    <row r="36" spans="1:27" ht="15" thickTop="1" thickBot="1" x14ac:dyDescent="0.6">
      <c r="A36" s="8">
        <v>4536</v>
      </c>
      <c r="B36" s="4">
        <f t="shared" si="19"/>
        <v>0.11</v>
      </c>
      <c r="C36" s="5">
        <f t="shared" si="20"/>
        <v>96415038.719999999</v>
      </c>
      <c r="D36" s="5">
        <f t="shared" si="20"/>
        <v>68867956.079999998</v>
      </c>
      <c r="E36" s="5">
        <f t="shared" si="17"/>
        <v>48207519.359999999</v>
      </c>
      <c r="F36" s="5">
        <f t="shared" si="17"/>
        <v>34433728.560000002</v>
      </c>
      <c r="G36" s="5">
        <f t="shared" si="17"/>
        <v>27547082.640000001</v>
      </c>
      <c r="H36" s="5">
        <f t="shared" si="17"/>
        <v>20660436.720000003</v>
      </c>
      <c r="I36" s="5">
        <f t="shared" si="17"/>
        <v>13773790.800000001</v>
      </c>
      <c r="J36" s="5">
        <f t="shared" si="17"/>
        <v>13773790.800000001</v>
      </c>
      <c r="K36" s="5">
        <f t="shared" si="17"/>
        <v>10329968.879999999</v>
      </c>
      <c r="L36" s="5">
        <f t="shared" si="17"/>
        <v>10329968.879999999</v>
      </c>
      <c r="M36" s="46"/>
      <c r="O36" s="8">
        <f t="shared" si="21"/>
        <v>4536</v>
      </c>
      <c r="P36" s="4">
        <f t="shared" si="21"/>
        <v>0.11</v>
      </c>
      <c r="Q36" s="5">
        <f t="shared" si="22"/>
        <v>96415038.719999999</v>
      </c>
      <c r="R36" s="5">
        <f t="shared" si="23"/>
        <v>68867956.079999998</v>
      </c>
      <c r="S36" s="5">
        <f t="shared" si="24"/>
        <v>48207519.359999999</v>
      </c>
      <c r="T36" s="5">
        <f t="shared" si="25"/>
        <v>34433728.560000002</v>
      </c>
      <c r="U36" s="5">
        <f t="shared" si="25"/>
        <v>27547082.640000001</v>
      </c>
      <c r="V36" s="5">
        <f t="shared" si="25"/>
        <v>20660436.720000003</v>
      </c>
      <c r="W36" s="5">
        <f t="shared" si="25"/>
        <v>13773790.800000001</v>
      </c>
      <c r="X36" s="5">
        <f t="shared" si="25"/>
        <v>13773790.800000001</v>
      </c>
      <c r="Y36" s="5">
        <f t="shared" si="25"/>
        <v>10329968.879999999</v>
      </c>
      <c r="Z36" s="5">
        <f t="shared" si="25"/>
        <v>10329968.879999999</v>
      </c>
      <c r="AA36" s="46"/>
    </row>
    <row r="37" spans="1:27" ht="15" thickTop="1" thickBot="1" x14ac:dyDescent="0.6">
      <c r="A37" s="8">
        <v>6288</v>
      </c>
      <c r="B37" s="4">
        <f t="shared" si="19"/>
        <v>0.1</v>
      </c>
      <c r="C37" s="5">
        <f t="shared" si="20"/>
        <v>121504281.60000001</v>
      </c>
      <c r="D37" s="5">
        <f t="shared" si="20"/>
        <v>86788862.400000006</v>
      </c>
      <c r="E37" s="5">
        <f t="shared" si="17"/>
        <v>60752140.800000004</v>
      </c>
      <c r="F37" s="5">
        <f t="shared" si="17"/>
        <v>43394116.800000004</v>
      </c>
      <c r="G37" s="5">
        <f t="shared" si="17"/>
        <v>34715419.200000003</v>
      </c>
      <c r="H37" s="5">
        <f t="shared" si="17"/>
        <v>26036721.599999998</v>
      </c>
      <c r="I37" s="5">
        <f t="shared" si="17"/>
        <v>17358024</v>
      </c>
      <c r="J37" s="5">
        <f t="shared" si="17"/>
        <v>17358024</v>
      </c>
      <c r="K37" s="5">
        <f t="shared" si="17"/>
        <v>13018046.4</v>
      </c>
      <c r="L37" s="5">
        <f t="shared" si="17"/>
        <v>13018046.4</v>
      </c>
      <c r="M37" s="46"/>
      <c r="O37" s="8">
        <f t="shared" si="21"/>
        <v>6288</v>
      </c>
      <c r="P37" s="4">
        <f t="shared" si="21"/>
        <v>0.1</v>
      </c>
      <c r="Q37" s="5">
        <f t="shared" si="22"/>
        <v>121504281.60000001</v>
      </c>
      <c r="R37" s="5">
        <f t="shared" si="23"/>
        <v>86788862.400000006</v>
      </c>
      <c r="S37" s="5">
        <f t="shared" si="24"/>
        <v>60752140.800000004</v>
      </c>
      <c r="T37" s="5">
        <f t="shared" si="25"/>
        <v>43394116.800000004</v>
      </c>
      <c r="U37" s="5">
        <f t="shared" si="25"/>
        <v>34715419.200000003</v>
      </c>
      <c r="V37" s="5">
        <f t="shared" si="25"/>
        <v>26036721.599999998</v>
      </c>
      <c r="W37" s="5">
        <f t="shared" si="25"/>
        <v>17358024</v>
      </c>
      <c r="X37" s="5">
        <f t="shared" si="25"/>
        <v>17358024</v>
      </c>
      <c r="Y37" s="5">
        <f t="shared" si="25"/>
        <v>13018046.4</v>
      </c>
      <c r="Z37" s="5">
        <f t="shared" si="25"/>
        <v>13018046.4</v>
      </c>
      <c r="AA37" s="46"/>
    </row>
    <row r="38" spans="1:27" ht="15" thickTop="1" thickBot="1" x14ac:dyDescent="0.6">
      <c r="A38" s="8">
        <v>8666</v>
      </c>
      <c r="B38" s="4">
        <f t="shared" si="19"/>
        <v>0.13</v>
      </c>
      <c r="C38" s="5">
        <f t="shared" si="20"/>
        <v>217691306.56</v>
      </c>
      <c r="D38" s="5">
        <f t="shared" si="20"/>
        <v>155493951.34</v>
      </c>
      <c r="E38" s="5">
        <f t="shared" si="17"/>
        <v>108845653.28</v>
      </c>
      <c r="F38" s="5">
        <f t="shared" si="17"/>
        <v>77746412.379999995</v>
      </c>
      <c r="G38" s="5">
        <f t="shared" si="17"/>
        <v>62197355.219999999</v>
      </c>
      <c r="H38" s="5">
        <f t="shared" si="17"/>
        <v>46648298.060000002</v>
      </c>
      <c r="I38" s="5">
        <f t="shared" si="17"/>
        <v>31099240.900000002</v>
      </c>
      <c r="J38" s="5">
        <f t="shared" si="17"/>
        <v>31099240.900000002</v>
      </c>
      <c r="K38" s="5">
        <f t="shared" si="17"/>
        <v>23323585.739999998</v>
      </c>
      <c r="L38" s="5">
        <f t="shared" si="17"/>
        <v>23323585.739999998</v>
      </c>
      <c r="M38" s="46"/>
      <c r="O38" s="8">
        <f t="shared" si="21"/>
        <v>8666</v>
      </c>
      <c r="P38" s="4">
        <f t="shared" si="21"/>
        <v>0.13</v>
      </c>
      <c r="Q38" s="5">
        <f t="shared" si="22"/>
        <v>217691306.56</v>
      </c>
      <c r="R38" s="5">
        <f t="shared" si="23"/>
        <v>155493951.34</v>
      </c>
      <c r="S38" s="5">
        <f t="shared" si="24"/>
        <v>108845653.28</v>
      </c>
      <c r="T38" s="5">
        <f t="shared" si="25"/>
        <v>77746412.379999995</v>
      </c>
      <c r="U38" s="5">
        <f t="shared" si="25"/>
        <v>62197355.219999999</v>
      </c>
      <c r="V38" s="5">
        <f t="shared" si="25"/>
        <v>46648298.060000002</v>
      </c>
      <c r="W38" s="5">
        <f t="shared" si="25"/>
        <v>31099240.900000002</v>
      </c>
      <c r="X38" s="5">
        <f t="shared" si="25"/>
        <v>31099240.900000002</v>
      </c>
      <c r="Y38" s="5">
        <f t="shared" si="25"/>
        <v>23323585.739999998</v>
      </c>
      <c r="Z38" s="5">
        <f t="shared" si="25"/>
        <v>23323585.739999998</v>
      </c>
      <c r="AA38" s="46"/>
    </row>
    <row r="39" spans="1:27" ht="15" thickTop="1" thickBot="1" x14ac:dyDescent="0.6">
      <c r="A39" s="8">
        <v>10793</v>
      </c>
      <c r="B39" s="4">
        <f t="shared" si="19"/>
        <v>0.11</v>
      </c>
      <c r="C39" s="5">
        <f t="shared" si="20"/>
        <v>229410827.36000001</v>
      </c>
      <c r="D39" s="5">
        <f>D$1*$B39*$A39</f>
        <v>163865046.29000002</v>
      </c>
      <c r="E39" s="5">
        <f t="shared" si="17"/>
        <v>114705413.68000001</v>
      </c>
      <c r="F39" s="5">
        <f t="shared" si="17"/>
        <v>81931929.530000001</v>
      </c>
      <c r="G39" s="5">
        <f t="shared" si="17"/>
        <v>65545781.07</v>
      </c>
      <c r="H39" s="5">
        <f t="shared" si="17"/>
        <v>49159632.610000007</v>
      </c>
      <c r="I39" s="5">
        <f t="shared" si="17"/>
        <v>32773484.150000002</v>
      </c>
      <c r="J39" s="5">
        <f t="shared" si="17"/>
        <v>32773484.150000002</v>
      </c>
      <c r="K39" s="5">
        <f t="shared" si="17"/>
        <v>24579222.689999998</v>
      </c>
      <c r="L39" s="5">
        <f t="shared" si="17"/>
        <v>24579222.689999998</v>
      </c>
      <c r="M39" s="46"/>
      <c r="O39" s="8">
        <f t="shared" si="21"/>
        <v>10793</v>
      </c>
      <c r="P39" s="4">
        <f t="shared" si="21"/>
        <v>0.11</v>
      </c>
      <c r="Q39" s="5">
        <f t="shared" si="22"/>
        <v>229410827.36000001</v>
      </c>
      <c r="R39" s="5">
        <f t="shared" si="23"/>
        <v>163865046.29000002</v>
      </c>
      <c r="S39" s="5">
        <f t="shared" si="24"/>
        <v>114705413.68000001</v>
      </c>
      <c r="T39" s="5">
        <f t="shared" si="25"/>
        <v>81931929.530000001</v>
      </c>
      <c r="U39" s="5">
        <f t="shared" si="25"/>
        <v>65545781.07</v>
      </c>
      <c r="V39" s="5">
        <f t="shared" si="25"/>
        <v>49159632.610000007</v>
      </c>
      <c r="W39" s="5">
        <f t="shared" si="25"/>
        <v>32773484.150000002</v>
      </c>
      <c r="X39" s="5">
        <f t="shared" si="25"/>
        <v>32773484.150000002</v>
      </c>
      <c r="Y39" s="5">
        <f t="shared" si="25"/>
        <v>24579222.689999998</v>
      </c>
      <c r="Z39" s="5">
        <f>Z$1*$B39*$A39</f>
        <v>24579222.689999998</v>
      </c>
      <c r="AA39" s="46"/>
    </row>
    <row r="40" spans="1:27" ht="15" thickTop="1" thickBot="1" x14ac:dyDescent="0.6">
      <c r="A40" s="8">
        <v>12282</v>
      </c>
      <c r="B40" s="4">
        <f t="shared" si="19"/>
        <v>0.13</v>
      </c>
      <c r="C40" s="5">
        <f t="shared" si="20"/>
        <v>308525805.12</v>
      </c>
      <c r="D40" s="5">
        <f t="shared" si="20"/>
        <v>220375803.18000001</v>
      </c>
      <c r="E40" s="5">
        <f t="shared" si="17"/>
        <v>154262902.56</v>
      </c>
      <c r="F40" s="5">
        <f t="shared" si="17"/>
        <v>110187103.26000001</v>
      </c>
      <c r="G40" s="5">
        <f t="shared" si="17"/>
        <v>88150001.939999998</v>
      </c>
      <c r="H40" s="5">
        <f t="shared" si="17"/>
        <v>66112900.619999997</v>
      </c>
      <c r="I40" s="5">
        <f t="shared" si="17"/>
        <v>44075799.300000004</v>
      </c>
      <c r="J40" s="5">
        <f t="shared" si="17"/>
        <v>44075799.300000004</v>
      </c>
      <c r="K40" s="5">
        <f t="shared" si="17"/>
        <v>33055651.979999997</v>
      </c>
      <c r="L40" s="5">
        <f t="shared" si="17"/>
        <v>33055651.979999997</v>
      </c>
      <c r="M40" s="46"/>
      <c r="O40" s="8">
        <f t="shared" si="21"/>
        <v>12282</v>
      </c>
      <c r="P40" s="4">
        <f t="shared" si="21"/>
        <v>0.13</v>
      </c>
      <c r="Q40" s="5">
        <f t="shared" si="22"/>
        <v>308525805.12</v>
      </c>
      <c r="R40" s="5">
        <f t="shared" si="23"/>
        <v>220375803.18000001</v>
      </c>
      <c r="S40" s="5">
        <f t="shared" si="24"/>
        <v>154262902.56</v>
      </c>
      <c r="T40" s="5">
        <f t="shared" si="25"/>
        <v>110187103.26000001</v>
      </c>
      <c r="U40" s="5">
        <f t="shared" si="25"/>
        <v>88150001.939999998</v>
      </c>
      <c r="V40" s="5">
        <f t="shared" si="25"/>
        <v>66112900.619999997</v>
      </c>
      <c r="W40" s="5">
        <f t="shared" si="25"/>
        <v>44075799.300000004</v>
      </c>
      <c r="X40" s="5">
        <f t="shared" si="25"/>
        <v>44075799.300000004</v>
      </c>
      <c r="Y40" s="5">
        <f t="shared" si="25"/>
        <v>33055651.979999997</v>
      </c>
      <c r="Z40" s="5">
        <f t="shared" si="25"/>
        <v>33055651.979999997</v>
      </c>
      <c r="AA40" s="46"/>
    </row>
    <row r="41" spans="1:27" ht="15" thickTop="1" thickBot="1" x14ac:dyDescent="0.6">
      <c r="A41" s="8">
        <v>18951</v>
      </c>
      <c r="B41" s="4">
        <f t="shared" si="19"/>
        <v>0.15</v>
      </c>
      <c r="C41" s="5">
        <f t="shared" si="20"/>
        <v>549290944.79999995</v>
      </c>
      <c r="D41" s="5">
        <f t="shared" si="20"/>
        <v>392351080.94999999</v>
      </c>
      <c r="E41" s="5">
        <f t="shared" si="17"/>
        <v>274645472.39999998</v>
      </c>
      <c r="F41" s="5">
        <f t="shared" si="17"/>
        <v>196174119.15000001</v>
      </c>
      <c r="G41" s="5">
        <f t="shared" si="17"/>
        <v>156939863.84999999</v>
      </c>
      <c r="H41" s="5">
        <f t="shared" si="17"/>
        <v>117705608.55</v>
      </c>
      <c r="I41" s="5">
        <f t="shared" si="17"/>
        <v>78471353.25</v>
      </c>
      <c r="J41" s="5">
        <f t="shared" si="17"/>
        <v>78471353.25</v>
      </c>
      <c r="K41" s="5">
        <f t="shared" si="17"/>
        <v>58851382.949999996</v>
      </c>
      <c r="L41" s="5">
        <f t="shared" si="17"/>
        <v>58851382.949999996</v>
      </c>
      <c r="M41" s="46"/>
      <c r="O41" s="8">
        <f t="shared" si="21"/>
        <v>18951</v>
      </c>
      <c r="P41" s="4">
        <f t="shared" si="21"/>
        <v>0.15</v>
      </c>
      <c r="Q41" s="5">
        <f t="shared" si="22"/>
        <v>549290944.79999995</v>
      </c>
      <c r="R41" s="5">
        <f t="shared" si="23"/>
        <v>392351080.94999999</v>
      </c>
      <c r="S41" s="5">
        <f t="shared" si="24"/>
        <v>274645472.39999998</v>
      </c>
      <c r="T41" s="5">
        <f t="shared" si="25"/>
        <v>196174119.15000001</v>
      </c>
      <c r="U41" s="5">
        <f t="shared" si="25"/>
        <v>156939863.84999999</v>
      </c>
      <c r="V41" s="5">
        <f t="shared" si="25"/>
        <v>117705608.55</v>
      </c>
      <c r="W41" s="5">
        <f t="shared" si="25"/>
        <v>78471353.25</v>
      </c>
      <c r="X41" s="5">
        <f t="shared" si="25"/>
        <v>78471353.25</v>
      </c>
      <c r="Y41" s="5">
        <f t="shared" si="25"/>
        <v>58851382.949999996</v>
      </c>
      <c r="Z41" s="5">
        <f t="shared" si="25"/>
        <v>58851382.949999996</v>
      </c>
      <c r="AA41" s="46"/>
    </row>
    <row r="42" spans="1:27" ht="15" thickTop="1" thickBot="1" x14ac:dyDescent="0.6">
      <c r="A42" s="8">
        <v>28985</v>
      </c>
      <c r="B42" s="4">
        <f t="shared" si="19"/>
        <v>0.1</v>
      </c>
      <c r="C42" s="5">
        <f t="shared" si="20"/>
        <v>560082952</v>
      </c>
      <c r="D42" s="5">
        <f t="shared" si="20"/>
        <v>400059665.50000006</v>
      </c>
      <c r="E42" s="5">
        <f t="shared" si="17"/>
        <v>280041476</v>
      </c>
      <c r="F42" s="5">
        <f t="shared" si="17"/>
        <v>200028383.5</v>
      </c>
      <c r="G42" s="5">
        <f t="shared" si="17"/>
        <v>160023286.50000003</v>
      </c>
      <c r="H42" s="5">
        <f t="shared" si="17"/>
        <v>120018189.5</v>
      </c>
      <c r="I42" s="5">
        <f t="shared" si="17"/>
        <v>80013092.5</v>
      </c>
      <c r="J42" s="5">
        <f t="shared" si="17"/>
        <v>80013092.5</v>
      </c>
      <c r="K42" s="5">
        <f t="shared" si="17"/>
        <v>60007645.500000007</v>
      </c>
      <c r="L42" s="5">
        <f t="shared" si="17"/>
        <v>60007645.500000007</v>
      </c>
      <c r="M42" s="46"/>
      <c r="O42" s="8">
        <f t="shared" si="21"/>
        <v>28985</v>
      </c>
      <c r="P42" s="4">
        <f t="shared" si="21"/>
        <v>0.1</v>
      </c>
      <c r="Q42" s="5">
        <f t="shared" si="22"/>
        <v>560082952</v>
      </c>
      <c r="R42" s="5">
        <f t="shared" si="23"/>
        <v>400059665.50000006</v>
      </c>
      <c r="S42" s="5">
        <f t="shared" si="24"/>
        <v>280041476</v>
      </c>
      <c r="T42" s="5">
        <f t="shared" si="25"/>
        <v>200028383.5</v>
      </c>
      <c r="U42" s="5">
        <f t="shared" si="25"/>
        <v>160023286.50000003</v>
      </c>
      <c r="V42" s="5">
        <f t="shared" si="25"/>
        <v>120018189.5</v>
      </c>
      <c r="W42" s="5">
        <f t="shared" si="25"/>
        <v>80013092.5</v>
      </c>
      <c r="X42" s="5">
        <f t="shared" si="25"/>
        <v>80013092.5</v>
      </c>
      <c r="Y42" s="5">
        <f t="shared" si="25"/>
        <v>60007645.500000007</v>
      </c>
      <c r="Z42" s="5">
        <f t="shared" si="25"/>
        <v>60007645.500000007</v>
      </c>
      <c r="AA42" s="46"/>
    </row>
    <row r="43" spans="1:27" ht="15" thickTop="1" thickBot="1" x14ac:dyDescent="0.6">
      <c r="A43" s="9">
        <v>45174</v>
      </c>
      <c r="B43" s="10">
        <f t="shared" si="19"/>
        <v>0.05</v>
      </c>
      <c r="C43" s="11">
        <f t="shared" si="20"/>
        <v>436453118.40000004</v>
      </c>
      <c r="D43" s="11">
        <f t="shared" si="20"/>
        <v>311752550.10000002</v>
      </c>
      <c r="E43" s="11">
        <f t="shared" si="17"/>
        <v>218226559.20000002</v>
      </c>
      <c r="F43" s="11">
        <f t="shared" si="17"/>
        <v>155875145.70000002</v>
      </c>
      <c r="G43" s="11">
        <f t="shared" si="17"/>
        <v>124700568.30000001</v>
      </c>
      <c r="H43" s="11">
        <f t="shared" si="17"/>
        <v>93525990.899999991</v>
      </c>
      <c r="I43" s="11">
        <f t="shared" si="17"/>
        <v>62351413.5</v>
      </c>
      <c r="J43" s="11">
        <f t="shared" si="17"/>
        <v>62351413.5</v>
      </c>
      <c r="K43" s="11">
        <f t="shared" si="17"/>
        <v>46761866.100000001</v>
      </c>
      <c r="L43" s="11">
        <f t="shared" si="17"/>
        <v>46761866.100000001</v>
      </c>
      <c r="M43" s="47"/>
      <c r="O43" s="9">
        <f t="shared" si="21"/>
        <v>45174</v>
      </c>
      <c r="P43" s="10">
        <f t="shared" si="21"/>
        <v>0.05</v>
      </c>
      <c r="Q43" s="11">
        <f t="shared" si="22"/>
        <v>436453118.40000004</v>
      </c>
      <c r="R43" s="11">
        <f t="shared" si="23"/>
        <v>311752550.10000002</v>
      </c>
      <c r="S43" s="11">
        <f t="shared" si="24"/>
        <v>218226559.20000002</v>
      </c>
      <c r="T43" s="11">
        <f t="shared" si="25"/>
        <v>155875145.70000002</v>
      </c>
      <c r="U43" s="11">
        <f t="shared" si="25"/>
        <v>124700568.30000001</v>
      </c>
      <c r="V43" s="11">
        <f t="shared" si="25"/>
        <v>93525990.899999991</v>
      </c>
      <c r="W43" s="11">
        <f t="shared" si="25"/>
        <v>62351413.5</v>
      </c>
      <c r="X43" s="11">
        <f t="shared" si="25"/>
        <v>62351413.5</v>
      </c>
      <c r="Y43" s="11">
        <f t="shared" si="25"/>
        <v>46761866.100000001</v>
      </c>
      <c r="Z43" s="11">
        <f t="shared" si="25"/>
        <v>46761866.100000001</v>
      </c>
      <c r="AA43" s="47"/>
    </row>
    <row r="45" spans="1:27" ht="14.7" thickBot="1" x14ac:dyDescent="0.6"/>
    <row r="46" spans="1:27" ht="19.5" thickBot="1" x14ac:dyDescent="0.75">
      <c r="A46" s="12" t="str">
        <f>A1</f>
        <v>Year 2</v>
      </c>
      <c r="B46" s="6" t="s">
        <v>57</v>
      </c>
      <c r="C46" s="7">
        <v>193232</v>
      </c>
      <c r="D46" s="7">
        <v>138023</v>
      </c>
      <c r="E46" s="7">
        <v>96616</v>
      </c>
      <c r="F46" s="7">
        <v>69011</v>
      </c>
      <c r="G46" s="7">
        <v>55209</v>
      </c>
      <c r="H46" s="7">
        <v>41407</v>
      </c>
      <c r="I46" s="7">
        <v>27605</v>
      </c>
      <c r="J46" s="7">
        <v>27605</v>
      </c>
      <c r="K46" s="7">
        <v>20703</v>
      </c>
      <c r="L46" s="7">
        <v>20703</v>
      </c>
      <c r="M46" s="45" t="s">
        <v>59</v>
      </c>
      <c r="O46" s="12" t="str">
        <f>A46</f>
        <v>Year 2</v>
      </c>
      <c r="P46" s="6" t="s">
        <v>57</v>
      </c>
      <c r="Q46" s="7">
        <v>193232</v>
      </c>
      <c r="R46" s="7">
        <v>138023</v>
      </c>
      <c r="S46" s="7">
        <v>96616</v>
      </c>
      <c r="T46" s="7">
        <v>69011</v>
      </c>
      <c r="U46" s="7">
        <v>55209</v>
      </c>
      <c r="V46" s="7">
        <v>41407</v>
      </c>
      <c r="W46" s="7">
        <v>27605</v>
      </c>
      <c r="X46" s="7">
        <v>27605</v>
      </c>
      <c r="Y46" s="7">
        <v>20703</v>
      </c>
      <c r="Z46" s="7">
        <v>20703</v>
      </c>
      <c r="AA46" s="45" t="s">
        <v>55</v>
      </c>
    </row>
    <row r="47" spans="1:27" ht="29.4" thickTop="1" thickBot="1" x14ac:dyDescent="0.6">
      <c r="A47" s="13" t="s">
        <v>37</v>
      </c>
      <c r="B47" s="14" t="s">
        <v>53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46"/>
      <c r="O47" s="13" t="s">
        <v>37</v>
      </c>
      <c r="P47" s="14" t="s">
        <v>53</v>
      </c>
      <c r="Q47" s="13" t="s">
        <v>14</v>
      </c>
      <c r="R47" s="13" t="s">
        <v>15</v>
      </c>
      <c r="S47" s="13" t="s">
        <v>16</v>
      </c>
      <c r="T47" s="13" t="s">
        <v>17</v>
      </c>
      <c r="U47" s="13" t="s">
        <v>18</v>
      </c>
      <c r="V47" s="13" t="s">
        <v>19</v>
      </c>
      <c r="W47" s="13" t="s">
        <v>20</v>
      </c>
      <c r="X47" s="13" t="s">
        <v>21</v>
      </c>
      <c r="Y47" s="13" t="s">
        <v>22</v>
      </c>
      <c r="Z47" s="13" t="s">
        <v>23</v>
      </c>
      <c r="AA47" s="46"/>
    </row>
    <row r="48" spans="1:27" ht="14.7" thickBot="1" x14ac:dyDescent="0.6">
      <c r="A48" s="8">
        <v>880</v>
      </c>
      <c r="B48" s="4">
        <f>B33</f>
        <v>0.02</v>
      </c>
      <c r="C48" s="5">
        <f>C$1*$B48*$A48</f>
        <v>3400883.1999999997</v>
      </c>
      <c r="D48" s="5">
        <f>D$1*$B48*$A48</f>
        <v>2429204.7999999998</v>
      </c>
      <c r="E48" s="5">
        <f t="shared" ref="E48:L58" si="26">E$1*$B48*$A48</f>
        <v>1700441.5999999999</v>
      </c>
      <c r="F48" s="5">
        <f t="shared" si="26"/>
        <v>1214593.6000000001</v>
      </c>
      <c r="G48" s="5">
        <f t="shared" si="26"/>
        <v>971678.4</v>
      </c>
      <c r="H48" s="5">
        <f t="shared" si="26"/>
        <v>728763.2</v>
      </c>
      <c r="I48" s="5">
        <f t="shared" si="26"/>
        <v>485848</v>
      </c>
      <c r="J48" s="5">
        <f t="shared" si="26"/>
        <v>485848</v>
      </c>
      <c r="K48" s="5">
        <f t="shared" si="26"/>
        <v>364372.8</v>
      </c>
      <c r="L48" s="5">
        <f t="shared" si="26"/>
        <v>364372.8</v>
      </c>
      <c r="M48" s="46"/>
      <c r="O48" s="8">
        <f>A48</f>
        <v>880</v>
      </c>
      <c r="P48" s="4">
        <f>B48</f>
        <v>0.02</v>
      </c>
      <c r="Q48" s="5">
        <f>Q$1*$B48*$A48</f>
        <v>3400883.1999999997</v>
      </c>
      <c r="R48" s="5">
        <f>R$1*$B48*$A48</f>
        <v>2429204.7999999998</v>
      </c>
      <c r="S48" s="5">
        <f>S$1*$B48*$A48</f>
        <v>1700441.5999999999</v>
      </c>
      <c r="T48" s="5">
        <f>T$1*$B48*$A48</f>
        <v>1214593.6000000001</v>
      </c>
      <c r="U48" s="5">
        <f t="shared" ref="U48:Z48" si="27">U$1*$B48*$A48</f>
        <v>971678.4</v>
      </c>
      <c r="V48" s="5">
        <f t="shared" si="27"/>
        <v>728763.2</v>
      </c>
      <c r="W48" s="5">
        <f t="shared" si="27"/>
        <v>485848</v>
      </c>
      <c r="X48" s="5">
        <f t="shared" si="27"/>
        <v>485848</v>
      </c>
      <c r="Y48" s="5">
        <f t="shared" si="27"/>
        <v>364372.8</v>
      </c>
      <c r="Z48" s="5">
        <f t="shared" si="27"/>
        <v>364372.8</v>
      </c>
      <c r="AA48" s="46"/>
    </row>
    <row r="49" spans="1:27" ht="15" thickTop="1" thickBot="1" x14ac:dyDescent="0.6">
      <c r="A49" s="8">
        <v>1413</v>
      </c>
      <c r="B49" s="4">
        <f t="shared" ref="B49:B58" si="28">B34</f>
        <v>0.02</v>
      </c>
      <c r="C49" s="5">
        <f t="shared" ref="C49:D58" si="29">C$1*$B49*$A49</f>
        <v>5460736.3199999994</v>
      </c>
      <c r="D49" s="5">
        <f t="shared" si="29"/>
        <v>3900529.98</v>
      </c>
      <c r="E49" s="5">
        <f t="shared" si="26"/>
        <v>2730368.1599999997</v>
      </c>
      <c r="F49" s="5">
        <f t="shared" si="26"/>
        <v>1950250.86</v>
      </c>
      <c r="G49" s="5">
        <f t="shared" si="26"/>
        <v>1560206.34</v>
      </c>
      <c r="H49" s="5">
        <f t="shared" si="26"/>
        <v>1170161.82</v>
      </c>
      <c r="I49" s="5">
        <f t="shared" si="26"/>
        <v>780117.3</v>
      </c>
      <c r="J49" s="5">
        <f t="shared" si="26"/>
        <v>780117.3</v>
      </c>
      <c r="K49" s="5">
        <f t="shared" si="26"/>
        <v>585066.78</v>
      </c>
      <c r="L49" s="5">
        <f t="shared" si="26"/>
        <v>585066.78</v>
      </c>
      <c r="M49" s="46"/>
      <c r="O49" s="8">
        <f t="shared" ref="O49:P58" si="30">A49</f>
        <v>1413</v>
      </c>
      <c r="P49" s="4">
        <f t="shared" si="30"/>
        <v>0.02</v>
      </c>
      <c r="Q49" s="5">
        <f t="shared" ref="Q49:Q58" si="31">Q$1*$B49*$A49</f>
        <v>5460736.3199999994</v>
      </c>
      <c r="R49" s="5">
        <f t="shared" ref="R49:R58" si="32">$D$1*$B49*$A49</f>
        <v>3900529.98</v>
      </c>
      <c r="S49" s="5">
        <f t="shared" ref="S49:S58" si="33">$E$1*$B49*$A49</f>
        <v>2730368.1599999997</v>
      </c>
      <c r="T49" s="5">
        <f t="shared" ref="T49:Z58" si="34">T$1*$B49*$A49</f>
        <v>1950250.86</v>
      </c>
      <c r="U49" s="5">
        <f t="shared" si="34"/>
        <v>1560206.34</v>
      </c>
      <c r="V49" s="5">
        <f t="shared" si="34"/>
        <v>1170161.82</v>
      </c>
      <c r="W49" s="5">
        <f t="shared" si="34"/>
        <v>780117.3</v>
      </c>
      <c r="X49" s="5">
        <f t="shared" si="34"/>
        <v>780117.3</v>
      </c>
      <c r="Y49" s="5">
        <f t="shared" si="34"/>
        <v>585066.78</v>
      </c>
      <c r="Z49" s="5">
        <f t="shared" si="34"/>
        <v>585066.78</v>
      </c>
      <c r="AA49" s="46"/>
    </row>
    <row r="50" spans="1:27" ht="15" thickTop="1" thickBot="1" x14ac:dyDescent="0.6">
      <c r="A50" s="8">
        <v>2402</v>
      </c>
      <c r="B50" s="4">
        <f t="shared" si="28"/>
        <v>0.08</v>
      </c>
      <c r="C50" s="5">
        <f t="shared" si="29"/>
        <v>37131461.119999997</v>
      </c>
      <c r="D50" s="5">
        <f t="shared" si="29"/>
        <v>26522499.68</v>
      </c>
      <c r="E50" s="5">
        <f t="shared" si="26"/>
        <v>18565730.559999999</v>
      </c>
      <c r="F50" s="5">
        <f t="shared" si="26"/>
        <v>13261153.76</v>
      </c>
      <c r="G50" s="5">
        <f t="shared" si="26"/>
        <v>10608961.440000001</v>
      </c>
      <c r="H50" s="5">
        <f t="shared" si="26"/>
        <v>7956769.1200000001</v>
      </c>
      <c r="I50" s="5">
        <f t="shared" si="26"/>
        <v>5304576.8</v>
      </c>
      <c r="J50" s="5">
        <f t="shared" si="26"/>
        <v>5304576.8</v>
      </c>
      <c r="K50" s="5">
        <f t="shared" si="26"/>
        <v>3978288.48</v>
      </c>
      <c r="L50" s="5">
        <f t="shared" si="26"/>
        <v>3978288.48</v>
      </c>
      <c r="M50" s="46"/>
      <c r="O50" s="8">
        <f t="shared" si="30"/>
        <v>2402</v>
      </c>
      <c r="P50" s="4">
        <f t="shared" si="30"/>
        <v>0.08</v>
      </c>
      <c r="Q50" s="5">
        <f t="shared" si="31"/>
        <v>37131461.119999997</v>
      </c>
      <c r="R50" s="5">
        <f t="shared" si="32"/>
        <v>26522499.68</v>
      </c>
      <c r="S50" s="5">
        <f t="shared" si="33"/>
        <v>18565730.559999999</v>
      </c>
      <c r="T50" s="5">
        <f t="shared" si="34"/>
        <v>13261153.76</v>
      </c>
      <c r="U50" s="5">
        <f t="shared" si="34"/>
        <v>10608961.440000001</v>
      </c>
      <c r="V50" s="5">
        <f t="shared" si="34"/>
        <v>7956769.1200000001</v>
      </c>
      <c r="W50" s="5">
        <f t="shared" si="34"/>
        <v>5304576.8</v>
      </c>
      <c r="X50" s="5">
        <f t="shared" si="34"/>
        <v>5304576.8</v>
      </c>
      <c r="Y50" s="5">
        <f t="shared" si="34"/>
        <v>3978288.48</v>
      </c>
      <c r="Z50" s="5">
        <f t="shared" si="34"/>
        <v>3978288.48</v>
      </c>
      <c r="AA50" s="46"/>
    </row>
    <row r="51" spans="1:27" ht="15" thickTop="1" thickBot="1" x14ac:dyDescent="0.6">
      <c r="A51" s="8">
        <v>5345</v>
      </c>
      <c r="B51" s="4">
        <f t="shared" si="28"/>
        <v>0.11</v>
      </c>
      <c r="C51" s="5">
        <f t="shared" si="29"/>
        <v>113610754.40000001</v>
      </c>
      <c r="D51" s="5">
        <f t="shared" si="29"/>
        <v>81150622.850000009</v>
      </c>
      <c r="E51" s="5">
        <f t="shared" si="26"/>
        <v>56805377.200000003</v>
      </c>
      <c r="F51" s="5">
        <f t="shared" si="26"/>
        <v>40575017.450000003</v>
      </c>
      <c r="G51" s="5">
        <f t="shared" si="26"/>
        <v>32460131.549999997</v>
      </c>
      <c r="H51" s="5">
        <f t="shared" si="26"/>
        <v>24345245.650000002</v>
      </c>
      <c r="I51" s="5">
        <f t="shared" si="26"/>
        <v>16230359.750000002</v>
      </c>
      <c r="J51" s="5">
        <f t="shared" si="26"/>
        <v>16230359.750000002</v>
      </c>
      <c r="K51" s="5">
        <f t="shared" si="26"/>
        <v>12172328.85</v>
      </c>
      <c r="L51" s="5">
        <f t="shared" si="26"/>
        <v>12172328.85</v>
      </c>
      <c r="M51" s="46"/>
      <c r="O51" s="8">
        <f t="shared" si="30"/>
        <v>5345</v>
      </c>
      <c r="P51" s="4">
        <f t="shared" si="30"/>
        <v>0.11</v>
      </c>
      <c r="Q51" s="5">
        <f t="shared" si="31"/>
        <v>113610754.40000001</v>
      </c>
      <c r="R51" s="5">
        <f t="shared" si="32"/>
        <v>81150622.850000009</v>
      </c>
      <c r="S51" s="5">
        <f t="shared" si="33"/>
        <v>56805377.200000003</v>
      </c>
      <c r="T51" s="5">
        <f t="shared" si="34"/>
        <v>40575017.450000003</v>
      </c>
      <c r="U51" s="5">
        <f t="shared" si="34"/>
        <v>32460131.549999997</v>
      </c>
      <c r="V51" s="5">
        <f t="shared" si="34"/>
        <v>24345245.650000002</v>
      </c>
      <c r="W51" s="5">
        <f t="shared" si="34"/>
        <v>16230359.750000002</v>
      </c>
      <c r="X51" s="5">
        <f t="shared" si="34"/>
        <v>16230359.750000002</v>
      </c>
      <c r="Y51" s="5">
        <f t="shared" si="34"/>
        <v>12172328.85</v>
      </c>
      <c r="Z51" s="5">
        <f t="shared" si="34"/>
        <v>12172328.85</v>
      </c>
      <c r="AA51" s="46"/>
    </row>
    <row r="52" spans="1:27" ht="15" thickTop="1" thickBot="1" x14ac:dyDescent="0.6">
      <c r="A52" s="8">
        <v>7291</v>
      </c>
      <c r="B52" s="4">
        <f t="shared" si="28"/>
        <v>0.1</v>
      </c>
      <c r="C52" s="5">
        <f t="shared" si="29"/>
        <v>140885451.20000002</v>
      </c>
      <c r="D52" s="5">
        <f t="shared" si="29"/>
        <v>100632569.30000001</v>
      </c>
      <c r="E52" s="5">
        <f t="shared" si="26"/>
        <v>70442725.600000009</v>
      </c>
      <c r="F52" s="5">
        <f t="shared" si="26"/>
        <v>50315920.100000001</v>
      </c>
      <c r="G52" s="5">
        <f t="shared" si="26"/>
        <v>40252881.900000006</v>
      </c>
      <c r="H52" s="5">
        <f t="shared" si="26"/>
        <v>30189843.699999999</v>
      </c>
      <c r="I52" s="5">
        <f t="shared" si="26"/>
        <v>20126805.5</v>
      </c>
      <c r="J52" s="5">
        <f t="shared" si="26"/>
        <v>20126805.5</v>
      </c>
      <c r="K52" s="5">
        <f t="shared" si="26"/>
        <v>15094557.300000001</v>
      </c>
      <c r="L52" s="5">
        <f t="shared" si="26"/>
        <v>15094557.300000001</v>
      </c>
      <c r="M52" s="46"/>
      <c r="O52" s="8">
        <f t="shared" si="30"/>
        <v>7291</v>
      </c>
      <c r="P52" s="4">
        <f t="shared" si="30"/>
        <v>0.1</v>
      </c>
      <c r="Q52" s="5">
        <f t="shared" si="31"/>
        <v>140885451.20000002</v>
      </c>
      <c r="R52" s="5">
        <f t="shared" si="32"/>
        <v>100632569.30000001</v>
      </c>
      <c r="S52" s="5">
        <f t="shared" si="33"/>
        <v>70442725.600000009</v>
      </c>
      <c r="T52" s="5">
        <f t="shared" si="34"/>
        <v>50315920.100000001</v>
      </c>
      <c r="U52" s="5">
        <f t="shared" si="34"/>
        <v>40252881.900000006</v>
      </c>
      <c r="V52" s="5">
        <f t="shared" si="34"/>
        <v>30189843.699999999</v>
      </c>
      <c r="W52" s="5">
        <f t="shared" si="34"/>
        <v>20126805.5</v>
      </c>
      <c r="X52" s="5">
        <f t="shared" si="34"/>
        <v>20126805.5</v>
      </c>
      <c r="Y52" s="5">
        <f t="shared" si="34"/>
        <v>15094557.300000001</v>
      </c>
      <c r="Z52" s="5">
        <f t="shared" si="34"/>
        <v>15094557.300000001</v>
      </c>
      <c r="AA52" s="46"/>
    </row>
    <row r="53" spans="1:27" ht="15" thickTop="1" thickBot="1" x14ac:dyDescent="0.6">
      <c r="A53" s="8">
        <v>8233</v>
      </c>
      <c r="B53" s="4">
        <f t="shared" si="28"/>
        <v>0.13</v>
      </c>
      <c r="C53" s="5">
        <f t="shared" si="29"/>
        <v>206814277.28</v>
      </c>
      <c r="D53" s="5">
        <f t="shared" si="29"/>
        <v>147724636.67000002</v>
      </c>
      <c r="E53" s="5">
        <f t="shared" si="26"/>
        <v>103407138.64</v>
      </c>
      <c r="F53" s="5">
        <f t="shared" si="26"/>
        <v>73861783.189999998</v>
      </c>
      <c r="G53" s="5">
        <f t="shared" si="26"/>
        <v>59089640.609999999</v>
      </c>
      <c r="H53" s="5">
        <f t="shared" si="26"/>
        <v>44317498.030000001</v>
      </c>
      <c r="I53" s="5">
        <f t="shared" si="26"/>
        <v>29545355.449999999</v>
      </c>
      <c r="J53" s="5">
        <f t="shared" si="26"/>
        <v>29545355.449999999</v>
      </c>
      <c r="K53" s="5">
        <f t="shared" si="26"/>
        <v>22158213.869999997</v>
      </c>
      <c r="L53" s="5">
        <f t="shared" si="26"/>
        <v>22158213.869999997</v>
      </c>
      <c r="M53" s="46"/>
      <c r="O53" s="8">
        <f t="shared" si="30"/>
        <v>8233</v>
      </c>
      <c r="P53" s="4">
        <f t="shared" si="30"/>
        <v>0.13</v>
      </c>
      <c r="Q53" s="5">
        <f t="shared" si="31"/>
        <v>206814277.28</v>
      </c>
      <c r="R53" s="5">
        <f t="shared" si="32"/>
        <v>147724636.67000002</v>
      </c>
      <c r="S53" s="5">
        <f t="shared" si="33"/>
        <v>103407138.64</v>
      </c>
      <c r="T53" s="5">
        <f t="shared" si="34"/>
        <v>73861783.189999998</v>
      </c>
      <c r="U53" s="5">
        <f t="shared" si="34"/>
        <v>59089640.609999999</v>
      </c>
      <c r="V53" s="5">
        <f t="shared" si="34"/>
        <v>44317498.030000001</v>
      </c>
      <c r="W53" s="5">
        <f t="shared" si="34"/>
        <v>29545355.449999999</v>
      </c>
      <c r="X53" s="5">
        <f t="shared" si="34"/>
        <v>29545355.449999999</v>
      </c>
      <c r="Y53" s="5">
        <f t="shared" si="34"/>
        <v>22158213.869999997</v>
      </c>
      <c r="Z53" s="5">
        <f t="shared" si="34"/>
        <v>22158213.869999997</v>
      </c>
      <c r="AA53" s="46"/>
    </row>
    <row r="54" spans="1:27" ht="15" thickTop="1" thickBot="1" x14ac:dyDescent="0.6">
      <c r="A54" s="8">
        <v>10860</v>
      </c>
      <c r="B54" s="4">
        <f t="shared" si="28"/>
        <v>0.11</v>
      </c>
      <c r="C54" s="5">
        <f t="shared" si="29"/>
        <v>230834947.20000002</v>
      </c>
      <c r="D54" s="5">
        <f>D$1*$B54*$A54</f>
        <v>164882275.80000001</v>
      </c>
      <c r="E54" s="5">
        <f t="shared" si="26"/>
        <v>115417473.60000001</v>
      </c>
      <c r="F54" s="5">
        <f t="shared" si="26"/>
        <v>82440540.599999994</v>
      </c>
      <c r="G54" s="5">
        <f t="shared" si="26"/>
        <v>65952671.399999999</v>
      </c>
      <c r="H54" s="5">
        <f t="shared" si="26"/>
        <v>49464802.200000003</v>
      </c>
      <c r="I54" s="5">
        <f t="shared" si="26"/>
        <v>32976933.000000004</v>
      </c>
      <c r="J54" s="5">
        <f t="shared" si="26"/>
        <v>32976933.000000004</v>
      </c>
      <c r="K54" s="5">
        <f t="shared" si="26"/>
        <v>24731803.800000001</v>
      </c>
      <c r="L54" s="5">
        <f t="shared" si="26"/>
        <v>24731803.800000001</v>
      </c>
      <c r="M54" s="46"/>
      <c r="O54" s="8">
        <f t="shared" si="30"/>
        <v>10860</v>
      </c>
      <c r="P54" s="4">
        <f t="shared" si="30"/>
        <v>0.11</v>
      </c>
      <c r="Q54" s="5">
        <f t="shared" si="31"/>
        <v>230834947.20000002</v>
      </c>
      <c r="R54" s="5">
        <f t="shared" si="32"/>
        <v>164882275.80000001</v>
      </c>
      <c r="S54" s="5">
        <f t="shared" si="33"/>
        <v>115417473.60000001</v>
      </c>
      <c r="T54" s="5">
        <f t="shared" si="34"/>
        <v>82440540.599999994</v>
      </c>
      <c r="U54" s="5">
        <f t="shared" si="34"/>
        <v>65952671.399999999</v>
      </c>
      <c r="V54" s="5">
        <f t="shared" si="34"/>
        <v>49464802.200000003</v>
      </c>
      <c r="W54" s="5">
        <f t="shared" si="34"/>
        <v>32976933.000000004</v>
      </c>
      <c r="X54" s="5">
        <f t="shared" si="34"/>
        <v>32976933.000000004</v>
      </c>
      <c r="Y54" s="5">
        <f t="shared" si="34"/>
        <v>24731803.800000001</v>
      </c>
      <c r="Z54" s="5">
        <f>Z$1*$B54*$A54</f>
        <v>24731803.800000001</v>
      </c>
      <c r="AA54" s="46"/>
    </row>
    <row r="55" spans="1:27" ht="15" thickTop="1" thickBot="1" x14ac:dyDescent="0.6">
      <c r="A55" s="8">
        <v>14192</v>
      </c>
      <c r="B55" s="4">
        <f t="shared" si="28"/>
        <v>0.13</v>
      </c>
      <c r="C55" s="5">
        <f t="shared" si="29"/>
        <v>356505310.71999997</v>
      </c>
      <c r="D55" s="5">
        <f t="shared" si="29"/>
        <v>254646914.08000001</v>
      </c>
      <c r="E55" s="5">
        <f t="shared" si="26"/>
        <v>178252655.35999998</v>
      </c>
      <c r="F55" s="5">
        <f t="shared" si="26"/>
        <v>127322534.56</v>
      </c>
      <c r="G55" s="5">
        <f t="shared" si="26"/>
        <v>101858396.64</v>
      </c>
      <c r="H55" s="5">
        <f t="shared" si="26"/>
        <v>76394258.719999999</v>
      </c>
      <c r="I55" s="5">
        <f t="shared" si="26"/>
        <v>50930120.800000004</v>
      </c>
      <c r="J55" s="5">
        <f t="shared" si="26"/>
        <v>50930120.800000004</v>
      </c>
      <c r="K55" s="5">
        <f t="shared" si="26"/>
        <v>38196206.879999995</v>
      </c>
      <c r="L55" s="5">
        <f t="shared" si="26"/>
        <v>38196206.879999995</v>
      </c>
      <c r="M55" s="46"/>
      <c r="O55" s="8">
        <f t="shared" si="30"/>
        <v>14192</v>
      </c>
      <c r="P55" s="4">
        <f t="shared" si="30"/>
        <v>0.13</v>
      </c>
      <c r="Q55" s="5">
        <f t="shared" si="31"/>
        <v>356505310.71999997</v>
      </c>
      <c r="R55" s="5">
        <f t="shared" si="32"/>
        <v>254646914.08000001</v>
      </c>
      <c r="S55" s="5">
        <f t="shared" si="33"/>
        <v>178252655.35999998</v>
      </c>
      <c r="T55" s="5">
        <f t="shared" si="34"/>
        <v>127322534.56</v>
      </c>
      <c r="U55" s="5">
        <f t="shared" si="34"/>
        <v>101858396.64</v>
      </c>
      <c r="V55" s="5">
        <f t="shared" si="34"/>
        <v>76394258.719999999</v>
      </c>
      <c r="W55" s="5">
        <f t="shared" si="34"/>
        <v>50930120.800000004</v>
      </c>
      <c r="X55" s="5">
        <f t="shared" si="34"/>
        <v>50930120.800000004</v>
      </c>
      <c r="Y55" s="5">
        <f t="shared" si="34"/>
        <v>38196206.879999995</v>
      </c>
      <c r="Z55" s="5">
        <f t="shared" si="34"/>
        <v>38196206.879999995</v>
      </c>
      <c r="AA55" s="46"/>
    </row>
    <row r="56" spans="1:27" ht="15" thickTop="1" thickBot="1" x14ac:dyDescent="0.6">
      <c r="A56" s="8">
        <v>15038</v>
      </c>
      <c r="B56" s="4">
        <f t="shared" si="28"/>
        <v>0.15</v>
      </c>
      <c r="C56" s="5">
        <f t="shared" si="29"/>
        <v>435873422.39999998</v>
      </c>
      <c r="D56" s="5">
        <f t="shared" si="29"/>
        <v>311338481.10000002</v>
      </c>
      <c r="E56" s="5">
        <f t="shared" si="26"/>
        <v>217936711.19999999</v>
      </c>
      <c r="F56" s="5">
        <f t="shared" si="26"/>
        <v>155668112.69999999</v>
      </c>
      <c r="G56" s="5">
        <f t="shared" si="26"/>
        <v>124534941.30000001</v>
      </c>
      <c r="H56" s="5">
        <f t="shared" si="26"/>
        <v>93401769.900000006</v>
      </c>
      <c r="I56" s="5">
        <f t="shared" si="26"/>
        <v>62268598.5</v>
      </c>
      <c r="J56" s="5">
        <f t="shared" si="26"/>
        <v>62268598.5</v>
      </c>
      <c r="K56" s="5">
        <f t="shared" si="26"/>
        <v>46699757.099999994</v>
      </c>
      <c r="L56" s="5">
        <f t="shared" si="26"/>
        <v>46699757.099999994</v>
      </c>
      <c r="M56" s="46"/>
      <c r="O56" s="8">
        <f t="shared" si="30"/>
        <v>15038</v>
      </c>
      <c r="P56" s="4">
        <f t="shared" si="30"/>
        <v>0.15</v>
      </c>
      <c r="Q56" s="5">
        <f t="shared" si="31"/>
        <v>435873422.39999998</v>
      </c>
      <c r="R56" s="5">
        <f t="shared" si="32"/>
        <v>311338481.10000002</v>
      </c>
      <c r="S56" s="5">
        <f t="shared" si="33"/>
        <v>217936711.19999999</v>
      </c>
      <c r="T56" s="5">
        <f t="shared" si="34"/>
        <v>155668112.69999999</v>
      </c>
      <c r="U56" s="5">
        <f t="shared" si="34"/>
        <v>124534941.30000001</v>
      </c>
      <c r="V56" s="5">
        <f t="shared" si="34"/>
        <v>93401769.900000006</v>
      </c>
      <c r="W56" s="5">
        <f t="shared" si="34"/>
        <v>62268598.5</v>
      </c>
      <c r="X56" s="5">
        <f t="shared" si="34"/>
        <v>62268598.5</v>
      </c>
      <c r="Y56" s="5">
        <f t="shared" si="34"/>
        <v>46699757.099999994</v>
      </c>
      <c r="Z56" s="5">
        <f t="shared" si="34"/>
        <v>46699757.099999994</v>
      </c>
      <c r="AA56" s="46"/>
    </row>
    <row r="57" spans="1:27" ht="15" thickTop="1" thickBot="1" x14ac:dyDescent="0.6">
      <c r="A57" s="8">
        <v>29652</v>
      </c>
      <c r="B57" s="4">
        <f t="shared" si="28"/>
        <v>0.1</v>
      </c>
      <c r="C57" s="5">
        <f t="shared" si="29"/>
        <v>572971526.39999998</v>
      </c>
      <c r="D57" s="5">
        <f t="shared" si="29"/>
        <v>409265799.60000002</v>
      </c>
      <c r="E57" s="5">
        <f t="shared" si="26"/>
        <v>286485763.19999999</v>
      </c>
      <c r="F57" s="5">
        <f t="shared" si="26"/>
        <v>204631417.20000002</v>
      </c>
      <c r="G57" s="5">
        <f t="shared" si="26"/>
        <v>163705726.80000001</v>
      </c>
      <c r="H57" s="5">
        <f t="shared" si="26"/>
        <v>122780036.39999999</v>
      </c>
      <c r="I57" s="5">
        <f t="shared" si="26"/>
        <v>81854346</v>
      </c>
      <c r="J57" s="5">
        <f t="shared" si="26"/>
        <v>81854346</v>
      </c>
      <c r="K57" s="5">
        <f t="shared" si="26"/>
        <v>61388535.600000009</v>
      </c>
      <c r="L57" s="5">
        <f t="shared" si="26"/>
        <v>61388535.600000009</v>
      </c>
      <c r="M57" s="46"/>
      <c r="O57" s="8">
        <f t="shared" si="30"/>
        <v>29652</v>
      </c>
      <c r="P57" s="4">
        <f t="shared" si="30"/>
        <v>0.1</v>
      </c>
      <c r="Q57" s="5">
        <f t="shared" si="31"/>
        <v>572971526.39999998</v>
      </c>
      <c r="R57" s="5">
        <f t="shared" si="32"/>
        <v>409265799.60000002</v>
      </c>
      <c r="S57" s="5">
        <f t="shared" si="33"/>
        <v>286485763.19999999</v>
      </c>
      <c r="T57" s="5">
        <f t="shared" si="34"/>
        <v>204631417.20000002</v>
      </c>
      <c r="U57" s="5">
        <f t="shared" si="34"/>
        <v>163705726.80000001</v>
      </c>
      <c r="V57" s="5">
        <f t="shared" si="34"/>
        <v>122780036.39999999</v>
      </c>
      <c r="W57" s="5">
        <f t="shared" si="34"/>
        <v>81854346</v>
      </c>
      <c r="X57" s="5">
        <f t="shared" si="34"/>
        <v>81854346</v>
      </c>
      <c r="Y57" s="5">
        <f t="shared" si="34"/>
        <v>61388535.600000009</v>
      </c>
      <c r="Z57" s="5">
        <f t="shared" si="34"/>
        <v>61388535.600000009</v>
      </c>
      <c r="AA57" s="46"/>
    </row>
    <row r="58" spans="1:27" ht="15" thickTop="1" thickBot="1" x14ac:dyDescent="0.6">
      <c r="A58" s="9">
        <v>36832</v>
      </c>
      <c r="B58" s="10">
        <f t="shared" si="28"/>
        <v>0.05</v>
      </c>
      <c r="C58" s="11">
        <f t="shared" si="29"/>
        <v>355856051.19999999</v>
      </c>
      <c r="D58" s="11">
        <f t="shared" si="29"/>
        <v>254183156.80000001</v>
      </c>
      <c r="E58" s="11">
        <f t="shared" si="26"/>
        <v>177928025.59999999</v>
      </c>
      <c r="F58" s="11">
        <f t="shared" si="26"/>
        <v>127090657.60000001</v>
      </c>
      <c r="G58" s="11">
        <f t="shared" si="26"/>
        <v>101672894.40000001</v>
      </c>
      <c r="H58" s="11">
        <f t="shared" si="26"/>
        <v>76255131.200000003</v>
      </c>
      <c r="I58" s="11">
        <f t="shared" si="26"/>
        <v>50837368</v>
      </c>
      <c r="J58" s="11">
        <f t="shared" si="26"/>
        <v>50837368</v>
      </c>
      <c r="K58" s="11">
        <f t="shared" si="26"/>
        <v>38126644.800000004</v>
      </c>
      <c r="L58" s="11">
        <f t="shared" si="26"/>
        <v>38126644.800000004</v>
      </c>
      <c r="M58" s="47"/>
      <c r="O58" s="9">
        <f t="shared" si="30"/>
        <v>36832</v>
      </c>
      <c r="P58" s="10">
        <f t="shared" si="30"/>
        <v>0.05</v>
      </c>
      <c r="Q58" s="11">
        <f t="shared" si="31"/>
        <v>355856051.19999999</v>
      </c>
      <c r="R58" s="11">
        <f t="shared" si="32"/>
        <v>254183156.80000001</v>
      </c>
      <c r="S58" s="11">
        <f t="shared" si="33"/>
        <v>177928025.59999999</v>
      </c>
      <c r="T58" s="11">
        <f t="shared" si="34"/>
        <v>127090657.60000001</v>
      </c>
      <c r="U58" s="11">
        <f t="shared" si="34"/>
        <v>101672894.40000001</v>
      </c>
      <c r="V58" s="11">
        <f t="shared" si="34"/>
        <v>76255131.200000003</v>
      </c>
      <c r="W58" s="11">
        <f t="shared" si="34"/>
        <v>50837368</v>
      </c>
      <c r="X58" s="11">
        <f t="shared" si="34"/>
        <v>50837368</v>
      </c>
      <c r="Y58" s="11">
        <f t="shared" si="34"/>
        <v>38126644.800000004</v>
      </c>
      <c r="Z58" s="11">
        <f t="shared" si="34"/>
        <v>38126644.800000004</v>
      </c>
      <c r="AA58" s="47"/>
    </row>
    <row r="60" spans="1:27" ht="14.7" thickBot="1" x14ac:dyDescent="0.6"/>
    <row r="61" spans="1:27" ht="19.5" thickBot="1" x14ac:dyDescent="0.75">
      <c r="A61" s="12" t="str">
        <f>A1</f>
        <v>Year 2</v>
      </c>
      <c r="B61" s="6" t="s">
        <v>57</v>
      </c>
      <c r="C61" s="7">
        <v>193232</v>
      </c>
      <c r="D61" s="7">
        <v>138023</v>
      </c>
      <c r="E61" s="7">
        <v>96616</v>
      </c>
      <c r="F61" s="7">
        <v>69011</v>
      </c>
      <c r="G61" s="7">
        <v>55209</v>
      </c>
      <c r="H61" s="7">
        <v>41407</v>
      </c>
      <c r="I61" s="7">
        <v>27605</v>
      </c>
      <c r="J61" s="7">
        <v>27605</v>
      </c>
      <c r="K61" s="7">
        <v>20703</v>
      </c>
      <c r="L61" s="7">
        <v>20703</v>
      </c>
      <c r="M61" s="45" t="s">
        <v>60</v>
      </c>
      <c r="O61" s="12" t="str">
        <f>A61</f>
        <v>Year 2</v>
      </c>
      <c r="P61" s="6" t="s">
        <v>57</v>
      </c>
      <c r="Q61" s="7">
        <v>193232</v>
      </c>
      <c r="R61" s="7">
        <v>138023</v>
      </c>
      <c r="S61" s="7">
        <v>96616</v>
      </c>
      <c r="T61" s="7">
        <v>69011</v>
      </c>
      <c r="U61" s="7">
        <v>55209</v>
      </c>
      <c r="V61" s="7">
        <v>41407</v>
      </c>
      <c r="W61" s="7">
        <v>27605</v>
      </c>
      <c r="X61" s="7">
        <v>27605</v>
      </c>
      <c r="Y61" s="7">
        <v>20703</v>
      </c>
      <c r="Z61" s="7">
        <v>20703</v>
      </c>
      <c r="AA61" s="45" t="s">
        <v>55</v>
      </c>
    </row>
    <row r="62" spans="1:27" ht="29.4" thickTop="1" thickBot="1" x14ac:dyDescent="0.6">
      <c r="A62" s="13" t="s">
        <v>37</v>
      </c>
      <c r="B62" s="14" t="s">
        <v>53</v>
      </c>
      <c r="C62" s="13" t="s">
        <v>3</v>
      </c>
      <c r="D62" s="13" t="s">
        <v>4</v>
      </c>
      <c r="E62" s="13" t="s">
        <v>5</v>
      </c>
      <c r="F62" s="13" t="s">
        <v>6</v>
      </c>
      <c r="G62" s="13" t="s">
        <v>7</v>
      </c>
      <c r="H62" s="13" t="s">
        <v>8</v>
      </c>
      <c r="I62" s="13" t="s">
        <v>9</v>
      </c>
      <c r="J62" s="13" t="s">
        <v>10</v>
      </c>
      <c r="K62" s="13" t="s">
        <v>11</v>
      </c>
      <c r="L62" s="13" t="s">
        <v>12</v>
      </c>
      <c r="M62" s="46"/>
      <c r="O62" s="13" t="s">
        <v>37</v>
      </c>
      <c r="P62" s="14" t="s">
        <v>53</v>
      </c>
      <c r="Q62" s="13" t="s">
        <v>14</v>
      </c>
      <c r="R62" s="13" t="s">
        <v>15</v>
      </c>
      <c r="S62" s="13" t="s">
        <v>16</v>
      </c>
      <c r="T62" s="13" t="s">
        <v>17</v>
      </c>
      <c r="U62" s="13" t="s">
        <v>18</v>
      </c>
      <c r="V62" s="13" t="s">
        <v>19</v>
      </c>
      <c r="W62" s="13" t="s">
        <v>20</v>
      </c>
      <c r="X62" s="13" t="s">
        <v>21</v>
      </c>
      <c r="Y62" s="13" t="s">
        <v>22</v>
      </c>
      <c r="Z62" s="13" t="s">
        <v>23</v>
      </c>
      <c r="AA62" s="46"/>
    </row>
    <row r="63" spans="1:27" ht="14.7" thickBot="1" x14ac:dyDescent="0.6">
      <c r="A63" s="8">
        <v>806</v>
      </c>
      <c r="B63" s="4">
        <f>B48</f>
        <v>0.02</v>
      </c>
      <c r="C63" s="5">
        <f>C$1*$B63*$A63</f>
        <v>3114899.84</v>
      </c>
      <c r="D63" s="5">
        <f>D$1*$B63*$A63</f>
        <v>2224930.7600000002</v>
      </c>
      <c r="E63" s="5">
        <f t="shared" ref="E63:L73" si="35">E$1*$B63*$A63</f>
        <v>1557449.92</v>
      </c>
      <c r="F63" s="5">
        <f t="shared" si="35"/>
        <v>1112457.32</v>
      </c>
      <c r="G63" s="5">
        <f t="shared" si="35"/>
        <v>889969.08000000007</v>
      </c>
      <c r="H63" s="5">
        <f t="shared" si="35"/>
        <v>667480.84</v>
      </c>
      <c r="I63" s="5">
        <f t="shared" si="35"/>
        <v>444992.60000000003</v>
      </c>
      <c r="J63" s="5">
        <f t="shared" si="35"/>
        <v>444992.60000000003</v>
      </c>
      <c r="K63" s="5">
        <f t="shared" si="35"/>
        <v>333732.36</v>
      </c>
      <c r="L63" s="5">
        <f t="shared" si="35"/>
        <v>333732.36</v>
      </c>
      <c r="M63" s="46"/>
      <c r="O63" s="8">
        <f>A63</f>
        <v>806</v>
      </c>
      <c r="P63" s="4">
        <f>B63</f>
        <v>0.02</v>
      </c>
      <c r="Q63" s="5">
        <f>Q$1*$B63*$A63</f>
        <v>3114899.84</v>
      </c>
      <c r="R63" s="5">
        <f>R$1*$B63*$A63</f>
        <v>2224930.7600000002</v>
      </c>
      <c r="S63" s="5">
        <f>S$1*$B63*$A63</f>
        <v>1557449.92</v>
      </c>
      <c r="T63" s="5">
        <f>T$1*$B63*$A63</f>
        <v>1112457.32</v>
      </c>
      <c r="U63" s="5">
        <f t="shared" ref="U63:Z63" si="36">U$1*$B63*$A63</f>
        <v>889969.08000000007</v>
      </c>
      <c r="V63" s="5">
        <f t="shared" si="36"/>
        <v>667480.84</v>
      </c>
      <c r="W63" s="5">
        <f t="shared" si="36"/>
        <v>444992.60000000003</v>
      </c>
      <c r="X63" s="5">
        <f t="shared" si="36"/>
        <v>444992.60000000003</v>
      </c>
      <c r="Y63" s="5">
        <f t="shared" si="36"/>
        <v>333732.36</v>
      </c>
      <c r="Z63" s="5">
        <f t="shared" si="36"/>
        <v>333732.36</v>
      </c>
      <c r="AA63" s="46"/>
    </row>
    <row r="64" spans="1:27" ht="15" thickTop="1" thickBot="1" x14ac:dyDescent="0.6">
      <c r="A64" s="8">
        <v>1930</v>
      </c>
      <c r="B64" s="4">
        <f t="shared" ref="B64:B73" si="37">B49</f>
        <v>0.02</v>
      </c>
      <c r="C64" s="5">
        <f t="shared" ref="C64:D73" si="38">C$1*$B64*$A64</f>
        <v>7458755.2000000002</v>
      </c>
      <c r="D64" s="5">
        <f t="shared" si="38"/>
        <v>5327687.8</v>
      </c>
      <c r="E64" s="5">
        <f t="shared" si="35"/>
        <v>3729377.6</v>
      </c>
      <c r="F64" s="5">
        <f t="shared" si="35"/>
        <v>2663824.6</v>
      </c>
      <c r="G64" s="5">
        <f t="shared" si="35"/>
        <v>2131067.4</v>
      </c>
      <c r="H64" s="5">
        <f t="shared" si="35"/>
        <v>1598310.2</v>
      </c>
      <c r="I64" s="5">
        <f t="shared" si="35"/>
        <v>1065553</v>
      </c>
      <c r="J64" s="5">
        <f t="shared" si="35"/>
        <v>1065553</v>
      </c>
      <c r="K64" s="5">
        <f t="shared" si="35"/>
        <v>799135.8</v>
      </c>
      <c r="L64" s="5">
        <f t="shared" si="35"/>
        <v>799135.8</v>
      </c>
      <c r="M64" s="46"/>
      <c r="O64" s="8">
        <f t="shared" ref="O64:P73" si="39">A64</f>
        <v>1930</v>
      </c>
      <c r="P64" s="4">
        <f t="shared" si="39"/>
        <v>0.02</v>
      </c>
      <c r="Q64" s="5">
        <f t="shared" ref="Q64:Q73" si="40">Q$1*$B64*$A64</f>
        <v>7458755.2000000002</v>
      </c>
      <c r="R64" s="5">
        <f t="shared" ref="R64:R73" si="41">$D$1*$B64*$A64</f>
        <v>5327687.8</v>
      </c>
      <c r="S64" s="5">
        <f t="shared" ref="S64:S73" si="42">$E$1*$B64*$A64</f>
        <v>3729377.6</v>
      </c>
      <c r="T64" s="5">
        <f t="shared" ref="T64:Z73" si="43">T$1*$B64*$A64</f>
        <v>2663824.6</v>
      </c>
      <c r="U64" s="5">
        <f t="shared" si="43"/>
        <v>2131067.4</v>
      </c>
      <c r="V64" s="5">
        <f t="shared" si="43"/>
        <v>1598310.2</v>
      </c>
      <c r="W64" s="5">
        <f t="shared" si="43"/>
        <v>1065553</v>
      </c>
      <c r="X64" s="5">
        <f t="shared" si="43"/>
        <v>1065553</v>
      </c>
      <c r="Y64" s="5">
        <f t="shared" si="43"/>
        <v>799135.8</v>
      </c>
      <c r="Z64" s="5">
        <f t="shared" si="43"/>
        <v>799135.8</v>
      </c>
      <c r="AA64" s="46"/>
    </row>
    <row r="65" spans="1:27" ht="15" thickTop="1" thickBot="1" x14ac:dyDescent="0.6">
      <c r="A65" s="8">
        <v>3306</v>
      </c>
      <c r="B65" s="4">
        <f t="shared" si="37"/>
        <v>0.08</v>
      </c>
      <c r="C65" s="5">
        <f t="shared" si="38"/>
        <v>51105999.359999999</v>
      </c>
      <c r="D65" s="5">
        <f t="shared" si="38"/>
        <v>36504323.039999999</v>
      </c>
      <c r="E65" s="5">
        <f t="shared" si="35"/>
        <v>25552999.68</v>
      </c>
      <c r="F65" s="5">
        <f t="shared" si="35"/>
        <v>18252029.280000001</v>
      </c>
      <c r="G65" s="5">
        <f t="shared" si="35"/>
        <v>14601676.32</v>
      </c>
      <c r="H65" s="5">
        <f t="shared" si="35"/>
        <v>10951323.359999999</v>
      </c>
      <c r="I65" s="5">
        <f t="shared" si="35"/>
        <v>7300970.4000000004</v>
      </c>
      <c r="J65" s="5">
        <f t="shared" si="35"/>
        <v>7300970.4000000004</v>
      </c>
      <c r="K65" s="5">
        <f t="shared" si="35"/>
        <v>5475529.4400000004</v>
      </c>
      <c r="L65" s="5">
        <f t="shared" si="35"/>
        <v>5475529.4400000004</v>
      </c>
      <c r="M65" s="46"/>
      <c r="O65" s="8">
        <f t="shared" si="39"/>
        <v>3306</v>
      </c>
      <c r="P65" s="4">
        <f t="shared" si="39"/>
        <v>0.08</v>
      </c>
      <c r="Q65" s="5">
        <f t="shared" si="40"/>
        <v>51105999.359999999</v>
      </c>
      <c r="R65" s="5">
        <f t="shared" si="41"/>
        <v>36504323.039999999</v>
      </c>
      <c r="S65" s="5">
        <f t="shared" si="42"/>
        <v>25552999.68</v>
      </c>
      <c r="T65" s="5">
        <f t="shared" si="43"/>
        <v>18252029.280000001</v>
      </c>
      <c r="U65" s="5">
        <f t="shared" si="43"/>
        <v>14601676.32</v>
      </c>
      <c r="V65" s="5">
        <f t="shared" si="43"/>
        <v>10951323.359999999</v>
      </c>
      <c r="W65" s="5">
        <f t="shared" si="43"/>
        <v>7300970.4000000004</v>
      </c>
      <c r="X65" s="5">
        <f t="shared" si="43"/>
        <v>7300970.4000000004</v>
      </c>
      <c r="Y65" s="5">
        <f t="shared" si="43"/>
        <v>5475529.4400000004</v>
      </c>
      <c r="Z65" s="5">
        <f t="shared" si="43"/>
        <v>5475529.4400000004</v>
      </c>
      <c r="AA65" s="46"/>
    </row>
    <row r="66" spans="1:27" ht="15" thickTop="1" thickBot="1" x14ac:dyDescent="0.6">
      <c r="A66" s="8">
        <v>5102</v>
      </c>
      <c r="B66" s="4">
        <f t="shared" si="37"/>
        <v>0.11</v>
      </c>
      <c r="C66" s="5">
        <f t="shared" si="38"/>
        <v>108445663.04000001</v>
      </c>
      <c r="D66" s="5">
        <f t="shared" si="38"/>
        <v>77461268.060000002</v>
      </c>
      <c r="E66" s="5">
        <f t="shared" si="35"/>
        <v>54222831.520000003</v>
      </c>
      <c r="F66" s="5">
        <f t="shared" si="35"/>
        <v>38730353.420000002</v>
      </c>
      <c r="G66" s="5">
        <f t="shared" si="35"/>
        <v>30984394.98</v>
      </c>
      <c r="H66" s="5">
        <f t="shared" si="35"/>
        <v>23238436.540000003</v>
      </c>
      <c r="I66" s="5">
        <f t="shared" si="35"/>
        <v>15492478.100000001</v>
      </c>
      <c r="J66" s="5">
        <f t="shared" si="35"/>
        <v>15492478.100000001</v>
      </c>
      <c r="K66" s="5">
        <f t="shared" si="35"/>
        <v>11618937.66</v>
      </c>
      <c r="L66" s="5">
        <f t="shared" si="35"/>
        <v>11618937.66</v>
      </c>
      <c r="M66" s="46"/>
      <c r="O66" s="8">
        <f t="shared" si="39"/>
        <v>5102</v>
      </c>
      <c r="P66" s="4">
        <f t="shared" si="39"/>
        <v>0.11</v>
      </c>
      <c r="Q66" s="5">
        <f t="shared" si="40"/>
        <v>108445663.04000001</v>
      </c>
      <c r="R66" s="5">
        <f t="shared" si="41"/>
        <v>77461268.060000002</v>
      </c>
      <c r="S66" s="5">
        <f t="shared" si="42"/>
        <v>54222831.520000003</v>
      </c>
      <c r="T66" s="5">
        <f t="shared" si="43"/>
        <v>38730353.420000002</v>
      </c>
      <c r="U66" s="5">
        <f t="shared" si="43"/>
        <v>30984394.98</v>
      </c>
      <c r="V66" s="5">
        <f t="shared" si="43"/>
        <v>23238436.540000003</v>
      </c>
      <c r="W66" s="5">
        <f t="shared" si="43"/>
        <v>15492478.100000001</v>
      </c>
      <c r="X66" s="5">
        <f t="shared" si="43"/>
        <v>15492478.100000001</v>
      </c>
      <c r="Y66" s="5">
        <f t="shared" si="43"/>
        <v>11618937.66</v>
      </c>
      <c r="Z66" s="5">
        <f t="shared" si="43"/>
        <v>11618937.66</v>
      </c>
      <c r="AA66" s="46"/>
    </row>
    <row r="67" spans="1:27" ht="15" thickTop="1" thickBot="1" x14ac:dyDescent="0.6">
      <c r="A67" s="8">
        <v>6210</v>
      </c>
      <c r="B67" s="4">
        <f t="shared" si="37"/>
        <v>0.1</v>
      </c>
      <c r="C67" s="5">
        <f t="shared" si="38"/>
        <v>119997072</v>
      </c>
      <c r="D67" s="5">
        <f t="shared" si="38"/>
        <v>85712283</v>
      </c>
      <c r="E67" s="5">
        <f t="shared" si="35"/>
        <v>59998536</v>
      </c>
      <c r="F67" s="5">
        <f t="shared" si="35"/>
        <v>42855831</v>
      </c>
      <c r="G67" s="5">
        <f t="shared" si="35"/>
        <v>34284789</v>
      </c>
      <c r="H67" s="5">
        <f t="shared" si="35"/>
        <v>25713747</v>
      </c>
      <c r="I67" s="5">
        <f t="shared" si="35"/>
        <v>17142705</v>
      </c>
      <c r="J67" s="5">
        <f t="shared" si="35"/>
        <v>17142705</v>
      </c>
      <c r="K67" s="5">
        <f t="shared" si="35"/>
        <v>12856563.000000002</v>
      </c>
      <c r="L67" s="5">
        <f t="shared" si="35"/>
        <v>12856563.000000002</v>
      </c>
      <c r="M67" s="46"/>
      <c r="O67" s="8">
        <f t="shared" si="39"/>
        <v>6210</v>
      </c>
      <c r="P67" s="4">
        <f t="shared" si="39"/>
        <v>0.1</v>
      </c>
      <c r="Q67" s="5">
        <f t="shared" si="40"/>
        <v>119997072</v>
      </c>
      <c r="R67" s="5">
        <f t="shared" si="41"/>
        <v>85712283</v>
      </c>
      <c r="S67" s="5">
        <f t="shared" si="42"/>
        <v>59998536</v>
      </c>
      <c r="T67" s="5">
        <f t="shared" si="43"/>
        <v>42855831</v>
      </c>
      <c r="U67" s="5">
        <f t="shared" si="43"/>
        <v>34284789</v>
      </c>
      <c r="V67" s="5">
        <f t="shared" si="43"/>
        <v>25713747</v>
      </c>
      <c r="W67" s="5">
        <f t="shared" si="43"/>
        <v>17142705</v>
      </c>
      <c r="X67" s="5">
        <f t="shared" si="43"/>
        <v>17142705</v>
      </c>
      <c r="Y67" s="5">
        <f t="shared" si="43"/>
        <v>12856563.000000002</v>
      </c>
      <c r="Z67" s="5">
        <f t="shared" si="43"/>
        <v>12856563.000000002</v>
      </c>
      <c r="AA67" s="46"/>
    </row>
    <row r="68" spans="1:27" ht="15" thickTop="1" thickBot="1" x14ac:dyDescent="0.6">
      <c r="A68" s="8">
        <v>8644</v>
      </c>
      <c r="B68" s="4">
        <f t="shared" si="37"/>
        <v>0.13</v>
      </c>
      <c r="C68" s="5">
        <f t="shared" si="38"/>
        <v>217138663.03999999</v>
      </c>
      <c r="D68" s="5">
        <f t="shared" si="38"/>
        <v>155099205.56</v>
      </c>
      <c r="E68" s="5">
        <f t="shared" si="35"/>
        <v>108569331.52</v>
      </c>
      <c r="F68" s="5">
        <f t="shared" si="35"/>
        <v>77549040.920000002</v>
      </c>
      <c r="G68" s="5">
        <f t="shared" si="35"/>
        <v>62039457.480000004</v>
      </c>
      <c r="H68" s="5">
        <f t="shared" si="35"/>
        <v>46529874.039999999</v>
      </c>
      <c r="I68" s="5">
        <f t="shared" si="35"/>
        <v>31020290.600000001</v>
      </c>
      <c r="J68" s="5">
        <f t="shared" si="35"/>
        <v>31020290.600000001</v>
      </c>
      <c r="K68" s="5">
        <f t="shared" si="35"/>
        <v>23264375.16</v>
      </c>
      <c r="L68" s="5">
        <f t="shared" si="35"/>
        <v>23264375.16</v>
      </c>
      <c r="M68" s="46"/>
      <c r="O68" s="8">
        <f t="shared" si="39"/>
        <v>8644</v>
      </c>
      <c r="P68" s="4">
        <f t="shared" si="39"/>
        <v>0.13</v>
      </c>
      <c r="Q68" s="5">
        <f t="shared" si="40"/>
        <v>217138663.03999999</v>
      </c>
      <c r="R68" s="5">
        <f t="shared" si="41"/>
        <v>155099205.56</v>
      </c>
      <c r="S68" s="5">
        <f t="shared" si="42"/>
        <v>108569331.52</v>
      </c>
      <c r="T68" s="5">
        <f t="shared" si="43"/>
        <v>77549040.920000002</v>
      </c>
      <c r="U68" s="5">
        <f t="shared" si="43"/>
        <v>62039457.480000004</v>
      </c>
      <c r="V68" s="5">
        <f t="shared" si="43"/>
        <v>46529874.039999999</v>
      </c>
      <c r="W68" s="5">
        <f t="shared" si="43"/>
        <v>31020290.600000001</v>
      </c>
      <c r="X68" s="5">
        <f t="shared" si="43"/>
        <v>31020290.600000001</v>
      </c>
      <c r="Y68" s="5">
        <f t="shared" si="43"/>
        <v>23264375.16</v>
      </c>
      <c r="Z68" s="5">
        <f t="shared" si="43"/>
        <v>23264375.16</v>
      </c>
      <c r="AA68" s="46"/>
    </row>
    <row r="69" spans="1:27" ht="15" thickTop="1" thickBot="1" x14ac:dyDescent="0.6">
      <c r="A69" s="8">
        <v>11527</v>
      </c>
      <c r="B69" s="4">
        <f t="shared" si="37"/>
        <v>0.11</v>
      </c>
      <c r="C69" s="5">
        <f t="shared" si="38"/>
        <v>245012379.03999999</v>
      </c>
      <c r="D69" s="5">
        <f>D$1*$B69*$A69</f>
        <v>175009023.31</v>
      </c>
      <c r="E69" s="5">
        <f t="shared" si="35"/>
        <v>122506189.52</v>
      </c>
      <c r="F69" s="5">
        <f t="shared" si="35"/>
        <v>87503877.670000002</v>
      </c>
      <c r="G69" s="5">
        <f t="shared" si="35"/>
        <v>70003355.730000004</v>
      </c>
      <c r="H69" s="5">
        <f t="shared" si="35"/>
        <v>52502833.790000007</v>
      </c>
      <c r="I69" s="5">
        <f t="shared" si="35"/>
        <v>35002311.850000001</v>
      </c>
      <c r="J69" s="5">
        <f t="shared" si="35"/>
        <v>35002311.850000001</v>
      </c>
      <c r="K69" s="5">
        <f t="shared" si="35"/>
        <v>26250782.91</v>
      </c>
      <c r="L69" s="5">
        <f t="shared" si="35"/>
        <v>26250782.91</v>
      </c>
      <c r="M69" s="46"/>
      <c r="O69" s="8">
        <f t="shared" si="39"/>
        <v>11527</v>
      </c>
      <c r="P69" s="4">
        <f t="shared" si="39"/>
        <v>0.11</v>
      </c>
      <c r="Q69" s="5">
        <f t="shared" si="40"/>
        <v>245012379.03999999</v>
      </c>
      <c r="R69" s="5">
        <f t="shared" si="41"/>
        <v>175009023.31</v>
      </c>
      <c r="S69" s="5">
        <f t="shared" si="42"/>
        <v>122506189.52</v>
      </c>
      <c r="T69" s="5">
        <f t="shared" si="43"/>
        <v>87503877.670000002</v>
      </c>
      <c r="U69" s="5">
        <f t="shared" si="43"/>
        <v>70003355.730000004</v>
      </c>
      <c r="V69" s="5">
        <f t="shared" si="43"/>
        <v>52502833.790000007</v>
      </c>
      <c r="W69" s="5">
        <f t="shared" si="43"/>
        <v>35002311.850000001</v>
      </c>
      <c r="X69" s="5">
        <f t="shared" si="43"/>
        <v>35002311.850000001</v>
      </c>
      <c r="Y69" s="5">
        <f t="shared" si="43"/>
        <v>26250782.91</v>
      </c>
      <c r="Z69" s="5">
        <f>Z$1*$B69*$A69</f>
        <v>26250782.91</v>
      </c>
      <c r="AA69" s="46"/>
    </row>
    <row r="70" spans="1:27" ht="15" thickTop="1" thickBot="1" x14ac:dyDescent="0.6">
      <c r="A70" s="8">
        <v>14874</v>
      </c>
      <c r="B70" s="4">
        <f t="shared" si="37"/>
        <v>0.13</v>
      </c>
      <c r="C70" s="5">
        <f t="shared" si="38"/>
        <v>373637259.83999997</v>
      </c>
      <c r="D70" s="5">
        <f t="shared" si="38"/>
        <v>266884033.26000002</v>
      </c>
      <c r="E70" s="5">
        <f t="shared" si="35"/>
        <v>186818629.91999999</v>
      </c>
      <c r="F70" s="5">
        <f t="shared" si="35"/>
        <v>133441049.82000001</v>
      </c>
      <c r="G70" s="5">
        <f t="shared" si="35"/>
        <v>106753226.58</v>
      </c>
      <c r="H70" s="5">
        <f t="shared" si="35"/>
        <v>80065403.340000004</v>
      </c>
      <c r="I70" s="5">
        <f t="shared" si="35"/>
        <v>53377580.100000001</v>
      </c>
      <c r="J70" s="5">
        <f t="shared" si="35"/>
        <v>53377580.100000001</v>
      </c>
      <c r="K70" s="5">
        <f t="shared" si="35"/>
        <v>40031734.859999999</v>
      </c>
      <c r="L70" s="5">
        <f t="shared" si="35"/>
        <v>40031734.859999999</v>
      </c>
      <c r="M70" s="46"/>
      <c r="O70" s="8">
        <f t="shared" si="39"/>
        <v>14874</v>
      </c>
      <c r="P70" s="4">
        <f t="shared" si="39"/>
        <v>0.13</v>
      </c>
      <c r="Q70" s="5">
        <f t="shared" si="40"/>
        <v>373637259.83999997</v>
      </c>
      <c r="R70" s="5">
        <f t="shared" si="41"/>
        <v>266884033.26000002</v>
      </c>
      <c r="S70" s="5">
        <f t="shared" si="42"/>
        <v>186818629.91999999</v>
      </c>
      <c r="T70" s="5">
        <f t="shared" si="43"/>
        <v>133441049.82000001</v>
      </c>
      <c r="U70" s="5">
        <f t="shared" si="43"/>
        <v>106753226.58</v>
      </c>
      <c r="V70" s="5">
        <f t="shared" si="43"/>
        <v>80065403.340000004</v>
      </c>
      <c r="W70" s="5">
        <f t="shared" si="43"/>
        <v>53377580.100000001</v>
      </c>
      <c r="X70" s="5">
        <f t="shared" si="43"/>
        <v>53377580.100000001</v>
      </c>
      <c r="Y70" s="5">
        <f t="shared" si="43"/>
        <v>40031734.859999999</v>
      </c>
      <c r="Z70" s="5">
        <f t="shared" si="43"/>
        <v>40031734.859999999</v>
      </c>
      <c r="AA70" s="46"/>
    </row>
    <row r="71" spans="1:27" ht="15" thickTop="1" thickBot="1" x14ac:dyDescent="0.6">
      <c r="A71" s="8">
        <v>16893</v>
      </c>
      <c r="B71" s="4">
        <f t="shared" si="37"/>
        <v>0.15</v>
      </c>
      <c r="C71" s="5">
        <f t="shared" si="38"/>
        <v>489640226.39999998</v>
      </c>
      <c r="D71" s="5">
        <f t="shared" si="38"/>
        <v>349743380.85000002</v>
      </c>
      <c r="E71" s="5">
        <f t="shared" si="35"/>
        <v>244820113.19999999</v>
      </c>
      <c r="F71" s="5">
        <f t="shared" si="35"/>
        <v>174870423.44999999</v>
      </c>
      <c r="G71" s="5">
        <f t="shared" si="35"/>
        <v>139896845.55000001</v>
      </c>
      <c r="H71" s="5">
        <f t="shared" si="35"/>
        <v>104923267.65000001</v>
      </c>
      <c r="I71" s="5">
        <f t="shared" si="35"/>
        <v>69949689.75</v>
      </c>
      <c r="J71" s="5">
        <f t="shared" si="35"/>
        <v>69949689.75</v>
      </c>
      <c r="K71" s="5">
        <f t="shared" si="35"/>
        <v>52460366.849999994</v>
      </c>
      <c r="L71" s="5">
        <f t="shared" si="35"/>
        <v>52460366.849999994</v>
      </c>
      <c r="M71" s="46"/>
      <c r="O71" s="8">
        <f t="shared" si="39"/>
        <v>16893</v>
      </c>
      <c r="P71" s="4">
        <f t="shared" si="39"/>
        <v>0.15</v>
      </c>
      <c r="Q71" s="5">
        <f t="shared" si="40"/>
        <v>489640226.39999998</v>
      </c>
      <c r="R71" s="5">
        <f t="shared" si="41"/>
        <v>349743380.85000002</v>
      </c>
      <c r="S71" s="5">
        <f t="shared" si="42"/>
        <v>244820113.19999999</v>
      </c>
      <c r="T71" s="5">
        <f t="shared" si="43"/>
        <v>174870423.44999999</v>
      </c>
      <c r="U71" s="5">
        <f t="shared" si="43"/>
        <v>139896845.55000001</v>
      </c>
      <c r="V71" s="5">
        <f t="shared" si="43"/>
        <v>104923267.65000001</v>
      </c>
      <c r="W71" s="5">
        <f t="shared" si="43"/>
        <v>69949689.75</v>
      </c>
      <c r="X71" s="5">
        <f t="shared" si="43"/>
        <v>69949689.75</v>
      </c>
      <c r="Y71" s="5">
        <f t="shared" si="43"/>
        <v>52460366.849999994</v>
      </c>
      <c r="Z71" s="5">
        <f t="shared" si="43"/>
        <v>52460366.849999994</v>
      </c>
      <c r="AA71" s="46"/>
    </row>
    <row r="72" spans="1:27" ht="15" thickTop="1" thickBot="1" x14ac:dyDescent="0.6">
      <c r="A72" s="8">
        <v>24869</v>
      </c>
      <c r="B72" s="4">
        <f t="shared" si="37"/>
        <v>0.1</v>
      </c>
      <c r="C72" s="5">
        <f t="shared" si="38"/>
        <v>480548660.80000001</v>
      </c>
      <c r="D72" s="5">
        <f t="shared" si="38"/>
        <v>343249398.70000005</v>
      </c>
      <c r="E72" s="5">
        <f t="shared" si="35"/>
        <v>240274330.40000001</v>
      </c>
      <c r="F72" s="5">
        <f t="shared" si="35"/>
        <v>171623455.90000001</v>
      </c>
      <c r="G72" s="5">
        <f t="shared" si="35"/>
        <v>137299262.10000002</v>
      </c>
      <c r="H72" s="5">
        <f t="shared" si="35"/>
        <v>102975068.3</v>
      </c>
      <c r="I72" s="5">
        <f t="shared" si="35"/>
        <v>68650874.5</v>
      </c>
      <c r="J72" s="5">
        <f t="shared" si="35"/>
        <v>68650874.5</v>
      </c>
      <c r="K72" s="5">
        <f t="shared" si="35"/>
        <v>51486290.700000003</v>
      </c>
      <c r="L72" s="5">
        <f t="shared" si="35"/>
        <v>51486290.700000003</v>
      </c>
      <c r="M72" s="46"/>
      <c r="O72" s="8">
        <f t="shared" si="39"/>
        <v>24869</v>
      </c>
      <c r="P72" s="4">
        <f t="shared" si="39"/>
        <v>0.1</v>
      </c>
      <c r="Q72" s="5">
        <f t="shared" si="40"/>
        <v>480548660.80000001</v>
      </c>
      <c r="R72" s="5">
        <f t="shared" si="41"/>
        <v>343249398.70000005</v>
      </c>
      <c r="S72" s="5">
        <f t="shared" si="42"/>
        <v>240274330.40000001</v>
      </c>
      <c r="T72" s="5">
        <f t="shared" si="43"/>
        <v>171623455.90000001</v>
      </c>
      <c r="U72" s="5">
        <f t="shared" si="43"/>
        <v>137299262.10000002</v>
      </c>
      <c r="V72" s="5">
        <f t="shared" si="43"/>
        <v>102975068.3</v>
      </c>
      <c r="W72" s="5">
        <f t="shared" si="43"/>
        <v>68650874.5</v>
      </c>
      <c r="X72" s="5">
        <f t="shared" si="43"/>
        <v>68650874.5</v>
      </c>
      <c r="Y72" s="5">
        <f t="shared" si="43"/>
        <v>51486290.700000003</v>
      </c>
      <c r="Z72" s="5">
        <f t="shared" si="43"/>
        <v>51486290.700000003</v>
      </c>
      <c r="AA72" s="46"/>
    </row>
    <row r="73" spans="1:27" ht="15" thickTop="1" thickBot="1" x14ac:dyDescent="0.6">
      <c r="A73" s="9">
        <v>41605</v>
      </c>
      <c r="B73" s="10">
        <f t="shared" si="37"/>
        <v>0.05</v>
      </c>
      <c r="C73" s="11">
        <f t="shared" si="38"/>
        <v>401970868</v>
      </c>
      <c r="D73" s="11">
        <f t="shared" si="38"/>
        <v>287122345.75</v>
      </c>
      <c r="E73" s="11">
        <f t="shared" si="35"/>
        <v>200985434</v>
      </c>
      <c r="F73" s="11">
        <f t="shared" si="35"/>
        <v>143560132.75</v>
      </c>
      <c r="G73" s="11">
        <f t="shared" si="35"/>
        <v>114848522.25000001</v>
      </c>
      <c r="H73" s="11">
        <f t="shared" si="35"/>
        <v>86136911.75</v>
      </c>
      <c r="I73" s="11">
        <f t="shared" si="35"/>
        <v>57425301.25</v>
      </c>
      <c r="J73" s="11">
        <f t="shared" si="35"/>
        <v>57425301.25</v>
      </c>
      <c r="K73" s="11">
        <f t="shared" si="35"/>
        <v>43067415.750000007</v>
      </c>
      <c r="L73" s="11">
        <f t="shared" si="35"/>
        <v>43067415.750000007</v>
      </c>
      <c r="M73" s="47"/>
      <c r="O73" s="9">
        <f t="shared" si="39"/>
        <v>41605</v>
      </c>
      <c r="P73" s="10">
        <f t="shared" si="39"/>
        <v>0.05</v>
      </c>
      <c r="Q73" s="11">
        <f t="shared" si="40"/>
        <v>401970868</v>
      </c>
      <c r="R73" s="11">
        <f t="shared" si="41"/>
        <v>287122345.75</v>
      </c>
      <c r="S73" s="11">
        <f t="shared" si="42"/>
        <v>200985434</v>
      </c>
      <c r="T73" s="11">
        <f t="shared" si="43"/>
        <v>143560132.75</v>
      </c>
      <c r="U73" s="11">
        <f t="shared" si="43"/>
        <v>114848522.25000001</v>
      </c>
      <c r="V73" s="11">
        <f t="shared" si="43"/>
        <v>86136911.75</v>
      </c>
      <c r="W73" s="11">
        <f t="shared" si="43"/>
        <v>57425301.25</v>
      </c>
      <c r="X73" s="11">
        <f t="shared" si="43"/>
        <v>57425301.25</v>
      </c>
      <c r="Y73" s="11">
        <f t="shared" si="43"/>
        <v>43067415.750000007</v>
      </c>
      <c r="Z73" s="11">
        <f t="shared" si="43"/>
        <v>43067415.750000007</v>
      </c>
      <c r="AA73" s="47"/>
    </row>
  </sheetData>
  <mergeCells count="10">
    <mergeCell ref="AA1:AA13"/>
    <mergeCell ref="AA16:AA28"/>
    <mergeCell ref="AA31:AA43"/>
    <mergeCell ref="AA46:AA58"/>
    <mergeCell ref="AA61:AA73"/>
    <mergeCell ref="M1:M13"/>
    <mergeCell ref="M16:M28"/>
    <mergeCell ref="M31:M43"/>
    <mergeCell ref="M46:M58"/>
    <mergeCell ref="M61:M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Result</vt:lpstr>
      <vt:lpstr>CI Sheet</vt:lpstr>
      <vt:lpstr>Average</vt:lpstr>
      <vt:lpstr>Fuel Dataset</vt:lpstr>
      <vt:lpstr>Sum of Dataset</vt:lpstr>
      <vt:lpstr>Data</vt:lpstr>
      <vt:lpstr>Year 0</vt:lpstr>
      <vt:lpstr>Year 1</vt:lpstr>
      <vt:lpstr>Year 2</vt:lpstr>
      <vt:lpstr>Year 3</vt:lpstr>
      <vt:lpstr>Year 4</vt:lpstr>
      <vt:lpstr>Year 5</vt:lpstr>
      <vt:lpstr>Year 6</vt:lpstr>
      <vt:lpstr>Year 7</vt:lpstr>
      <vt:lpstr>Year 8</vt:lpstr>
      <vt:lpstr>Year 9</vt:lpstr>
      <vt:lpstr>Year 10</vt:lpstr>
      <vt:lpstr>Year 11</vt:lpstr>
      <vt:lpstr>Year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2019-03-30T08:00:26Z</dcterms:created>
  <dcterms:modified xsi:type="dcterms:W3CDTF">2019-04-02T08:03:16Z</dcterms:modified>
</cp:coreProperties>
</file>