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34C5924-C52A-4EDB-BFC9-D9475959450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inflCalc_1" sheetId="4" state="hidden" r:id="rId2"/>
    <sheet name="_PalUtilTempWorksheet" sheetId="3" state="hidden" r:id="rId3"/>
    <sheet name="treeCalc_1" sheetId="2" state="hidden" r:id="rId4"/>
  </sheets>
  <definedNames>
    <definedName name="inflList" hidden="1">"10000000000000000000000000000000000000000000000000000000000000000000000000000000000000000000000000000000000000000000000000000000000000000000000000000000000000000000000000000000000000000000000000000000"</definedName>
    <definedName name="Ptree_InflDiagramSummary" localSheetId="0" hidden="1">Sheet1!$A$1:$B$5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8" i="2" l="1"/>
  <c r="J18" i="2"/>
  <c r="B2" i="4"/>
  <c r="E16" i="1"/>
  <c r="K20" i="2" s="1"/>
  <c r="E14" i="1"/>
  <c r="E10" i="1"/>
  <c r="J20" i="2"/>
  <c r="K19" i="2"/>
  <c r="J19" i="2"/>
  <c r="J17" i="2"/>
  <c r="O17" i="2"/>
  <c r="J16" i="2"/>
  <c r="J14" i="2"/>
  <c r="O14" i="2"/>
  <c r="C8" i="1"/>
  <c r="K14" i="2" s="1"/>
  <c r="J15" i="2"/>
  <c r="J12" i="2"/>
  <c r="O12" i="2"/>
  <c r="J13" i="2"/>
  <c r="K11" i="2"/>
  <c r="J11" i="2"/>
  <c r="O11" i="2"/>
  <c r="B11" i="2"/>
  <c r="B2" i="2"/>
  <c r="G55" i="4"/>
  <c r="G54" i="4"/>
  <c r="G52" i="4"/>
  <c r="G53" i="4"/>
  <c r="F2" i="4" a="1"/>
  <c r="C20" i="1" l="1"/>
  <c r="K15" i="2" s="1"/>
  <c r="G2" i="4"/>
  <c r="B2" i="1" s="1"/>
  <c r="I2" i="4"/>
  <c r="B4" i="1" s="1"/>
  <c r="F2" i="4"/>
  <c r="H2" i="4"/>
  <c r="B3" i="1" s="1"/>
  <c r="J2" i="4"/>
  <c r="B5" i="1" s="1"/>
  <c r="F2" i="2"/>
  <c r="F17" i="1"/>
  <c r="F16" i="1"/>
  <c r="D21" i="1"/>
  <c r="D20" i="1"/>
  <c r="B18" i="1"/>
  <c r="C25" i="1"/>
  <c r="B24" i="1"/>
  <c r="B23" i="1"/>
  <c r="C24" i="1"/>
  <c r="C19" i="1"/>
  <c r="E7" i="1"/>
  <c r="D6" i="1"/>
  <c r="D9" i="1"/>
  <c r="E6" i="1"/>
  <c r="D12" i="1"/>
  <c r="F15" i="1"/>
  <c r="F14" i="1"/>
  <c r="E13" i="1"/>
  <c r="F11" i="1"/>
  <c r="F10" i="1"/>
  <c r="A18" i="2" l="1"/>
  <c r="A17" i="2"/>
  <c r="A19" i="2"/>
  <c r="A14" i="2"/>
  <c r="A16" i="2"/>
  <c r="A12" i="2"/>
  <c r="A11" i="2"/>
  <c r="A13" i="2"/>
  <c r="A15" i="2"/>
  <c r="A20" i="2"/>
</calcChain>
</file>

<file path=xl/sharedStrings.xml><?xml version="1.0" encoding="utf-8"?>
<sst xmlns="http://schemas.openxmlformats.org/spreadsheetml/2006/main" count="198" uniqueCount="134">
  <si>
    <t>AB0A2CB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</si>
  <si>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</si>
  <si>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</si>
  <si>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</si>
  <si>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</si>
  <si>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</si>
  <si>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</si>
  <si>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</si>
  <si>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</si>
  <si>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</si>
  <si>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</si>
  <si>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</si>
  <si>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</si>
  <si>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</si>
  <si>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</si>
  <si>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</si>
  <si>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</si>
  <si>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</si>
  <si>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</si>
  <si>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</si>
  <si>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</si>
  <si>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</si>
  <si>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</si>
  <si>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</si>
  <si>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</si>
  <si>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</si>
  <si>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</si>
  <si>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</si>
  <si>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</si>
  <si>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</si>
  <si>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</si>
  <si>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</si>
  <si>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</si>
  <si>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</si>
  <si>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</si>
  <si>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</si>
  <si>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</si>
  <si>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</si>
  <si>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7.6.0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</si>
  <si>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</si>
  <si>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</si>
  <si>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</si>
  <si>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</si>
  <si>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</si>
  <si>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</si>
  <si>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</si>
  <si>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R &amp; D Decision</t>
  </si>
  <si>
    <t>Development</t>
  </si>
  <si>
    <t>4,0,0,0,1,0,0</t>
  </si>
  <si>
    <t>2,0,0,2,2,3,0,0,0</t>
  </si>
  <si>
    <t>Continue Development</t>
  </si>
  <si>
    <t>Stop Development</t>
  </si>
  <si>
    <t>Patent</t>
  </si>
  <si>
    <t>4,0,0,0,2,0,0</t>
  </si>
  <si>
    <t>1,0,0,2,4,5,1,0,0</t>
  </si>
  <si>
    <t>Patent Awarded</t>
  </si>
  <si>
    <t>Patent Not Awarded</t>
  </si>
  <si>
    <t>License?</t>
  </si>
  <si>
    <t>4,0,0,0,4,0,0</t>
  </si>
  <si>
    <t>2,0,0,2,6,7,2,0,0</t>
  </si>
  <si>
    <t>License Technology</t>
  </si>
  <si>
    <t>Develop &amp; Market</t>
  </si>
  <si>
    <t>Demand</t>
  </si>
  <si>
    <t>4,0,0,0,7,0,0</t>
  </si>
  <si>
    <t>1,0,0,3,8,9,10,4,0,0</t>
  </si>
  <si>
    <t>Demand High</t>
  </si>
  <si>
    <t>Demand Medium</t>
  </si>
  <si>
    <t>Demand Low</t>
  </si>
  <si>
    <t>Payoff Node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</si>
  <si>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</si>
  <si>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</si>
  <si>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</si>
  <si>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</si>
  <si>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</si>
  <si>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</si>
  <si>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</si>
  <si>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</si>
  <si>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</si>
  <si>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</si>
  <si>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</si>
  <si>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</si>
  <si>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</si>
  <si>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</si>
  <si>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</si>
  <si>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</si>
  <si>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</si>
  <si>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</si>
  <si>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</si>
  <si>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</si>
  <si>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</si>
  <si>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</si>
  <si>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</si>
  <si>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</si>
  <si>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</si>
  <si>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</si>
  <si>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</si>
  <si>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</si>
  <si>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</si>
  <si>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</si>
  <si>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</si>
  <si>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</si>
  <si>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</si>
  <si>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</si>
  <si>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</si>
  <si>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</si>
  <si>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</si>
  <si>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</si>
  <si>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</si>
  <si>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0,0,0,Exponential,0,0,-1,0,-1,-1,.0001</t>
  </si>
  <si>
    <t>Expected Value</t>
  </si>
  <si>
    <t>Std. Deviation</t>
  </si>
  <si>
    <t>Minimum</t>
  </si>
  <si>
    <t>Maximum</t>
  </si>
  <si>
    <t>Investment Choice</t>
  </si>
  <si>
    <t>Savings</t>
  </si>
  <si>
    <t>Business</t>
  </si>
  <si>
    <t>Basic Risky Decision</t>
  </si>
  <si>
    <t>Business Result</t>
  </si>
  <si>
    <t>Wild Success</t>
  </si>
  <si>
    <t>Flop</t>
  </si>
  <si>
    <t>Return</t>
  </si>
  <si>
    <t>1,1</t>
  </si>
  <si>
    <t>1,3,6,2,1,0,1,0</t>
  </si>
  <si>
    <t>2,2,544,291</t>
  </si>
  <si>
    <t>4,2,768,286</t>
  </si>
  <si>
    <t>Version 1</t>
  </si>
  <si>
    <t>1,2,</t>
  </si>
  <si>
    <t>2,1,2,</t>
  </si>
  <si>
    <t>1,1,</t>
  </si>
  <si>
    <t>1,2,763,102</t>
  </si>
  <si>
    <t>1,2</t>
  </si>
  <si>
    <t>2,1,2</t>
  </si>
  <si>
    <t>2,3,6,2,1,0,1,0</t>
  </si>
  <si>
    <t>3,3,2,1,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</si>
</sst>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001]0.0###%;[=0]0.0%;0.00E+00"/>
  </numFmts>
  <fonts count="8" x14ac:knownFonts="1"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  <font>
      <sz val="6"/>
      <color rgb="FF000080"/>
      <name val="Small Font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0" fillId="2" borderId="2" xfId="0" applyNumberFormat="1" applyFill="1" applyBorder="1"/>
    <xf numFmtId="0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237935</xdr:colOff>
      <xdr:row>10</xdr:row>
      <xdr:rowOff>2540</xdr:rowOff>
    </xdr:from>
    <xdr:to>
      <xdr:col>5</xdr:col>
      <xdr:colOff>8700</xdr:colOff>
      <xdr:row>10</xdr:row>
      <xdr:rowOff>2540</xdr:rowOff>
    </xdr:to>
    <xdr:cxnSp macro="_xll.PtreeEvent_ObjectClick">
      <xdr:nvCxnSpPr>
        <xdr:cNvPr id="114" name="PTObj_DBranchHLine_1_8">
          <a:extLst>
            <a:ext uri="{FF2B5EF4-FFF2-40B4-BE49-F238E27FC236}">
              <a16:creationId xmlns:a16="http://schemas.microsoft.com/office/drawing/2014/main" id="{2BBA6BE8-8DB0-4799-B9E1-B59EC4AD9717}"/>
            </a:ext>
          </a:extLst>
        </xdr:cNvPr>
        <xdr:cNvCxnSpPr/>
      </xdr:nvCxnSpPr>
      <xdr:spPr>
        <a:xfrm>
          <a:off x="6819710" y="1964690"/>
          <a:ext cx="138049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10</xdr:row>
      <xdr:rowOff>2540</xdr:rowOff>
    </xdr:from>
    <xdr:to>
      <xdr:col>4</xdr:col>
      <xdr:colOff>237935</xdr:colOff>
      <xdr:row>11</xdr:row>
      <xdr:rowOff>169863</xdr:rowOff>
    </xdr:to>
    <xdr:cxnSp macro="_xll.PtreeEvent_ObjectClick">
      <xdr:nvCxnSpPr>
        <xdr:cNvPr id="113" name="PTObj_DBranchDLine_1_8">
          <a:extLst>
            <a:ext uri="{FF2B5EF4-FFF2-40B4-BE49-F238E27FC236}">
              <a16:creationId xmlns:a16="http://schemas.microsoft.com/office/drawing/2014/main" id="{716B9B16-4F84-4D88-BCC7-36E4CECB4786}"/>
            </a:ext>
          </a:extLst>
        </xdr:cNvPr>
        <xdr:cNvCxnSpPr/>
      </xdr:nvCxnSpPr>
      <xdr:spPr>
        <a:xfrm flipV="1">
          <a:off x="6667310" y="1964690"/>
          <a:ext cx="152400" cy="34829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475026</xdr:colOff>
      <xdr:row>11</xdr:row>
      <xdr:rowOff>160385</xdr:rowOff>
    </xdr:from>
    <xdr:to>
      <xdr:col>6</xdr:col>
      <xdr:colOff>514817</xdr:colOff>
      <xdr:row>19</xdr:row>
      <xdr:rowOff>29377</xdr:rowOff>
    </xdr:to>
    <xdr:cxnSp macro="_xll.PtreeEvent_ObjectClick">
      <xdr:nvCxnSpPr>
        <xdr:cNvPr id="83" name="PTObj_IDiagArc_1_2">
          <a:extLst>
            <a:ext uri="{FF2B5EF4-FFF2-40B4-BE49-F238E27FC236}">
              <a16:creationId xmlns:a16="http://schemas.microsoft.com/office/drawing/2014/main" id="{ED7C9B2A-394C-4024-8484-AF0E699514BE}"/>
            </a:ext>
          </a:extLst>
        </xdr:cNvPr>
        <xdr:cNvCxnSpPr/>
      </xdr:nvCxnSpPr>
      <xdr:spPr>
        <a:xfrm>
          <a:off x="10209576" y="2314940"/>
          <a:ext cx="39791" cy="133203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1332230</xdr:colOff>
      <xdr:row>21</xdr:row>
      <xdr:rowOff>172381</xdr:rowOff>
    </xdr:from>
    <xdr:to>
      <xdr:col>6</xdr:col>
      <xdr:colOff>39666</xdr:colOff>
      <xdr:row>22</xdr:row>
      <xdr:rowOff>20411</xdr:rowOff>
    </xdr:to>
    <xdr:cxnSp macro="_xll.PtreeEvent_ObjectClick">
      <xdr:nvCxnSpPr>
        <xdr:cNvPr id="82" name="PTObj_IDiagArc_1_1">
          <a:extLst>
            <a:ext uri="{FF2B5EF4-FFF2-40B4-BE49-F238E27FC236}">
              <a16:creationId xmlns:a16="http://schemas.microsoft.com/office/drawing/2014/main" id="{1E5398EF-791B-46DE-9BD7-5A748589EBFA}"/>
            </a:ext>
          </a:extLst>
        </xdr:cNvPr>
        <xdr:cNvCxnSpPr/>
      </xdr:nvCxnSpPr>
      <xdr:spPr>
        <a:xfrm flipV="1">
          <a:off x="7923530" y="4150021"/>
          <a:ext cx="1844971" cy="3853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238888</xdr:colOff>
      <xdr:row>15</xdr:row>
      <xdr:rowOff>177800</xdr:rowOff>
    </xdr:from>
    <xdr:to>
      <xdr:col>5</xdr:col>
      <xdr:colOff>127</xdr:colOff>
      <xdr:row>15</xdr:row>
      <xdr:rowOff>177800</xdr:rowOff>
    </xdr:to>
    <xdr:cxnSp macro="_xll.PtreeEvent_ObjectClick">
      <xdr:nvCxnSpPr>
        <xdr:cNvPr id="54" name="PTObj_DBranchHLine_1_10">
          <a:extLst>
            <a:ext uri="{FF2B5EF4-FFF2-40B4-BE49-F238E27FC236}">
              <a16:creationId xmlns:a16="http://schemas.microsoft.com/office/drawing/2014/main" id="{46D154D2-D20B-4F10-A510-577E54671063}"/>
            </a:ext>
          </a:extLst>
        </xdr:cNvPr>
        <xdr:cNvCxnSpPr/>
      </xdr:nvCxnSpPr>
      <xdr:spPr>
        <a:xfrm>
          <a:off x="6826378" y="2006600"/>
          <a:ext cx="128523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86488</xdr:colOff>
      <xdr:row>11</xdr:row>
      <xdr:rowOff>172720</xdr:rowOff>
    </xdr:from>
    <xdr:to>
      <xdr:col>4</xdr:col>
      <xdr:colOff>238888</xdr:colOff>
      <xdr:row>15</xdr:row>
      <xdr:rowOff>177800</xdr:rowOff>
    </xdr:to>
    <xdr:cxnSp macro="_xll.PtreeEvent_ObjectClick">
      <xdr:nvCxnSpPr>
        <xdr:cNvPr id="53" name="PTObj_DBranchDLine_1_10">
          <a:extLst>
            <a:ext uri="{FF2B5EF4-FFF2-40B4-BE49-F238E27FC236}">
              <a16:creationId xmlns:a16="http://schemas.microsoft.com/office/drawing/2014/main" id="{7C5977BF-7A85-4D43-BF57-73EBE5BF9473}"/>
            </a:ext>
          </a:extLst>
        </xdr:cNvPr>
        <xdr:cNvCxnSpPr/>
      </xdr:nvCxnSpPr>
      <xdr:spPr>
        <a:xfrm>
          <a:off x="6673978" y="127000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238888</xdr:colOff>
      <xdr:row>13</xdr:row>
      <xdr:rowOff>177800</xdr:rowOff>
    </xdr:from>
    <xdr:to>
      <xdr:col>5</xdr:col>
      <xdr:colOff>127</xdr:colOff>
      <xdr:row>13</xdr:row>
      <xdr:rowOff>177800</xdr:rowOff>
    </xdr:to>
    <xdr:cxnSp macro="_xll.PtreeEvent_ObjectClick">
      <xdr:nvCxnSpPr>
        <xdr:cNvPr id="50" name="PTObj_DBranchHLine_1_9">
          <a:extLst>
            <a:ext uri="{FF2B5EF4-FFF2-40B4-BE49-F238E27FC236}">
              <a16:creationId xmlns:a16="http://schemas.microsoft.com/office/drawing/2014/main" id="{7DDC0A20-949B-4AC5-AE88-C4F3D991D8FB}"/>
            </a:ext>
          </a:extLst>
        </xdr:cNvPr>
        <xdr:cNvCxnSpPr/>
      </xdr:nvCxnSpPr>
      <xdr:spPr>
        <a:xfrm>
          <a:off x="6826378" y="1640840"/>
          <a:ext cx="114807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86488</xdr:colOff>
      <xdr:row>11</xdr:row>
      <xdr:rowOff>172720</xdr:rowOff>
    </xdr:from>
    <xdr:to>
      <xdr:col>4</xdr:col>
      <xdr:colOff>238888</xdr:colOff>
      <xdr:row>13</xdr:row>
      <xdr:rowOff>177800</xdr:rowOff>
    </xdr:to>
    <xdr:cxnSp macro="_xll.PtreeEvent_ObjectClick">
      <xdr:nvCxnSpPr>
        <xdr:cNvPr id="49" name="PTObj_DBranchDLine_1_9">
          <a:extLst>
            <a:ext uri="{FF2B5EF4-FFF2-40B4-BE49-F238E27FC236}">
              <a16:creationId xmlns:a16="http://schemas.microsoft.com/office/drawing/2014/main" id="{EC5FDB96-D347-4C49-A568-64DE05B1C13A}"/>
            </a:ext>
          </a:extLst>
        </xdr:cNvPr>
        <xdr:cNvCxnSpPr/>
      </xdr:nvCxnSpPr>
      <xdr:spPr>
        <a:xfrm>
          <a:off x="6673978" y="127000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11</xdr:row>
      <xdr:rowOff>177800</xdr:rowOff>
    </xdr:from>
    <xdr:to>
      <xdr:col>4</xdr:col>
      <xdr:colOff>127</xdr:colOff>
      <xdr:row>11</xdr:row>
      <xdr:rowOff>177800</xdr:rowOff>
    </xdr:to>
    <xdr:cxnSp macro="_xll.PtreeEvent_ObjectClick">
      <xdr:nvCxnSpPr>
        <xdr:cNvPr id="42" name="PTObj_DBranchHLine_1_7">
          <a:extLst>
            <a:ext uri="{FF2B5EF4-FFF2-40B4-BE49-F238E27FC236}">
              <a16:creationId xmlns:a16="http://schemas.microsoft.com/office/drawing/2014/main" id="{603BBDAC-E662-4366-8A72-382DCE3828D7}"/>
            </a:ext>
          </a:extLst>
        </xdr:cNvPr>
        <xdr:cNvCxnSpPr/>
      </xdr:nvCxnSpPr>
      <xdr:spPr>
        <a:xfrm>
          <a:off x="5138547" y="909320"/>
          <a:ext cx="14490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7</xdr:row>
      <xdr:rowOff>172720</xdr:rowOff>
    </xdr:from>
    <xdr:to>
      <xdr:col>3</xdr:col>
      <xdr:colOff>238887</xdr:colOff>
      <xdr:row>11</xdr:row>
      <xdr:rowOff>177800</xdr:rowOff>
    </xdr:to>
    <xdr:cxnSp macro="_xll.PtreeEvent_ObjectClick">
      <xdr:nvCxnSpPr>
        <xdr:cNvPr id="41" name="PTObj_DBranchDLine_1_7">
          <a:extLst>
            <a:ext uri="{FF2B5EF4-FFF2-40B4-BE49-F238E27FC236}">
              <a16:creationId xmlns:a16="http://schemas.microsoft.com/office/drawing/2014/main" id="{901FF7F8-7816-4DE1-A1BE-F4D235CEF7D0}"/>
            </a:ext>
          </a:extLst>
        </xdr:cNvPr>
        <xdr:cNvCxnSpPr/>
      </xdr:nvCxnSpPr>
      <xdr:spPr>
        <a:xfrm>
          <a:off x="4986147" y="53848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5</xdr:row>
      <xdr:rowOff>177800</xdr:rowOff>
    </xdr:from>
    <xdr:to>
      <xdr:col>4</xdr:col>
      <xdr:colOff>127</xdr:colOff>
      <xdr:row>5</xdr:row>
      <xdr:rowOff>177800</xdr:rowOff>
    </xdr:to>
    <xdr:cxnSp macro="_xll.PtreeEvent_ObjectClick">
      <xdr:nvCxnSpPr>
        <xdr:cNvPr id="34" name="PTObj_DBranchHLine_1_6">
          <a:extLst>
            <a:ext uri="{FF2B5EF4-FFF2-40B4-BE49-F238E27FC236}">
              <a16:creationId xmlns:a16="http://schemas.microsoft.com/office/drawing/2014/main" id="{17E929E2-96A0-43F6-8833-EBA4405A88E4}"/>
            </a:ext>
          </a:extLst>
        </xdr:cNvPr>
        <xdr:cNvCxnSpPr/>
      </xdr:nvCxnSpPr>
      <xdr:spPr>
        <a:xfrm>
          <a:off x="5138547" y="177800"/>
          <a:ext cx="96139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5</xdr:row>
      <xdr:rowOff>177800</xdr:rowOff>
    </xdr:from>
    <xdr:to>
      <xdr:col>3</xdr:col>
      <xdr:colOff>238887</xdr:colOff>
      <xdr:row>7</xdr:row>
      <xdr:rowOff>172720</xdr:rowOff>
    </xdr:to>
    <xdr:cxnSp macro="_xll.PtreeEvent_ObjectClick">
      <xdr:nvCxnSpPr>
        <xdr:cNvPr id="33" name="PTObj_DBranchDLine_1_6">
          <a:extLst>
            <a:ext uri="{FF2B5EF4-FFF2-40B4-BE49-F238E27FC236}">
              <a16:creationId xmlns:a16="http://schemas.microsoft.com/office/drawing/2014/main" id="{A37CDF6F-017B-4F36-9A72-637C4FC5DE67}"/>
            </a:ext>
          </a:extLst>
        </xdr:cNvPr>
        <xdr:cNvCxnSpPr/>
      </xdr:nvCxnSpPr>
      <xdr:spPr>
        <a:xfrm flipV="1">
          <a:off x="4986147" y="1778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7</xdr:row>
      <xdr:rowOff>177800</xdr:rowOff>
    </xdr:from>
    <xdr:to>
      <xdr:col>3</xdr:col>
      <xdr:colOff>127</xdr:colOff>
      <xdr:row>7</xdr:row>
      <xdr:rowOff>177800</xdr:rowOff>
    </xdr:to>
    <xdr:cxnSp macro="_xll.PtreeEvent_ObjectClick">
      <xdr:nvCxnSpPr>
        <xdr:cNvPr id="30" name="PTObj_DBranchHLine_1_4">
          <a:extLst>
            <a:ext uri="{FF2B5EF4-FFF2-40B4-BE49-F238E27FC236}">
              <a16:creationId xmlns:a16="http://schemas.microsoft.com/office/drawing/2014/main" id="{BD001725-CB06-44DB-B745-413CADD8CDBD}"/>
            </a:ext>
          </a:extLst>
        </xdr:cNvPr>
        <xdr:cNvCxnSpPr/>
      </xdr:nvCxnSpPr>
      <xdr:spPr>
        <a:xfrm>
          <a:off x="3404997" y="177800"/>
          <a:ext cx="149479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7</xdr:row>
      <xdr:rowOff>177800</xdr:rowOff>
    </xdr:from>
    <xdr:to>
      <xdr:col>2</xdr:col>
      <xdr:colOff>238887</xdr:colOff>
      <xdr:row>17</xdr:row>
      <xdr:rowOff>172720</xdr:rowOff>
    </xdr:to>
    <xdr:cxnSp macro="_xll.PtreeEvent_ObjectClick">
      <xdr:nvCxnSpPr>
        <xdr:cNvPr id="29" name="PTObj_DBranchDLine_1_4">
          <a:extLst>
            <a:ext uri="{FF2B5EF4-FFF2-40B4-BE49-F238E27FC236}">
              <a16:creationId xmlns:a16="http://schemas.microsoft.com/office/drawing/2014/main" id="{403CBBE2-277F-41FA-873B-3AFA83CDFAF4}"/>
            </a:ext>
          </a:extLst>
        </xdr:cNvPr>
        <xdr:cNvCxnSpPr/>
      </xdr:nvCxnSpPr>
      <xdr:spPr>
        <a:xfrm flipV="1">
          <a:off x="3252597" y="1778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19</xdr:row>
      <xdr:rowOff>177800</xdr:rowOff>
    </xdr:from>
    <xdr:to>
      <xdr:col>3</xdr:col>
      <xdr:colOff>127</xdr:colOff>
      <xdr:row>19</xdr:row>
      <xdr:rowOff>177800</xdr:rowOff>
    </xdr:to>
    <xdr:cxnSp macro="_xll.PtreeEvent_ObjectClick">
      <xdr:nvCxnSpPr>
        <xdr:cNvPr id="26" name="PTObj_DBranchHLine_1_5">
          <a:extLst>
            <a:ext uri="{FF2B5EF4-FFF2-40B4-BE49-F238E27FC236}">
              <a16:creationId xmlns:a16="http://schemas.microsoft.com/office/drawing/2014/main" id="{809FD229-D23A-42A0-81E1-A8DEA82D38FF}"/>
            </a:ext>
          </a:extLst>
        </xdr:cNvPr>
        <xdr:cNvCxnSpPr/>
      </xdr:nvCxnSpPr>
      <xdr:spPr>
        <a:xfrm>
          <a:off x="3404997" y="909320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17</xdr:row>
      <xdr:rowOff>172720</xdr:rowOff>
    </xdr:from>
    <xdr:to>
      <xdr:col>2</xdr:col>
      <xdr:colOff>238887</xdr:colOff>
      <xdr:row>19</xdr:row>
      <xdr:rowOff>177800</xdr:rowOff>
    </xdr:to>
    <xdr:cxnSp macro="_xll.PtreeEvent_ObjectClick">
      <xdr:nvCxnSpPr>
        <xdr:cNvPr id="25" name="PTObj_DBranchDLine_1_5">
          <a:extLst>
            <a:ext uri="{FF2B5EF4-FFF2-40B4-BE49-F238E27FC236}">
              <a16:creationId xmlns:a16="http://schemas.microsoft.com/office/drawing/2014/main" id="{B8D14249-057A-425E-83ED-306862B4FDBC}"/>
            </a:ext>
          </a:extLst>
        </xdr:cNvPr>
        <xdr:cNvCxnSpPr/>
      </xdr:nvCxnSpPr>
      <xdr:spPr>
        <a:xfrm>
          <a:off x="3252597" y="53848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238887</xdr:colOff>
      <xdr:row>17</xdr:row>
      <xdr:rowOff>177800</xdr:rowOff>
    </xdr:from>
    <xdr:to>
      <xdr:col>2</xdr:col>
      <xdr:colOff>127</xdr:colOff>
      <xdr:row>17</xdr:row>
      <xdr:rowOff>177800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:a16="http://schemas.microsoft.com/office/drawing/2014/main" id="{E5E4BDA6-B31E-4F19-9470-AD89ABCED906}"/>
            </a:ext>
          </a:extLst>
        </xdr:cNvPr>
        <xdr:cNvCxnSpPr/>
      </xdr:nvCxnSpPr>
      <xdr:spPr>
        <a:xfrm>
          <a:off x="1553337" y="177800"/>
          <a:ext cx="1605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86487</xdr:colOff>
      <xdr:row>17</xdr:row>
      <xdr:rowOff>177800</xdr:rowOff>
    </xdr:from>
    <xdr:to>
      <xdr:col>1</xdr:col>
      <xdr:colOff>238887</xdr:colOff>
      <xdr:row>21</xdr:row>
      <xdr:rowOff>172720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:a16="http://schemas.microsoft.com/office/drawing/2014/main" id="{B66369CD-AA71-47A9-9CB2-AE93CDE51E04}"/>
            </a:ext>
          </a:extLst>
        </xdr:cNvPr>
        <xdr:cNvCxnSpPr/>
      </xdr:nvCxnSpPr>
      <xdr:spPr>
        <a:xfrm flipV="1">
          <a:off x="1400937" y="1778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238887</xdr:colOff>
      <xdr:row>23</xdr:row>
      <xdr:rowOff>177800</xdr:rowOff>
    </xdr:from>
    <xdr:to>
      <xdr:col>2</xdr:col>
      <xdr:colOff>127</xdr:colOff>
      <xdr:row>23</xdr:row>
      <xdr:rowOff>177800</xdr:rowOff>
    </xdr:to>
    <xdr:cxnSp macro="_xll.PtreeEvent_ObjectClick">
      <xdr:nvCxnSpPr>
        <xdr:cNvPr id="14" name="PTObj_DBranchHLine_1_3">
          <a:extLst>
            <a:ext uri="{FF2B5EF4-FFF2-40B4-BE49-F238E27FC236}">
              <a16:creationId xmlns:a16="http://schemas.microsoft.com/office/drawing/2014/main" id="{8896796D-7AA7-44CA-9915-7BC3BD7DFA54}"/>
            </a:ext>
          </a:extLst>
        </xdr:cNvPr>
        <xdr:cNvCxnSpPr/>
      </xdr:nvCxnSpPr>
      <xdr:spPr>
        <a:xfrm>
          <a:off x="1553337" y="909320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86487</xdr:colOff>
      <xdr:row>21</xdr:row>
      <xdr:rowOff>172720</xdr:rowOff>
    </xdr:from>
    <xdr:to>
      <xdr:col>1</xdr:col>
      <xdr:colOff>238887</xdr:colOff>
      <xdr:row>23</xdr:row>
      <xdr:rowOff>177800</xdr:rowOff>
    </xdr:to>
    <xdr:cxnSp macro="_xll.PtreeEvent_ObjectClick">
      <xdr:nvCxnSpPr>
        <xdr:cNvPr id="13" name="PTObj_DBranchDLine_1_3">
          <a:extLst>
            <a:ext uri="{FF2B5EF4-FFF2-40B4-BE49-F238E27FC236}">
              <a16:creationId xmlns:a16="http://schemas.microsoft.com/office/drawing/2014/main" id="{F067B67A-4C61-491B-8B41-0A3ED96FE0DC}"/>
            </a:ext>
          </a:extLst>
        </xdr:cNvPr>
        <xdr:cNvCxnSpPr/>
      </xdr:nvCxnSpPr>
      <xdr:spPr>
        <a:xfrm>
          <a:off x="1400937" y="53848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21</xdr:row>
      <xdr:rowOff>177800</xdr:rowOff>
    </xdr:from>
    <xdr:to>
      <xdr:col>1</xdr:col>
      <xdr:colOff>127</xdr:colOff>
      <xdr:row>21</xdr:row>
      <xdr:rowOff>177800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EE4FE2A0-9687-44BF-B977-A4378B34A7C1}"/>
            </a:ext>
          </a:extLst>
        </xdr:cNvPr>
        <xdr:cNvCxnSpPr/>
      </xdr:nvCxnSpPr>
      <xdr:spPr>
        <a:xfrm>
          <a:off x="177800" y="177800"/>
          <a:ext cx="113296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21</xdr:row>
      <xdr:rowOff>86360</xdr:rowOff>
    </xdr:from>
    <xdr:to>
      <xdr:col>1</xdr:col>
      <xdr:colOff>181102</xdr:colOff>
      <xdr:row>22</xdr:row>
      <xdr:rowOff>84455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FCC998B5-5500-4959-87E8-07C550D22C8D}"/>
            </a:ext>
          </a:extLst>
        </xdr:cNvPr>
        <xdr:cNvSpPr/>
      </xdr:nvSpPr>
      <xdr:spPr>
        <a:xfrm>
          <a:off x="1310767" y="8636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21</xdr:row>
      <xdr:rowOff>87487</xdr:rowOff>
    </xdr:from>
    <xdr:ext cx="666593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E5CD4412-ED66-41B9-A17A-0C355B9322DA}"/>
            </a:ext>
          </a:extLst>
        </xdr:cNvPr>
        <xdr:cNvSpPr txBox="1"/>
      </xdr:nvSpPr>
      <xdr:spPr>
        <a:xfrm>
          <a:off x="215900" y="87487"/>
          <a:ext cx="66659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 &amp; D Decision</a:t>
          </a:r>
        </a:p>
      </xdr:txBody>
    </xdr:sp>
    <xdr:clientData/>
  </xdr:oneCellAnchor>
  <xdr:twoCellAnchor editAs="oneCell">
    <xdr:from>
      <xdr:col>2</xdr:col>
      <xdr:colOff>127</xdr:colOff>
      <xdr:row>23</xdr:row>
      <xdr:rowOff>86360</xdr:rowOff>
    </xdr:from>
    <xdr:to>
      <xdr:col>2</xdr:col>
      <xdr:colOff>181102</xdr:colOff>
      <xdr:row>24</xdr:row>
      <xdr:rowOff>84455</xdr:rowOff>
    </xdr:to>
    <xdr:sp macro="_xll.PtreeEvent_ObjectClick" textlink="">
      <xdr:nvSpPr>
        <xdr:cNvPr id="12" name="PTObj_DNode_1_3">
          <a:extLst>
            <a:ext uri="{FF2B5EF4-FFF2-40B4-BE49-F238E27FC236}">
              <a16:creationId xmlns:a16="http://schemas.microsoft.com/office/drawing/2014/main" id="{A3546EE7-DBD8-4EF1-BCF7-7B37E7407F3F}"/>
            </a:ext>
          </a:extLst>
        </xdr:cNvPr>
        <xdr:cNvSpPr/>
      </xdr:nvSpPr>
      <xdr:spPr>
        <a:xfrm rot="-5400000">
          <a:off x="2701417" y="81788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276987</xdr:colOff>
      <xdr:row>23</xdr:row>
      <xdr:rowOff>87487</xdr:rowOff>
    </xdr:from>
    <xdr:ext cx="832536" cy="180627"/>
    <xdr:sp macro="_xll.PtreeEvent_ObjectClick" textlink="">
      <xdr:nvSpPr>
        <xdr:cNvPr id="15" name="PTObj_DBranchName_1_3">
          <a:extLst>
            <a:ext uri="{FF2B5EF4-FFF2-40B4-BE49-F238E27FC236}">
              <a16:creationId xmlns:a16="http://schemas.microsoft.com/office/drawing/2014/main" id="{5D883E7F-1D2C-4F30-B3F6-AB092E9B1032}"/>
            </a:ext>
          </a:extLst>
        </xdr:cNvPr>
        <xdr:cNvSpPr txBox="1"/>
      </xdr:nvSpPr>
      <xdr:spPr>
        <a:xfrm>
          <a:off x="1591437" y="819007"/>
          <a:ext cx="83253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Stop Development</a:t>
          </a:r>
        </a:p>
      </xdr:txBody>
    </xdr:sp>
    <xdr:clientData/>
  </xdr:oneCellAnchor>
  <xdr:twoCellAnchor editAs="oneCell">
    <xdr:from>
      <xdr:col>2</xdr:col>
      <xdr:colOff>127</xdr:colOff>
      <xdr:row>17</xdr:row>
      <xdr:rowOff>86360</xdr:rowOff>
    </xdr:from>
    <xdr:to>
      <xdr:col>2</xdr:col>
      <xdr:colOff>181102</xdr:colOff>
      <xdr:row>18</xdr:row>
      <xdr:rowOff>84455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:a16="http://schemas.microsoft.com/office/drawing/2014/main" id="{A56D9326-37A7-4693-8DCF-C52F81B75F15}"/>
            </a:ext>
          </a:extLst>
        </xdr:cNvPr>
        <xdr:cNvSpPr/>
      </xdr:nvSpPr>
      <xdr:spPr>
        <a:xfrm>
          <a:off x="3158617" y="863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276987</xdr:colOff>
      <xdr:row>17</xdr:row>
      <xdr:rowOff>87487</xdr:rowOff>
    </xdr:from>
    <xdr:ext cx="1022524" cy="180627"/>
    <xdr:sp macro="_xll.PtreeEvent_ObjectClick" textlink="">
      <xdr:nvSpPr>
        <xdr:cNvPr id="19" name="PTObj_DBranchName_1_2">
          <a:extLst>
            <a:ext uri="{FF2B5EF4-FFF2-40B4-BE49-F238E27FC236}">
              <a16:creationId xmlns:a16="http://schemas.microsoft.com/office/drawing/2014/main" id="{9D3D2A8A-4269-4CBA-8006-BA877C1CCA7A}"/>
            </a:ext>
          </a:extLst>
        </xdr:cNvPr>
        <xdr:cNvSpPr txBox="1"/>
      </xdr:nvSpPr>
      <xdr:spPr>
        <a:xfrm>
          <a:off x="1591437" y="87487"/>
          <a:ext cx="10225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Continue Development</a:t>
          </a:r>
        </a:p>
      </xdr:txBody>
    </xdr:sp>
    <xdr:clientData/>
  </xdr:oneCellAnchor>
  <xdr:twoCellAnchor editAs="oneCell">
    <xdr:from>
      <xdr:col>3</xdr:col>
      <xdr:colOff>127</xdr:colOff>
      <xdr:row>19</xdr:row>
      <xdr:rowOff>86360</xdr:rowOff>
    </xdr:from>
    <xdr:to>
      <xdr:col>3</xdr:col>
      <xdr:colOff>181102</xdr:colOff>
      <xdr:row>20</xdr:row>
      <xdr:rowOff>84455</xdr:rowOff>
    </xdr:to>
    <xdr:sp macro="_xll.PtreeEvent_ObjectClick" textlink="">
      <xdr:nvSpPr>
        <xdr:cNvPr id="24" name="PTObj_DNode_1_5">
          <a:extLst>
            <a:ext uri="{FF2B5EF4-FFF2-40B4-BE49-F238E27FC236}">
              <a16:creationId xmlns:a16="http://schemas.microsoft.com/office/drawing/2014/main" id="{1FE4B073-3470-4E0E-A6E9-6049BEF40C3B}"/>
            </a:ext>
          </a:extLst>
        </xdr:cNvPr>
        <xdr:cNvSpPr/>
      </xdr:nvSpPr>
      <xdr:spPr>
        <a:xfrm rot="-5400000">
          <a:off x="4553077" y="81788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276987</xdr:colOff>
      <xdr:row>19</xdr:row>
      <xdr:rowOff>87487</xdr:rowOff>
    </xdr:from>
    <xdr:ext cx="908903" cy="180627"/>
    <xdr:sp macro="_xll.PtreeEvent_ObjectClick" textlink="">
      <xdr:nvSpPr>
        <xdr:cNvPr id="27" name="PTObj_DBranchName_1_5">
          <a:extLst>
            <a:ext uri="{FF2B5EF4-FFF2-40B4-BE49-F238E27FC236}">
              <a16:creationId xmlns:a16="http://schemas.microsoft.com/office/drawing/2014/main" id="{B80963A8-B29B-47C9-9C9B-4E9681925C53}"/>
            </a:ext>
          </a:extLst>
        </xdr:cNvPr>
        <xdr:cNvSpPr txBox="1"/>
      </xdr:nvSpPr>
      <xdr:spPr>
        <a:xfrm>
          <a:off x="3443097" y="819007"/>
          <a:ext cx="90890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Patent Not Awarded</a:t>
          </a:r>
        </a:p>
      </xdr:txBody>
    </xdr:sp>
    <xdr:clientData/>
  </xdr:oneCellAnchor>
  <xdr:twoCellAnchor editAs="oneCell">
    <xdr:from>
      <xdr:col>3</xdr:col>
      <xdr:colOff>127</xdr:colOff>
      <xdr:row>7</xdr:row>
      <xdr:rowOff>86360</xdr:rowOff>
    </xdr:from>
    <xdr:to>
      <xdr:col>3</xdr:col>
      <xdr:colOff>181102</xdr:colOff>
      <xdr:row>8</xdr:row>
      <xdr:rowOff>84455</xdr:rowOff>
    </xdr:to>
    <xdr:sp macro="_xll.PtreeEvent_ObjectClick" textlink="">
      <xdr:nvSpPr>
        <xdr:cNvPr id="28" name="PTObj_DNode_1_4">
          <a:extLst>
            <a:ext uri="{FF2B5EF4-FFF2-40B4-BE49-F238E27FC236}">
              <a16:creationId xmlns:a16="http://schemas.microsoft.com/office/drawing/2014/main" id="{E4A8B07E-DD7D-4536-9D20-523F039BFBA7}"/>
            </a:ext>
          </a:extLst>
        </xdr:cNvPr>
        <xdr:cNvSpPr/>
      </xdr:nvSpPr>
      <xdr:spPr>
        <a:xfrm>
          <a:off x="4899787" y="8636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276987</xdr:colOff>
      <xdr:row>7</xdr:row>
      <xdr:rowOff>87487</xdr:rowOff>
    </xdr:from>
    <xdr:ext cx="730969" cy="180627"/>
    <xdr:sp macro="_xll.PtreeEvent_ObjectClick" textlink="">
      <xdr:nvSpPr>
        <xdr:cNvPr id="31" name="PTObj_DBranchName_1_4">
          <a:extLst>
            <a:ext uri="{FF2B5EF4-FFF2-40B4-BE49-F238E27FC236}">
              <a16:creationId xmlns:a16="http://schemas.microsoft.com/office/drawing/2014/main" id="{63D8667F-6156-4732-804A-971BBB802C90}"/>
            </a:ext>
          </a:extLst>
        </xdr:cNvPr>
        <xdr:cNvSpPr txBox="1"/>
      </xdr:nvSpPr>
      <xdr:spPr>
        <a:xfrm>
          <a:off x="3443097" y="87487"/>
          <a:ext cx="7309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Patent Awarded</a:t>
          </a:r>
        </a:p>
      </xdr:txBody>
    </xdr:sp>
    <xdr:clientData/>
  </xdr:oneCellAnchor>
  <xdr:twoCellAnchor editAs="oneCell">
    <xdr:from>
      <xdr:col>4</xdr:col>
      <xdr:colOff>127</xdr:colOff>
      <xdr:row>5</xdr:row>
      <xdr:rowOff>86360</xdr:rowOff>
    </xdr:from>
    <xdr:to>
      <xdr:col>4</xdr:col>
      <xdr:colOff>181102</xdr:colOff>
      <xdr:row>6</xdr:row>
      <xdr:rowOff>84455</xdr:rowOff>
    </xdr:to>
    <xdr:sp macro="_xll.PtreeEvent_ObjectClick" textlink="">
      <xdr:nvSpPr>
        <xdr:cNvPr id="32" name="PTObj_DNode_1_6">
          <a:extLst>
            <a:ext uri="{FF2B5EF4-FFF2-40B4-BE49-F238E27FC236}">
              <a16:creationId xmlns:a16="http://schemas.microsoft.com/office/drawing/2014/main" id="{51DE3F1B-DCD8-49E7-9128-900D2EC8B4EA}"/>
            </a:ext>
          </a:extLst>
        </xdr:cNvPr>
        <xdr:cNvSpPr/>
      </xdr:nvSpPr>
      <xdr:spPr>
        <a:xfrm rot="-5400000">
          <a:off x="6099937" y="863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5</xdr:row>
      <xdr:rowOff>87487</xdr:rowOff>
    </xdr:from>
    <xdr:ext cx="863634" cy="180627"/>
    <xdr:sp macro="_xll.PtreeEvent_ObjectClick" textlink="">
      <xdr:nvSpPr>
        <xdr:cNvPr id="35" name="PTObj_DBranchName_1_6">
          <a:extLst>
            <a:ext uri="{FF2B5EF4-FFF2-40B4-BE49-F238E27FC236}">
              <a16:creationId xmlns:a16="http://schemas.microsoft.com/office/drawing/2014/main" id="{5F584790-8151-4B3E-BAB4-69C7D548FB4B}"/>
            </a:ext>
          </a:extLst>
        </xdr:cNvPr>
        <xdr:cNvSpPr txBox="1"/>
      </xdr:nvSpPr>
      <xdr:spPr>
        <a:xfrm>
          <a:off x="5176647" y="87487"/>
          <a:ext cx="8636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License Technology</a:t>
          </a:r>
        </a:p>
      </xdr:txBody>
    </xdr:sp>
    <xdr:clientData/>
  </xdr:oneCellAnchor>
  <xdr:twoCellAnchor editAs="oneCell">
    <xdr:from>
      <xdr:col>4</xdr:col>
      <xdr:colOff>127</xdr:colOff>
      <xdr:row>11</xdr:row>
      <xdr:rowOff>86360</xdr:rowOff>
    </xdr:from>
    <xdr:to>
      <xdr:col>4</xdr:col>
      <xdr:colOff>181103</xdr:colOff>
      <xdr:row>12</xdr:row>
      <xdr:rowOff>84455</xdr:rowOff>
    </xdr:to>
    <xdr:sp macro="_xll.PtreeEvent_ObjectClick" textlink="">
      <xdr:nvSpPr>
        <xdr:cNvPr id="40" name="PTObj_DNode_1_7">
          <a:extLst>
            <a:ext uri="{FF2B5EF4-FFF2-40B4-BE49-F238E27FC236}">
              <a16:creationId xmlns:a16="http://schemas.microsoft.com/office/drawing/2014/main" id="{B4A2425E-0C1D-458A-91A4-6B56FC3A1001}"/>
            </a:ext>
          </a:extLst>
        </xdr:cNvPr>
        <xdr:cNvSpPr/>
      </xdr:nvSpPr>
      <xdr:spPr>
        <a:xfrm>
          <a:off x="6587617" y="81788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11</xdr:row>
      <xdr:rowOff>87487</xdr:rowOff>
    </xdr:from>
    <xdr:ext cx="819519" cy="180627"/>
    <xdr:sp macro="_xll.PtreeEvent_ObjectClick" textlink="">
      <xdr:nvSpPr>
        <xdr:cNvPr id="43" name="PTObj_DBranchName_1_7">
          <a:extLst>
            <a:ext uri="{FF2B5EF4-FFF2-40B4-BE49-F238E27FC236}">
              <a16:creationId xmlns:a16="http://schemas.microsoft.com/office/drawing/2014/main" id="{3FF3CAEA-3C38-4BE2-8ED1-E95DED6E2459}"/>
            </a:ext>
          </a:extLst>
        </xdr:cNvPr>
        <xdr:cNvSpPr txBox="1"/>
      </xdr:nvSpPr>
      <xdr:spPr>
        <a:xfrm>
          <a:off x="5176647" y="819007"/>
          <a:ext cx="819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Develop &amp; Market</a:t>
          </a:r>
        </a:p>
      </xdr:txBody>
    </xdr:sp>
    <xdr:clientData/>
  </xdr:oneCellAnchor>
  <xdr:twoCellAnchor editAs="oneCell">
    <xdr:from>
      <xdr:col>5</xdr:col>
      <xdr:colOff>127</xdr:colOff>
      <xdr:row>13</xdr:row>
      <xdr:rowOff>86360</xdr:rowOff>
    </xdr:from>
    <xdr:to>
      <xdr:col>5</xdr:col>
      <xdr:colOff>181102</xdr:colOff>
      <xdr:row>14</xdr:row>
      <xdr:rowOff>84455</xdr:rowOff>
    </xdr:to>
    <xdr:sp macro="_xll.PtreeEvent_ObjectClick" textlink="">
      <xdr:nvSpPr>
        <xdr:cNvPr id="48" name="PTObj_DNode_1_9">
          <a:extLst>
            <a:ext uri="{FF2B5EF4-FFF2-40B4-BE49-F238E27FC236}">
              <a16:creationId xmlns:a16="http://schemas.microsoft.com/office/drawing/2014/main" id="{3F7F1F23-863C-4542-9952-3976C8B6123D}"/>
            </a:ext>
          </a:extLst>
        </xdr:cNvPr>
        <xdr:cNvSpPr/>
      </xdr:nvSpPr>
      <xdr:spPr>
        <a:xfrm rot="-5400000">
          <a:off x="7974457" y="15494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276988</xdr:colOff>
      <xdr:row>13</xdr:row>
      <xdr:rowOff>87486</xdr:rowOff>
    </xdr:from>
    <xdr:ext cx="783741" cy="180627"/>
    <xdr:sp macro="_xll.PtreeEvent_ObjectClick" textlink="">
      <xdr:nvSpPr>
        <xdr:cNvPr id="51" name="PTObj_DBranchName_1_9">
          <a:extLst>
            <a:ext uri="{FF2B5EF4-FFF2-40B4-BE49-F238E27FC236}">
              <a16:creationId xmlns:a16="http://schemas.microsoft.com/office/drawing/2014/main" id="{79C044E0-D2AD-49ED-B1DC-A6A3EFC18F0C}"/>
            </a:ext>
          </a:extLst>
        </xdr:cNvPr>
        <xdr:cNvSpPr txBox="1"/>
      </xdr:nvSpPr>
      <xdr:spPr>
        <a:xfrm>
          <a:off x="6864478" y="1550526"/>
          <a:ext cx="783741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Demand Medium</a:t>
          </a:r>
        </a:p>
      </xdr:txBody>
    </xdr:sp>
    <xdr:clientData/>
  </xdr:oneCellAnchor>
  <xdr:twoCellAnchor editAs="oneCell">
    <xdr:from>
      <xdr:col>5</xdr:col>
      <xdr:colOff>128</xdr:colOff>
      <xdr:row>15</xdr:row>
      <xdr:rowOff>86359</xdr:rowOff>
    </xdr:from>
    <xdr:to>
      <xdr:col>5</xdr:col>
      <xdr:colOff>181103</xdr:colOff>
      <xdr:row>16</xdr:row>
      <xdr:rowOff>84455</xdr:rowOff>
    </xdr:to>
    <xdr:sp macro="_xll.PtreeEvent_ObjectClick" textlink="">
      <xdr:nvSpPr>
        <xdr:cNvPr id="52" name="PTObj_DNode_1_10">
          <a:extLst>
            <a:ext uri="{FF2B5EF4-FFF2-40B4-BE49-F238E27FC236}">
              <a16:creationId xmlns:a16="http://schemas.microsoft.com/office/drawing/2014/main" id="{DDDF20F6-68D0-481A-B395-8FD31542C9C0}"/>
            </a:ext>
          </a:extLst>
        </xdr:cNvPr>
        <xdr:cNvSpPr/>
      </xdr:nvSpPr>
      <xdr:spPr>
        <a:xfrm rot="-5400000">
          <a:off x="8111617" y="1915160"/>
          <a:ext cx="182881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276988</xdr:colOff>
      <xdr:row>15</xdr:row>
      <xdr:rowOff>87487</xdr:rowOff>
    </xdr:from>
    <xdr:ext cx="602281" cy="180627"/>
    <xdr:sp macro="_xll.PtreeEvent_ObjectClick" textlink="">
      <xdr:nvSpPr>
        <xdr:cNvPr id="55" name="PTObj_DBranchName_1_10">
          <a:extLst>
            <a:ext uri="{FF2B5EF4-FFF2-40B4-BE49-F238E27FC236}">
              <a16:creationId xmlns:a16="http://schemas.microsoft.com/office/drawing/2014/main" id="{4F965A37-279B-4001-93CD-F6E0B2A4E919}"/>
            </a:ext>
          </a:extLst>
        </xdr:cNvPr>
        <xdr:cNvSpPr txBox="1"/>
      </xdr:nvSpPr>
      <xdr:spPr>
        <a:xfrm>
          <a:off x="6864478" y="1916287"/>
          <a:ext cx="602281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Demand Low</a:t>
          </a:r>
        </a:p>
      </xdr:txBody>
    </xdr:sp>
    <xdr:clientData/>
  </xdr:oneCellAnchor>
  <xdr:twoCellAnchor>
    <xdr:from>
      <xdr:col>0</xdr:col>
      <xdr:colOff>1143543</xdr:colOff>
      <xdr:row>0</xdr:row>
      <xdr:rowOff>67801</xdr:rowOff>
    </xdr:from>
    <xdr:to>
      <xdr:col>1</xdr:col>
      <xdr:colOff>708116</xdr:colOff>
      <xdr:row>0</xdr:row>
      <xdr:rowOff>248428</xdr:rowOff>
    </xdr:to>
    <xdr:sp macro="_xll.PtreeEvent_ObjectClick" textlink="">
      <xdr:nvSpPr>
        <xdr:cNvPr id="56" name="PTObj_IDiagName_1_0">
          <a:extLst>
            <a:ext uri="{FF2B5EF4-FFF2-40B4-BE49-F238E27FC236}">
              <a16:creationId xmlns:a16="http://schemas.microsoft.com/office/drawing/2014/main" id="{7F11FB4A-16B9-4850-9AE8-CEB5C228BD07}"/>
            </a:ext>
          </a:extLst>
        </xdr:cNvPr>
        <xdr:cNvSpPr txBox="1"/>
      </xdr:nvSpPr>
      <xdr:spPr>
        <a:xfrm>
          <a:off x="1143543" y="67801"/>
          <a:ext cx="879023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Basic Risky Decision</a:t>
          </a:r>
        </a:p>
      </xdr:txBody>
    </xdr:sp>
    <xdr:clientData/>
  </xdr:twoCellAnchor>
  <xdr:twoCellAnchor editAs="absolute">
    <xdr:from>
      <xdr:col>5</xdr:col>
      <xdr:colOff>1485900</xdr:colOff>
      <xdr:row>6</xdr:row>
      <xdr:rowOff>57150</xdr:rowOff>
    </xdr:from>
    <xdr:to>
      <xdr:col>6</xdr:col>
      <xdr:colOff>962660</xdr:colOff>
      <xdr:row>11</xdr:row>
      <xdr:rowOff>160655</xdr:rowOff>
    </xdr:to>
    <xdr:sp macro="" textlink="">
      <xdr:nvSpPr>
        <xdr:cNvPr id="74" name="PTObj_IDiagNode_1_2">
          <a:extLst>
            <a:ext uri="{FF2B5EF4-FFF2-40B4-BE49-F238E27FC236}">
              <a16:creationId xmlns:a16="http://schemas.microsoft.com/office/drawing/2014/main" id="{ED50DBDF-9495-4762-8D42-8236BC7400FD}"/>
            </a:ext>
          </a:extLst>
        </xdr:cNvPr>
        <xdr:cNvSpPr/>
      </xdr:nvSpPr>
      <xdr:spPr>
        <a:xfrm>
          <a:off x="9685020" y="129921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116204</xdr:colOff>
      <xdr:row>8</xdr:row>
      <xdr:rowOff>112887</xdr:rowOff>
    </xdr:from>
    <xdr:to>
      <xdr:col>6</xdr:col>
      <xdr:colOff>808355</xdr:colOff>
      <xdr:row>9</xdr:row>
      <xdr:rowOff>114444</xdr:rowOff>
    </xdr:to>
    <xdr:sp macro="_xll.PtreeEvent_ObjectClick" textlink="">
      <xdr:nvSpPr>
        <xdr:cNvPr id="75" name="PTObj_IDiagNodeTxt_1_2">
          <a:extLst>
            <a:ext uri="{FF2B5EF4-FFF2-40B4-BE49-F238E27FC236}">
              <a16:creationId xmlns:a16="http://schemas.microsoft.com/office/drawing/2014/main" id="{C86D0F4D-76B7-4B3C-AE07-846D0F300D19}"/>
            </a:ext>
          </a:extLst>
        </xdr:cNvPr>
        <xdr:cNvSpPr txBox="1"/>
      </xdr:nvSpPr>
      <xdr:spPr>
        <a:xfrm>
          <a:off x="9845039" y="1716897"/>
          <a:ext cx="695961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Business Result</a:t>
          </a:r>
        </a:p>
      </xdr:txBody>
    </xdr:sp>
    <xdr:clientData/>
  </xdr:twoCellAnchor>
  <xdr:twoCellAnchor editAs="absolute">
    <xdr:from>
      <xdr:col>4</xdr:col>
      <xdr:colOff>323850</xdr:colOff>
      <xdr:row>19</xdr:row>
      <xdr:rowOff>76200</xdr:rowOff>
    </xdr:from>
    <xdr:to>
      <xdr:col>4</xdr:col>
      <xdr:colOff>1332230</xdr:colOff>
      <xdr:row>25</xdr:row>
      <xdr:rowOff>635</xdr:rowOff>
    </xdr:to>
    <xdr:sp macro="" textlink="">
      <xdr:nvSpPr>
        <xdr:cNvPr id="76" name="PTObj_IDiagNode_1_1">
          <a:extLst>
            <a:ext uri="{FF2B5EF4-FFF2-40B4-BE49-F238E27FC236}">
              <a16:creationId xmlns:a16="http://schemas.microsoft.com/office/drawing/2014/main" id="{5E8C6BCE-0E6C-4302-A786-F3E7C146BE48}"/>
            </a:ext>
          </a:extLst>
        </xdr:cNvPr>
        <xdr:cNvSpPr/>
      </xdr:nvSpPr>
      <xdr:spPr>
        <a:xfrm>
          <a:off x="6907530" y="3691890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4</xdr:col>
      <xdr:colOff>409996</xdr:colOff>
      <xdr:row>21</xdr:row>
      <xdr:rowOff>131937</xdr:rowOff>
    </xdr:from>
    <xdr:to>
      <xdr:col>4</xdr:col>
      <xdr:colOff>1246085</xdr:colOff>
      <xdr:row>22</xdr:row>
      <xdr:rowOff>123969</xdr:rowOff>
    </xdr:to>
    <xdr:sp macro="_xll.PtreeEvent_ObjectClick" textlink="">
      <xdr:nvSpPr>
        <xdr:cNvPr id="77" name="PTObj_IDiagNodeTxt_1_1">
          <a:extLst>
            <a:ext uri="{FF2B5EF4-FFF2-40B4-BE49-F238E27FC236}">
              <a16:creationId xmlns:a16="http://schemas.microsoft.com/office/drawing/2014/main" id="{7BC6F36B-93F8-4910-985C-C4F493841F16}"/>
            </a:ext>
          </a:extLst>
        </xdr:cNvPr>
        <xdr:cNvSpPr txBox="1"/>
      </xdr:nvSpPr>
      <xdr:spPr>
        <a:xfrm>
          <a:off x="6999391" y="4109577"/>
          <a:ext cx="832279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Investment Choice</a:t>
          </a:r>
        </a:p>
      </xdr:txBody>
    </xdr:sp>
    <xdr:clientData/>
  </xdr:twoCellAnchor>
  <xdr:twoCellAnchor editAs="absolute">
    <xdr:from>
      <xdr:col>6</xdr:col>
      <xdr:colOff>26670</xdr:colOff>
      <xdr:row>19</xdr:row>
      <xdr:rowOff>19050</xdr:rowOff>
    </xdr:from>
    <xdr:to>
      <xdr:col>6</xdr:col>
      <xdr:colOff>1038860</xdr:colOff>
      <xdr:row>24</xdr:row>
      <xdr:rowOff>113030</xdr:rowOff>
    </xdr:to>
    <xdr:sp macro="" textlink="">
      <xdr:nvSpPr>
        <xdr:cNvPr id="80" name="PTObj_IDiagNode_1_3">
          <a:extLst>
            <a:ext uri="{FF2B5EF4-FFF2-40B4-BE49-F238E27FC236}">
              <a16:creationId xmlns:a16="http://schemas.microsoft.com/office/drawing/2014/main" id="{DAC4CB76-C3CA-4149-BFF2-A9DE63CA90E5}"/>
            </a:ext>
          </a:extLst>
        </xdr:cNvPr>
        <xdr:cNvSpPr/>
      </xdr:nvSpPr>
      <xdr:spPr>
        <a:xfrm>
          <a:off x="9757410" y="3630930"/>
          <a:ext cx="1016000" cy="10160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360781</xdr:colOff>
      <xdr:row>21</xdr:row>
      <xdr:rowOff>65261</xdr:rowOff>
    </xdr:from>
    <xdr:to>
      <xdr:col>6</xdr:col>
      <xdr:colOff>704749</xdr:colOff>
      <xdr:row>22</xdr:row>
      <xdr:rowOff>66818</xdr:rowOff>
    </xdr:to>
    <xdr:sp macro="_xll.PtreeEvent_ObjectClick" textlink="">
      <xdr:nvSpPr>
        <xdr:cNvPr id="81" name="PTObj_IDiagNodeTxt_1_3">
          <a:extLst>
            <a:ext uri="{FF2B5EF4-FFF2-40B4-BE49-F238E27FC236}">
              <a16:creationId xmlns:a16="http://schemas.microsoft.com/office/drawing/2014/main" id="{C8284715-1AD5-446D-884F-26874E1BAC4E}"/>
            </a:ext>
          </a:extLst>
        </xdr:cNvPr>
        <xdr:cNvSpPr txBox="1"/>
      </xdr:nvSpPr>
      <xdr:spPr>
        <a:xfrm>
          <a:off x="10095331" y="4048616"/>
          <a:ext cx="340158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Return</a:t>
          </a:r>
        </a:p>
      </xdr:txBody>
    </xdr:sp>
    <xdr:clientData/>
  </xdr:twoCellAnchor>
  <xdr:twoCellAnchor editAs="oneCell">
    <xdr:from>
      <xdr:col>5</xdr:col>
      <xdr:colOff>10605</xdr:colOff>
      <xdr:row>9</xdr:row>
      <xdr:rowOff>94932</xdr:rowOff>
    </xdr:from>
    <xdr:to>
      <xdr:col>5</xdr:col>
      <xdr:colOff>189675</xdr:colOff>
      <xdr:row>10</xdr:row>
      <xdr:rowOff>94932</xdr:rowOff>
    </xdr:to>
    <xdr:sp macro="_xll.PtreeEvent_ObjectClick" textlink="">
      <xdr:nvSpPr>
        <xdr:cNvPr id="112" name="PTObj_DNode_1_8">
          <a:extLst>
            <a:ext uri="{FF2B5EF4-FFF2-40B4-BE49-F238E27FC236}">
              <a16:creationId xmlns:a16="http://schemas.microsoft.com/office/drawing/2014/main" id="{D9F90FC4-9433-489C-A5A3-C47F3AEEB8FF}"/>
            </a:ext>
          </a:extLst>
        </xdr:cNvPr>
        <xdr:cNvSpPr/>
      </xdr:nvSpPr>
      <xdr:spPr>
        <a:xfrm rot="-5400000">
          <a:off x="8201152" y="1877060"/>
          <a:ext cx="180975" cy="17907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9</xdr:row>
      <xdr:rowOff>97011</xdr:rowOff>
    </xdr:from>
    <xdr:ext cx="619419" cy="180627"/>
    <xdr:sp macro="_xll.PtreeEvent_ObjectClick" textlink="">
      <xdr:nvSpPr>
        <xdr:cNvPr id="115" name="PTObj_DBranchName_1_8">
          <a:extLst>
            <a:ext uri="{FF2B5EF4-FFF2-40B4-BE49-F238E27FC236}">
              <a16:creationId xmlns:a16="http://schemas.microsoft.com/office/drawing/2014/main" id="{A58A272C-E22B-430D-9802-6D66DDAC015B}"/>
            </a:ext>
          </a:extLst>
        </xdr:cNvPr>
        <xdr:cNvSpPr txBox="1"/>
      </xdr:nvSpPr>
      <xdr:spPr>
        <a:xfrm>
          <a:off x="6857810" y="1878186"/>
          <a:ext cx="6194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Demand High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30" zoomScaleNormal="130" workbookViewId="0">
      <selection activeCell="F11" sqref="F11"/>
    </sheetView>
  </sheetViews>
  <sheetFormatPr defaultRowHeight="14.4" x14ac:dyDescent="0.55000000000000004"/>
  <cols>
    <col min="1" max="1" width="18.15625" customWidth="1"/>
    <col min="2" max="2" width="25.578125" customWidth="1"/>
    <col min="3" max="3" width="23.9453125" customWidth="1"/>
    <col min="4" max="4" width="23.3125" customWidth="1"/>
    <col min="5" max="5" width="22.26171875" customWidth="1"/>
    <col min="6" max="6" width="21.15625" customWidth="1"/>
    <col min="7" max="7" width="16.578125" customWidth="1"/>
  </cols>
  <sheetData>
    <row r="1" spans="1:6" ht="25" customHeight="1" thickTop="1" thickBot="1" x14ac:dyDescent="0.6">
      <c r="A1" s="15"/>
      <c r="B1" s="16"/>
    </row>
    <row r="2" spans="1:6" ht="14.7" thickTop="1" x14ac:dyDescent="0.55000000000000004">
      <c r="A2" s="13" t="s">
        <v>109</v>
      </c>
      <c r="B2" s="17">
        <f>inflCalc_1!$G$2</f>
        <v>2500</v>
      </c>
    </row>
    <row r="3" spans="1:6" x14ac:dyDescent="0.55000000000000004">
      <c r="A3" s="13" t="s">
        <v>110</v>
      </c>
      <c r="B3" s="17">
        <f>inflCalc_1!$H$2</f>
        <v>2500</v>
      </c>
    </row>
    <row r="4" spans="1:6" x14ac:dyDescent="0.55000000000000004">
      <c r="A4" s="13" t="s">
        <v>111</v>
      </c>
      <c r="B4" s="17">
        <f>inflCalc_1!$I$2</f>
        <v>0</v>
      </c>
    </row>
    <row r="5" spans="1:6" ht="14.7" thickBot="1" x14ac:dyDescent="0.6">
      <c r="A5" s="14" t="s">
        <v>112</v>
      </c>
      <c r="B5" s="18">
        <f>inflCalc_1!$J$2</f>
        <v>5000</v>
      </c>
    </row>
    <row r="6" spans="1:6" ht="14.4" customHeight="1" thickTop="1" x14ac:dyDescent="0.55000000000000004">
      <c r="D6" s="9" t="b">
        <f>_xll.PTreeNodeDecision(treeCalc_1!$F$2,6)</f>
        <v>1</v>
      </c>
      <c r="E6" s="5">
        <f>_xll.PTreeNodeProbability(treeCalc_1!$F$2,6)</f>
        <v>0.7</v>
      </c>
    </row>
    <row r="7" spans="1:6" ht="14.4" customHeight="1" x14ac:dyDescent="0.55000000000000004">
      <c r="D7" s="6">
        <v>25</v>
      </c>
      <c r="E7" s="4">
        <f>_xll.PTreeNodeValue(treeCalc_1!$F$2,6)</f>
        <v>23</v>
      </c>
    </row>
    <row r="8" spans="1:6" ht="14.4" customHeight="1" x14ac:dyDescent="0.55000000000000004">
      <c r="C8" s="12">
        <f>0.7</f>
        <v>0.7</v>
      </c>
      <c r="D8" s="7" t="s">
        <v>57</v>
      </c>
    </row>
    <row r="9" spans="1:6" ht="14.4" customHeight="1" x14ac:dyDescent="0.55000000000000004">
      <c r="C9" s="6">
        <v>0</v>
      </c>
      <c r="D9" s="8">
        <f>_xll.PTreeNodeValue(treeCalc_1!$F$2,4)</f>
        <v>23</v>
      </c>
    </row>
    <row r="10" spans="1:6" ht="14.4" customHeight="1" x14ac:dyDescent="0.55000000000000004">
      <c r="E10" s="12">
        <f>0.25</f>
        <v>0.25</v>
      </c>
      <c r="F10" s="5">
        <f>_xll.PTreeNodeProbability(treeCalc_1!$F$2,8)</f>
        <v>0</v>
      </c>
    </row>
    <row r="11" spans="1:6" ht="14.4" customHeight="1" x14ac:dyDescent="0.55000000000000004">
      <c r="E11" s="6">
        <v>55</v>
      </c>
      <c r="F11" s="4">
        <f>_xll.PTreeNodeValue(treeCalc_1!$F$2,8)</f>
        <v>43</v>
      </c>
    </row>
    <row r="12" spans="1:6" ht="14.4" customHeight="1" x14ac:dyDescent="0.55000000000000004">
      <c r="D12" s="9" t="b">
        <f>_xll.PTreeNodeDecision(treeCalc_1!$F$2,7)</f>
        <v>0</v>
      </c>
      <c r="E12" s="10" t="s">
        <v>62</v>
      </c>
    </row>
    <row r="13" spans="1:6" ht="14.4" customHeight="1" x14ac:dyDescent="0.55000000000000004">
      <c r="D13" s="6">
        <v>-10</v>
      </c>
      <c r="E13" s="11">
        <f>_xll.PTreeNodeValue(treeCalc_1!$F$2,7)</f>
        <v>22.900000000000002</v>
      </c>
    </row>
    <row r="14" spans="1:6" ht="14.4" customHeight="1" x14ac:dyDescent="0.55000000000000004">
      <c r="E14" s="12">
        <f>0.55</f>
        <v>0.55000000000000004</v>
      </c>
      <c r="F14" s="5">
        <f>_xll.PTreeNodeProbability(treeCalc_1!$F$2,9)</f>
        <v>0</v>
      </c>
    </row>
    <row r="15" spans="1:6" ht="14.4" customHeight="1" x14ac:dyDescent="0.55000000000000004">
      <c r="E15" s="6">
        <v>33</v>
      </c>
      <c r="F15" s="4">
        <f>_xll.PTreeNodeValue(treeCalc_1!$F$2,9)</f>
        <v>21</v>
      </c>
    </row>
    <row r="16" spans="1:6" ht="14.4" customHeight="1" x14ac:dyDescent="0.55000000000000004">
      <c r="E16" s="12">
        <f>0.2</f>
        <v>0.2</v>
      </c>
      <c r="F16" s="5">
        <f>_xll.PTreeNodeProbability(treeCalc_1!$F$2,10)</f>
        <v>0</v>
      </c>
    </row>
    <row r="17" spans="1:6" ht="14.4" customHeight="1" x14ac:dyDescent="0.55000000000000004">
      <c r="E17" s="6">
        <v>15</v>
      </c>
      <c r="F17" s="4">
        <f>_xll.PTreeNodeValue(treeCalc_1!$F$2,10)</f>
        <v>3</v>
      </c>
    </row>
    <row r="18" spans="1:6" ht="14.4" customHeight="1" x14ac:dyDescent="0.55000000000000004">
      <c r="B18" s="9" t="b">
        <f>_xll.PTreeNodeDecision(treeCalc_1!$F$2,2)</f>
        <v>1</v>
      </c>
      <c r="C18" s="10" t="s">
        <v>52</v>
      </c>
    </row>
    <row r="19" spans="1:6" ht="14.4" customHeight="1" x14ac:dyDescent="0.55000000000000004">
      <c r="B19" s="6">
        <v>-2</v>
      </c>
      <c r="C19" s="11">
        <f>_xll.PTreeNodeValue(treeCalc_1!$F$2,2)</f>
        <v>15.499999999999998</v>
      </c>
    </row>
    <row r="20" spans="1:6" ht="14.4" customHeight="1" x14ac:dyDescent="0.55000000000000004">
      <c r="C20" s="12">
        <f>1-C8</f>
        <v>0.30000000000000004</v>
      </c>
      <c r="D20" s="5">
        <f>_xll.PTreeNodeProbability(treeCalc_1!$F$2,5)</f>
        <v>0.30000000000000004</v>
      </c>
    </row>
    <row r="21" spans="1:6" ht="14.4" customHeight="1" x14ac:dyDescent="0.55000000000000004">
      <c r="C21" s="6">
        <v>0</v>
      </c>
      <c r="D21" s="4">
        <f>_xll.PTreeNodeValue(treeCalc_1!$F$2,5)</f>
        <v>-2</v>
      </c>
    </row>
    <row r="22" spans="1:6" ht="14.4" customHeight="1" x14ac:dyDescent="0.55000000000000004">
      <c r="A22" s="6"/>
      <c r="B22" s="7" t="s">
        <v>47</v>
      </c>
    </row>
    <row r="23" spans="1:6" ht="14.4" customHeight="1" x14ac:dyDescent="0.55000000000000004">
      <c r="A23" s="6"/>
      <c r="B23" s="8">
        <f>_xll.PTreeNodeValue(treeCalc_1!$F$2,1)</f>
        <v>15.499999999999998</v>
      </c>
    </row>
    <row r="24" spans="1:6" ht="14.4" customHeight="1" x14ac:dyDescent="0.55000000000000004">
      <c r="B24" s="9" t="b">
        <f>_xll.PTreeNodeDecision(treeCalc_1!$F$2,3)</f>
        <v>0</v>
      </c>
      <c r="C24" s="5">
        <f>_xll.PTreeNodeProbability(treeCalc_1!$F$2,3)</f>
        <v>0</v>
      </c>
    </row>
    <row r="25" spans="1:6" ht="14.4" customHeight="1" x14ac:dyDescent="0.55000000000000004">
      <c r="B25" s="6">
        <v>0</v>
      </c>
      <c r="C25" s="4">
        <f>_xll.PTreeNodeValue(treeCalc_1!$F$2,3)</f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C225-6A6B-4541-B356-7CD4AFCB8803}">
  <dimension ref="A1:L55"/>
  <sheetViews>
    <sheetView workbookViewId="0"/>
  </sheetViews>
  <sheetFormatPr defaultColWidth="15.578125" defaultRowHeight="14.4" x14ac:dyDescent="0.55000000000000004"/>
  <cols>
    <col min="1" max="16384" width="15.578125" style="2"/>
  </cols>
  <sheetData>
    <row r="1" spans="1:12" x14ac:dyDescent="0.55000000000000004">
      <c r="A1" s="2" t="s">
        <v>1</v>
      </c>
      <c r="B1" s="1" t="s">
        <v>116</v>
      </c>
      <c r="E1" s="2" t="s">
        <v>9</v>
      </c>
      <c r="F1" s="2">
        <v>3</v>
      </c>
      <c r="H1" s="2" t="s">
        <v>16</v>
      </c>
      <c r="I1" s="1" t="s">
        <v>42</v>
      </c>
      <c r="K1" s="2" t="s">
        <v>21</v>
      </c>
      <c r="L1" s="2">
        <v>100</v>
      </c>
    </row>
    <row r="2" spans="1:12" x14ac:dyDescent="0.55000000000000004">
      <c r="A2" s="2" t="s">
        <v>2</v>
      </c>
      <c r="B2" s="2" t="e">
        <f>Sheet1!#REF!</f>
        <v>#REF!</v>
      </c>
      <c r="E2" s="2" t="s">
        <v>11</v>
      </c>
      <c r="F2" s="2">
        <f t="array" ref="F2:J2">_xll.PTreeInflEvaluate5($B$3,$L$1,SUM($7:$16384))</f>
        <v>566218</v>
      </c>
      <c r="G2" s="2">
        <v>2500</v>
      </c>
      <c r="H2" s="2">
        <v>2500</v>
      </c>
      <c r="I2" s="2">
        <v>0</v>
      </c>
      <c r="J2" s="2">
        <v>5000</v>
      </c>
    </row>
    <row r="3" spans="1:12" x14ac:dyDescent="0.55000000000000004">
      <c r="A3" s="2" t="s">
        <v>3</v>
      </c>
      <c r="B3" s="2" t="s">
        <v>108</v>
      </c>
      <c r="E3" s="2" t="s">
        <v>12</v>
      </c>
      <c r="F3" s="1" t="s">
        <v>38</v>
      </c>
      <c r="H3" s="2" t="s">
        <v>17</v>
      </c>
      <c r="I3" s="3" t="s">
        <v>40</v>
      </c>
    </row>
    <row r="4" spans="1:12" x14ac:dyDescent="0.55000000000000004">
      <c r="E4" s="2" t="s">
        <v>13</v>
      </c>
      <c r="F4" s="1" t="s">
        <v>39</v>
      </c>
      <c r="H4" s="2" t="s">
        <v>18</v>
      </c>
      <c r="I4" s="1" t="s">
        <v>41</v>
      </c>
    </row>
    <row r="5" spans="1:12" x14ac:dyDescent="0.55000000000000004">
      <c r="A5" s="2" t="s">
        <v>68</v>
      </c>
      <c r="B5" s="2">
        <v>3</v>
      </c>
      <c r="E5" s="2" t="s">
        <v>14</v>
      </c>
      <c r="F5" s="1" t="s">
        <v>39</v>
      </c>
      <c r="H5" s="2" t="s">
        <v>19</v>
      </c>
      <c r="I5" s="3" t="s">
        <v>40</v>
      </c>
    </row>
    <row r="6" spans="1:12" x14ac:dyDescent="0.55000000000000004">
      <c r="E6" s="2" t="s">
        <v>15</v>
      </c>
      <c r="F6" s="1" t="s">
        <v>38</v>
      </c>
      <c r="H6" s="2" t="s">
        <v>20</v>
      </c>
      <c r="I6" s="1" t="s">
        <v>41</v>
      </c>
    </row>
    <row r="7" spans="1:12" x14ac:dyDescent="0.55000000000000004">
      <c r="A7" s="2" t="s">
        <v>69</v>
      </c>
      <c r="D7" s="2" t="s">
        <v>71</v>
      </c>
    </row>
    <row r="8" spans="1:12" x14ac:dyDescent="0.55000000000000004">
      <c r="A8" s="2" t="s">
        <v>70</v>
      </c>
      <c r="B8" s="2">
        <v>2</v>
      </c>
      <c r="D8" s="2" t="s">
        <v>70</v>
      </c>
      <c r="E8" s="2">
        <v>3</v>
      </c>
    </row>
    <row r="10" spans="1:12" x14ac:dyDescent="0.55000000000000004">
      <c r="D10" s="2" t="s">
        <v>72</v>
      </c>
      <c r="E10" s="2">
        <v>1</v>
      </c>
      <c r="F10" s="2">
        <v>2</v>
      </c>
      <c r="G10" s="2">
        <v>3</v>
      </c>
    </row>
    <row r="11" spans="1:12" x14ac:dyDescent="0.55000000000000004">
      <c r="A11" s="2" t="s">
        <v>122</v>
      </c>
      <c r="D11" s="2" t="s">
        <v>73</v>
      </c>
      <c r="E11" s="2" t="s">
        <v>123</v>
      </c>
      <c r="F11" s="2" t="s">
        <v>129</v>
      </c>
      <c r="G11" s="2" t="s">
        <v>124</v>
      </c>
    </row>
    <row r="12" spans="1:12" x14ac:dyDescent="0.55000000000000004">
      <c r="A12" s="2" t="s">
        <v>132</v>
      </c>
      <c r="D12" s="2" t="s">
        <v>74</v>
      </c>
      <c r="E12" s="2" t="s">
        <v>121</v>
      </c>
      <c r="F12" s="2" t="s">
        <v>130</v>
      </c>
      <c r="G12" s="2">
        <v>0</v>
      </c>
    </row>
    <row r="13" spans="1:12" x14ac:dyDescent="0.55000000000000004">
      <c r="D13" s="2" t="s">
        <v>75</v>
      </c>
      <c r="E13" s="2">
        <v>0</v>
      </c>
      <c r="F13" s="2">
        <v>0</v>
      </c>
      <c r="G13" s="2" t="s">
        <v>131</v>
      </c>
    </row>
    <row r="15" spans="1:12" x14ac:dyDescent="0.55000000000000004">
      <c r="D15" s="2" t="s">
        <v>76</v>
      </c>
      <c r="E15" s="1" t="s">
        <v>113</v>
      </c>
      <c r="F15" s="1" t="s">
        <v>117</v>
      </c>
      <c r="G15" s="1" t="s">
        <v>120</v>
      </c>
    </row>
    <row r="16" spans="1:12" x14ac:dyDescent="0.55000000000000004">
      <c r="D16" s="2" t="s">
        <v>77</v>
      </c>
      <c r="E16" s="1" t="s">
        <v>114</v>
      </c>
      <c r="F16" s="1" t="s">
        <v>118</v>
      </c>
      <c r="G16" s="1" t="s">
        <v>77</v>
      </c>
    </row>
    <row r="17" spans="4:7" x14ac:dyDescent="0.55000000000000004">
      <c r="D17" s="2" t="s">
        <v>78</v>
      </c>
      <c r="E17" s="1" t="s">
        <v>115</v>
      </c>
      <c r="F17" s="1" t="s">
        <v>119</v>
      </c>
      <c r="G17" s="1" t="s">
        <v>78</v>
      </c>
    </row>
    <row r="18" spans="4:7" x14ac:dyDescent="0.55000000000000004">
      <c r="D18" s="2" t="s">
        <v>79</v>
      </c>
    </row>
    <row r="19" spans="4:7" x14ac:dyDescent="0.55000000000000004">
      <c r="D19" s="2" t="s">
        <v>80</v>
      </c>
    </row>
    <row r="20" spans="4:7" x14ac:dyDescent="0.55000000000000004">
      <c r="D20" s="2" t="s">
        <v>81</v>
      </c>
    </row>
    <row r="21" spans="4:7" x14ac:dyDescent="0.55000000000000004">
      <c r="D21" s="2" t="s">
        <v>82</v>
      </c>
    </row>
    <row r="22" spans="4:7" x14ac:dyDescent="0.55000000000000004">
      <c r="D22" s="2" t="s">
        <v>83</v>
      </c>
    </row>
    <row r="23" spans="4:7" x14ac:dyDescent="0.55000000000000004">
      <c r="D23" s="2" t="s">
        <v>84</v>
      </c>
    </row>
    <row r="24" spans="4:7" x14ac:dyDescent="0.55000000000000004">
      <c r="D24" s="2" t="s">
        <v>85</v>
      </c>
    </row>
    <row r="25" spans="4:7" x14ac:dyDescent="0.55000000000000004">
      <c r="D25" s="2" t="s">
        <v>86</v>
      </c>
    </row>
    <row r="26" spans="4:7" x14ac:dyDescent="0.55000000000000004">
      <c r="D26" s="2" t="s">
        <v>87</v>
      </c>
    </row>
    <row r="27" spans="4:7" x14ac:dyDescent="0.55000000000000004">
      <c r="D27" s="2" t="s">
        <v>88</v>
      </c>
    </row>
    <row r="28" spans="4:7" x14ac:dyDescent="0.55000000000000004">
      <c r="D28" s="2" t="s">
        <v>89</v>
      </c>
    </row>
    <row r="29" spans="4:7" x14ac:dyDescent="0.55000000000000004">
      <c r="D29" s="2" t="s">
        <v>90</v>
      </c>
    </row>
    <row r="30" spans="4:7" x14ac:dyDescent="0.55000000000000004">
      <c r="D30" s="2" t="s">
        <v>91</v>
      </c>
    </row>
    <row r="31" spans="4:7" x14ac:dyDescent="0.55000000000000004">
      <c r="D31" s="2" t="s">
        <v>92</v>
      </c>
    </row>
    <row r="32" spans="4:7" x14ac:dyDescent="0.55000000000000004">
      <c r="D32" s="2" t="s">
        <v>93</v>
      </c>
    </row>
    <row r="33" spans="4:7" x14ac:dyDescent="0.55000000000000004">
      <c r="D33" s="2" t="s">
        <v>94</v>
      </c>
    </row>
    <row r="34" spans="4:7" x14ac:dyDescent="0.55000000000000004">
      <c r="D34" s="2" t="s">
        <v>95</v>
      </c>
    </row>
    <row r="35" spans="4:7" x14ac:dyDescent="0.55000000000000004">
      <c r="D35" s="2" t="s">
        <v>96</v>
      </c>
    </row>
    <row r="36" spans="4:7" x14ac:dyDescent="0.55000000000000004">
      <c r="D36" s="2" t="s">
        <v>97</v>
      </c>
    </row>
    <row r="37" spans="4:7" x14ac:dyDescent="0.55000000000000004">
      <c r="D37" s="2" t="s">
        <v>98</v>
      </c>
    </row>
    <row r="38" spans="4:7" x14ac:dyDescent="0.55000000000000004">
      <c r="D38" s="2" t="s">
        <v>99</v>
      </c>
    </row>
    <row r="39" spans="4:7" x14ac:dyDescent="0.55000000000000004">
      <c r="D39" s="2" t="s">
        <v>100</v>
      </c>
    </row>
    <row r="40" spans="4:7" x14ac:dyDescent="0.55000000000000004">
      <c r="D40" s="2" t="s">
        <v>101</v>
      </c>
    </row>
    <row r="41" spans="4:7" x14ac:dyDescent="0.55000000000000004">
      <c r="D41" s="2" t="s">
        <v>102</v>
      </c>
    </row>
    <row r="42" spans="4:7" x14ac:dyDescent="0.55000000000000004">
      <c r="D42" s="2" t="s">
        <v>103</v>
      </c>
    </row>
    <row r="43" spans="4:7" x14ac:dyDescent="0.55000000000000004">
      <c r="D43" s="2" t="s">
        <v>104</v>
      </c>
    </row>
    <row r="44" spans="4:7" x14ac:dyDescent="0.55000000000000004">
      <c r="D44" s="2" t="s">
        <v>105</v>
      </c>
    </row>
    <row r="45" spans="4:7" x14ac:dyDescent="0.55000000000000004">
      <c r="D45" s="2" t="s">
        <v>106</v>
      </c>
    </row>
    <row r="46" spans="4:7" x14ac:dyDescent="0.55000000000000004">
      <c r="D46" s="2" t="s">
        <v>107</v>
      </c>
      <c r="E46" s="2" t="s">
        <v>125</v>
      </c>
      <c r="F46" s="2" t="s">
        <v>125</v>
      </c>
      <c r="G46" s="2" t="s">
        <v>125</v>
      </c>
    </row>
    <row r="47" spans="4:7" x14ac:dyDescent="0.55000000000000004">
      <c r="E47" s="2">
        <v>0</v>
      </c>
      <c r="F47" s="2">
        <v>0</v>
      </c>
    </row>
    <row r="48" spans="4:7" x14ac:dyDescent="0.55000000000000004">
      <c r="E48" s="2" t="s">
        <v>128</v>
      </c>
      <c r="F48" s="2" t="s">
        <v>126</v>
      </c>
      <c r="G48" s="2" t="s">
        <v>133</v>
      </c>
    </row>
    <row r="49" spans="5:7" x14ac:dyDescent="0.55000000000000004">
      <c r="E49" s="2" t="s">
        <v>127</v>
      </c>
      <c r="F49" s="2" t="s">
        <v>127</v>
      </c>
      <c r="G49" s="2" t="s">
        <v>128</v>
      </c>
    </row>
    <row r="50" spans="5:7" x14ac:dyDescent="0.55000000000000004">
      <c r="E50" s="2">
        <v>2000</v>
      </c>
      <c r="F50" s="2">
        <v>3000</v>
      </c>
      <c r="G50" s="2" t="s">
        <v>127</v>
      </c>
    </row>
    <row r="51" spans="5:7" x14ac:dyDescent="0.55000000000000004">
      <c r="E51" s="2">
        <v>2000</v>
      </c>
      <c r="F51" s="2">
        <v>-2000</v>
      </c>
      <c r="G51" s="2" t="s">
        <v>127</v>
      </c>
    </row>
    <row r="52" spans="5:7" x14ac:dyDescent="0.55000000000000004">
      <c r="F52" s="2">
        <v>0.5</v>
      </c>
      <c r="G52" s="2" t="e">
        <f>_xll.BranchVal(1)+200</f>
        <v>#VALUE!</v>
      </c>
    </row>
    <row r="53" spans="5:7" x14ac:dyDescent="0.55000000000000004">
      <c r="F53" s="2">
        <v>0.5</v>
      </c>
      <c r="G53" s="2" t="e">
        <f>_xll.BranchVal(1)+200</f>
        <v>#VALUE!</v>
      </c>
    </row>
    <row r="54" spans="5:7" x14ac:dyDescent="0.55000000000000004">
      <c r="G54" s="2" t="e">
        <f>_xll.BranchVal(1)+_xll.BranchVal(2)</f>
        <v>#VALUE!</v>
      </c>
    </row>
    <row r="55" spans="5:7" x14ac:dyDescent="0.55000000000000004">
      <c r="G55" s="2" t="e">
        <f>_xll.BranchVal(1)+_xll.BranchVal(2)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1C2D-1E83-4878-91C2-93C1272C869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8BB-69C0-489A-9384-B1EAAFAE30E6}">
  <dimension ref="A1:P26"/>
  <sheetViews>
    <sheetView workbookViewId="0"/>
  </sheetViews>
  <sheetFormatPr defaultColWidth="15.578125" defaultRowHeight="14.4" x14ac:dyDescent="0.55000000000000004"/>
  <cols>
    <col min="1" max="16384" width="15.578125" style="2"/>
  </cols>
  <sheetData>
    <row r="1" spans="1:16" x14ac:dyDescent="0.55000000000000004">
      <c r="A1" s="2" t="s">
        <v>1</v>
      </c>
      <c r="B1" s="1" t="s">
        <v>46</v>
      </c>
      <c r="E1" s="2" t="s">
        <v>9</v>
      </c>
      <c r="F1" s="2">
        <v>3</v>
      </c>
      <c r="H1" s="2" t="s">
        <v>16</v>
      </c>
      <c r="I1" s="1" t="s">
        <v>42</v>
      </c>
      <c r="K1" s="2" t="s">
        <v>21</v>
      </c>
      <c r="L1" s="2">
        <v>100</v>
      </c>
    </row>
    <row r="2" spans="1:16" x14ac:dyDescent="0.55000000000000004">
      <c r="A2" s="2" t="s">
        <v>2</v>
      </c>
      <c r="B2" s="2" t="e">
        <f>Sheet1!#REF!</f>
        <v>#REF!</v>
      </c>
      <c r="E2" s="2" t="s">
        <v>11</v>
      </c>
      <c r="F2" s="2">
        <f>_xll.PTreeEvaluate5(B3,$L$11:$L$26,$J$11:$J$26,$K$11:$K$26,$N$11:$N$26,$G$11:$G$26,,L1)</f>
        <v>1054849</v>
      </c>
    </row>
    <row r="3" spans="1:16" x14ac:dyDescent="0.55000000000000004">
      <c r="A3" s="2" t="s">
        <v>3</v>
      </c>
      <c r="B3" s="2" t="s">
        <v>45</v>
      </c>
      <c r="E3" s="2" t="s">
        <v>12</v>
      </c>
      <c r="F3" s="1" t="s">
        <v>38</v>
      </c>
      <c r="H3" s="2" t="s">
        <v>17</v>
      </c>
      <c r="I3" s="3" t="s">
        <v>40</v>
      </c>
    </row>
    <row r="4" spans="1:16" x14ac:dyDescent="0.55000000000000004">
      <c r="A4" s="2" t="s">
        <v>4</v>
      </c>
      <c r="B4" s="2" t="s">
        <v>37</v>
      </c>
      <c r="E4" s="2" t="s">
        <v>13</v>
      </c>
      <c r="F4" s="1" t="s">
        <v>39</v>
      </c>
      <c r="H4" s="2" t="s">
        <v>18</v>
      </c>
      <c r="I4" s="1" t="s">
        <v>41</v>
      </c>
    </row>
    <row r="5" spans="1:16" x14ac:dyDescent="0.55000000000000004">
      <c r="A5" s="2" t="s">
        <v>5</v>
      </c>
      <c r="B5" s="2">
        <v>0</v>
      </c>
      <c r="E5" s="2" t="s">
        <v>14</v>
      </c>
      <c r="F5" s="1" t="s">
        <v>39</v>
      </c>
      <c r="H5" s="2" t="s">
        <v>19</v>
      </c>
      <c r="I5" s="3" t="s">
        <v>40</v>
      </c>
    </row>
    <row r="6" spans="1:16" x14ac:dyDescent="0.55000000000000004">
      <c r="A6" s="2" t="s">
        <v>6</v>
      </c>
      <c r="E6" s="2" t="s">
        <v>15</v>
      </c>
      <c r="F6" s="1" t="s">
        <v>38</v>
      </c>
      <c r="H6" s="2" t="s">
        <v>20</v>
      </c>
      <c r="I6" s="1" t="s">
        <v>41</v>
      </c>
    </row>
    <row r="7" spans="1:16" x14ac:dyDescent="0.55000000000000004">
      <c r="A7" s="2" t="s">
        <v>7</v>
      </c>
      <c r="E7" s="2" t="s">
        <v>10</v>
      </c>
      <c r="F7" s="1" t="s">
        <v>0</v>
      </c>
    </row>
    <row r="8" spans="1:16" x14ac:dyDescent="0.55000000000000004">
      <c r="A8" s="2" t="s">
        <v>8</v>
      </c>
      <c r="B8" s="2">
        <v>16</v>
      </c>
    </row>
    <row r="10" spans="1:16" x14ac:dyDescent="0.5500000000000000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</v>
      </c>
      <c r="M10" s="2" t="s">
        <v>33</v>
      </c>
      <c r="N10" s="2" t="s">
        <v>34</v>
      </c>
      <c r="O10" s="2" t="s">
        <v>35</v>
      </c>
      <c r="P10" s="2" t="s">
        <v>36</v>
      </c>
    </row>
    <row r="11" spans="1:16" x14ac:dyDescent="0.55000000000000004">
      <c r="A11" s="2">
        <f>Sheet1!$B$23</f>
        <v>15.499999999999998</v>
      </c>
      <c r="B11" s="2" t="str">
        <f>B1</f>
        <v>R &amp; D Decision</v>
      </c>
      <c r="C11" s="2">
        <v>0</v>
      </c>
      <c r="I11" s="2" t="s">
        <v>43</v>
      </c>
      <c r="J11" s="2">
        <f>Sheet1!$A$23</f>
        <v>0</v>
      </c>
      <c r="K11" s="2">
        <f>Sheet1!$A$22</f>
        <v>0</v>
      </c>
      <c r="L11" s="2" t="s">
        <v>49</v>
      </c>
      <c r="M11" s="1" t="s">
        <v>44</v>
      </c>
      <c r="O11" s="2" t="str">
        <f>Sheet1!$B$22</f>
        <v>Development</v>
      </c>
      <c r="P11" s="2" t="b">
        <v>0</v>
      </c>
    </row>
    <row r="12" spans="1:16" x14ac:dyDescent="0.55000000000000004">
      <c r="A12" s="2">
        <f>Sheet1!$C$19</f>
        <v>15.499999999999998</v>
      </c>
      <c r="B12" s="1" t="s">
        <v>50</v>
      </c>
      <c r="C12" s="2">
        <v>0</v>
      </c>
      <c r="I12" s="2" t="s">
        <v>43</v>
      </c>
      <c r="J12" s="2">
        <f>Sheet1!$B$19</f>
        <v>-2</v>
      </c>
      <c r="L12" s="2" t="s">
        <v>54</v>
      </c>
      <c r="M12" s="1" t="s">
        <v>44</v>
      </c>
      <c r="O12" s="2" t="str">
        <f>Sheet1!$C$18</f>
        <v>Patent</v>
      </c>
      <c r="P12" s="2" t="b">
        <v>0</v>
      </c>
    </row>
    <row r="13" spans="1:16" x14ac:dyDescent="0.55000000000000004">
      <c r="A13" s="2">
        <f>Sheet1!$C$25</f>
        <v>0</v>
      </c>
      <c r="B13" s="1" t="s">
        <v>51</v>
      </c>
      <c r="C13" s="2">
        <v>0</v>
      </c>
      <c r="H13" s="2" t="s">
        <v>43</v>
      </c>
      <c r="I13" s="2" t="s">
        <v>43</v>
      </c>
      <c r="J13" s="2">
        <f>Sheet1!$B$25</f>
        <v>0</v>
      </c>
      <c r="L13" s="2" t="s">
        <v>48</v>
      </c>
      <c r="M13" s="1" t="s">
        <v>44</v>
      </c>
      <c r="P13" s="2" t="b">
        <v>0</v>
      </c>
    </row>
    <row r="14" spans="1:16" x14ac:dyDescent="0.55000000000000004">
      <c r="A14" s="2">
        <f>Sheet1!$D$9</f>
        <v>23</v>
      </c>
      <c r="B14" s="1" t="s">
        <v>55</v>
      </c>
      <c r="C14" s="2">
        <v>0</v>
      </c>
      <c r="I14" s="2" t="s">
        <v>43</v>
      </c>
      <c r="J14" s="2">
        <f>Sheet1!$C$9</f>
        <v>0</v>
      </c>
      <c r="K14" s="2">
        <f>Sheet1!$C$8</f>
        <v>0.7</v>
      </c>
      <c r="L14" s="2" t="s">
        <v>59</v>
      </c>
      <c r="M14" s="1" t="s">
        <v>44</v>
      </c>
      <c r="O14" s="2" t="str">
        <f>Sheet1!$D$8</f>
        <v>License?</v>
      </c>
      <c r="P14" s="2" t="b">
        <v>0</v>
      </c>
    </row>
    <row r="15" spans="1:16" x14ac:dyDescent="0.55000000000000004">
      <c r="A15" s="2">
        <f>Sheet1!$D$21</f>
        <v>-2</v>
      </c>
      <c r="B15" s="1" t="s">
        <v>56</v>
      </c>
      <c r="C15" s="2">
        <v>0</v>
      </c>
      <c r="H15" s="2" t="s">
        <v>43</v>
      </c>
      <c r="I15" s="2" t="s">
        <v>43</v>
      </c>
      <c r="J15" s="2">
        <f>Sheet1!$C$21</f>
        <v>0</v>
      </c>
      <c r="K15" s="2">
        <f>Sheet1!$C$20</f>
        <v>0.30000000000000004</v>
      </c>
      <c r="L15" s="2" t="s">
        <v>53</v>
      </c>
      <c r="M15" s="1" t="s">
        <v>44</v>
      </c>
      <c r="P15" s="2" t="b">
        <v>0</v>
      </c>
    </row>
    <row r="16" spans="1:16" x14ac:dyDescent="0.55000000000000004">
      <c r="A16" s="2">
        <f>Sheet1!$E$7</f>
        <v>23</v>
      </c>
      <c r="B16" s="1" t="s">
        <v>60</v>
      </c>
      <c r="C16" s="2">
        <v>0</v>
      </c>
      <c r="H16" s="2" t="s">
        <v>43</v>
      </c>
      <c r="I16" s="2" t="s">
        <v>43</v>
      </c>
      <c r="J16" s="2">
        <f>Sheet1!$D$7</f>
        <v>25</v>
      </c>
      <c r="L16" s="2" t="s">
        <v>58</v>
      </c>
      <c r="M16" s="1" t="s">
        <v>44</v>
      </c>
      <c r="P16" s="2" t="b">
        <v>0</v>
      </c>
    </row>
    <row r="17" spans="1:16" x14ac:dyDescent="0.55000000000000004">
      <c r="A17" s="2">
        <f>Sheet1!$E$13</f>
        <v>22.900000000000002</v>
      </c>
      <c r="B17" s="1" t="s">
        <v>61</v>
      </c>
      <c r="C17" s="2">
        <v>0</v>
      </c>
      <c r="I17" s="2" t="s">
        <v>43</v>
      </c>
      <c r="J17" s="2">
        <f>Sheet1!$D$13</f>
        <v>-10</v>
      </c>
      <c r="L17" s="2" t="s">
        <v>64</v>
      </c>
      <c r="M17" s="1" t="s">
        <v>44</v>
      </c>
      <c r="O17" s="2" t="str">
        <f>Sheet1!$E$12</f>
        <v>Demand</v>
      </c>
      <c r="P17" s="2" t="b">
        <v>0</v>
      </c>
    </row>
    <row r="18" spans="1:16" x14ac:dyDescent="0.55000000000000004">
      <c r="A18" s="2">
        <f>Sheet1!$F$11</f>
        <v>43</v>
      </c>
      <c r="B18" s="1" t="s">
        <v>65</v>
      </c>
      <c r="C18" s="2">
        <v>0</v>
      </c>
      <c r="H18" s="2" t="s">
        <v>43</v>
      </c>
      <c r="I18" s="2" t="s">
        <v>43</v>
      </c>
      <c r="J18" s="2">
        <f>Sheet1!$E$11</f>
        <v>55</v>
      </c>
      <c r="K18" s="2">
        <f>Sheet1!$E$10</f>
        <v>0.25</v>
      </c>
      <c r="L18" s="2" t="s">
        <v>63</v>
      </c>
      <c r="M18" s="1" t="s">
        <v>44</v>
      </c>
      <c r="P18" s="2" t="b">
        <v>0</v>
      </c>
    </row>
    <row r="19" spans="1:16" x14ac:dyDescent="0.55000000000000004">
      <c r="A19" s="2">
        <f>Sheet1!$F$15</f>
        <v>21</v>
      </c>
      <c r="B19" s="1" t="s">
        <v>66</v>
      </c>
      <c r="C19" s="2">
        <v>0</v>
      </c>
      <c r="H19" s="2" t="s">
        <v>43</v>
      </c>
      <c r="I19" s="2" t="s">
        <v>43</v>
      </c>
      <c r="J19" s="2">
        <f>Sheet1!$E$15</f>
        <v>33</v>
      </c>
      <c r="K19" s="2">
        <f>Sheet1!$E$14</f>
        <v>0.55000000000000004</v>
      </c>
      <c r="L19" s="2" t="s">
        <v>63</v>
      </c>
      <c r="M19" s="1" t="s">
        <v>44</v>
      </c>
      <c r="P19" s="2" t="b">
        <v>0</v>
      </c>
    </row>
    <row r="20" spans="1:16" x14ac:dyDescent="0.55000000000000004">
      <c r="A20" s="2">
        <f>Sheet1!$F$17</f>
        <v>3</v>
      </c>
      <c r="B20" s="1" t="s">
        <v>67</v>
      </c>
      <c r="C20" s="2">
        <v>0</v>
      </c>
      <c r="H20" s="2" t="s">
        <v>43</v>
      </c>
      <c r="I20" s="2" t="s">
        <v>43</v>
      </c>
      <c r="J20" s="2">
        <f>Sheet1!$E$17</f>
        <v>15</v>
      </c>
      <c r="K20" s="2">
        <f>Sheet1!$E$16</f>
        <v>0.2</v>
      </c>
      <c r="L20" s="2" t="s">
        <v>63</v>
      </c>
      <c r="M20" s="1" t="s">
        <v>44</v>
      </c>
      <c r="P20" s="2" t="b">
        <v>0</v>
      </c>
    </row>
    <row r="21" spans="1:16" x14ac:dyDescent="0.55000000000000004">
      <c r="B21" s="1"/>
      <c r="M21" s="1"/>
    </row>
    <row r="22" spans="1:16" x14ac:dyDescent="0.55000000000000004">
      <c r="B22" s="1"/>
      <c r="M22" s="1"/>
    </row>
    <row r="23" spans="1:16" x14ac:dyDescent="0.55000000000000004">
      <c r="B23" s="1"/>
      <c r="M23" s="1"/>
    </row>
    <row r="24" spans="1:16" x14ac:dyDescent="0.55000000000000004">
      <c r="B24" s="1"/>
      <c r="M24" s="1"/>
    </row>
    <row r="25" spans="1:16" x14ac:dyDescent="0.55000000000000004">
      <c r="B25" s="1"/>
      <c r="M25" s="1"/>
    </row>
    <row r="26" spans="1:16" x14ac:dyDescent="0.55000000000000004">
      <c r="B26" s="1"/>
      <c r="M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inflCalc_1</vt:lpstr>
      <vt:lpstr>_PalUtilTempWorksheet</vt:lpstr>
      <vt:lpstr>treeCalc_1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2019-02-05T00:30:02Z</dcterms:modified>
</cp:coreProperties>
</file>