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/Library/Mobile Documents/com~apple~CloudDocs/Documents/"/>
    </mc:Choice>
  </mc:AlternateContent>
  <xr:revisionPtr revIDLastSave="0" documentId="8_{3A32579E-CAD2-0E4E-B38D-66DFB7DDB698}" xr6:coauthVersionLast="47" xr6:coauthVersionMax="47" xr10:uidLastSave="{00000000-0000-0000-0000-000000000000}"/>
  <bookViews>
    <workbookView xWindow="2020" yWindow="5100" windowWidth="30100" windowHeight="21880" xr2:uid="{8E510DBB-275F-1D44-8856-C345D90EA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6" i="1" l="1"/>
  <c r="B34" i="1"/>
  <c r="B33" i="1"/>
  <c r="B32" i="1"/>
  <c r="T22" i="1"/>
  <c r="T23" i="1"/>
  <c r="T24" i="1"/>
  <c r="T28" i="1"/>
  <c r="T29" i="1"/>
  <c r="T30" i="1"/>
  <c r="T32" i="1"/>
  <c r="T36" i="1" s="1"/>
  <c r="T33" i="1"/>
  <c r="T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D34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D36" i="1"/>
  <c r="S29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D33" i="1"/>
  <c r="D32" i="1"/>
  <c r="D22" i="1"/>
  <c r="D28" i="1" s="1"/>
  <c r="S22" i="1"/>
  <c r="S28" i="1" s="1"/>
  <c r="S23" i="1"/>
  <c r="S24" i="1"/>
  <c r="S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D30" i="1"/>
  <c r="E22" i="1"/>
  <c r="E28" i="1" s="1"/>
  <c r="F22" i="1"/>
  <c r="F28" i="1" s="1"/>
  <c r="G22" i="1"/>
  <c r="G28" i="1" s="1"/>
  <c r="H22" i="1"/>
  <c r="H28" i="1" s="1"/>
  <c r="I22" i="1"/>
  <c r="I28" i="1" s="1"/>
  <c r="J22" i="1"/>
  <c r="J28" i="1" s="1"/>
  <c r="K22" i="1"/>
  <c r="K28" i="1" s="1"/>
  <c r="L22" i="1"/>
  <c r="L28" i="1" s="1"/>
  <c r="M22" i="1"/>
  <c r="M28" i="1" s="1"/>
  <c r="N22" i="1"/>
  <c r="N28" i="1" s="1"/>
  <c r="D23" i="1"/>
  <c r="D29" i="1" s="1"/>
  <c r="E23" i="1"/>
  <c r="E29" i="1" s="1"/>
  <c r="F23" i="1"/>
  <c r="F29" i="1" s="1"/>
  <c r="G23" i="1"/>
  <c r="G29" i="1" s="1"/>
  <c r="H23" i="1"/>
  <c r="H29" i="1" s="1"/>
  <c r="I23" i="1"/>
  <c r="I29" i="1" s="1"/>
  <c r="J23" i="1"/>
  <c r="J29" i="1" s="1"/>
  <c r="K23" i="1"/>
  <c r="K29" i="1" s="1"/>
  <c r="L23" i="1"/>
  <c r="L29" i="1" s="1"/>
  <c r="M23" i="1"/>
  <c r="M29" i="1" s="1"/>
  <c r="N23" i="1"/>
  <c r="N29" i="1" s="1"/>
  <c r="D24" i="1"/>
  <c r="E24" i="1"/>
  <c r="F24" i="1"/>
  <c r="G24" i="1"/>
  <c r="H24" i="1"/>
  <c r="I24" i="1"/>
  <c r="J24" i="1"/>
  <c r="K24" i="1"/>
  <c r="L24" i="1"/>
  <c r="M24" i="1"/>
  <c r="N24" i="1"/>
  <c r="P22" i="1"/>
  <c r="P28" i="1" s="1"/>
  <c r="Q22" i="1"/>
  <c r="Q28" i="1" s="1"/>
  <c r="R22" i="1"/>
  <c r="R28" i="1" s="1"/>
  <c r="P23" i="1"/>
  <c r="P29" i="1" s="1"/>
  <c r="Q23" i="1"/>
  <c r="Q29" i="1" s="1"/>
  <c r="R23" i="1"/>
  <c r="R29" i="1" s="1"/>
  <c r="P24" i="1"/>
  <c r="Q24" i="1"/>
  <c r="R24" i="1"/>
  <c r="O24" i="1"/>
  <c r="O23" i="1"/>
  <c r="O29" i="1" s="1"/>
  <c r="O22" i="1"/>
  <c r="O28" i="1" s="1"/>
</calcChain>
</file>

<file path=xl/sharedStrings.xml><?xml version="1.0" encoding="utf-8"?>
<sst xmlns="http://schemas.openxmlformats.org/spreadsheetml/2006/main" count="46" uniqueCount="23">
  <si>
    <t>SA Health</t>
  </si>
  <si>
    <t>Patients in hospital</t>
  </si>
  <si>
    <t>Patients in ICU</t>
  </si>
  <si>
    <t>Patients in home quarantine</t>
  </si>
  <si>
    <t>Patients in supervised quarantine</t>
  </si>
  <si>
    <t>New cases today</t>
  </si>
  <si>
    <t>New cases vaccinated</t>
  </si>
  <si>
    <t>New cases unvaccinated</t>
  </si>
  <si>
    <t>Vaccination status unknown</t>
  </si>
  <si>
    <t>Total active cases</t>
  </si>
  <si>
    <t>Total cases</t>
  </si>
  <si>
    <t>Lives lost today</t>
  </si>
  <si>
    <t>Total lives lost</t>
  </si>
  <si>
    <t>Patients recovered</t>
  </si>
  <si>
    <t>Tests yesterday</t>
  </si>
  <si>
    <t>First dose vaccinated (12+)</t>
  </si>
  <si>
    <t>Second dose vaccinated (12+)</t>
  </si>
  <si>
    <t>Normalised to Second dose Vaccinated rate</t>
  </si>
  <si>
    <t>New Cases normalised to tests</t>
  </si>
  <si>
    <t>unvaccinated per 100,000</t>
  </si>
  <si>
    <t>vaccinated per 100,000</t>
  </si>
  <si>
    <t>population</t>
  </si>
  <si>
    <t>unvaccinated : 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</si>
</sst>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5"/>
      <color rgb="FFE4E6EB"/>
      <name val="Arial"/>
      <family val="2"/>
    </font>
    <font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3" fontId="0" fillId="0" borderId="0" xfId="0" applyNumberFormat="1"/>
    <xf numFmtId="10" fontId="0" fillId="0" borderId="0" xfId="0" applyNumberFormat="1"/>
    <xf numFmtId="15" fontId="0" fillId="0" borderId="0" xfId="0" applyNumberFormat="1"/>
    <xf numFmtId="3" fontId="3" fillId="0" borderId="0" xfId="0" applyNumberFormat="1" applyFont="1"/>
    <xf numFmtId="10" fontId="3" fillId="0" borderId="0" xfId="0" applyNumberFormat="1" applyFont="1"/>
    <xf numFmtId="9" fontId="3" fillId="0" borderId="0" xfId="2" applyFont="1"/>
    <xf numFmtId="43" fontId="0" fillId="0" borderId="0" xfId="1" applyFont="1"/>
    <xf numFmtId="43" fontId="0" fillId="0" borderId="0" xfId="1" applyNumberFormat="1" applyFont="1"/>
    <xf numFmtId="164" fontId="0" fillId="0" borderId="0" xfId="1" applyNumberFormat="1" applyFont="1"/>
    <xf numFmtId="164" fontId="0" fillId="0" borderId="0" xfId="0" applyNumberFormat="1"/>
    <xf numFmtId="43" fontId="0" fillId="0" borderId="0" xfId="0" applyNumberFormat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colors>
    <mruColors>
      <color rgb="FF52160B"/>
      <color rgb="FFA51B0B"/>
      <color rgb="FFFF0000"/>
      <color rgb="FFD40070"/>
      <color rgb="FF0010AD"/>
      <color rgb="FFFFA601"/>
      <color rgb="FFA7B000"/>
      <color rgb="FF36A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Normalised Percentages to Daily load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Sheet1!$C$22</c:f>
              <c:strCache>
                <c:ptCount val="1"/>
                <c:pt idx="0">
                  <c:v>New cases vaccinated</c:v>
                </c:pt>
              </c:strCache>
            </c:strRef>
          </c:tx>
          <c:spPr>
            <a:solidFill>
              <a:srgbClr val="52160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Sheet1!$D$4:$T$4</c:f>
              <c:numCache>
                <c:formatCode>d\-mmm\-yy</c:formatCode>
                <c:ptCount val="17"/>
                <c:pt idx="0">
                  <c:v>44538</c:v>
                </c:pt>
                <c:pt idx="1">
                  <c:v>44539</c:v>
                </c:pt>
                <c:pt idx="2">
                  <c:v>44540</c:v>
                </c:pt>
                <c:pt idx="3">
                  <c:v>44541</c:v>
                </c:pt>
                <c:pt idx="4">
                  <c:v>44542</c:v>
                </c:pt>
                <c:pt idx="5">
                  <c:v>44543</c:v>
                </c:pt>
                <c:pt idx="6">
                  <c:v>44544</c:v>
                </c:pt>
                <c:pt idx="7">
                  <c:v>44545</c:v>
                </c:pt>
                <c:pt idx="8">
                  <c:v>44546</c:v>
                </c:pt>
                <c:pt idx="9">
                  <c:v>44547</c:v>
                </c:pt>
                <c:pt idx="10">
                  <c:v>44548</c:v>
                </c:pt>
                <c:pt idx="11">
                  <c:v>44549</c:v>
                </c:pt>
                <c:pt idx="12">
                  <c:v>44550</c:v>
                </c:pt>
                <c:pt idx="13">
                  <c:v>44551</c:v>
                </c:pt>
                <c:pt idx="14">
                  <c:v>44552</c:v>
                </c:pt>
                <c:pt idx="15">
                  <c:v>44553</c:v>
                </c:pt>
                <c:pt idx="16">
                  <c:v>44554</c:v>
                </c:pt>
              </c:numCache>
            </c:numRef>
          </c:cat>
          <c:val>
            <c:numRef>
              <c:f>Sheet1!$D$22:$T$22</c:f>
              <c:numCache>
                <c:formatCode>0%</c:formatCode>
                <c:ptCount val="17"/>
                <c:pt idx="0">
                  <c:v>0.66666666666666663</c:v>
                </c:pt>
                <c:pt idx="1">
                  <c:v>0.8571428571428571</c:v>
                </c:pt>
                <c:pt idx="2">
                  <c:v>0.625</c:v>
                </c:pt>
                <c:pt idx="3">
                  <c:v>0.7142857142857143</c:v>
                </c:pt>
                <c:pt idx="4">
                  <c:v>0.4</c:v>
                </c:pt>
                <c:pt idx="5">
                  <c:v>0.46153846153846156</c:v>
                </c:pt>
                <c:pt idx="6">
                  <c:v>0.33333333333333331</c:v>
                </c:pt>
                <c:pt idx="7">
                  <c:v>0.68</c:v>
                </c:pt>
                <c:pt idx="8">
                  <c:v>0.5</c:v>
                </c:pt>
                <c:pt idx="9">
                  <c:v>0.46875</c:v>
                </c:pt>
                <c:pt idx="10">
                  <c:v>0.39726027397260272</c:v>
                </c:pt>
                <c:pt idx="11">
                  <c:v>0.46250000000000002</c:v>
                </c:pt>
                <c:pt idx="12">
                  <c:v>0.21904761904761905</c:v>
                </c:pt>
                <c:pt idx="13">
                  <c:v>0.34415584415584416</c:v>
                </c:pt>
                <c:pt idx="14">
                  <c:v>0.59090909090909094</c:v>
                </c:pt>
                <c:pt idx="15">
                  <c:v>0.47520661157024796</c:v>
                </c:pt>
                <c:pt idx="16">
                  <c:v>6.5406976744186052E-2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A8-9B45-9160-8226329983D3}"/>
            </c:ext>
          </c:extLst>
        </c:ser>
        <c:ser>
          <c:idx val="1"/>
          <c:order val="1"/>
          <c:tx>
            <c:strRef>
              <c:f>Sheet1!$C$23</c:f>
              <c:strCache>
                <c:ptCount val="1"/>
                <c:pt idx="0">
                  <c:v>New cases unvaccinated</c:v>
                </c:pt>
              </c:strCache>
            </c:strRef>
          </c:tx>
          <c:spPr>
            <a:solidFill>
              <a:srgbClr val="A51B0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Sheet1!$D$4:$T$4</c:f>
              <c:numCache>
                <c:formatCode>d\-mmm\-yy</c:formatCode>
                <c:ptCount val="17"/>
                <c:pt idx="0">
                  <c:v>44538</c:v>
                </c:pt>
                <c:pt idx="1">
                  <c:v>44539</c:v>
                </c:pt>
                <c:pt idx="2">
                  <c:v>44540</c:v>
                </c:pt>
                <c:pt idx="3">
                  <c:v>44541</c:v>
                </c:pt>
                <c:pt idx="4">
                  <c:v>44542</c:v>
                </c:pt>
                <c:pt idx="5">
                  <c:v>44543</c:v>
                </c:pt>
                <c:pt idx="6">
                  <c:v>44544</c:v>
                </c:pt>
                <c:pt idx="7">
                  <c:v>44545</c:v>
                </c:pt>
                <c:pt idx="8">
                  <c:v>44546</c:v>
                </c:pt>
                <c:pt idx="9">
                  <c:v>44547</c:v>
                </c:pt>
                <c:pt idx="10">
                  <c:v>44548</c:v>
                </c:pt>
                <c:pt idx="11">
                  <c:v>44549</c:v>
                </c:pt>
                <c:pt idx="12">
                  <c:v>44550</c:v>
                </c:pt>
                <c:pt idx="13">
                  <c:v>44551</c:v>
                </c:pt>
                <c:pt idx="14">
                  <c:v>44552</c:v>
                </c:pt>
                <c:pt idx="15">
                  <c:v>44553</c:v>
                </c:pt>
                <c:pt idx="16">
                  <c:v>44554</c:v>
                </c:pt>
              </c:numCache>
            </c:numRef>
          </c:cat>
          <c:val>
            <c:numRef>
              <c:f>Sheet1!$D$23:$T$23</c:f>
              <c:numCache>
                <c:formatCode>0%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0.25</c:v>
                </c:pt>
                <c:pt idx="3">
                  <c:v>0.2857142857142857</c:v>
                </c:pt>
                <c:pt idx="4">
                  <c:v>0</c:v>
                </c:pt>
                <c:pt idx="5">
                  <c:v>0.30769230769230771</c:v>
                </c:pt>
                <c:pt idx="6">
                  <c:v>0.25</c:v>
                </c:pt>
                <c:pt idx="7">
                  <c:v>0.12</c:v>
                </c:pt>
                <c:pt idx="8">
                  <c:v>8.3333333333333329E-2</c:v>
                </c:pt>
                <c:pt idx="9">
                  <c:v>0.25</c:v>
                </c:pt>
                <c:pt idx="10">
                  <c:v>5.4794520547945202E-2</c:v>
                </c:pt>
                <c:pt idx="11">
                  <c:v>7.4999999999999997E-2</c:v>
                </c:pt>
                <c:pt idx="12">
                  <c:v>7.6190476190476197E-2</c:v>
                </c:pt>
                <c:pt idx="13">
                  <c:v>9.0909090909090912E-2</c:v>
                </c:pt>
                <c:pt idx="14">
                  <c:v>5.5555555555555552E-2</c:v>
                </c:pt>
                <c:pt idx="15">
                  <c:v>0.14462809917355371</c:v>
                </c:pt>
                <c:pt idx="16">
                  <c:v>1.7441860465116279E-2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A8-9B45-9160-8226329983D3}"/>
            </c:ext>
          </c:extLst>
        </c:ser>
        <c:ser>
          <c:idx val="2"/>
          <c:order val="2"/>
          <c:tx>
            <c:strRef>
              <c:f>Sheet1!$C$24</c:f>
              <c:strCache>
                <c:ptCount val="1"/>
                <c:pt idx="0">
                  <c:v>Vaccination status unknown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Sheet1!$D$4:$T$4</c:f>
              <c:numCache>
                <c:formatCode>d\-mmm\-yy</c:formatCode>
                <c:ptCount val="17"/>
                <c:pt idx="0">
                  <c:v>44538</c:v>
                </c:pt>
                <c:pt idx="1">
                  <c:v>44539</c:v>
                </c:pt>
                <c:pt idx="2">
                  <c:v>44540</c:v>
                </c:pt>
                <c:pt idx="3">
                  <c:v>44541</c:v>
                </c:pt>
                <c:pt idx="4">
                  <c:v>44542</c:v>
                </c:pt>
                <c:pt idx="5">
                  <c:v>44543</c:v>
                </c:pt>
                <c:pt idx="6">
                  <c:v>44544</c:v>
                </c:pt>
                <c:pt idx="7">
                  <c:v>44545</c:v>
                </c:pt>
                <c:pt idx="8">
                  <c:v>44546</c:v>
                </c:pt>
                <c:pt idx="9">
                  <c:v>44547</c:v>
                </c:pt>
                <c:pt idx="10">
                  <c:v>44548</c:v>
                </c:pt>
                <c:pt idx="11">
                  <c:v>44549</c:v>
                </c:pt>
                <c:pt idx="12">
                  <c:v>44550</c:v>
                </c:pt>
                <c:pt idx="13">
                  <c:v>44551</c:v>
                </c:pt>
                <c:pt idx="14">
                  <c:v>44552</c:v>
                </c:pt>
                <c:pt idx="15">
                  <c:v>44553</c:v>
                </c:pt>
                <c:pt idx="16">
                  <c:v>44554</c:v>
                </c:pt>
              </c:numCache>
            </c:numRef>
          </c:cat>
          <c:val>
            <c:numRef>
              <c:f>Sheet1!$D$24:$T$24</c:f>
              <c:numCache>
                <c:formatCode>0%</c:formatCode>
                <c:ptCount val="17"/>
                <c:pt idx="0">
                  <c:v>0.33333333333333331</c:v>
                </c:pt>
                <c:pt idx="1">
                  <c:v>0.14285714285714285</c:v>
                </c:pt>
                <c:pt idx="2">
                  <c:v>0.125</c:v>
                </c:pt>
                <c:pt idx="3">
                  <c:v>0</c:v>
                </c:pt>
                <c:pt idx="4">
                  <c:v>0.6</c:v>
                </c:pt>
                <c:pt idx="5">
                  <c:v>0.23076923076923078</c:v>
                </c:pt>
                <c:pt idx="6">
                  <c:v>0.41666666666666669</c:v>
                </c:pt>
                <c:pt idx="7">
                  <c:v>0.2</c:v>
                </c:pt>
                <c:pt idx="8">
                  <c:v>0.41666666666666669</c:v>
                </c:pt>
                <c:pt idx="9">
                  <c:v>0.28125</c:v>
                </c:pt>
                <c:pt idx="10">
                  <c:v>0.54794520547945202</c:v>
                </c:pt>
                <c:pt idx="11">
                  <c:v>0.46250000000000002</c:v>
                </c:pt>
                <c:pt idx="12">
                  <c:v>0.70476190476190481</c:v>
                </c:pt>
                <c:pt idx="13">
                  <c:v>0.56493506493506496</c:v>
                </c:pt>
                <c:pt idx="14">
                  <c:v>0.35353535353535354</c:v>
                </c:pt>
                <c:pt idx="15">
                  <c:v>0.38016528925619836</c:v>
                </c:pt>
                <c:pt idx="16">
                  <c:v>0.91715116279069764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3A8-9B45-9160-8226329983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39016319"/>
        <c:axId val="1235881583"/>
      </c:barChart>
      <c:dateAx>
        <c:axId val="1239016319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881583"/>
        <c:crosses val="autoZero"/>
        <c:auto val="1"/>
        <c:lblOffset val="100"/>
        <c:baseTimeUnit val="days"/>
      </c:dateAx>
      <c:valAx>
        <c:axId val="123588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016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Raw</a:t>
            </a:r>
            <a:r>
              <a:rPr lang="en-GB" baseline="0"/>
              <a:t> Values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Sheet1!$C$10</c:f>
              <c:strCache>
                <c:ptCount val="1"/>
                <c:pt idx="0">
                  <c:v>New cases vaccinated</c:v>
                </c:pt>
              </c:strCache>
            </c:strRef>
          </c:tx>
          <c:spPr>
            <a:solidFill>
              <a:srgbClr val="52160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Sheet1!$D$4:$T$4</c:f>
              <c:numCache>
                <c:formatCode>d\-mmm\-yy</c:formatCode>
                <c:ptCount val="17"/>
                <c:pt idx="0">
                  <c:v>44538</c:v>
                </c:pt>
                <c:pt idx="1">
                  <c:v>44539</c:v>
                </c:pt>
                <c:pt idx="2">
                  <c:v>44540</c:v>
                </c:pt>
                <c:pt idx="3">
                  <c:v>44541</c:v>
                </c:pt>
                <c:pt idx="4">
                  <c:v>44542</c:v>
                </c:pt>
                <c:pt idx="5">
                  <c:v>44543</c:v>
                </c:pt>
                <c:pt idx="6">
                  <c:v>44544</c:v>
                </c:pt>
                <c:pt idx="7">
                  <c:v>44545</c:v>
                </c:pt>
                <c:pt idx="8">
                  <c:v>44546</c:v>
                </c:pt>
                <c:pt idx="9">
                  <c:v>44547</c:v>
                </c:pt>
                <c:pt idx="10">
                  <c:v>44548</c:v>
                </c:pt>
                <c:pt idx="11">
                  <c:v>44549</c:v>
                </c:pt>
                <c:pt idx="12">
                  <c:v>44550</c:v>
                </c:pt>
                <c:pt idx="13">
                  <c:v>44551</c:v>
                </c:pt>
                <c:pt idx="14">
                  <c:v>44552</c:v>
                </c:pt>
                <c:pt idx="15">
                  <c:v>44553</c:v>
                </c:pt>
                <c:pt idx="16">
                  <c:v>44554</c:v>
                </c:pt>
              </c:numCache>
            </c:numRef>
          </c:cat>
          <c:val>
            <c:numRef>
              <c:f>Sheet1!$D$10:$T$10</c:f>
              <c:numCache>
                <c:formatCode>General</c:formatCode>
                <c:ptCount val="17"/>
                <c:pt idx="0">
                  <c:v>2</c:v>
                </c:pt>
                <c:pt idx="1">
                  <c:v>6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6</c:v>
                </c:pt>
                <c:pt idx="6">
                  <c:v>4</c:v>
                </c:pt>
                <c:pt idx="7">
                  <c:v>17</c:v>
                </c:pt>
                <c:pt idx="8">
                  <c:v>12</c:v>
                </c:pt>
                <c:pt idx="9">
                  <c:v>30</c:v>
                </c:pt>
                <c:pt idx="10">
                  <c:v>29</c:v>
                </c:pt>
                <c:pt idx="11">
                  <c:v>37</c:v>
                </c:pt>
                <c:pt idx="12">
                  <c:v>23</c:v>
                </c:pt>
                <c:pt idx="13">
                  <c:v>53</c:v>
                </c:pt>
                <c:pt idx="14">
                  <c:v>117</c:v>
                </c:pt>
                <c:pt idx="15">
                  <c:v>230</c:v>
                </c:pt>
                <c:pt idx="16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E6-C54E-8FFC-721F86CEBC85}"/>
            </c:ext>
          </c:extLst>
        </c:ser>
        <c:ser>
          <c:idx val="1"/>
          <c:order val="1"/>
          <c:tx>
            <c:strRef>
              <c:f>Sheet1!$C$11</c:f>
              <c:strCache>
                <c:ptCount val="1"/>
                <c:pt idx="0">
                  <c:v>New cases unvaccinated</c:v>
                </c:pt>
              </c:strCache>
            </c:strRef>
          </c:tx>
          <c:spPr>
            <a:solidFill>
              <a:srgbClr val="A51B0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Sheet1!$D$4:$T$4</c:f>
              <c:numCache>
                <c:formatCode>d\-mmm\-yy</c:formatCode>
                <c:ptCount val="17"/>
                <c:pt idx="0">
                  <c:v>44538</c:v>
                </c:pt>
                <c:pt idx="1">
                  <c:v>44539</c:v>
                </c:pt>
                <c:pt idx="2">
                  <c:v>44540</c:v>
                </c:pt>
                <c:pt idx="3">
                  <c:v>44541</c:v>
                </c:pt>
                <c:pt idx="4">
                  <c:v>44542</c:v>
                </c:pt>
                <c:pt idx="5">
                  <c:v>44543</c:v>
                </c:pt>
                <c:pt idx="6">
                  <c:v>44544</c:v>
                </c:pt>
                <c:pt idx="7">
                  <c:v>44545</c:v>
                </c:pt>
                <c:pt idx="8">
                  <c:v>44546</c:v>
                </c:pt>
                <c:pt idx="9">
                  <c:v>44547</c:v>
                </c:pt>
                <c:pt idx="10">
                  <c:v>44548</c:v>
                </c:pt>
                <c:pt idx="11">
                  <c:v>44549</c:v>
                </c:pt>
                <c:pt idx="12">
                  <c:v>44550</c:v>
                </c:pt>
                <c:pt idx="13">
                  <c:v>44551</c:v>
                </c:pt>
                <c:pt idx="14">
                  <c:v>44552</c:v>
                </c:pt>
                <c:pt idx="15">
                  <c:v>44553</c:v>
                </c:pt>
                <c:pt idx="16">
                  <c:v>44554</c:v>
                </c:pt>
              </c:numCache>
            </c:numRef>
          </c:cat>
          <c:val>
            <c:numRef>
              <c:f>Sheet1!$D$11:$T$11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16</c:v>
                </c:pt>
                <c:pt idx="10">
                  <c:v>4</c:v>
                </c:pt>
                <c:pt idx="11">
                  <c:v>6</c:v>
                </c:pt>
                <c:pt idx="12">
                  <c:v>8</c:v>
                </c:pt>
                <c:pt idx="13">
                  <c:v>14</c:v>
                </c:pt>
                <c:pt idx="14">
                  <c:v>11</c:v>
                </c:pt>
                <c:pt idx="15">
                  <c:v>70</c:v>
                </c:pt>
                <c:pt idx="16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E6-C54E-8FFC-721F86CEBC85}"/>
            </c:ext>
          </c:extLst>
        </c:ser>
        <c:ser>
          <c:idx val="2"/>
          <c:order val="2"/>
          <c:tx>
            <c:strRef>
              <c:f>Sheet1!$C$12</c:f>
              <c:strCache>
                <c:ptCount val="1"/>
                <c:pt idx="0">
                  <c:v>Vaccination status unknown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Sheet1!$D$4:$T$4</c:f>
              <c:numCache>
                <c:formatCode>d\-mmm\-yy</c:formatCode>
                <c:ptCount val="17"/>
                <c:pt idx="0">
                  <c:v>44538</c:v>
                </c:pt>
                <c:pt idx="1">
                  <c:v>44539</c:v>
                </c:pt>
                <c:pt idx="2">
                  <c:v>44540</c:v>
                </c:pt>
                <c:pt idx="3">
                  <c:v>44541</c:v>
                </c:pt>
                <c:pt idx="4">
                  <c:v>44542</c:v>
                </c:pt>
                <c:pt idx="5">
                  <c:v>44543</c:v>
                </c:pt>
                <c:pt idx="6">
                  <c:v>44544</c:v>
                </c:pt>
                <c:pt idx="7">
                  <c:v>44545</c:v>
                </c:pt>
                <c:pt idx="8">
                  <c:v>44546</c:v>
                </c:pt>
                <c:pt idx="9">
                  <c:v>44547</c:v>
                </c:pt>
                <c:pt idx="10">
                  <c:v>44548</c:v>
                </c:pt>
                <c:pt idx="11">
                  <c:v>44549</c:v>
                </c:pt>
                <c:pt idx="12">
                  <c:v>44550</c:v>
                </c:pt>
                <c:pt idx="13">
                  <c:v>44551</c:v>
                </c:pt>
                <c:pt idx="14">
                  <c:v>44552</c:v>
                </c:pt>
                <c:pt idx="15">
                  <c:v>44553</c:v>
                </c:pt>
                <c:pt idx="16">
                  <c:v>44554</c:v>
                </c:pt>
              </c:numCache>
            </c:numRef>
          </c:cat>
          <c:val>
            <c:numRef>
              <c:f>Sheet1!$D$12:$T$12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6</c:v>
                </c:pt>
                <c:pt idx="5">
                  <c:v>3</c:v>
                </c:pt>
                <c:pt idx="6">
                  <c:v>5</c:v>
                </c:pt>
                <c:pt idx="7">
                  <c:v>5</c:v>
                </c:pt>
                <c:pt idx="8">
                  <c:v>10</c:v>
                </c:pt>
                <c:pt idx="9">
                  <c:v>18</c:v>
                </c:pt>
                <c:pt idx="10">
                  <c:v>40</c:v>
                </c:pt>
                <c:pt idx="11">
                  <c:v>37</c:v>
                </c:pt>
                <c:pt idx="12">
                  <c:v>74</c:v>
                </c:pt>
                <c:pt idx="13">
                  <c:v>87</c:v>
                </c:pt>
                <c:pt idx="14">
                  <c:v>70</c:v>
                </c:pt>
                <c:pt idx="15">
                  <c:v>184</c:v>
                </c:pt>
                <c:pt idx="16">
                  <c:v>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E6-C54E-8FFC-721F86CEBC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39016319"/>
        <c:axId val="1235881583"/>
      </c:barChart>
      <c:dateAx>
        <c:axId val="1239016319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881583"/>
        <c:crosses val="autoZero"/>
        <c:auto val="1"/>
        <c:lblOffset val="100"/>
        <c:baseTimeUnit val="days"/>
      </c:dateAx>
      <c:valAx>
        <c:axId val="123588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016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Sheet1!$C$32</c:f>
              <c:strCache>
                <c:ptCount val="1"/>
                <c:pt idx="0">
                  <c:v>unvaccinated per 100,000</c:v>
                </c:pt>
              </c:strCache>
            </c:strRef>
          </c:tx>
          <c:spPr>
            <a:solidFill>
              <a:srgbClr val="A51B0B"/>
            </a:solidFill>
            <a:ln w="12700">
              <a:solidFill>
                <a:srgbClr val="A51B0B"/>
              </a:solidFill>
            </a:ln>
            <a:effectLst/>
          </c:spPr>
          <c:invertIfNegative val="0"/>
          <c:cat>
            <c:numRef>
              <c:f>Sheet1!$D$4:$T$4</c:f>
              <c:numCache>
                <c:formatCode>d\-mmm\-yy</c:formatCode>
                <c:ptCount val="17"/>
                <c:pt idx="0">
                  <c:v>44538</c:v>
                </c:pt>
                <c:pt idx="1">
                  <c:v>44539</c:v>
                </c:pt>
                <c:pt idx="2">
                  <c:v>44540</c:v>
                </c:pt>
                <c:pt idx="3">
                  <c:v>44541</c:v>
                </c:pt>
                <c:pt idx="4">
                  <c:v>44542</c:v>
                </c:pt>
                <c:pt idx="5">
                  <c:v>44543</c:v>
                </c:pt>
                <c:pt idx="6">
                  <c:v>44544</c:v>
                </c:pt>
                <c:pt idx="7">
                  <c:v>44545</c:v>
                </c:pt>
                <c:pt idx="8">
                  <c:v>44546</c:v>
                </c:pt>
                <c:pt idx="9">
                  <c:v>44547</c:v>
                </c:pt>
                <c:pt idx="10">
                  <c:v>44548</c:v>
                </c:pt>
                <c:pt idx="11">
                  <c:v>44549</c:v>
                </c:pt>
                <c:pt idx="12">
                  <c:v>44550</c:v>
                </c:pt>
                <c:pt idx="13">
                  <c:v>44551</c:v>
                </c:pt>
                <c:pt idx="14">
                  <c:v>44552</c:v>
                </c:pt>
                <c:pt idx="15">
                  <c:v>44553</c:v>
                </c:pt>
                <c:pt idx="16">
                  <c:v>44554</c:v>
                </c:pt>
              </c:numCache>
            </c:numRef>
          </c:cat>
          <c:val>
            <c:numRef>
              <c:f>Sheet1!$D$32:$T$32</c:f>
              <c:numCache>
                <c:formatCode>_(* #,##0_);_(* \(#,##0\);_(* "-"??_);_(@_)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0.7286705824209313</c:v>
                </c:pt>
                <c:pt idx="3">
                  <c:v>0.7286705824209313</c:v>
                </c:pt>
                <c:pt idx="4">
                  <c:v>0</c:v>
                </c:pt>
                <c:pt idx="5">
                  <c:v>1.4573411648418626</c:v>
                </c:pt>
                <c:pt idx="6">
                  <c:v>1.093005873631397</c:v>
                </c:pt>
                <c:pt idx="7">
                  <c:v>1.1219596716083877</c:v>
                </c:pt>
                <c:pt idx="8">
                  <c:v>0.76832612432139025</c:v>
                </c:pt>
                <c:pt idx="9">
                  <c:v>6.2746633486246868</c:v>
                </c:pt>
                <c:pt idx="10">
                  <c:v>1.602041706031835</c:v>
                </c:pt>
                <c:pt idx="11">
                  <c:v>2.4376389987462814</c:v>
                </c:pt>
                <c:pt idx="12">
                  <c:v>3.2976332927078649</c:v>
                </c:pt>
                <c:pt idx="13">
                  <c:v>5.8132910435787544</c:v>
                </c:pt>
                <c:pt idx="14">
                  <c:v>4.6706140715326621</c:v>
                </c:pt>
                <c:pt idx="15">
                  <c:v>30.175861905599643</c:v>
                </c:pt>
                <c:pt idx="16">
                  <c:v>5.3359341862320182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8E-D74E-B300-69EC1E0CA445}"/>
            </c:ext>
          </c:extLst>
        </c:ser>
        <c:ser>
          <c:idx val="1"/>
          <c:order val="1"/>
          <c:tx>
            <c:strRef>
              <c:f>Sheet1!$C$33</c:f>
              <c:strCache>
                <c:ptCount val="1"/>
                <c:pt idx="0">
                  <c:v>vaccinated per 100,000</c:v>
                </c:pt>
              </c:strCache>
            </c:strRef>
          </c:tx>
          <c:spPr>
            <a:noFill/>
            <a:ln w="38100">
              <a:solidFill>
                <a:srgbClr val="52160B"/>
              </a:solidFill>
            </a:ln>
            <a:effectLst/>
          </c:spPr>
          <c:invertIfNegative val="0"/>
          <c:cat>
            <c:numRef>
              <c:f>Sheet1!$D$4:$T$4</c:f>
              <c:numCache>
                <c:formatCode>d\-mmm\-yy</c:formatCode>
                <c:ptCount val="17"/>
                <c:pt idx="0">
                  <c:v>44538</c:v>
                </c:pt>
                <c:pt idx="1">
                  <c:v>44539</c:v>
                </c:pt>
                <c:pt idx="2">
                  <c:v>44540</c:v>
                </c:pt>
                <c:pt idx="3">
                  <c:v>44541</c:v>
                </c:pt>
                <c:pt idx="4">
                  <c:v>44542</c:v>
                </c:pt>
                <c:pt idx="5">
                  <c:v>44543</c:v>
                </c:pt>
                <c:pt idx="6">
                  <c:v>44544</c:v>
                </c:pt>
                <c:pt idx="7">
                  <c:v>44545</c:v>
                </c:pt>
                <c:pt idx="8">
                  <c:v>44546</c:v>
                </c:pt>
                <c:pt idx="9">
                  <c:v>44547</c:v>
                </c:pt>
                <c:pt idx="10">
                  <c:v>44548</c:v>
                </c:pt>
                <c:pt idx="11">
                  <c:v>44549</c:v>
                </c:pt>
                <c:pt idx="12">
                  <c:v>44550</c:v>
                </c:pt>
                <c:pt idx="13">
                  <c:v>44551</c:v>
                </c:pt>
                <c:pt idx="14">
                  <c:v>44552</c:v>
                </c:pt>
                <c:pt idx="15">
                  <c:v>44553</c:v>
                </c:pt>
                <c:pt idx="16">
                  <c:v>44554</c:v>
                </c:pt>
              </c:numCache>
            </c:numRef>
          </c:cat>
          <c:val>
            <c:numRef>
              <c:f>Sheet1!$D$33:$T$33</c:f>
              <c:numCache>
                <c:formatCode>_(* #,##0.00_);_(* \(#,##0.00\);_(* "-"??_);_(@_)</c:formatCode>
                <c:ptCount val="17"/>
                <c:pt idx="0">
                  <c:v>0.13366146778135429</c:v>
                </c:pt>
                <c:pt idx="1">
                  <c:v>0.40098440334406293</c:v>
                </c:pt>
                <c:pt idx="2">
                  <c:v>0.33415366945338576</c:v>
                </c:pt>
                <c:pt idx="3">
                  <c:v>0.33415366945338576</c:v>
                </c:pt>
                <c:pt idx="4">
                  <c:v>0.26732293556270859</c:v>
                </c:pt>
                <c:pt idx="5">
                  <c:v>0.40098440334406293</c:v>
                </c:pt>
                <c:pt idx="6">
                  <c:v>0.26732293556270859</c:v>
                </c:pt>
                <c:pt idx="7">
                  <c:v>1.1307697200701734</c:v>
                </c:pt>
                <c:pt idx="8">
                  <c:v>0.7944474110802654</c:v>
                </c:pt>
                <c:pt idx="9">
                  <c:v>1.9791578319260112</c:v>
                </c:pt>
                <c:pt idx="10">
                  <c:v>1.9065042304901556</c:v>
                </c:pt>
                <c:pt idx="11">
                  <c:v>2.4267861731614646</c:v>
                </c:pt>
                <c:pt idx="12">
                  <c:v>1.5050467128219123</c:v>
                </c:pt>
                <c:pt idx="13">
                  <c:v>3.4641370570532128</c:v>
                </c:pt>
                <c:pt idx="14">
                  <c:v>7.6207848974645875</c:v>
                </c:pt>
                <c:pt idx="15">
                  <c:v>14.94655135978493</c:v>
                </c:pt>
                <c:pt idx="16">
                  <c:v>2.9109262957537214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8E-D74E-B300-69EC1E0CA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39016319"/>
        <c:axId val="1235881583"/>
      </c:barChart>
      <c:lineChart>
        <c:grouping val="standard"/>
        <c:varyColors val="0"/>
        <c:ser>
          <c:idx val="2"/>
          <c:order val="2"/>
          <c:tx>
            <c:strRef>
              <c:f>Sheet1!$C$34</c:f>
              <c:strCache>
                <c:ptCount val="1"/>
                <c:pt idx="0">
                  <c:v>New Cases normalised to tests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tx1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numRef>
              <c:f>Sheet1!$D$4:$T$4</c:f>
              <c:numCache>
                <c:formatCode>d\-mmm\-yy</c:formatCode>
                <c:ptCount val="17"/>
                <c:pt idx="0">
                  <c:v>44538</c:v>
                </c:pt>
                <c:pt idx="1">
                  <c:v>44539</c:v>
                </c:pt>
                <c:pt idx="2">
                  <c:v>44540</c:v>
                </c:pt>
                <c:pt idx="3">
                  <c:v>44541</c:v>
                </c:pt>
                <c:pt idx="4">
                  <c:v>44542</c:v>
                </c:pt>
                <c:pt idx="5">
                  <c:v>44543</c:v>
                </c:pt>
                <c:pt idx="6">
                  <c:v>44544</c:v>
                </c:pt>
                <c:pt idx="7">
                  <c:v>44545</c:v>
                </c:pt>
                <c:pt idx="8">
                  <c:v>44546</c:v>
                </c:pt>
                <c:pt idx="9">
                  <c:v>44547</c:v>
                </c:pt>
                <c:pt idx="10">
                  <c:v>44548</c:v>
                </c:pt>
                <c:pt idx="11">
                  <c:v>44549</c:v>
                </c:pt>
                <c:pt idx="12">
                  <c:v>44550</c:v>
                </c:pt>
                <c:pt idx="13">
                  <c:v>44551</c:v>
                </c:pt>
                <c:pt idx="14">
                  <c:v>44552</c:v>
                </c:pt>
                <c:pt idx="15">
                  <c:v>44553</c:v>
                </c:pt>
                <c:pt idx="16">
                  <c:v>44554</c:v>
                </c:pt>
              </c:numCache>
            </c:numRef>
          </c:cat>
          <c:val>
            <c:numRef>
              <c:f>Sheet1!$D$34:$T$34</c:f>
              <c:numCache>
                <c:formatCode>_(* #,##0.00_);_(* \(#,##0.00\);_(* "-"??_);_(@_)</c:formatCode>
                <c:ptCount val="17"/>
                <c:pt idx="0">
                  <c:v>1.0768873023955415E-5</c:v>
                </c:pt>
                <c:pt idx="1">
                  <c:v>3.0696054586376406E-5</c:v>
                </c:pt>
                <c:pt idx="2">
                  <c:v>4.1634481716060963E-5</c:v>
                </c:pt>
                <c:pt idx="3">
                  <c:v>2.8907041386717027E-5</c:v>
                </c:pt>
                <c:pt idx="4">
                  <c:v>4.1489949406819623E-5</c:v>
                </c:pt>
                <c:pt idx="5">
                  <c:v>5.3936934228865512E-5</c:v>
                </c:pt>
                <c:pt idx="6">
                  <c:v>4.5532731415135811E-5</c:v>
                </c:pt>
                <c:pt idx="7">
                  <c:v>8.1625766272002467E-5</c:v>
                </c:pt>
                <c:pt idx="8">
                  <c:v>6.9869434132535969E-5</c:v>
                </c:pt>
                <c:pt idx="9">
                  <c:v>2.0814363561436419E-4</c:v>
                </c:pt>
                <c:pt idx="10">
                  <c:v>2.1435387999409419E-4</c:v>
                </c:pt>
                <c:pt idx="11">
                  <c:v>2.6765552526866374E-4</c:v>
                </c:pt>
                <c:pt idx="12">
                  <c:v>2.9320856769274247E-4</c:v>
                </c:pt>
                <c:pt idx="13">
                  <c:v>4.8495418508859739E-4</c:v>
                </c:pt>
                <c:pt idx="14">
                  <c:v>5.0773999124735243E-4</c:v>
                </c:pt>
                <c:pt idx="15">
                  <c:v>1.232578739418676E-3</c:v>
                </c:pt>
                <c:pt idx="16">
                  <c:v>1.7520953981819197E-3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8E-D74E-B300-69EC1E0CA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6760687"/>
        <c:axId val="1236328735"/>
      </c:lineChart>
      <c:dateAx>
        <c:axId val="1239016319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5881583"/>
        <c:crosses val="autoZero"/>
        <c:auto val="1"/>
        <c:lblOffset val="100"/>
        <c:baseTimeUnit val="days"/>
      </c:dateAx>
      <c:valAx>
        <c:axId val="123588158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Cases by vacination status  (per</a:t>
                </a:r>
                <a:r>
                  <a:rPr lang="en-GB" baseline="0"/>
                  <a:t> </a:t>
                </a:r>
                <a:r>
                  <a:rPr lang="en-GB"/>
                  <a:t>100,000)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9016319"/>
        <c:crosses val="autoZero"/>
        <c:crossBetween val="between"/>
      </c:valAx>
      <c:valAx>
        <c:axId val="1236328735"/>
        <c:scaling>
          <c:logBase val="10"/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Daily</a:t>
                </a:r>
                <a:r>
                  <a:rPr lang="en-GB" baseline="0"/>
                  <a:t> Case load</a:t>
                </a:r>
                <a:r>
                  <a:rPr lang="en-GB"/>
                  <a:t> ( log, per 100,000)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0_);_(* \(#,##0.000\);_(* &quot;-&quot;???_);_(@_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760687"/>
        <c:crosses val="max"/>
        <c:crossBetween val="between"/>
      </c:valAx>
      <c:dateAx>
        <c:axId val="1236760687"/>
        <c:scaling>
          <c:orientation val="minMax"/>
        </c:scaling>
        <c:delete val="1"/>
        <c:axPos val="b"/>
        <c:numFmt formatCode="d\-mmm\-yy" sourceLinked="1"/>
        <c:majorTickMark val="out"/>
        <c:minorTickMark val="none"/>
        <c:tickLblPos val="nextTo"/>
        <c:crossAx val="1236328735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61204</xdr:colOff>
      <xdr:row>66</xdr:row>
      <xdr:rowOff>112616</xdr:rowOff>
    </xdr:from>
    <xdr:to>
      <xdr:col>18</xdr:col>
      <xdr:colOff>30602</xdr:colOff>
      <xdr:row>94</xdr:row>
      <xdr:rowOff>137711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21C2D8-511A-ED4F-A845-8C9F9AE025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76506</xdr:colOff>
      <xdr:row>37</xdr:row>
      <xdr:rowOff>183615</xdr:rowOff>
    </xdr:from>
    <xdr:to>
      <xdr:col>18</xdr:col>
      <xdr:colOff>45904</xdr:colOff>
      <xdr:row>66</xdr:row>
      <xdr:rowOff>9795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D0F12ED-AD0E-6346-BAAE-5AEF92A908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76507</xdr:colOff>
      <xdr:row>95</xdr:row>
      <xdr:rowOff>30602</xdr:rowOff>
    </xdr:from>
    <xdr:to>
      <xdr:col>21</xdr:col>
      <xdr:colOff>44825</xdr:colOff>
      <xdr:row>123</xdr:row>
      <xdr:rowOff>55697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5E00BCD-8725-084D-A104-D441BDE0BF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0D3E1-E412-1C4B-BF55-2C428118DFDF}">
  <dimension ref="A1:T36"/>
  <sheetViews>
    <sheetView tabSelected="1" topLeftCell="B16" zoomScale="94" workbookViewId="0">
      <selection activeCell="C43" sqref="C43"/>
    </sheetView>
  </sheetViews>
  <sheetFormatPr baseColWidth="10" defaultRowHeight="16" x14ac:dyDescent="0.2"/>
  <cols>
    <col min="2" max="2" width="38" bestFit="1" customWidth="1"/>
    <col min="3" max="3" width="38" customWidth="1"/>
    <col min="4" max="4" width="20.6640625" bestFit="1" customWidth="1"/>
    <col min="5" max="5" width="8.6640625" bestFit="1" customWidth="1"/>
    <col min="6" max="14" width="9.6640625" bestFit="1" customWidth="1"/>
    <col min="15" max="15" width="9.83203125" bestFit="1" customWidth="1"/>
    <col min="16" max="18" width="9.6640625" bestFit="1" customWidth="1"/>
  </cols>
  <sheetData>
    <row r="1" spans="1:20" x14ac:dyDescent="0.2">
      <c r="C1" t="s">
        <v>21</v>
      </c>
      <c r="D1" s="11">
        <v>1770790</v>
      </c>
    </row>
    <row r="2" spans="1:20" x14ac:dyDescent="0.2">
      <c r="B2" t="s">
        <v>0</v>
      </c>
    </row>
    <row r="4" spans="1:20" x14ac:dyDescent="0.2">
      <c r="C4" t="s">
        <v>0</v>
      </c>
      <c r="D4" s="5">
        <v>44538</v>
      </c>
      <c r="E4" s="5">
        <v>44539</v>
      </c>
      <c r="F4" s="5">
        <v>44540</v>
      </c>
      <c r="G4" s="5">
        <v>44541</v>
      </c>
      <c r="H4" s="5">
        <v>44542</v>
      </c>
      <c r="I4" s="5">
        <v>44543</v>
      </c>
      <c r="J4" s="5">
        <v>44544</v>
      </c>
      <c r="K4" s="5">
        <v>44545</v>
      </c>
      <c r="L4" s="5">
        <v>44546</v>
      </c>
      <c r="M4" s="5">
        <v>44547</v>
      </c>
      <c r="N4" s="5">
        <v>44548</v>
      </c>
      <c r="O4" s="5">
        <v>44549</v>
      </c>
      <c r="P4" s="5">
        <v>44550</v>
      </c>
      <c r="Q4" s="5">
        <v>44551</v>
      </c>
      <c r="R4" s="5">
        <v>44552</v>
      </c>
      <c r="S4" s="5">
        <v>44553</v>
      </c>
      <c r="T4" s="5">
        <v>44554</v>
      </c>
    </row>
    <row r="5" spans="1:20" ht="19" x14ac:dyDescent="0.2">
      <c r="A5" s="1" t="s">
        <v>1</v>
      </c>
      <c r="B5">
        <v>8</v>
      </c>
      <c r="C5" s="2" t="s">
        <v>1</v>
      </c>
      <c r="D5">
        <v>2</v>
      </c>
      <c r="E5">
        <v>2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  <c r="L5">
        <v>2</v>
      </c>
      <c r="M5">
        <v>2</v>
      </c>
      <c r="N5">
        <v>2</v>
      </c>
      <c r="O5" s="2">
        <v>4</v>
      </c>
      <c r="P5">
        <v>5</v>
      </c>
      <c r="Q5">
        <v>5</v>
      </c>
      <c r="R5">
        <v>5</v>
      </c>
      <c r="S5">
        <v>7</v>
      </c>
      <c r="T5">
        <v>8</v>
      </c>
    </row>
    <row r="6" spans="1:20" ht="19" x14ac:dyDescent="0.2">
      <c r="A6" s="1" t="s">
        <v>2</v>
      </c>
      <c r="B6">
        <v>1</v>
      </c>
      <c r="C6" s="2" t="s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s="2">
        <v>0</v>
      </c>
      <c r="P6">
        <v>0</v>
      </c>
      <c r="Q6">
        <v>0</v>
      </c>
      <c r="R6">
        <v>0</v>
      </c>
      <c r="S6">
        <v>1</v>
      </c>
      <c r="T6">
        <v>1</v>
      </c>
    </row>
    <row r="7" spans="1:20" ht="19" x14ac:dyDescent="0.2">
      <c r="A7" s="1" t="s">
        <v>3</v>
      </c>
      <c r="B7">
        <v>1790</v>
      </c>
      <c r="C7" s="2" t="s">
        <v>3</v>
      </c>
      <c r="D7">
        <v>4</v>
      </c>
      <c r="E7">
        <v>7</v>
      </c>
      <c r="F7">
        <v>13</v>
      </c>
      <c r="G7">
        <v>16</v>
      </c>
      <c r="H7">
        <v>15</v>
      </c>
      <c r="I7">
        <v>22</v>
      </c>
      <c r="J7">
        <v>28</v>
      </c>
      <c r="K7">
        <v>49</v>
      </c>
      <c r="L7">
        <v>67</v>
      </c>
      <c r="M7">
        <v>115</v>
      </c>
      <c r="N7">
        <v>177</v>
      </c>
      <c r="O7" s="2">
        <v>245</v>
      </c>
      <c r="P7">
        <v>342</v>
      </c>
      <c r="Q7">
        <v>485</v>
      </c>
      <c r="R7">
        <v>670</v>
      </c>
      <c r="S7">
        <v>1138</v>
      </c>
      <c r="T7">
        <v>1790</v>
      </c>
    </row>
    <row r="8" spans="1:20" ht="19" x14ac:dyDescent="0.2">
      <c r="A8" s="1" t="s">
        <v>4</v>
      </c>
      <c r="B8">
        <v>88</v>
      </c>
      <c r="C8" s="2" t="s">
        <v>4</v>
      </c>
      <c r="D8">
        <v>40</v>
      </c>
      <c r="E8">
        <v>42</v>
      </c>
      <c r="F8">
        <v>38</v>
      </c>
      <c r="G8">
        <v>35</v>
      </c>
      <c r="H8">
        <v>46</v>
      </c>
      <c r="I8">
        <v>40</v>
      </c>
      <c r="J8">
        <v>40</v>
      </c>
      <c r="K8">
        <v>41</v>
      </c>
      <c r="L8">
        <v>39</v>
      </c>
      <c r="M8">
        <v>50</v>
      </c>
      <c r="N8">
        <v>54</v>
      </c>
      <c r="O8" s="2">
        <v>64</v>
      </c>
      <c r="P8">
        <v>59</v>
      </c>
      <c r="Q8">
        <v>47</v>
      </c>
      <c r="R8">
        <v>67</v>
      </c>
      <c r="S8">
        <v>69</v>
      </c>
      <c r="T8">
        <v>88</v>
      </c>
    </row>
    <row r="9" spans="1:20" ht="19" x14ac:dyDescent="0.2">
      <c r="A9" s="1" t="s">
        <v>5</v>
      </c>
      <c r="B9">
        <v>688</v>
      </c>
      <c r="C9" s="2" t="s">
        <v>5</v>
      </c>
      <c r="D9">
        <v>3</v>
      </c>
      <c r="E9">
        <v>7</v>
      </c>
      <c r="F9">
        <v>8</v>
      </c>
      <c r="G9">
        <v>7</v>
      </c>
      <c r="H9">
        <v>10</v>
      </c>
      <c r="I9">
        <v>13</v>
      </c>
      <c r="J9">
        <v>12</v>
      </c>
      <c r="K9">
        <v>25</v>
      </c>
      <c r="L9">
        <v>24</v>
      </c>
      <c r="M9">
        <v>64</v>
      </c>
      <c r="N9">
        <v>73</v>
      </c>
      <c r="O9" s="2">
        <v>80</v>
      </c>
      <c r="P9">
        <v>105</v>
      </c>
      <c r="Q9">
        <v>154</v>
      </c>
      <c r="R9">
        <v>198</v>
      </c>
      <c r="S9">
        <v>484</v>
      </c>
      <c r="T9">
        <v>688</v>
      </c>
    </row>
    <row r="10" spans="1:20" ht="19" x14ac:dyDescent="0.2">
      <c r="A10" s="1" t="s">
        <v>6</v>
      </c>
      <c r="B10">
        <v>45</v>
      </c>
      <c r="C10" s="2" t="s">
        <v>6</v>
      </c>
      <c r="D10">
        <v>2</v>
      </c>
      <c r="E10">
        <v>6</v>
      </c>
      <c r="F10">
        <v>5</v>
      </c>
      <c r="G10">
        <v>5</v>
      </c>
      <c r="H10">
        <v>4</v>
      </c>
      <c r="I10">
        <v>6</v>
      </c>
      <c r="J10">
        <v>4</v>
      </c>
      <c r="K10">
        <v>17</v>
      </c>
      <c r="L10">
        <v>12</v>
      </c>
      <c r="M10">
        <v>30</v>
      </c>
      <c r="N10">
        <v>29</v>
      </c>
      <c r="O10" s="2">
        <v>37</v>
      </c>
      <c r="P10">
        <v>23</v>
      </c>
      <c r="Q10">
        <v>53</v>
      </c>
      <c r="R10">
        <v>117</v>
      </c>
      <c r="S10">
        <v>230</v>
      </c>
      <c r="T10">
        <v>45</v>
      </c>
    </row>
    <row r="11" spans="1:20" ht="19" x14ac:dyDescent="0.2">
      <c r="A11" s="1" t="s">
        <v>7</v>
      </c>
      <c r="B11">
        <v>12</v>
      </c>
      <c r="C11" s="2" t="s">
        <v>7</v>
      </c>
      <c r="D11">
        <v>0</v>
      </c>
      <c r="E11">
        <v>0</v>
      </c>
      <c r="F11">
        <v>2</v>
      </c>
      <c r="G11">
        <v>2</v>
      </c>
      <c r="H11">
        <v>0</v>
      </c>
      <c r="I11">
        <v>4</v>
      </c>
      <c r="J11">
        <v>3</v>
      </c>
      <c r="K11">
        <v>3</v>
      </c>
      <c r="L11">
        <v>2</v>
      </c>
      <c r="M11">
        <v>16</v>
      </c>
      <c r="N11">
        <v>4</v>
      </c>
      <c r="O11" s="2">
        <v>6</v>
      </c>
      <c r="P11">
        <v>8</v>
      </c>
      <c r="Q11">
        <v>14</v>
      </c>
      <c r="R11">
        <v>11</v>
      </c>
      <c r="S11">
        <v>70</v>
      </c>
      <c r="T11">
        <v>12</v>
      </c>
    </row>
    <row r="12" spans="1:20" ht="19" x14ac:dyDescent="0.2">
      <c r="A12" s="1" t="s">
        <v>8</v>
      </c>
      <c r="B12">
        <v>631</v>
      </c>
      <c r="C12" s="2" t="s">
        <v>8</v>
      </c>
      <c r="D12">
        <v>1</v>
      </c>
      <c r="E12">
        <v>1</v>
      </c>
      <c r="F12">
        <v>1</v>
      </c>
      <c r="G12">
        <v>0</v>
      </c>
      <c r="H12">
        <v>6</v>
      </c>
      <c r="I12">
        <v>3</v>
      </c>
      <c r="J12">
        <v>5</v>
      </c>
      <c r="K12">
        <v>5</v>
      </c>
      <c r="L12">
        <v>10</v>
      </c>
      <c r="M12">
        <v>18</v>
      </c>
      <c r="N12">
        <v>40</v>
      </c>
      <c r="O12" s="2">
        <v>37</v>
      </c>
      <c r="P12">
        <v>74</v>
      </c>
      <c r="Q12">
        <v>87</v>
      </c>
      <c r="R12">
        <v>70</v>
      </c>
      <c r="S12">
        <v>184</v>
      </c>
      <c r="T12">
        <v>631</v>
      </c>
    </row>
    <row r="13" spans="1:20" ht="19" x14ac:dyDescent="0.2">
      <c r="A13" s="1" t="s">
        <v>9</v>
      </c>
      <c r="B13" s="3">
        <v>1886</v>
      </c>
      <c r="C13" s="2" t="s">
        <v>9</v>
      </c>
      <c r="D13">
        <v>46</v>
      </c>
      <c r="E13">
        <v>51</v>
      </c>
      <c r="F13">
        <v>53</v>
      </c>
      <c r="G13">
        <v>54</v>
      </c>
      <c r="H13">
        <v>64</v>
      </c>
      <c r="I13">
        <v>65</v>
      </c>
      <c r="J13">
        <v>70</v>
      </c>
      <c r="K13">
        <v>92</v>
      </c>
      <c r="L13">
        <v>108</v>
      </c>
      <c r="M13">
        <v>167</v>
      </c>
      <c r="N13">
        <v>233</v>
      </c>
      <c r="O13" s="2">
        <v>309</v>
      </c>
      <c r="P13">
        <v>406</v>
      </c>
      <c r="Q13">
        <v>556</v>
      </c>
      <c r="R13">
        <v>742</v>
      </c>
      <c r="S13" s="3">
        <v>1214</v>
      </c>
      <c r="T13" s="3">
        <v>1886</v>
      </c>
    </row>
    <row r="14" spans="1:20" ht="19" x14ac:dyDescent="0.2">
      <c r="A14" s="1" t="s">
        <v>10</v>
      </c>
      <c r="B14" s="3">
        <v>2917</v>
      </c>
      <c r="C14" s="2" t="s">
        <v>10</v>
      </c>
      <c r="D14" s="3">
        <v>976</v>
      </c>
      <c r="E14" s="3">
        <v>983</v>
      </c>
      <c r="F14" s="3">
        <v>991</v>
      </c>
      <c r="G14" s="3">
        <v>998</v>
      </c>
      <c r="H14" s="3">
        <v>1008</v>
      </c>
      <c r="I14" s="3">
        <v>1020</v>
      </c>
      <c r="J14" s="3">
        <v>1031</v>
      </c>
      <c r="K14" s="3">
        <v>1057</v>
      </c>
      <c r="L14" s="3">
        <v>1081</v>
      </c>
      <c r="M14" s="3">
        <v>1143</v>
      </c>
      <c r="N14" s="3">
        <v>1216</v>
      </c>
      <c r="O14" s="6">
        <v>1296</v>
      </c>
      <c r="P14" s="3">
        <v>1400</v>
      </c>
      <c r="Q14" s="3">
        <v>1554</v>
      </c>
      <c r="R14" s="3">
        <v>1747</v>
      </c>
      <c r="S14" s="3">
        <v>2229</v>
      </c>
      <c r="T14" s="3">
        <v>2917</v>
      </c>
    </row>
    <row r="15" spans="1:20" ht="19" x14ac:dyDescent="0.2">
      <c r="A15" s="1" t="s">
        <v>11</v>
      </c>
      <c r="B15">
        <v>0</v>
      </c>
      <c r="C15" s="2" t="s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ht="19" x14ac:dyDescent="0.2">
      <c r="A16" s="1" t="s">
        <v>12</v>
      </c>
      <c r="B16">
        <v>4</v>
      </c>
      <c r="C16" s="2" t="s">
        <v>12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 s="2">
        <v>4</v>
      </c>
      <c r="P16">
        <v>4</v>
      </c>
      <c r="Q16">
        <v>4</v>
      </c>
      <c r="R16">
        <v>4</v>
      </c>
      <c r="S16">
        <v>4</v>
      </c>
      <c r="T16">
        <v>4</v>
      </c>
    </row>
    <row r="17" spans="1:20" ht="19" x14ac:dyDescent="0.2">
      <c r="A17" s="1" t="s">
        <v>13</v>
      </c>
      <c r="B17" s="3">
        <v>1027</v>
      </c>
      <c r="C17" s="2" t="s">
        <v>13</v>
      </c>
      <c r="D17" s="3"/>
      <c r="E17" s="3"/>
      <c r="F17" s="3"/>
      <c r="G17" s="3"/>
      <c r="H17" s="3"/>
      <c r="I17" s="3"/>
      <c r="J17">
        <v>957</v>
      </c>
      <c r="K17">
        <v>961</v>
      </c>
      <c r="L17">
        <v>969</v>
      </c>
      <c r="M17">
        <v>972</v>
      </c>
      <c r="N17">
        <v>972</v>
      </c>
      <c r="O17" s="2">
        <v>983</v>
      </c>
      <c r="P17">
        <v>990</v>
      </c>
      <c r="Q17">
        <v>994</v>
      </c>
      <c r="R17" s="3">
        <v>1001</v>
      </c>
      <c r="S17" s="3">
        <v>1011</v>
      </c>
      <c r="T17" s="3">
        <v>1027</v>
      </c>
    </row>
    <row r="18" spans="1:20" ht="19" x14ac:dyDescent="0.2">
      <c r="A18" s="1" t="s">
        <v>14</v>
      </c>
      <c r="B18" s="3">
        <v>22175</v>
      </c>
      <c r="C18" s="2" t="s">
        <v>14</v>
      </c>
      <c r="D18" s="3">
        <v>15732</v>
      </c>
      <c r="E18" s="3">
        <v>12878</v>
      </c>
      <c r="F18" s="3">
        <v>10851</v>
      </c>
      <c r="G18" s="3">
        <v>13675</v>
      </c>
      <c r="H18" s="3">
        <v>13611</v>
      </c>
      <c r="I18" s="3">
        <v>13611</v>
      </c>
      <c r="J18" s="3">
        <v>14883</v>
      </c>
      <c r="K18" s="3">
        <v>17296</v>
      </c>
      <c r="L18" s="3">
        <v>19398</v>
      </c>
      <c r="M18" s="3">
        <v>17364</v>
      </c>
      <c r="N18" s="3">
        <v>19232</v>
      </c>
      <c r="O18" s="6">
        <v>16879</v>
      </c>
      <c r="P18" s="3">
        <v>20223</v>
      </c>
      <c r="Q18" s="3">
        <v>17933</v>
      </c>
      <c r="R18" s="3">
        <v>22022</v>
      </c>
      <c r="S18" s="3">
        <v>22175</v>
      </c>
      <c r="T18" s="3">
        <v>22175</v>
      </c>
    </row>
    <row r="19" spans="1:20" ht="19" x14ac:dyDescent="0.2">
      <c r="A19" s="1" t="s">
        <v>15</v>
      </c>
      <c r="B19" s="4">
        <v>0.92200000000000004</v>
      </c>
      <c r="C19" s="2" t="s">
        <v>15</v>
      </c>
      <c r="D19" s="4">
        <v>0.82699999999999996</v>
      </c>
      <c r="E19" s="4">
        <v>0.83099999999999996</v>
      </c>
      <c r="F19" s="4">
        <v>0.83499999999999996</v>
      </c>
      <c r="G19" s="4">
        <v>0.83799999999999997</v>
      </c>
      <c r="H19" s="4">
        <v>0.84</v>
      </c>
      <c r="I19" s="4">
        <v>0.84199999999999997</v>
      </c>
      <c r="J19" s="4">
        <v>0.91200000000000003</v>
      </c>
      <c r="K19" s="4">
        <v>0.91400000000000003</v>
      </c>
      <c r="L19" s="4">
        <v>0.91500000000000004</v>
      </c>
      <c r="M19" s="4">
        <v>0.91600000000000004</v>
      </c>
      <c r="N19" s="4">
        <v>0.91700000000000004</v>
      </c>
      <c r="O19" s="7">
        <v>0.91700000000000004</v>
      </c>
      <c r="P19" s="4">
        <v>0.91800000000000004</v>
      </c>
      <c r="Q19" s="4">
        <v>0.92</v>
      </c>
      <c r="R19" s="4">
        <v>0.92100000000000004</v>
      </c>
      <c r="S19" s="4">
        <v>0.92200000000000004</v>
      </c>
      <c r="T19" s="4">
        <v>0.92200000000000004</v>
      </c>
    </row>
    <row r="20" spans="1:20" ht="19" x14ac:dyDescent="0.2">
      <c r="A20" s="1" t="s">
        <v>16</v>
      </c>
      <c r="B20" s="4">
        <v>0.873</v>
      </c>
      <c r="C20" s="2" t="s">
        <v>16</v>
      </c>
      <c r="D20" s="4">
        <v>0.84499999999999997</v>
      </c>
      <c r="E20" s="4">
        <v>0.84499999999999997</v>
      </c>
      <c r="F20" s="4">
        <v>0.84499999999999997</v>
      </c>
      <c r="G20" s="4">
        <v>0.84499999999999997</v>
      </c>
      <c r="H20" s="4">
        <v>0.84499999999999997</v>
      </c>
      <c r="I20" s="4">
        <v>0.84499999999999997</v>
      </c>
      <c r="J20" s="4">
        <v>0.84499999999999997</v>
      </c>
      <c r="K20" s="4">
        <v>0.84899999999999998</v>
      </c>
      <c r="L20" s="4">
        <v>0.85299999999999998</v>
      </c>
      <c r="M20" s="4">
        <v>0.85599999999999998</v>
      </c>
      <c r="N20" s="4">
        <v>0.85899999999999999</v>
      </c>
      <c r="O20" s="7">
        <v>0.86099999999999999</v>
      </c>
      <c r="P20" s="4">
        <v>0.86299999999999999</v>
      </c>
      <c r="Q20" s="4">
        <v>0.86399999999999999</v>
      </c>
      <c r="R20" s="4">
        <v>0.86699999999999999</v>
      </c>
      <c r="S20" s="4">
        <v>0.86899999999999999</v>
      </c>
      <c r="T20" s="4">
        <v>0.873</v>
      </c>
    </row>
    <row r="22" spans="1:20" ht="19" x14ac:dyDescent="0.2">
      <c r="C22" s="2" t="s">
        <v>6</v>
      </c>
      <c r="D22" s="8">
        <f>D10/D9</f>
        <v>0.66666666666666663</v>
      </c>
      <c r="E22" s="8">
        <f t="shared" ref="E22:N22" si="0">E10/E9</f>
        <v>0.8571428571428571</v>
      </c>
      <c r="F22" s="8">
        <f t="shared" si="0"/>
        <v>0.625</v>
      </c>
      <c r="G22" s="8">
        <f t="shared" si="0"/>
        <v>0.7142857142857143</v>
      </c>
      <c r="H22" s="8">
        <f t="shared" si="0"/>
        <v>0.4</v>
      </c>
      <c r="I22" s="8">
        <f t="shared" si="0"/>
        <v>0.46153846153846156</v>
      </c>
      <c r="J22" s="8">
        <f t="shared" si="0"/>
        <v>0.33333333333333331</v>
      </c>
      <c r="K22" s="8">
        <f t="shared" si="0"/>
        <v>0.68</v>
      </c>
      <c r="L22" s="8">
        <f t="shared" si="0"/>
        <v>0.5</v>
      </c>
      <c r="M22" s="8">
        <f t="shared" si="0"/>
        <v>0.46875</v>
      </c>
      <c r="N22" s="8">
        <f t="shared" si="0"/>
        <v>0.39726027397260272</v>
      </c>
      <c r="O22" s="8">
        <f>O10/O9</f>
        <v>0.46250000000000002</v>
      </c>
      <c r="P22" s="8">
        <f t="shared" ref="P22:R22" si="1">P10/P9</f>
        <v>0.21904761904761905</v>
      </c>
      <c r="Q22" s="8">
        <f t="shared" si="1"/>
        <v>0.34415584415584416</v>
      </c>
      <c r="R22" s="8">
        <f t="shared" si="1"/>
        <v>0.59090909090909094</v>
      </c>
      <c r="S22" s="8">
        <f t="shared" ref="S22:T22" si="2">S10/S9</f>
        <v>0.47520661157024796</v>
      </c>
      <c r="T22" s="8">
        <f t="shared" si="2"/>
        <v>6.5406976744186052E-2</v>
      </c>
    </row>
    <row r="23" spans="1:20" ht="19" x14ac:dyDescent="0.2">
      <c r="C23" s="2" t="s">
        <v>7</v>
      </c>
      <c r="D23" s="8">
        <f t="shared" ref="D23:N23" si="3">D11/D9</f>
        <v>0</v>
      </c>
      <c r="E23" s="8">
        <f t="shared" si="3"/>
        <v>0</v>
      </c>
      <c r="F23" s="8">
        <f t="shared" si="3"/>
        <v>0.25</v>
      </c>
      <c r="G23" s="8">
        <f t="shared" si="3"/>
        <v>0.2857142857142857</v>
      </c>
      <c r="H23" s="8">
        <f t="shared" si="3"/>
        <v>0</v>
      </c>
      <c r="I23" s="8">
        <f t="shared" si="3"/>
        <v>0.30769230769230771</v>
      </c>
      <c r="J23" s="8">
        <f t="shared" si="3"/>
        <v>0.25</v>
      </c>
      <c r="K23" s="8">
        <f t="shared" si="3"/>
        <v>0.12</v>
      </c>
      <c r="L23" s="8">
        <f t="shared" si="3"/>
        <v>8.3333333333333329E-2</v>
      </c>
      <c r="M23" s="8">
        <f t="shared" si="3"/>
        <v>0.25</v>
      </c>
      <c r="N23" s="8">
        <f t="shared" si="3"/>
        <v>5.4794520547945202E-2</v>
      </c>
      <c r="O23" s="8">
        <f>O11/O9</f>
        <v>7.4999999999999997E-2</v>
      </c>
      <c r="P23" s="8">
        <f t="shared" ref="P23:R23" si="4">P11/P9</f>
        <v>7.6190476190476197E-2</v>
      </c>
      <c r="Q23" s="8">
        <f t="shared" si="4"/>
        <v>9.0909090909090912E-2</v>
      </c>
      <c r="R23" s="8">
        <f t="shared" si="4"/>
        <v>5.5555555555555552E-2</v>
      </c>
      <c r="S23" s="8">
        <f t="shared" ref="S23:T23" si="5">S11/S9</f>
        <v>0.14462809917355371</v>
      </c>
      <c r="T23" s="8">
        <f t="shared" si="5"/>
        <v>1.7441860465116279E-2</v>
      </c>
    </row>
    <row r="24" spans="1:20" ht="19" x14ac:dyDescent="0.2">
      <c r="C24" s="2" t="s">
        <v>8</v>
      </c>
      <c r="D24" s="8">
        <f t="shared" ref="D24:N24" si="6">D12/D9</f>
        <v>0.33333333333333331</v>
      </c>
      <c r="E24" s="8">
        <f t="shared" si="6"/>
        <v>0.14285714285714285</v>
      </c>
      <c r="F24" s="8">
        <f t="shared" si="6"/>
        <v>0.125</v>
      </c>
      <c r="G24" s="8">
        <f t="shared" si="6"/>
        <v>0</v>
      </c>
      <c r="H24" s="8">
        <f t="shared" si="6"/>
        <v>0.6</v>
      </c>
      <c r="I24" s="8">
        <f t="shared" si="6"/>
        <v>0.23076923076923078</v>
      </c>
      <c r="J24" s="8">
        <f t="shared" si="6"/>
        <v>0.41666666666666669</v>
      </c>
      <c r="K24" s="8">
        <f t="shared" si="6"/>
        <v>0.2</v>
      </c>
      <c r="L24" s="8">
        <f t="shared" si="6"/>
        <v>0.41666666666666669</v>
      </c>
      <c r="M24" s="8">
        <f t="shared" si="6"/>
        <v>0.28125</v>
      </c>
      <c r="N24" s="8">
        <f t="shared" si="6"/>
        <v>0.54794520547945202</v>
      </c>
      <c r="O24" s="8">
        <f>O12/O9</f>
        <v>0.46250000000000002</v>
      </c>
      <c r="P24" s="8">
        <f t="shared" ref="P24:R24" si="7">P12/P9</f>
        <v>0.70476190476190481</v>
      </c>
      <c r="Q24" s="8">
        <f t="shared" si="7"/>
        <v>0.56493506493506496</v>
      </c>
      <c r="R24" s="8">
        <f t="shared" si="7"/>
        <v>0.35353535353535354</v>
      </c>
      <c r="S24" s="8">
        <f t="shared" ref="S24:T24" si="8">S12/S9</f>
        <v>0.38016528925619836</v>
      </c>
      <c r="T24" s="8">
        <f t="shared" si="8"/>
        <v>0.91715116279069764</v>
      </c>
    </row>
    <row r="27" spans="1:20" ht="19" x14ac:dyDescent="0.2">
      <c r="C27" s="2" t="s">
        <v>17</v>
      </c>
    </row>
    <row r="28" spans="1:20" ht="19" x14ac:dyDescent="0.2">
      <c r="C28" s="2" t="s">
        <v>6</v>
      </c>
      <c r="D28" s="9">
        <f>D22/D20</f>
        <v>0.78895463510848129</v>
      </c>
      <c r="E28" s="9">
        <f t="shared" ref="E28:R28" si="9">E22/E20</f>
        <v>1.0143702451394758</v>
      </c>
      <c r="F28" s="9">
        <f t="shared" si="9"/>
        <v>0.73964497041420119</v>
      </c>
      <c r="G28" s="9">
        <f t="shared" si="9"/>
        <v>0.84530853761622993</v>
      </c>
      <c r="H28" s="9">
        <f t="shared" si="9"/>
        <v>0.47337278106508879</v>
      </c>
      <c r="I28" s="9">
        <f t="shared" si="9"/>
        <v>0.5461993627674101</v>
      </c>
      <c r="J28" s="9">
        <f t="shared" si="9"/>
        <v>0.39447731755424065</v>
      </c>
      <c r="K28" s="9">
        <f t="shared" si="9"/>
        <v>0.800942285041225</v>
      </c>
      <c r="L28" s="9">
        <f t="shared" si="9"/>
        <v>0.58616647127784294</v>
      </c>
      <c r="M28" s="9">
        <f t="shared" si="9"/>
        <v>0.54760514018691586</v>
      </c>
      <c r="N28" s="9">
        <f t="shared" si="9"/>
        <v>0.46246830497392633</v>
      </c>
      <c r="O28" s="9">
        <f t="shared" si="9"/>
        <v>0.53716608594657378</v>
      </c>
      <c r="P28" s="9">
        <f t="shared" si="9"/>
        <v>0.25382111129503948</v>
      </c>
      <c r="Q28" s="9">
        <f t="shared" si="9"/>
        <v>0.39832852332852331</v>
      </c>
      <c r="R28" s="9">
        <f t="shared" si="9"/>
        <v>0.68155604487784427</v>
      </c>
      <c r="S28" s="9">
        <f t="shared" ref="S28:T28" si="10">S22/S20</f>
        <v>0.54684305128912314</v>
      </c>
      <c r="T28" s="9">
        <f t="shared" si="10"/>
        <v>7.4922081035722857E-2</v>
      </c>
    </row>
    <row r="29" spans="1:20" ht="19" x14ac:dyDescent="0.2">
      <c r="C29" s="2" t="s">
        <v>7</v>
      </c>
      <c r="D29" s="9">
        <f>D23/(1-D20)</f>
        <v>0</v>
      </c>
      <c r="E29" s="9">
        <f t="shared" ref="E29:R29" si="11">E23/(1-E20)</f>
        <v>0</v>
      </c>
      <c r="F29" s="9">
        <f t="shared" si="11"/>
        <v>1.6129032258064513</v>
      </c>
      <c r="G29" s="9">
        <f t="shared" si="11"/>
        <v>1.84331797235023</v>
      </c>
      <c r="H29" s="9">
        <f t="shared" si="11"/>
        <v>0</v>
      </c>
      <c r="I29" s="9">
        <f t="shared" si="11"/>
        <v>1.9851116625310172</v>
      </c>
      <c r="J29" s="9">
        <f t="shared" si="11"/>
        <v>1.6129032258064513</v>
      </c>
      <c r="K29" s="9">
        <f t="shared" si="11"/>
        <v>0.79470198675496673</v>
      </c>
      <c r="L29" s="9">
        <f t="shared" si="11"/>
        <v>0.56689342403628107</v>
      </c>
      <c r="M29" s="9">
        <f t="shared" si="11"/>
        <v>1.7361111111111109</v>
      </c>
      <c r="N29" s="9">
        <f t="shared" si="11"/>
        <v>0.38861362090741275</v>
      </c>
      <c r="O29" s="9">
        <f t="shared" si="11"/>
        <v>0.53956834532374098</v>
      </c>
      <c r="P29" s="9">
        <f t="shared" si="11"/>
        <v>0.55613486270420576</v>
      </c>
      <c r="Q29" s="9">
        <f t="shared" si="11"/>
        <v>0.66844919786096257</v>
      </c>
      <c r="R29" s="9">
        <f t="shared" si="11"/>
        <v>0.41771094402673348</v>
      </c>
      <c r="S29" s="9">
        <f t="shared" ref="S29:T29" si="12">S23/(1-S20)</f>
        <v>1.1040312914011734</v>
      </c>
      <c r="T29" s="9">
        <f t="shared" si="12"/>
        <v>0.13733748397729353</v>
      </c>
    </row>
    <row r="30" spans="1:20" ht="19" x14ac:dyDescent="0.2">
      <c r="C30" s="2" t="s">
        <v>18</v>
      </c>
      <c r="D30" s="10">
        <f>D9/D18</f>
        <v>1.9069412662090009E-4</v>
      </c>
      <c r="E30" s="10">
        <f t="shared" ref="E30:R30" si="13">E9/E18</f>
        <v>5.4356266501009477E-4</v>
      </c>
      <c r="F30" s="10">
        <f t="shared" si="13"/>
        <v>7.3725923877983595E-4</v>
      </c>
      <c r="G30" s="10">
        <f t="shared" si="13"/>
        <v>5.1188299817184646E-4</v>
      </c>
      <c r="H30" s="10">
        <f t="shared" si="13"/>
        <v>7.3469987510102128E-4</v>
      </c>
      <c r="I30" s="10">
        <f t="shared" si="13"/>
        <v>9.5510983763132757E-4</v>
      </c>
      <c r="J30" s="10">
        <f t="shared" si="13"/>
        <v>8.0628905462608346E-4</v>
      </c>
      <c r="K30" s="10">
        <f t="shared" si="13"/>
        <v>1.4454209065679925E-3</v>
      </c>
      <c r="L30" s="10">
        <f t="shared" si="13"/>
        <v>1.2372409526755336E-3</v>
      </c>
      <c r="M30" s="10">
        <f t="shared" si="13"/>
        <v>3.6857866850956E-3</v>
      </c>
      <c r="N30" s="10">
        <f t="shared" si="13"/>
        <v>3.7957570715474211E-3</v>
      </c>
      <c r="O30" s="10">
        <f t="shared" si="13"/>
        <v>4.7396172759049705E-3</v>
      </c>
      <c r="P30" s="10">
        <f t="shared" si="13"/>
        <v>5.1921079958463139E-3</v>
      </c>
      <c r="Q30" s="10">
        <f t="shared" si="13"/>
        <v>8.5875202141303744E-3</v>
      </c>
      <c r="R30" s="10">
        <f t="shared" si="13"/>
        <v>8.9910089910089919E-3</v>
      </c>
      <c r="S30" s="10">
        <f t="shared" ref="S30:T30" si="14">S9/S18</f>
        <v>2.1826381059751973E-2</v>
      </c>
      <c r="T30" s="10">
        <f t="shared" si="14"/>
        <v>3.1025930101465614E-2</v>
      </c>
    </row>
    <row r="32" spans="1:20" ht="19" x14ac:dyDescent="0.2">
      <c r="B32" s="12">
        <f>SUM(D32:T32)</f>
        <v>65.505652552298642</v>
      </c>
      <c r="C32" s="2" t="s">
        <v>19</v>
      </c>
      <c r="D32" s="12">
        <f t="shared" ref="D32:S32" si="15">D11/($D$1*(1-D20))*100000</f>
        <v>0</v>
      </c>
      <c r="E32" s="12">
        <f t="shared" si="15"/>
        <v>0</v>
      </c>
      <c r="F32" s="12">
        <f t="shared" si="15"/>
        <v>0.7286705824209313</v>
      </c>
      <c r="G32" s="12">
        <f t="shared" si="15"/>
        <v>0.7286705824209313</v>
      </c>
      <c r="H32" s="12">
        <f t="shared" si="15"/>
        <v>0</v>
      </c>
      <c r="I32" s="12">
        <f t="shared" si="15"/>
        <v>1.4573411648418626</v>
      </c>
      <c r="J32" s="12">
        <f t="shared" si="15"/>
        <v>1.093005873631397</v>
      </c>
      <c r="K32" s="12">
        <f t="shared" si="15"/>
        <v>1.1219596716083877</v>
      </c>
      <c r="L32" s="12">
        <f t="shared" si="15"/>
        <v>0.76832612432139025</v>
      </c>
      <c r="M32" s="12">
        <f t="shared" si="15"/>
        <v>6.2746633486246868</v>
      </c>
      <c r="N32" s="12">
        <f t="shared" si="15"/>
        <v>1.602041706031835</v>
      </c>
      <c r="O32" s="12">
        <f t="shared" si="15"/>
        <v>2.4376389987462814</v>
      </c>
      <c r="P32" s="12">
        <f t="shared" si="15"/>
        <v>3.2976332927078649</v>
      </c>
      <c r="Q32" s="12">
        <f t="shared" si="15"/>
        <v>5.8132910435787544</v>
      </c>
      <c r="R32" s="12">
        <f t="shared" si="15"/>
        <v>4.6706140715326621</v>
      </c>
      <c r="S32" s="12">
        <f t="shared" si="15"/>
        <v>30.175861905599643</v>
      </c>
      <c r="T32" s="12">
        <f t="shared" ref="T32" si="16">T11/($D$1*(1-T20))*100000</f>
        <v>5.3359341862320182</v>
      </c>
    </row>
    <row r="33" spans="2:20" ht="19" x14ac:dyDescent="0.2">
      <c r="B33" s="13">
        <f>SUM(D33:T33)</f>
        <v>40.823695174108103</v>
      </c>
      <c r="C33" s="2" t="s">
        <v>20</v>
      </c>
      <c r="D33" s="13">
        <f t="shared" ref="D33:S33" si="17">D10/($D$1*D20)*100000</f>
        <v>0.13366146778135429</v>
      </c>
      <c r="E33" s="13">
        <f t="shared" si="17"/>
        <v>0.40098440334406293</v>
      </c>
      <c r="F33" s="13">
        <f t="shared" si="17"/>
        <v>0.33415366945338576</v>
      </c>
      <c r="G33" s="13">
        <f t="shared" si="17"/>
        <v>0.33415366945338576</v>
      </c>
      <c r="H33" s="13">
        <f t="shared" si="17"/>
        <v>0.26732293556270859</v>
      </c>
      <c r="I33" s="13">
        <f t="shared" si="17"/>
        <v>0.40098440334406293</v>
      </c>
      <c r="J33" s="13">
        <f t="shared" si="17"/>
        <v>0.26732293556270859</v>
      </c>
      <c r="K33" s="13">
        <f t="shared" si="17"/>
        <v>1.1307697200701734</v>
      </c>
      <c r="L33" s="13">
        <f t="shared" si="17"/>
        <v>0.7944474110802654</v>
      </c>
      <c r="M33" s="13">
        <f t="shared" si="17"/>
        <v>1.9791578319260112</v>
      </c>
      <c r="N33" s="13">
        <f t="shared" si="17"/>
        <v>1.9065042304901556</v>
      </c>
      <c r="O33" s="13">
        <f t="shared" si="17"/>
        <v>2.4267861731614646</v>
      </c>
      <c r="P33" s="13">
        <f t="shared" si="17"/>
        <v>1.5050467128219123</v>
      </c>
      <c r="Q33" s="13">
        <f t="shared" si="17"/>
        <v>3.4641370570532128</v>
      </c>
      <c r="R33" s="13">
        <f t="shared" si="17"/>
        <v>7.6207848974645875</v>
      </c>
      <c r="S33" s="13">
        <f t="shared" si="17"/>
        <v>14.94655135978493</v>
      </c>
      <c r="T33" s="13">
        <f t="shared" ref="T33" si="18">T10/($D$1*T20)*100000</f>
        <v>2.9109262957537214</v>
      </c>
    </row>
    <row r="34" spans="2:20" ht="19" x14ac:dyDescent="0.2">
      <c r="B34">
        <f>B32/B33</f>
        <v>1.6045988064756262</v>
      </c>
      <c r="C34" s="2" t="s">
        <v>18</v>
      </c>
      <c r="D34" s="10">
        <f>(D9/D18)/$D$1*100000</f>
        <v>1.0768873023955415E-5</v>
      </c>
      <c r="E34" s="10">
        <f t="shared" ref="E34:S34" si="19">(E9/E18)/$D$1*100000</f>
        <v>3.0696054586376406E-5</v>
      </c>
      <c r="F34" s="10">
        <f t="shared" si="19"/>
        <v>4.1634481716060963E-5</v>
      </c>
      <c r="G34" s="10">
        <f t="shared" si="19"/>
        <v>2.8907041386717027E-5</v>
      </c>
      <c r="H34" s="10">
        <f t="shared" si="19"/>
        <v>4.1489949406819623E-5</v>
      </c>
      <c r="I34" s="10">
        <f t="shared" si="19"/>
        <v>5.3936934228865512E-5</v>
      </c>
      <c r="J34" s="10">
        <f t="shared" si="19"/>
        <v>4.5532731415135811E-5</v>
      </c>
      <c r="K34" s="10">
        <f t="shared" si="19"/>
        <v>8.1625766272002467E-5</v>
      </c>
      <c r="L34" s="10">
        <f t="shared" si="19"/>
        <v>6.9869434132535969E-5</v>
      </c>
      <c r="M34" s="10">
        <f t="shared" si="19"/>
        <v>2.0814363561436419E-4</v>
      </c>
      <c r="N34" s="10">
        <f t="shared" si="19"/>
        <v>2.1435387999409419E-4</v>
      </c>
      <c r="O34" s="10">
        <f t="shared" si="19"/>
        <v>2.6765552526866374E-4</v>
      </c>
      <c r="P34" s="10">
        <f t="shared" si="19"/>
        <v>2.9320856769274247E-4</v>
      </c>
      <c r="Q34" s="10">
        <f t="shared" si="19"/>
        <v>4.8495418508859739E-4</v>
      </c>
      <c r="R34" s="10">
        <f t="shared" si="19"/>
        <v>5.0773999124735243E-4</v>
      </c>
      <c r="S34" s="10">
        <f t="shared" si="19"/>
        <v>1.232578739418676E-3</v>
      </c>
      <c r="T34" s="10">
        <f t="shared" ref="T34" si="20">(T9/T18)/$D$1*100000</f>
        <v>1.7520953981819197E-3</v>
      </c>
    </row>
    <row r="36" spans="2:20" ht="19" x14ac:dyDescent="0.2">
      <c r="B36">
        <f>AVERAGE(D36:T36)</f>
        <v>1.6113492006852108</v>
      </c>
      <c r="C36" s="2" t="s">
        <v>22</v>
      </c>
      <c r="D36">
        <f>D32/D33</f>
        <v>0</v>
      </c>
      <c r="E36">
        <f t="shared" ref="E36:S36" si="21">E32/E33</f>
        <v>0</v>
      </c>
      <c r="F36">
        <f t="shared" si="21"/>
        <v>2.1806451612903217</v>
      </c>
      <c r="G36">
        <f t="shared" si="21"/>
        <v>2.1806451612903217</v>
      </c>
      <c r="H36">
        <f t="shared" si="21"/>
        <v>0</v>
      </c>
      <c r="I36">
        <f t="shared" si="21"/>
        <v>3.6344086021505362</v>
      </c>
      <c r="J36">
        <f t="shared" si="21"/>
        <v>4.0887096774193541</v>
      </c>
      <c r="K36">
        <f t="shared" si="21"/>
        <v>0.99220880405142176</v>
      </c>
      <c r="L36">
        <f t="shared" si="21"/>
        <v>0.9671201814058954</v>
      </c>
      <c r="M36">
        <f t="shared" si="21"/>
        <v>3.1703703703703701</v>
      </c>
      <c r="N36">
        <f t="shared" si="21"/>
        <v>0.84030325262900452</v>
      </c>
      <c r="O36">
        <f t="shared" si="21"/>
        <v>1.0044720979972779</v>
      </c>
      <c r="P36">
        <f t="shared" si="21"/>
        <v>2.1910504601713741</v>
      </c>
      <c r="Q36">
        <f t="shared" si="21"/>
        <v>1.6781354051054385</v>
      </c>
      <c r="R36">
        <f t="shared" si="21"/>
        <v>0.61287834972045485</v>
      </c>
      <c r="S36">
        <f t="shared" si="21"/>
        <v>2.018918021905078</v>
      </c>
      <c r="T36">
        <f t="shared" ref="T36" si="22">T32/T33</f>
        <v>1.8330708661417321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Henry Edwin Matthews</dc:creator>
  <cp:lastModifiedBy>Richard Henry Edwin Matthews</cp:lastModifiedBy>
  <dcterms:created xsi:type="dcterms:W3CDTF">2021-12-22T04:31:32Z</dcterms:created>
  <dcterms:modified xsi:type="dcterms:W3CDTF">2021-12-24T05:12:18Z</dcterms:modified>
</cp:coreProperties>
</file>