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henry/Desktop/"/>
    </mc:Choice>
  </mc:AlternateContent>
  <xr:revisionPtr revIDLastSave="0" documentId="13_ncr:1_{3AD647FB-410F-3E4E-B976-63FBF4939AD4}" xr6:coauthVersionLast="47" xr6:coauthVersionMax="47" xr10:uidLastSave="{00000000-0000-0000-0000-000000000000}"/>
  <bookViews>
    <workbookView xWindow="7280" yWindow="600" windowWidth="28560" windowHeight="20660" activeTab="2" xr2:uid="{D5B99E1C-4C0F-F84C-8B42-A2BA6310EDA1}"/>
  </bookViews>
  <sheets>
    <sheet name="PLAYER DASHBOARD" sheetId="12" r:id="rId1"/>
    <sheet name="PICTURES" sheetId="14" r:id="rId2"/>
    <sheet name="ROSTER" sheetId="1" r:id="rId3"/>
    <sheet name="CHARACTER EVAL" sheetId="13" r:id="rId4"/>
    <sheet name="BODY FAT" sheetId="16" r:id="rId5"/>
    <sheet name="LEAN MASS" sheetId="17" r:id="rId6"/>
    <sheet name="10YD" sheetId="3" r:id="rId7"/>
    <sheet name="3 STEP MPH" sheetId="15" r:id="rId8"/>
    <sheet name="CMJ" sheetId="5" r:id="rId9"/>
    <sheet name="PEAK POWER" sheetId="18" r:id="rId10"/>
    <sheet name="APPROACH" sheetId="4" r:id="rId11"/>
    <sheet name="RSI" sheetId="2" r:id="rId12"/>
    <sheet name="TRAP DEAD" sheetId="6" r:id="rId13"/>
    <sheet name="BENCH" sheetId="7" r:id="rId14"/>
    <sheet name="CHIN UP" sheetId="8" r:id="rId15"/>
    <sheet name="CELTIC" sheetId="9" r:id="rId16"/>
  </sheets>
  <definedNames>
    <definedName name="_xlnm.Print_Area" localSheetId="0">'PLAYER DASHBOARD'!$A$1:$O$44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8" l="1"/>
  <c r="I17" i="15"/>
  <c r="I17" i="3"/>
  <c r="H17" i="15"/>
  <c r="H17" i="3"/>
  <c r="G17" i="15"/>
  <c r="G17" i="3"/>
  <c r="F17" i="3"/>
  <c r="F17" i="15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2" i="18"/>
  <c r="C17" i="9"/>
  <c r="C17" i="17"/>
  <c r="C17" i="16"/>
  <c r="E17" i="3"/>
  <c r="E17" i="15"/>
  <c r="C17" i="4"/>
  <c r="I17" i="5"/>
  <c r="E17" i="18"/>
  <c r="D17" i="8"/>
  <c r="C17" i="7"/>
  <c r="C17" i="18"/>
  <c r="D17" i="18"/>
  <c r="D17" i="15"/>
  <c r="D17" i="3"/>
  <c r="C17" i="2"/>
  <c r="H17" i="5"/>
  <c r="G17" i="5"/>
  <c r="F17" i="5"/>
  <c r="N18" i="17" l="1"/>
  <c r="C17" i="8"/>
  <c r="C17" i="15"/>
  <c r="C17" i="3"/>
  <c r="E17" i="5"/>
  <c r="D17" i="5"/>
  <c r="C17" i="5"/>
  <c r="H38" i="12"/>
  <c r="H36" i="12"/>
  <c r="H32" i="12"/>
  <c r="H30" i="12"/>
  <c r="H28" i="12"/>
  <c r="O16" i="15"/>
  <c r="AD16" i="5"/>
  <c r="O16" i="4"/>
  <c r="O16" i="2"/>
  <c r="O16" i="6"/>
  <c r="O16" i="7"/>
  <c r="O16" i="8"/>
  <c r="O16" i="9"/>
  <c r="O16" i="17"/>
  <c r="O15" i="15"/>
  <c r="AD15" i="5"/>
  <c r="O15" i="4"/>
  <c r="O15" i="2"/>
  <c r="O15" i="6"/>
  <c r="O15" i="7"/>
  <c r="O15" i="8"/>
  <c r="O15" i="9"/>
  <c r="O15" i="17"/>
  <c r="O14" i="15"/>
  <c r="AD14" i="5"/>
  <c r="O14" i="4"/>
  <c r="O14" i="2"/>
  <c r="O14" i="6"/>
  <c r="O14" i="7"/>
  <c r="O14" i="8"/>
  <c r="O14" i="9"/>
  <c r="O14" i="17"/>
  <c r="O13" i="15"/>
  <c r="AD13" i="5"/>
  <c r="O13" i="4"/>
  <c r="O13" i="2"/>
  <c r="O13" i="6"/>
  <c r="O13" i="7"/>
  <c r="O13" i="8"/>
  <c r="O13" i="9"/>
  <c r="O13" i="17"/>
  <c r="O12" i="15"/>
  <c r="AD12" i="5"/>
  <c r="O12" i="4"/>
  <c r="O12" i="2"/>
  <c r="O12" i="6"/>
  <c r="O12" i="7"/>
  <c r="O12" i="8"/>
  <c r="O12" i="9"/>
  <c r="O12" i="17"/>
  <c r="O11" i="15"/>
  <c r="AD11" i="5"/>
  <c r="O11" i="4"/>
  <c r="O11" i="2"/>
  <c r="O11" i="6"/>
  <c r="O11" i="7"/>
  <c r="O11" i="8"/>
  <c r="O11" i="9"/>
  <c r="O11" i="17"/>
  <c r="O10" i="15"/>
  <c r="AD10" i="5"/>
  <c r="O10" i="4"/>
  <c r="O10" i="2"/>
  <c r="O10" i="6"/>
  <c r="O10" i="7"/>
  <c r="O10" i="8"/>
  <c r="O10" i="9"/>
  <c r="O10" i="17"/>
  <c r="O9" i="15"/>
  <c r="AD9" i="5"/>
  <c r="O9" i="4"/>
  <c r="O9" i="2"/>
  <c r="O9" i="6"/>
  <c r="O9" i="7"/>
  <c r="O9" i="8"/>
  <c r="O9" i="9"/>
  <c r="O9" i="17"/>
  <c r="O8" i="15"/>
  <c r="AD8" i="5"/>
  <c r="O8" i="4"/>
  <c r="O8" i="2"/>
  <c r="O8" i="6"/>
  <c r="O8" i="7"/>
  <c r="O8" i="8"/>
  <c r="O8" i="9"/>
  <c r="H42" i="12" s="1"/>
  <c r="O8" i="17"/>
  <c r="H40" i="12" s="1"/>
  <c r="O7" i="15"/>
  <c r="AD7" i="5"/>
  <c r="O7" i="4"/>
  <c r="O7" i="2"/>
  <c r="O7" i="6"/>
  <c r="O7" i="7"/>
  <c r="O7" i="8"/>
  <c r="O7" i="9"/>
  <c r="O7" i="17"/>
  <c r="O6" i="15"/>
  <c r="AD6" i="5"/>
  <c r="O6" i="4"/>
  <c r="O6" i="2"/>
  <c r="O6" i="6"/>
  <c r="O6" i="7"/>
  <c r="O6" i="8"/>
  <c r="O6" i="9"/>
  <c r="O6" i="17"/>
  <c r="O5" i="15"/>
  <c r="AD5" i="5"/>
  <c r="O5" i="4"/>
  <c r="O5" i="2"/>
  <c r="O5" i="6"/>
  <c r="O5" i="7"/>
  <c r="O5" i="8"/>
  <c r="O5" i="9"/>
  <c r="O5" i="17"/>
  <c r="O4" i="15"/>
  <c r="AD4" i="5"/>
  <c r="O4" i="4"/>
  <c r="O4" i="2"/>
  <c r="O4" i="6"/>
  <c r="O4" i="7"/>
  <c r="O4" i="8"/>
  <c r="O4" i="9"/>
  <c r="O4" i="17"/>
  <c r="O3" i="15"/>
  <c r="AD3" i="5"/>
  <c r="O3" i="4"/>
  <c r="O3" i="2"/>
  <c r="O3" i="6"/>
  <c r="O3" i="7"/>
  <c r="O3" i="8"/>
  <c r="O3" i="9"/>
  <c r="O3" i="17"/>
  <c r="O2" i="15"/>
  <c r="AD2" i="5"/>
  <c r="O2" i="4"/>
  <c r="O2" i="2"/>
  <c r="O2" i="6"/>
  <c r="O2" i="7"/>
  <c r="O2" i="8"/>
  <c r="O2" i="9"/>
  <c r="O2" i="17"/>
  <c r="O16" i="3"/>
  <c r="O16" i="16"/>
  <c r="O15" i="3"/>
  <c r="O15" i="16"/>
  <c r="O14" i="3"/>
  <c r="O14" i="16"/>
  <c r="O13" i="3"/>
  <c r="O13" i="16"/>
  <c r="O12" i="3"/>
  <c r="O12" i="16"/>
  <c r="O11" i="3"/>
  <c r="O11" i="16"/>
  <c r="O10" i="3"/>
  <c r="O10" i="16"/>
  <c r="O9" i="3"/>
  <c r="O9" i="16"/>
  <c r="O8" i="3"/>
  <c r="O8" i="16"/>
  <c r="O7" i="3"/>
  <c r="O7" i="16"/>
  <c r="O6" i="3"/>
  <c r="O6" i="16"/>
  <c r="O5" i="3"/>
  <c r="O5" i="16"/>
  <c r="O4" i="16"/>
  <c r="O4" i="3"/>
  <c r="O3" i="3"/>
  <c r="O3" i="16"/>
  <c r="O2" i="3"/>
  <c r="H20" i="12" s="1"/>
  <c r="O2" i="16"/>
  <c r="N16" i="9"/>
  <c r="N15" i="9"/>
  <c r="N14" i="9"/>
  <c r="N13" i="9"/>
  <c r="N12" i="9"/>
  <c r="N11" i="9"/>
  <c r="N10" i="9"/>
  <c r="N9" i="9"/>
  <c r="N8" i="9"/>
  <c r="N7" i="9"/>
  <c r="N6" i="9"/>
  <c r="N5" i="9"/>
  <c r="N4" i="9"/>
  <c r="N3" i="9"/>
  <c r="N2" i="9"/>
  <c r="N16" i="8"/>
  <c r="N15" i="8"/>
  <c r="N14" i="8"/>
  <c r="N13" i="8"/>
  <c r="N12" i="8"/>
  <c r="N11" i="8"/>
  <c r="N10" i="8"/>
  <c r="N9" i="8"/>
  <c r="N8" i="8"/>
  <c r="N7" i="8"/>
  <c r="N6" i="8"/>
  <c r="N5" i="8"/>
  <c r="N4" i="8"/>
  <c r="N3" i="8"/>
  <c r="N2" i="8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  <c r="N2" i="7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AC16" i="5"/>
  <c r="AC15" i="5"/>
  <c r="AC14" i="5"/>
  <c r="AC13" i="5"/>
  <c r="AC12" i="5"/>
  <c r="AC11" i="5"/>
  <c r="AC10" i="5"/>
  <c r="AC9" i="5"/>
  <c r="AC8" i="5"/>
  <c r="AC7" i="5"/>
  <c r="AC6" i="5"/>
  <c r="AC5" i="5"/>
  <c r="AC4" i="5"/>
  <c r="AC3" i="5"/>
  <c r="AC2" i="5"/>
  <c r="N16" i="15"/>
  <c r="N15" i="15"/>
  <c r="N14" i="15"/>
  <c r="N13" i="15"/>
  <c r="N12" i="15"/>
  <c r="N11" i="15"/>
  <c r="N10" i="15"/>
  <c r="N9" i="15"/>
  <c r="N8" i="15"/>
  <c r="N7" i="15"/>
  <c r="N6" i="15"/>
  <c r="N5" i="15"/>
  <c r="N4" i="15"/>
  <c r="N3" i="15"/>
  <c r="N2" i="15"/>
  <c r="N16" i="18"/>
  <c r="N15" i="18"/>
  <c r="N14" i="18"/>
  <c r="N13" i="18"/>
  <c r="N12" i="18"/>
  <c r="N11" i="18"/>
  <c r="N10" i="18"/>
  <c r="N9" i="18"/>
  <c r="N8" i="18"/>
  <c r="N7" i="18"/>
  <c r="N6" i="18"/>
  <c r="N5" i="18"/>
  <c r="N4" i="18"/>
  <c r="N3" i="18"/>
  <c r="N2" i="18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N16" i="17"/>
  <c r="N15" i="17"/>
  <c r="N14" i="17"/>
  <c r="N13" i="17"/>
  <c r="N12" i="17"/>
  <c r="N11" i="17"/>
  <c r="N10" i="17"/>
  <c r="N9" i="17"/>
  <c r="N8" i="17"/>
  <c r="N7" i="17"/>
  <c r="N6" i="17"/>
  <c r="N5" i="17"/>
  <c r="N4" i="17"/>
  <c r="N3" i="17"/>
  <c r="N2" i="17"/>
  <c r="B17" i="17"/>
  <c r="N17" i="17" s="1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2" i="16"/>
  <c r="B17" i="16"/>
  <c r="N17" i="16" s="1"/>
  <c r="B17" i="18"/>
  <c r="N17" i="18" s="1"/>
  <c r="B17" i="15"/>
  <c r="N17" i="15" s="1"/>
  <c r="B17" i="5"/>
  <c r="B17" i="4"/>
  <c r="N17" i="4" s="1"/>
  <c r="B17" i="2"/>
  <c r="N17" i="2" s="1"/>
  <c r="B17" i="6"/>
  <c r="N17" i="6" s="1"/>
  <c r="B17" i="7"/>
  <c r="N17" i="7" s="1"/>
  <c r="B17" i="8"/>
  <c r="N17" i="8" s="1"/>
  <c r="B17" i="9"/>
  <c r="N17" i="9" s="1"/>
  <c r="B17" i="3"/>
  <c r="N17" i="3" s="1"/>
  <c r="G42" i="12"/>
  <c r="G36" i="12"/>
  <c r="G34" i="12"/>
  <c r="G32" i="12"/>
  <c r="G30" i="12"/>
  <c r="G26" i="12"/>
  <c r="G22" i="12"/>
  <c r="G40" i="12"/>
  <c r="G38" i="12"/>
  <c r="G28" i="12"/>
  <c r="G24" i="12"/>
  <c r="G20" i="12"/>
  <c r="M18" i="12"/>
  <c r="J18" i="12"/>
  <c r="H26" i="12" l="1"/>
  <c r="I26" i="12" s="1"/>
  <c r="H24" i="12"/>
  <c r="I24" i="12" s="1"/>
  <c r="H22" i="12"/>
  <c r="I22" i="12" s="1"/>
  <c r="H34" i="12"/>
  <c r="I34" i="12" s="1"/>
  <c r="I40" i="12"/>
  <c r="I38" i="12"/>
  <c r="I42" i="12"/>
  <c r="I32" i="12"/>
  <c r="I36" i="12"/>
  <c r="I28" i="12"/>
  <c r="I30" i="12"/>
  <c r="AC17" i="5"/>
  <c r="I20" i="12"/>
  <c r="O16" i="12"/>
  <c r="O14" i="12"/>
  <c r="O12" i="12"/>
  <c r="O10" i="12"/>
  <c r="O8" i="12"/>
  <c r="G14" i="12"/>
  <c r="G12" i="12"/>
  <c r="G10" i="12"/>
  <c r="G8" i="1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</futureMetadata>
  <valueMetadata count="7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</valueMetadata>
</metadata>
</file>

<file path=xl/sharedStrings.xml><?xml version="1.0" encoding="utf-8"?>
<sst xmlns="http://schemas.openxmlformats.org/spreadsheetml/2006/main" count="383" uniqueCount="96">
  <si>
    <t>G</t>
  </si>
  <si>
    <t>6’4 </t>
  </si>
  <si>
    <t>6’1</t>
  </si>
  <si>
    <t>5’11</t>
  </si>
  <si>
    <t>6’4</t>
  </si>
  <si>
    <t>6’3</t>
  </si>
  <si>
    <t>6’6</t>
  </si>
  <si>
    <t>F</t>
  </si>
  <si>
    <t>6’10</t>
  </si>
  <si>
    <t>6’8 </t>
  </si>
  <si>
    <t>6’10 </t>
  </si>
  <si>
    <t>6’9 </t>
  </si>
  <si>
    <t>FIRST</t>
  </si>
  <si>
    <t>POS</t>
  </si>
  <si>
    <t xml:space="preserve">Character Traits: 1-5 </t>
  </si>
  <si>
    <t>POS:</t>
  </si>
  <si>
    <t>HEIGHT:</t>
  </si>
  <si>
    <t>METRIC</t>
  </si>
  <si>
    <t>CURRENT</t>
  </si>
  <si>
    <t>VS. TEAM AVG</t>
  </si>
  <si>
    <t>ATHLETE (ALL-TIME)</t>
  </si>
  <si>
    <t>BEST</t>
  </si>
  <si>
    <t>AVERAGE</t>
  </si>
  <si>
    <t>SPEED</t>
  </si>
  <si>
    <t>BOUNCE</t>
  </si>
  <si>
    <t>STRENGTH</t>
  </si>
  <si>
    <t>BENCH 1RM</t>
  </si>
  <si>
    <t>FITNESS</t>
  </si>
  <si>
    <t>BODY FAT</t>
  </si>
  <si>
    <t>JAX STATE MBB: PLAYER DASHBOARD</t>
  </si>
  <si>
    <t>Christie, Marvin</t>
  </si>
  <si>
    <t>Croley, Ethan</t>
  </si>
  <si>
    <t>Cunningham, Naas</t>
  </si>
  <si>
    <t>Curry, Alijah</t>
  </si>
  <si>
    <t>Gondrezick, Grant</t>
  </si>
  <si>
    <t>Harden, Jace</t>
  </si>
  <si>
    <t>Hill, Ma'Shy</t>
  </si>
  <si>
    <t>Horner, Leon</t>
  </si>
  <si>
    <t>Itumo, Williams</t>
  </si>
  <si>
    <t>Lockett, Chris</t>
  </si>
  <si>
    <t>Polk, Kash</t>
  </si>
  <si>
    <t>Stiemke, Jordan</t>
  </si>
  <si>
    <t>Vick, Jordan</t>
  </si>
  <si>
    <t>NAME</t>
  </si>
  <si>
    <t>WINGSPAN:</t>
  </si>
  <si>
    <t>10 YARD SPRINT</t>
  </si>
  <si>
    <t>WORK ETHIC</t>
  </si>
  <si>
    <t>CONSISTENCY</t>
  </si>
  <si>
    <t>COACHABILITY</t>
  </si>
  <si>
    <t>ATTITUDE</t>
  </si>
  <si>
    <t>TOUGHNESS</t>
  </si>
  <si>
    <t>CELTIC TEST</t>
  </si>
  <si>
    <t>CHIN UP MAX REPS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</si>
  <si>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~</t>
  </si>
  <si>
    <t xml:space="preserve"> </t>
  </si>
  <si>
    <t>Hernandez, Nic</t>
  </si>
  <si>
    <r>
      <rPr>
        <b/>
        <sz val="18"/>
        <color theme="1"/>
        <rFont val="Aptos Narrow"/>
        <scheme val="minor"/>
      </rPr>
      <t>WORK ETHIC:</t>
    </r>
    <r>
      <rPr>
        <sz val="18"/>
        <color theme="1"/>
        <rFont val="Aptos Narrow"/>
        <scheme val="minor"/>
      </rPr>
      <t xml:space="preserve"> </t>
    </r>
    <r>
      <rPr>
        <i/>
        <sz val="18"/>
        <color theme="1"/>
        <rFont val="Aptos Narrow"/>
        <scheme val="minor"/>
      </rPr>
      <t>Gives great effort. Gives more than expected.</t>
    </r>
  </si>
  <si>
    <r>
      <t xml:space="preserve">CONSISTENCY: </t>
    </r>
    <r>
      <rPr>
        <i/>
        <sz val="18"/>
        <color theme="1"/>
        <rFont val="Aptos Narrow"/>
        <scheme val="minor"/>
      </rPr>
      <t>Reliable in their performance, effort, and mindset.</t>
    </r>
  </si>
  <si>
    <r>
      <rPr>
        <b/>
        <sz val="18"/>
        <color theme="1"/>
        <rFont val="Aptos Narrow"/>
        <scheme val="minor"/>
      </rPr>
      <t>COACHABILITY:</t>
    </r>
    <r>
      <rPr>
        <sz val="18"/>
        <color theme="1"/>
        <rFont val="Aptos Narrow"/>
        <scheme val="minor"/>
      </rPr>
      <t xml:space="preserve"> </t>
    </r>
    <r>
      <rPr>
        <i/>
        <sz val="18"/>
        <color theme="1"/>
        <rFont val="Aptos Narrow"/>
        <scheme val="minor"/>
      </rPr>
      <t>Receptive to feedback, craves instruction.</t>
    </r>
  </si>
  <si>
    <r>
      <rPr>
        <b/>
        <sz val="18"/>
        <color theme="1"/>
        <rFont val="Aptos Narrow"/>
        <scheme val="minor"/>
      </rPr>
      <t xml:space="preserve">ATTITUDE: </t>
    </r>
    <r>
      <rPr>
        <i/>
        <sz val="18"/>
        <color theme="1"/>
        <rFont val="Aptos Narrow"/>
        <scheme val="minor"/>
      </rPr>
      <t>Contageous enthusiasm. Willing to rise to any challenge.
Body language is excited and present.</t>
    </r>
  </si>
  <si>
    <r>
      <rPr>
        <b/>
        <sz val="18"/>
        <color theme="1"/>
        <rFont val="Aptos Narrow"/>
        <scheme val="minor"/>
      </rPr>
      <t xml:space="preserve">TOUGHNESS: </t>
    </r>
    <r>
      <rPr>
        <i/>
        <sz val="18"/>
        <color theme="1"/>
        <rFont val="Aptos Narrow"/>
        <scheme val="minor"/>
      </rPr>
      <t>Never complains. Does not make excuses, seeks challenge.</t>
    </r>
  </si>
  <si>
    <t>FRONT PHOTO - JUNE 1</t>
  </si>
  <si>
    <t>BACK PHOTO - JUNE 1</t>
  </si>
  <si>
    <t>RSI</t>
  </si>
  <si>
    <t xml:space="preserve">                           </t>
  </si>
  <si>
    <t xml:space="preserve">                                                                                                                                                            </t>
  </si>
  <si>
    <t>MPH BY STEP 3</t>
  </si>
  <si>
    <t>LEAN MASS (LB)</t>
  </si>
  <si>
    <t>APPROACH JUMP (IN)</t>
  </si>
  <si>
    <t>AVERAGE:</t>
  </si>
  <si>
    <t>6'1</t>
  </si>
  <si>
    <t>6'6</t>
  </si>
  <si>
    <t>IMPROVEMENT</t>
  </si>
  <si>
    <t>TBDL 1RM (.4M/S)</t>
  </si>
  <si>
    <t>STARTING
WEIGHT:</t>
  </si>
  <si>
    <t>CURRENT
WEIGHT:</t>
  </si>
  <si>
    <t>CMJ (CM)</t>
  </si>
  <si>
    <t>PEAK POWER</t>
  </si>
  <si>
    <t>HEADSHOT</t>
  </si>
  <si>
    <t>Description:</t>
  </si>
  <si>
    <t>How many seconds can you run 10yd in?</t>
  </si>
  <si>
    <t>How many lbs of lean muscle do you have on your frame?</t>
  </si>
  <si>
    <t>How fast are you going by step 3?</t>
  </si>
  <si>
    <t>Countermovement Jump - Full lower body assessment</t>
  </si>
  <si>
    <t>How much power do you produce when you sprint? (Measured in watts per kg)</t>
  </si>
  <si>
    <t>How high can you jump with a full approach?</t>
  </si>
  <si>
    <t>Reactive Strength Index - How high can you jump quickly? - Flight time divided by contact time</t>
  </si>
  <si>
    <t>Velocity-Based Trap Bar Deadlift Max (.4 meters per second) - Measures maximal force produced quickly</t>
  </si>
  <si>
    <t>Bench Press 1RM - Upper body max strength assessment</t>
  </si>
  <si>
    <t>Max rep pull ups - Upper body relative strength assessment</t>
  </si>
  <si>
    <t>Conditioning Test - 3 Minute baseline touches - 26 for bigs, 28 for guards</t>
  </si>
  <si>
    <t>Walker, Brandon</t>
  </si>
  <si>
    <t>›</t>
  </si>
  <si>
    <t>BW</t>
  </si>
  <si>
    <t>HT</t>
  </si>
  <si>
    <t>6'7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</si>
</sst>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15" x14ac:knownFonts="1"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26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28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28"/>
      <color theme="1"/>
      <name val="Aptos Narrow"/>
      <scheme val="minor"/>
    </font>
    <font>
      <sz val="48"/>
      <color rgb="FFC00000"/>
      <name val="Stencil"/>
    </font>
    <font>
      <sz val="18"/>
      <color theme="1"/>
      <name val="Aptos Narrow"/>
      <scheme val="minor"/>
    </font>
    <font>
      <b/>
      <sz val="18"/>
      <color theme="1"/>
      <name val="Aptos Narrow"/>
      <scheme val="minor"/>
    </font>
    <font>
      <i/>
      <sz val="18"/>
      <color theme="1"/>
      <name val="Aptos Narrow"/>
      <scheme val="minor"/>
    </font>
    <font>
      <b/>
      <i/>
      <sz val="18"/>
      <color theme="1"/>
      <name val="Aptos Narrow"/>
      <scheme val="minor"/>
    </font>
    <font>
      <b/>
      <sz val="12"/>
      <color indexed="8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165" fontId="4" fillId="4" borderId="1" xfId="0" applyNumberFormat="1" applyFont="1" applyFill="1" applyBorder="1" applyAlignment="1">
      <alignment horizontal="center"/>
    </xf>
    <xf numFmtId="165" fontId="4" fillId="4" borderId="1" xfId="0" applyNumberFormat="1" applyFont="1" applyFill="1" applyBorder="1"/>
    <xf numFmtId="0" fontId="14" fillId="4" borderId="1" xfId="0" applyFont="1" applyFill="1" applyBorder="1" applyAlignment="1">
      <alignment horizontal="right"/>
    </xf>
    <xf numFmtId="2" fontId="4" fillId="4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2" fontId="14" fillId="4" borderId="1" xfId="0" applyNumberFormat="1" applyFont="1" applyFill="1" applyBorder="1" applyAlignment="1">
      <alignment horizontal="right"/>
    </xf>
    <xf numFmtId="166" fontId="14" fillId="4" borderId="1" xfId="0" applyNumberFormat="1" applyFont="1" applyFill="1" applyBorder="1" applyAlignment="1">
      <alignment horizontal="right"/>
    </xf>
    <xf numFmtId="166" fontId="4" fillId="4" borderId="1" xfId="0" applyNumberFormat="1" applyFont="1" applyFill="1" applyBorder="1" applyAlignment="1">
      <alignment horizontal="center"/>
    </xf>
    <xf numFmtId="166" fontId="4" fillId="4" borderId="1" xfId="0" applyNumberFormat="1" applyFont="1" applyFill="1" applyBorder="1"/>
    <xf numFmtId="10" fontId="4" fillId="4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165" fontId="14" fillId="5" borderId="1" xfId="0" applyNumberFormat="1" applyFont="1" applyFill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14" fillId="5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4" fillId="4" borderId="1" xfId="0" applyNumberFormat="1" applyFont="1" applyFill="1" applyBorder="1" applyAlignment="1">
      <alignment horizontal="left" indent="3"/>
    </xf>
    <xf numFmtId="14" fontId="0" fillId="0" borderId="1" xfId="0" applyNumberFormat="1" applyBorder="1"/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14" fontId="2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3" fillId="2" borderId="8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0" fontId="10" fillId="0" borderId="8" xfId="0" applyNumberFormat="1" applyFont="1" applyBorder="1" applyAlignment="1">
      <alignment horizontal="center"/>
    </xf>
    <xf numFmtId="10" fontId="10" fillId="0" borderId="11" xfId="0" applyNumberFormat="1" applyFont="1" applyBorder="1" applyAlignment="1">
      <alignment horizontal="center"/>
    </xf>
    <xf numFmtId="0" fontId="11" fillId="2" borderId="8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1" fillId="0" borderId="8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2" borderId="8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/>
    </xf>
    <xf numFmtId="0" fontId="10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73.png"/><Relationship Id="rId1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49</xdr:row>
      <xdr:rowOff>0</xdr:rowOff>
    </xdr:from>
    <xdr:to>
      <xdr:col>5</xdr:col>
      <xdr:colOff>279400</xdr:colOff>
      <xdr:row>63</xdr:row>
      <xdr:rowOff>12701</xdr:rowOff>
    </xdr:to>
    <xdr:sp macro="" textlink="">
      <xdr:nvSpPr>
        <xdr:cNvPr id="2" name="dimg_pyQ7aMz4DNSjur8PyZXO4Aw_27" descr="Staff Directory - Carson-Newman">
          <a:extLst>
            <a:ext uri="{FF2B5EF4-FFF2-40B4-BE49-F238E27FC236}">
              <a16:creationId xmlns:a16="http://schemas.microsoft.com/office/drawing/2014/main" id="{B85652CB-769C-C24E-9499-5D7A163BE8B8}"/>
            </a:ext>
          </a:extLst>
        </xdr:cNvPr>
        <xdr:cNvSpPr>
          <a:spLocks noChangeAspect="1" noChangeArrowheads="1"/>
        </xdr:cNvSpPr>
      </xdr:nvSpPr>
      <xdr:spPr bwMode="auto">
        <a:xfrm>
          <a:off x="3035300" y="13627100"/>
          <a:ext cx="285115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56</xdr:row>
      <xdr:rowOff>0</xdr:rowOff>
    </xdr:from>
    <xdr:to>
      <xdr:col>8</xdr:col>
      <xdr:colOff>50800</xdr:colOff>
      <xdr:row>70</xdr:row>
      <xdr:rowOff>12700</xdr:rowOff>
    </xdr:to>
    <xdr:sp macro="" textlink="">
      <xdr:nvSpPr>
        <xdr:cNvPr id="3" name="dimg_pyQ7aMz4DNSjur8PyZXO4Aw_27" descr="Staff Directory - Carson-Newman">
          <a:extLst>
            <a:ext uri="{FF2B5EF4-FFF2-40B4-BE49-F238E27FC236}">
              <a16:creationId xmlns:a16="http://schemas.microsoft.com/office/drawing/2014/main" id="{0D90F9F6-89A9-8544-B5B1-9F87D55F8C51}"/>
            </a:ext>
          </a:extLst>
        </xdr:cNvPr>
        <xdr:cNvSpPr>
          <a:spLocks noChangeAspect="1" noChangeArrowheads="1"/>
        </xdr:cNvSpPr>
      </xdr:nvSpPr>
      <xdr:spPr bwMode="auto">
        <a:xfrm>
          <a:off x="6578600" y="15049500"/>
          <a:ext cx="28448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40570</xdr:colOff>
      <xdr:row>3</xdr:row>
      <xdr:rowOff>118181</xdr:rowOff>
    </xdr:from>
    <xdr:to>
      <xdr:col>2</xdr:col>
      <xdr:colOff>347484</xdr:colOff>
      <xdr:row>4</xdr:row>
      <xdr:rowOff>762000</xdr:rowOff>
    </xdr:to>
    <xdr:pic>
      <xdr:nvPicPr>
        <xdr:cNvPr id="6" name="Picture 5" descr="Jacksonville State Gamecocks Logo - Primary Logo - NCAA Division I i-m  (NCAA i-m) - Chris Creamer's Sports Logos Page - SportsLogos.Net">
          <a:extLst>
            <a:ext uri="{FF2B5EF4-FFF2-40B4-BE49-F238E27FC236}">
              <a16:creationId xmlns:a16="http://schemas.microsoft.com/office/drawing/2014/main" id="{439541BE-EC11-1E4C-A964-889FE27D1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945" y="753181"/>
          <a:ext cx="1862664" cy="1485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672417</xdr:colOff>
      <xdr:row>3</xdr:row>
      <xdr:rowOff>146403</xdr:rowOff>
    </xdr:from>
    <xdr:to>
      <xdr:col>14</xdr:col>
      <xdr:colOff>1282702</xdr:colOff>
      <xdr:row>5</xdr:row>
      <xdr:rowOff>6804</xdr:rowOff>
    </xdr:to>
    <xdr:pic>
      <xdr:nvPicPr>
        <xdr:cNvPr id="8" name="Picture 7" descr="Jacksonville State Gamecocks Logo - Primary Logo - NCAA Division I i-m  (NCAA i-m) - Chris Creamer's Sports Logos Page - SportsLogos.Net">
          <a:extLst>
            <a:ext uri="{FF2B5EF4-FFF2-40B4-BE49-F238E27FC236}">
              <a16:creationId xmlns:a16="http://schemas.microsoft.com/office/drawing/2014/main" id="{0CAB700B-34F5-B544-93B4-4210E4550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09417" y="781403"/>
          <a:ext cx="1922618" cy="1541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3">
  <rv s="0">
    <v>0</v>
    <v>4</v>
  </rv>
  <rv s="0">
    <v>1</v>
    <v>4</v>
  </rv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3459-C179-5046-A791-83CF81367991}">
  <sheetPr>
    <pageSetUpPr fitToPage="1"/>
  </sheetPr>
  <dimension ref="B3:U43"/>
  <sheetViews>
    <sheetView topLeftCell="A4" zoomScale="60" zoomScaleNormal="60" zoomScaleSheetLayoutView="40" workbookViewId="0">
      <selection activeCell="T23" sqref="T23"/>
    </sheetView>
  </sheetViews>
  <sheetFormatPr baseColWidth="10" defaultRowHeight="16" x14ac:dyDescent="0.2"/>
  <cols>
    <col min="1" max="1" width="6" style="6" customWidth="1"/>
    <col min="2" max="2" width="20.5" style="6" customWidth="1"/>
    <col min="3" max="4" width="15.6640625" style="6" customWidth="1"/>
    <col min="5" max="9" width="18.33203125" style="6" customWidth="1"/>
    <col min="10" max="15" width="17.1640625" style="6" customWidth="1"/>
    <col min="16" max="17" width="10.83203125" style="6"/>
    <col min="18" max="18" width="10.83203125" style="6" customWidth="1"/>
    <col min="19" max="16384" width="10.83203125" style="6"/>
  </cols>
  <sheetData>
    <row r="3" spans="2:21" ht="17" thickBot="1" x14ac:dyDescent="0.25">
      <c r="B3" s="5"/>
      <c r="C3" s="5"/>
    </row>
    <row r="4" spans="2:21" s="7" customFormat="1" ht="66" customHeight="1" x14ac:dyDescent="0.45">
      <c r="B4" s="86" t="s">
        <v>29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8"/>
    </row>
    <row r="5" spans="2:21" s="7" customFormat="1" ht="66" customHeight="1" thickBot="1" x14ac:dyDescent="0.5">
      <c r="B5" s="89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1"/>
    </row>
    <row r="6" spans="2:21" ht="29" customHeight="1" x14ac:dyDescent="0.45">
      <c r="B6" s="92" t="s">
        <v>30</v>
      </c>
      <c r="C6" s="93"/>
      <c r="D6" s="93"/>
      <c r="E6" s="93"/>
      <c r="F6" s="93"/>
      <c r="G6" s="94"/>
      <c r="H6" s="98" t="s">
        <v>14</v>
      </c>
      <c r="I6" s="99"/>
      <c r="J6" s="99"/>
      <c r="K6" s="99"/>
      <c r="L6" s="99"/>
      <c r="M6" s="99"/>
      <c r="N6" s="99"/>
      <c r="O6" s="100"/>
      <c r="R6" s="7"/>
    </row>
    <row r="7" spans="2:21" ht="29" customHeight="1" thickBot="1" x14ac:dyDescent="0.25">
      <c r="B7" s="95"/>
      <c r="C7" s="96"/>
      <c r="D7" s="96"/>
      <c r="E7" s="96"/>
      <c r="F7" s="96"/>
      <c r="G7" s="97"/>
      <c r="H7" s="101"/>
      <c r="I7" s="102"/>
      <c r="J7" s="102"/>
      <c r="K7" s="102"/>
      <c r="L7" s="102"/>
      <c r="M7" s="102"/>
      <c r="N7" s="102"/>
      <c r="O7" s="103"/>
    </row>
    <row r="8" spans="2:21" ht="29" customHeight="1" x14ac:dyDescent="0.2">
      <c r="B8" s="104"/>
      <c r="C8" s="105"/>
      <c r="D8" s="105"/>
      <c r="E8" s="106"/>
      <c r="F8" s="75" t="s">
        <v>15</v>
      </c>
      <c r="G8" s="75" t="str">
        <f>VLOOKUP(B6,ROSTER!A2:C16,2,FALSE)</f>
        <v>G</v>
      </c>
      <c r="H8" s="113" t="s">
        <v>56</v>
      </c>
      <c r="I8" s="114"/>
      <c r="J8" s="114"/>
      <c r="K8" s="114"/>
      <c r="L8" s="114"/>
      <c r="M8" s="114"/>
      <c r="N8" s="115"/>
      <c r="O8" s="119">
        <f>VLOOKUP(B6,'CHARACTER EVAL'!A2:F16,2,FALSE)</f>
        <v>4</v>
      </c>
      <c r="S8" s="6" t="s">
        <v>65</v>
      </c>
    </row>
    <row r="9" spans="2:21" ht="29" customHeight="1" thickBot="1" x14ac:dyDescent="0.25">
      <c r="B9" s="107"/>
      <c r="C9" s="108"/>
      <c r="D9" s="108"/>
      <c r="E9" s="109"/>
      <c r="F9" s="76"/>
      <c r="G9" s="76"/>
      <c r="H9" s="116"/>
      <c r="I9" s="117"/>
      <c r="J9" s="117"/>
      <c r="K9" s="117"/>
      <c r="L9" s="117"/>
      <c r="M9" s="117"/>
      <c r="N9" s="118"/>
      <c r="O9" s="120"/>
    </row>
    <row r="10" spans="2:21" ht="29" customHeight="1" x14ac:dyDescent="0.2">
      <c r="B10" s="107"/>
      <c r="C10" s="108"/>
      <c r="D10" s="108"/>
      <c r="E10" s="109"/>
      <c r="F10" s="75" t="s">
        <v>16</v>
      </c>
      <c r="G10" s="75" t="str">
        <f>VLOOKUP(B6,ROSTER!A2:C16,3,FALSE)</f>
        <v>6’3</v>
      </c>
      <c r="H10" s="129" t="s">
        <v>57</v>
      </c>
      <c r="I10" s="124"/>
      <c r="J10" s="124"/>
      <c r="K10" s="124"/>
      <c r="L10" s="124"/>
      <c r="M10" s="124"/>
      <c r="N10" s="125"/>
      <c r="O10" s="119">
        <f>VLOOKUP(B6,'CHARACTER EVAL'!A2:F16,3,FALSE)</f>
        <v>4</v>
      </c>
    </row>
    <row r="11" spans="2:21" ht="29" customHeight="1" thickBot="1" x14ac:dyDescent="0.25">
      <c r="B11" s="107"/>
      <c r="C11" s="108"/>
      <c r="D11" s="108"/>
      <c r="E11" s="109"/>
      <c r="F11" s="76"/>
      <c r="G11" s="76"/>
      <c r="H11" s="130"/>
      <c r="I11" s="131"/>
      <c r="J11" s="131"/>
      <c r="K11" s="131"/>
      <c r="L11" s="131"/>
      <c r="M11" s="131"/>
      <c r="N11" s="132"/>
      <c r="O11" s="123"/>
    </row>
    <row r="12" spans="2:21" ht="29" customHeight="1" x14ac:dyDescent="0.2">
      <c r="B12" s="107"/>
      <c r="C12" s="108"/>
      <c r="D12" s="108"/>
      <c r="E12" s="109"/>
      <c r="F12" s="75" t="s">
        <v>44</v>
      </c>
      <c r="G12" s="75">
        <f>VLOOKUP(B6,ROSTER!A2:D16,4,FALSE)</f>
        <v>188</v>
      </c>
      <c r="H12" s="113" t="s">
        <v>58</v>
      </c>
      <c r="I12" s="114"/>
      <c r="J12" s="114"/>
      <c r="K12" s="114"/>
      <c r="L12" s="114"/>
      <c r="M12" s="114"/>
      <c r="N12" s="115"/>
      <c r="O12" s="119">
        <f>VLOOKUP(B6,'CHARACTER EVAL'!A2:F16,4,FALSE)</f>
        <v>5</v>
      </c>
      <c r="U12" s="6" t="s">
        <v>53</v>
      </c>
    </row>
    <row r="13" spans="2:21" ht="29" customHeight="1" thickBot="1" x14ac:dyDescent="0.25">
      <c r="B13" s="107"/>
      <c r="C13" s="108"/>
      <c r="D13" s="108"/>
      <c r="E13" s="109"/>
      <c r="F13" s="76"/>
      <c r="G13" s="76"/>
      <c r="H13" s="116"/>
      <c r="I13" s="117"/>
      <c r="J13" s="117"/>
      <c r="K13" s="117"/>
      <c r="L13" s="117"/>
      <c r="M13" s="117"/>
      <c r="N13" s="118"/>
      <c r="O13" s="123"/>
    </row>
    <row r="14" spans="2:21" ht="29" customHeight="1" x14ac:dyDescent="0.2">
      <c r="B14" s="107"/>
      <c r="C14" s="108"/>
      <c r="D14" s="108"/>
      <c r="E14" s="109"/>
      <c r="F14" s="121" t="s">
        <v>74</v>
      </c>
      <c r="G14" s="75" t="e">
        <f>VLOOKUP(B6,ROSTER!A2:D16,5,FALSE)</f>
        <v>#REF!</v>
      </c>
      <c r="H14" s="122" t="s">
        <v>59</v>
      </c>
      <c r="I14" s="114"/>
      <c r="J14" s="114"/>
      <c r="K14" s="114"/>
      <c r="L14" s="114"/>
      <c r="M14" s="114"/>
      <c r="N14" s="115"/>
      <c r="O14" s="119">
        <f>VLOOKUP(B6,'CHARACTER EVAL'!A2:F16,5,FALSE)</f>
        <v>4</v>
      </c>
    </row>
    <row r="15" spans="2:21" ht="29" customHeight="1" thickBot="1" x14ac:dyDescent="0.25">
      <c r="B15" s="107"/>
      <c r="C15" s="108"/>
      <c r="D15" s="108"/>
      <c r="E15" s="109"/>
      <c r="F15" s="76"/>
      <c r="G15" s="76"/>
      <c r="H15" s="116"/>
      <c r="I15" s="117"/>
      <c r="J15" s="117"/>
      <c r="K15" s="117"/>
      <c r="L15" s="117"/>
      <c r="M15" s="117"/>
      <c r="N15" s="118"/>
      <c r="O15" s="123"/>
    </row>
    <row r="16" spans="2:21" ht="29" customHeight="1" x14ac:dyDescent="0.2">
      <c r="B16" s="107"/>
      <c r="C16" s="108"/>
      <c r="D16" s="108"/>
      <c r="E16" s="109"/>
      <c r="F16" s="121" t="s">
        <v>75</v>
      </c>
      <c r="G16" s="75"/>
      <c r="H16" s="122" t="s">
        <v>60</v>
      </c>
      <c r="I16" s="124"/>
      <c r="J16" s="124"/>
      <c r="K16" s="124"/>
      <c r="L16" s="124"/>
      <c r="M16" s="124"/>
      <c r="N16" s="125"/>
      <c r="O16" s="119">
        <f>VLOOKUP(B6,'CHARACTER EVAL'!A2:F16,6,FALSE)</f>
        <v>3</v>
      </c>
    </row>
    <row r="17" spans="2:20" ht="29" customHeight="1" thickBot="1" x14ac:dyDescent="0.25">
      <c r="B17" s="110"/>
      <c r="C17" s="111"/>
      <c r="D17" s="111"/>
      <c r="E17" s="112"/>
      <c r="F17" s="76"/>
      <c r="G17" s="76"/>
      <c r="H17" s="126"/>
      <c r="I17" s="127"/>
      <c r="J17" s="127"/>
      <c r="K17" s="127"/>
      <c r="L17" s="127"/>
      <c r="M17" s="127"/>
      <c r="N17" s="128"/>
      <c r="O17" s="123"/>
    </row>
    <row r="18" spans="2:20" s="1" customFormat="1" ht="35" customHeight="1" thickBot="1" x14ac:dyDescent="0.3">
      <c r="B18" s="75"/>
      <c r="C18" s="77" t="s">
        <v>17</v>
      </c>
      <c r="D18" s="78"/>
      <c r="E18" s="81" t="s">
        <v>18</v>
      </c>
      <c r="F18" s="81" t="s">
        <v>19</v>
      </c>
      <c r="G18" s="83" t="s">
        <v>20</v>
      </c>
      <c r="H18" s="84"/>
      <c r="I18" s="85"/>
      <c r="J18" s="55" t="e" vm="1">
        <f>VLOOKUP(B6,PICTURES!A2:C16,2,FALSE)</f>
        <v>#VALUE!</v>
      </c>
      <c r="K18" s="56"/>
      <c r="L18" s="57"/>
      <c r="M18" s="55" t="e" vm="2">
        <f>VLOOKUP(B6,PICTURES!A2:C16,3,FALSE)</f>
        <v>#VALUE!</v>
      </c>
      <c r="N18" s="56"/>
      <c r="O18" s="57"/>
      <c r="R18" s="6"/>
      <c r="T18" s="1" t="s">
        <v>54</v>
      </c>
    </row>
    <row r="19" spans="2:20" s="1" customFormat="1" ht="32" customHeight="1" thickBot="1" x14ac:dyDescent="0.3">
      <c r="B19" s="76"/>
      <c r="C19" s="79"/>
      <c r="D19" s="80"/>
      <c r="E19" s="82"/>
      <c r="F19" s="82"/>
      <c r="G19" s="8" t="s">
        <v>12</v>
      </c>
      <c r="H19" s="8" t="s">
        <v>21</v>
      </c>
      <c r="I19" s="9" t="s">
        <v>72</v>
      </c>
      <c r="J19" s="58"/>
      <c r="K19" s="59"/>
      <c r="L19" s="60"/>
      <c r="M19" s="58"/>
      <c r="N19" s="59"/>
      <c r="O19" s="60"/>
    </row>
    <row r="20" spans="2:20" ht="32" customHeight="1" x14ac:dyDescent="0.25">
      <c r="B20" s="70" t="s">
        <v>23</v>
      </c>
      <c r="C20" s="66" t="s">
        <v>45</v>
      </c>
      <c r="D20" s="67"/>
      <c r="E20" s="64"/>
      <c r="F20" s="64"/>
      <c r="G20" s="64">
        <f>VLOOKUP(B6,'10YD'!2:25,2,FALSE)</f>
        <v>1.81</v>
      </c>
      <c r="H20" s="64">
        <f>VLOOKUP(B6,'10YD'!A2:O16,15,FALSE)</f>
        <v>1.8</v>
      </c>
      <c r="I20" s="64">
        <f>H20-G20</f>
        <v>-1.0000000000000009E-2</v>
      </c>
      <c r="J20" s="58"/>
      <c r="K20" s="59"/>
      <c r="L20" s="60"/>
      <c r="M20" s="58"/>
      <c r="N20" s="59"/>
      <c r="O20" s="60"/>
      <c r="R20" s="1"/>
    </row>
    <row r="21" spans="2:20" ht="32" customHeight="1" thickBot="1" x14ac:dyDescent="0.25">
      <c r="B21" s="71"/>
      <c r="C21" s="68"/>
      <c r="D21" s="69"/>
      <c r="E21" s="65"/>
      <c r="F21" s="65"/>
      <c r="G21" s="65"/>
      <c r="H21" s="65"/>
      <c r="I21" s="65"/>
      <c r="J21" s="58"/>
      <c r="K21" s="59"/>
      <c r="L21" s="60"/>
      <c r="M21" s="58"/>
      <c r="N21" s="59"/>
      <c r="O21" s="60"/>
      <c r="T21" s="6" t="s">
        <v>64</v>
      </c>
    </row>
    <row r="22" spans="2:20" ht="32" customHeight="1" x14ac:dyDescent="0.2">
      <c r="B22" s="71"/>
      <c r="C22" s="66" t="s">
        <v>77</v>
      </c>
      <c r="D22" s="67"/>
      <c r="E22" s="64"/>
      <c r="F22" s="64"/>
      <c r="G22" s="64">
        <f>VLOOKUP(B6,'PEAK POWER'!2:25,2,FALSE)</f>
        <v>64.900000000000006</v>
      </c>
      <c r="H22" s="64">
        <f>VLOOKUP(B6,'PEAK POWER'!A2:O16,15,FALSE)</f>
        <v>67.8</v>
      </c>
      <c r="I22" s="64">
        <f>H22-G22</f>
        <v>2.8999999999999915</v>
      </c>
      <c r="J22" s="58"/>
      <c r="K22" s="59"/>
      <c r="L22" s="60"/>
      <c r="M22" s="58"/>
      <c r="N22" s="59"/>
      <c r="O22" s="60"/>
    </row>
    <row r="23" spans="2:20" ht="32" customHeight="1" thickBot="1" x14ac:dyDescent="0.25">
      <c r="B23" s="71"/>
      <c r="C23" s="68"/>
      <c r="D23" s="69"/>
      <c r="E23" s="65"/>
      <c r="F23" s="65"/>
      <c r="G23" s="65"/>
      <c r="H23" s="65"/>
      <c r="I23" s="65"/>
      <c r="J23" s="58"/>
      <c r="K23" s="59"/>
      <c r="L23" s="60"/>
      <c r="M23" s="58"/>
      <c r="N23" s="59"/>
      <c r="O23" s="60"/>
    </row>
    <row r="24" spans="2:20" ht="32" customHeight="1" x14ac:dyDescent="0.2">
      <c r="B24" s="71"/>
      <c r="C24" s="66" t="s">
        <v>66</v>
      </c>
      <c r="D24" s="67"/>
      <c r="E24" s="64"/>
      <c r="F24" s="64"/>
      <c r="G24" s="64">
        <f>VLOOKUP(B6,'3 STEP MPH'!2:25,2,FALSE)</f>
        <v>11.81</v>
      </c>
      <c r="H24" s="64">
        <f>VLOOKUP(B6,'3 STEP MPH'!A2:O16,15,FALSE)</f>
        <v>11.86</v>
      </c>
      <c r="I24" s="64">
        <f>H24-G24</f>
        <v>4.9999999999998934E-2</v>
      </c>
      <c r="J24" s="58"/>
      <c r="K24" s="59"/>
      <c r="L24" s="60"/>
      <c r="M24" s="58"/>
      <c r="N24" s="59"/>
      <c r="O24" s="60"/>
    </row>
    <row r="25" spans="2:20" ht="32" customHeight="1" thickBot="1" x14ac:dyDescent="0.25">
      <c r="B25" s="72"/>
      <c r="C25" s="68"/>
      <c r="D25" s="69"/>
      <c r="E25" s="65"/>
      <c r="F25" s="65"/>
      <c r="G25" s="65"/>
      <c r="H25" s="65"/>
      <c r="I25" s="65"/>
      <c r="J25" s="58"/>
      <c r="K25" s="59"/>
      <c r="L25" s="60"/>
      <c r="M25" s="58"/>
      <c r="N25" s="59"/>
      <c r="O25" s="60"/>
    </row>
    <row r="26" spans="2:20" ht="32" customHeight="1" x14ac:dyDescent="0.2">
      <c r="B26" s="70" t="s">
        <v>24</v>
      </c>
      <c r="C26" s="66" t="s">
        <v>76</v>
      </c>
      <c r="D26" s="67"/>
      <c r="E26" s="64"/>
      <c r="F26" s="64"/>
      <c r="G26" s="64">
        <f>VLOOKUP(B6,CMJ!2:25,2,FALSE)</f>
        <v>38.5</v>
      </c>
      <c r="H26" s="64">
        <f>VLOOKUP(B6,CMJ!A2:AD16,30,FALSE)</f>
        <v>45.7</v>
      </c>
      <c r="I26" s="64">
        <f>H26-G26</f>
        <v>7.2000000000000028</v>
      </c>
      <c r="J26" s="58"/>
      <c r="K26" s="59"/>
      <c r="L26" s="60"/>
      <c r="M26" s="58"/>
      <c r="N26" s="59"/>
      <c r="O26" s="60"/>
    </row>
    <row r="27" spans="2:20" ht="32" customHeight="1" thickBot="1" x14ac:dyDescent="0.25">
      <c r="B27" s="71"/>
      <c r="C27" s="68"/>
      <c r="D27" s="69"/>
      <c r="E27" s="65"/>
      <c r="F27" s="65"/>
      <c r="G27" s="65"/>
      <c r="H27" s="65"/>
      <c r="I27" s="65"/>
      <c r="J27" s="58"/>
      <c r="K27" s="59"/>
      <c r="L27" s="60"/>
      <c r="M27" s="58"/>
      <c r="N27" s="59"/>
      <c r="O27" s="60"/>
    </row>
    <row r="28" spans="2:20" ht="32" customHeight="1" x14ac:dyDescent="0.2">
      <c r="B28" s="71"/>
      <c r="C28" s="66" t="s">
        <v>68</v>
      </c>
      <c r="D28" s="67"/>
      <c r="E28" s="64"/>
      <c r="F28" s="64"/>
      <c r="G28" s="64">
        <f>VLOOKUP(B6,APPROACH!2:25,2,FALSE)</f>
        <v>38.5</v>
      </c>
      <c r="H28" s="64">
        <f>VLOOKUP(B6,APPROACH!A2:O16,15,FALSE)</f>
        <v>38.5</v>
      </c>
      <c r="I28" s="64">
        <f>H28-G28</f>
        <v>0</v>
      </c>
      <c r="J28" s="58"/>
      <c r="K28" s="59"/>
      <c r="L28" s="60"/>
      <c r="M28" s="58"/>
      <c r="N28" s="59"/>
      <c r="O28" s="60"/>
    </row>
    <row r="29" spans="2:20" ht="32" customHeight="1" thickBot="1" x14ac:dyDescent="0.25">
      <c r="B29" s="71"/>
      <c r="C29" s="68"/>
      <c r="D29" s="69"/>
      <c r="E29" s="65"/>
      <c r="F29" s="65"/>
      <c r="G29" s="65"/>
      <c r="H29" s="65"/>
      <c r="I29" s="65"/>
      <c r="J29" s="58"/>
      <c r="K29" s="59"/>
      <c r="L29" s="60"/>
      <c r="M29" s="58"/>
      <c r="N29" s="59"/>
      <c r="O29" s="60"/>
    </row>
    <row r="30" spans="2:20" ht="32" customHeight="1" thickBot="1" x14ac:dyDescent="0.25">
      <c r="B30" s="71"/>
      <c r="C30" s="66" t="s">
        <v>63</v>
      </c>
      <c r="D30" s="67"/>
      <c r="E30" s="64"/>
      <c r="F30" s="64"/>
      <c r="G30" s="64">
        <f>VLOOKUP(B6,RSI!2:25,2,FALSE)</f>
        <v>2.87</v>
      </c>
      <c r="H30" s="64">
        <f>VLOOKUP(B6,RSI!A2:O16,15,FALSE)</f>
        <v>2.87</v>
      </c>
      <c r="I30" s="64">
        <f>H30-G30</f>
        <v>0</v>
      </c>
      <c r="J30" s="61"/>
      <c r="K30" s="62"/>
      <c r="L30" s="63"/>
      <c r="M30" s="61"/>
      <c r="N30" s="62"/>
      <c r="O30" s="63"/>
    </row>
    <row r="31" spans="2:20" ht="32" customHeight="1" thickBot="1" x14ac:dyDescent="0.25">
      <c r="B31" s="72"/>
      <c r="C31" s="68"/>
      <c r="D31" s="69"/>
      <c r="E31" s="65"/>
      <c r="F31" s="65"/>
      <c r="G31" s="65"/>
      <c r="H31" s="65"/>
      <c r="I31" s="65"/>
      <c r="J31" s="55"/>
      <c r="K31" s="56"/>
      <c r="L31" s="57"/>
      <c r="M31" s="55"/>
      <c r="N31" s="56"/>
      <c r="O31" s="57"/>
    </row>
    <row r="32" spans="2:20" ht="32" customHeight="1" x14ac:dyDescent="0.2">
      <c r="B32" s="70" t="s">
        <v>25</v>
      </c>
      <c r="C32" s="66" t="s">
        <v>73</v>
      </c>
      <c r="D32" s="67"/>
      <c r="E32" s="64"/>
      <c r="F32" s="64"/>
      <c r="G32" s="64">
        <f>VLOOKUP(B6,'TRAP DEAD'!2:25,2,FALSE)</f>
        <v>405</v>
      </c>
      <c r="H32" s="64">
        <f>VLOOKUP(B6,'TRAP DEAD'!A2:O16,15,FALSE)</f>
        <v>405</v>
      </c>
      <c r="I32" s="64">
        <f t="shared" ref="I32" si="0">H32-G32</f>
        <v>0</v>
      </c>
      <c r="J32" s="58"/>
      <c r="K32" s="59"/>
      <c r="L32" s="60"/>
      <c r="M32" s="58"/>
      <c r="N32" s="59"/>
      <c r="O32" s="60"/>
    </row>
    <row r="33" spans="2:15" ht="32" customHeight="1" thickBot="1" x14ac:dyDescent="0.25">
      <c r="B33" s="71"/>
      <c r="C33" s="68"/>
      <c r="D33" s="69"/>
      <c r="E33" s="65"/>
      <c r="F33" s="65"/>
      <c r="G33" s="65"/>
      <c r="H33" s="65"/>
      <c r="I33" s="65"/>
      <c r="J33" s="58"/>
      <c r="K33" s="59"/>
      <c r="L33" s="60"/>
      <c r="M33" s="58"/>
      <c r="N33" s="59"/>
      <c r="O33" s="60"/>
    </row>
    <row r="34" spans="2:15" ht="32" customHeight="1" x14ac:dyDescent="0.2">
      <c r="B34" s="71"/>
      <c r="C34" s="66" t="s">
        <v>26</v>
      </c>
      <c r="D34" s="67"/>
      <c r="E34" s="64"/>
      <c r="F34" s="64"/>
      <c r="G34" s="64">
        <f>VLOOKUP(B6,BENCH!2:25,2,FALSE)</f>
        <v>185</v>
      </c>
      <c r="H34" s="64">
        <f>VLOOKUP(B6,BENCH!A2:O16,15,FALSE)</f>
        <v>225</v>
      </c>
      <c r="I34" s="64">
        <f t="shared" ref="I34" si="1">H34-G34</f>
        <v>40</v>
      </c>
      <c r="J34" s="58"/>
      <c r="K34" s="59"/>
      <c r="L34" s="60"/>
      <c r="M34" s="58"/>
      <c r="N34" s="59"/>
      <c r="O34" s="60"/>
    </row>
    <row r="35" spans="2:15" ht="32" customHeight="1" thickBot="1" x14ac:dyDescent="0.25">
      <c r="B35" s="71"/>
      <c r="C35" s="68"/>
      <c r="D35" s="69"/>
      <c r="E35" s="65"/>
      <c r="F35" s="65"/>
      <c r="G35" s="65"/>
      <c r="H35" s="65"/>
      <c r="I35" s="65"/>
      <c r="J35" s="58"/>
      <c r="K35" s="59"/>
      <c r="L35" s="60"/>
      <c r="M35" s="58"/>
      <c r="N35" s="59"/>
      <c r="O35" s="60"/>
    </row>
    <row r="36" spans="2:15" ht="32" customHeight="1" x14ac:dyDescent="0.2">
      <c r="B36" s="71"/>
      <c r="C36" s="66" t="s">
        <v>52</v>
      </c>
      <c r="D36" s="67"/>
      <c r="E36" s="64"/>
      <c r="F36" s="64"/>
      <c r="G36" s="64">
        <f>VLOOKUP(B6,'CHIN UP'!2:25,2,FALSE)</f>
        <v>7</v>
      </c>
      <c r="H36" s="64">
        <f>VLOOKUP(B6,'CHIN UP'!A2:O16,15,FALSE)</f>
        <v>8</v>
      </c>
      <c r="I36" s="64">
        <f t="shared" ref="I36" si="2">H36-G36</f>
        <v>1</v>
      </c>
      <c r="J36" s="58"/>
      <c r="K36" s="59"/>
      <c r="L36" s="60"/>
      <c r="M36" s="58"/>
      <c r="N36" s="59"/>
      <c r="O36" s="60"/>
    </row>
    <row r="37" spans="2:15" ht="32" customHeight="1" thickBot="1" x14ac:dyDescent="0.25">
      <c r="B37" s="72"/>
      <c r="C37" s="68"/>
      <c r="D37" s="69"/>
      <c r="E37" s="65"/>
      <c r="F37" s="65"/>
      <c r="G37" s="65"/>
      <c r="H37" s="65"/>
      <c r="I37" s="65"/>
      <c r="J37" s="58"/>
      <c r="K37" s="59"/>
      <c r="L37" s="60"/>
      <c r="M37" s="58"/>
      <c r="N37" s="59"/>
      <c r="O37" s="60"/>
    </row>
    <row r="38" spans="2:15" ht="32" customHeight="1" x14ac:dyDescent="0.2">
      <c r="B38" s="70" t="s">
        <v>27</v>
      </c>
      <c r="C38" s="66" t="s">
        <v>28</v>
      </c>
      <c r="D38" s="67"/>
      <c r="E38" s="64"/>
      <c r="F38" s="64"/>
      <c r="G38" s="73">
        <f>VLOOKUP(B6,'BODY FAT'!2:25,2,FALSE)</f>
        <v>0.12</v>
      </c>
      <c r="H38" s="73">
        <f>VLOOKUP(B6,'BODY FAT'!A2:O16,15,FALSE)</f>
        <v>0.12</v>
      </c>
      <c r="I38" s="64">
        <f t="shared" ref="I38" si="3">H38-G38</f>
        <v>0</v>
      </c>
      <c r="J38" s="58"/>
      <c r="K38" s="59"/>
      <c r="L38" s="60"/>
      <c r="M38" s="58"/>
      <c r="N38" s="59"/>
      <c r="O38" s="60"/>
    </row>
    <row r="39" spans="2:15" ht="32" customHeight="1" thickBot="1" x14ac:dyDescent="0.25">
      <c r="B39" s="71"/>
      <c r="C39" s="68"/>
      <c r="D39" s="69"/>
      <c r="E39" s="65"/>
      <c r="F39" s="65"/>
      <c r="G39" s="74"/>
      <c r="H39" s="74"/>
      <c r="I39" s="65"/>
      <c r="J39" s="58"/>
      <c r="K39" s="59"/>
      <c r="L39" s="60"/>
      <c r="M39" s="58"/>
      <c r="N39" s="59"/>
      <c r="O39" s="60"/>
    </row>
    <row r="40" spans="2:15" ht="32" customHeight="1" x14ac:dyDescent="0.2">
      <c r="B40" s="71"/>
      <c r="C40" s="66" t="s">
        <v>67</v>
      </c>
      <c r="D40" s="67"/>
      <c r="E40" s="64"/>
      <c r="F40" s="64"/>
      <c r="G40" s="64">
        <f>VLOOKUP(B6,'LEAN MASS'!2:25,2,FALSE)</f>
        <v>165.2</v>
      </c>
      <c r="H40" s="64">
        <f>VLOOKUP(B6,'LEAN MASS'!A2:O16,15,FALSE)</f>
        <v>165.7</v>
      </c>
      <c r="I40" s="64">
        <f t="shared" ref="I40" si="4">H40-G40</f>
        <v>0.5</v>
      </c>
      <c r="J40" s="58"/>
      <c r="K40" s="59"/>
      <c r="L40" s="60"/>
      <c r="M40" s="58"/>
      <c r="N40" s="59"/>
      <c r="O40" s="60"/>
    </row>
    <row r="41" spans="2:15" ht="32" customHeight="1" thickBot="1" x14ac:dyDescent="0.25">
      <c r="B41" s="71"/>
      <c r="C41" s="68"/>
      <c r="D41" s="69"/>
      <c r="E41" s="65"/>
      <c r="F41" s="65"/>
      <c r="G41" s="65"/>
      <c r="H41" s="65"/>
      <c r="I41" s="65"/>
      <c r="J41" s="58"/>
      <c r="K41" s="59"/>
      <c r="L41" s="60"/>
      <c r="M41" s="58"/>
      <c r="N41" s="59"/>
      <c r="O41" s="60"/>
    </row>
    <row r="42" spans="2:15" ht="32" customHeight="1" x14ac:dyDescent="0.2">
      <c r="B42" s="71"/>
      <c r="C42" s="66" t="s">
        <v>51</v>
      </c>
      <c r="D42" s="67"/>
      <c r="E42" s="64"/>
      <c r="F42" s="64"/>
      <c r="G42" s="64">
        <f>VLOOKUP(B6,CELTIC!2:25,2,FALSE)</f>
        <v>0</v>
      </c>
      <c r="H42" s="64">
        <f>VLOOKUP(B6,CELTIC!A2:O17,15,FALSE)</f>
        <v>0</v>
      </c>
      <c r="I42" s="64">
        <f t="shared" ref="I42" si="5">H42-G42</f>
        <v>0</v>
      </c>
      <c r="J42" s="58"/>
      <c r="K42" s="59"/>
      <c r="L42" s="60"/>
      <c r="M42" s="58"/>
      <c r="N42" s="59"/>
      <c r="O42" s="60"/>
    </row>
    <row r="43" spans="2:15" ht="32" customHeight="1" thickBot="1" x14ac:dyDescent="0.25">
      <c r="B43" s="72"/>
      <c r="C43" s="68"/>
      <c r="D43" s="69"/>
      <c r="E43" s="65"/>
      <c r="F43" s="65"/>
      <c r="G43" s="65"/>
      <c r="H43" s="65"/>
      <c r="I43" s="65"/>
      <c r="J43" s="61"/>
      <c r="K43" s="62"/>
      <c r="L43" s="63"/>
      <c r="M43" s="61"/>
      <c r="N43" s="62"/>
      <c r="O43" s="63"/>
    </row>
  </sheetData>
  <mergeCells count="109">
    <mergeCell ref="B4:O5"/>
    <mergeCell ref="B6:G7"/>
    <mergeCell ref="H6:O7"/>
    <mergeCell ref="B8:E17"/>
    <mergeCell ref="F8:F9"/>
    <mergeCell ref="G8:G9"/>
    <mergeCell ref="H8:N9"/>
    <mergeCell ref="O8:O9"/>
    <mergeCell ref="F10:F11"/>
    <mergeCell ref="G10:G11"/>
    <mergeCell ref="F14:F15"/>
    <mergeCell ref="G14:G15"/>
    <mergeCell ref="H14:N15"/>
    <mergeCell ref="O14:O15"/>
    <mergeCell ref="F16:F17"/>
    <mergeCell ref="G16:G17"/>
    <mergeCell ref="H16:N17"/>
    <mergeCell ref="O16:O17"/>
    <mergeCell ref="H10:N11"/>
    <mergeCell ref="O10:O11"/>
    <mergeCell ref="F12:F13"/>
    <mergeCell ref="G12:G13"/>
    <mergeCell ref="H12:N13"/>
    <mergeCell ref="O12:O13"/>
    <mergeCell ref="B18:B19"/>
    <mergeCell ref="C18:D19"/>
    <mergeCell ref="E18:E19"/>
    <mergeCell ref="F18:F19"/>
    <mergeCell ref="G18:I18"/>
    <mergeCell ref="B20:B25"/>
    <mergeCell ref="C20:D21"/>
    <mergeCell ref="E20:E21"/>
    <mergeCell ref="F20:F21"/>
    <mergeCell ref="C24:D25"/>
    <mergeCell ref="E24:E25"/>
    <mergeCell ref="F24:F25"/>
    <mergeCell ref="G24:G25"/>
    <mergeCell ref="H24:H25"/>
    <mergeCell ref="I24:I25"/>
    <mergeCell ref="G20:G21"/>
    <mergeCell ref="H20:H21"/>
    <mergeCell ref="I20:I21"/>
    <mergeCell ref="C22:D23"/>
    <mergeCell ref="E22:E23"/>
    <mergeCell ref="F22:F23"/>
    <mergeCell ref="G22:G23"/>
    <mergeCell ref="H22:H23"/>
    <mergeCell ref="I22:I23"/>
    <mergeCell ref="I26:I27"/>
    <mergeCell ref="C28:D29"/>
    <mergeCell ref="E28:E29"/>
    <mergeCell ref="F28:F29"/>
    <mergeCell ref="G28:G29"/>
    <mergeCell ref="H28:H29"/>
    <mergeCell ref="I28:I29"/>
    <mergeCell ref="B26:B31"/>
    <mergeCell ref="C26:D27"/>
    <mergeCell ref="E26:E27"/>
    <mergeCell ref="F26:F27"/>
    <mergeCell ref="G26:G27"/>
    <mergeCell ref="H26:H27"/>
    <mergeCell ref="C30:D31"/>
    <mergeCell ref="E30:E31"/>
    <mergeCell ref="F30:F31"/>
    <mergeCell ref="G30:G31"/>
    <mergeCell ref="H36:H37"/>
    <mergeCell ref="H30:H31"/>
    <mergeCell ref="I30:I31"/>
    <mergeCell ref="B32:B37"/>
    <mergeCell ref="C32:D33"/>
    <mergeCell ref="E32:E33"/>
    <mergeCell ref="F32:F33"/>
    <mergeCell ref="G32:G33"/>
    <mergeCell ref="H32:H33"/>
    <mergeCell ref="I32:I33"/>
    <mergeCell ref="C34:D35"/>
    <mergeCell ref="B38:B43"/>
    <mergeCell ref="C38:D39"/>
    <mergeCell ref="E38:E39"/>
    <mergeCell ref="F38:F39"/>
    <mergeCell ref="G38:G39"/>
    <mergeCell ref="H38:H39"/>
    <mergeCell ref="I38:I39"/>
    <mergeCell ref="C40:D41"/>
    <mergeCell ref="E40:E41"/>
    <mergeCell ref="J31:L43"/>
    <mergeCell ref="M31:O43"/>
    <mergeCell ref="J18:L30"/>
    <mergeCell ref="M18:O30"/>
    <mergeCell ref="F40:F41"/>
    <mergeCell ref="G40:G41"/>
    <mergeCell ref="H40:H41"/>
    <mergeCell ref="I40:I41"/>
    <mergeCell ref="C42:D43"/>
    <mergeCell ref="E42:E43"/>
    <mergeCell ref="F42:F43"/>
    <mergeCell ref="G42:G43"/>
    <mergeCell ref="H42:H43"/>
    <mergeCell ref="I42:I43"/>
    <mergeCell ref="I36:I37"/>
    <mergeCell ref="E34:E35"/>
    <mergeCell ref="F34:F35"/>
    <mergeCell ref="G34:G35"/>
    <mergeCell ref="H34:H35"/>
    <mergeCell ref="I34:I35"/>
    <mergeCell ref="C36:D37"/>
    <mergeCell ref="E36:E37"/>
    <mergeCell ref="F36:F37"/>
    <mergeCell ref="G36:G37"/>
  </mergeCells>
  <pageMargins left="0.25" right="0.25" top="0.75" bottom="0.75" header="0.3" footer="0.3"/>
  <pageSetup scale="38" orientation="portrait" horizontalDpi="0" verticalDpi="0"/>
  <colBreaks count="1" manualBreakCount="1">
    <brk id="15" max="1048575" man="1"/>
  </colBreak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8C3C32-282A-C944-9548-7EFEE055AABF}">
          <x14:formula1>
            <xm:f>ROSTER!$A$2:$A$16</xm:f>
          </x14:formula1>
          <xm:sqref>B6:G7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47C0-E47C-8C47-840A-80808354A684}">
  <dimension ref="A1:H16"/>
  <sheetViews>
    <sheetView workbookViewId="0">
      <selection activeCell="F15" sqref="F15"/>
    </sheetView>
  </sheetViews>
  <sheetFormatPr baseColWidth="10" defaultRowHeight="16" x14ac:dyDescent="0.2"/>
  <cols>
    <col min="1" max="1" width="19.1640625" bestFit="1" customWidth="1"/>
    <col min="2" max="2" width="20.1640625" style="15" bestFit="1" customWidth="1"/>
    <col min="3" max="3" width="19.33203125" style="15" bestFit="1" customWidth="1"/>
    <col min="4" max="4" width="20.1640625" style="15" bestFit="1" customWidth="1"/>
    <col min="5" max="5" width="19.33203125" style="15" bestFit="1" customWidth="1"/>
    <col min="6" max="6" width="14.5" style="15" customWidth="1"/>
  </cols>
  <sheetData>
    <row r="1" spans="1:8" s="10" customFormat="1" ht="19" x14ac:dyDescent="0.25">
      <c r="A1" s="3" t="s">
        <v>43</v>
      </c>
      <c r="B1" s="13" t="s">
        <v>61</v>
      </c>
      <c r="C1" s="13" t="s">
        <v>62</v>
      </c>
      <c r="D1" s="13" t="s">
        <v>61</v>
      </c>
      <c r="E1" s="13" t="s">
        <v>62</v>
      </c>
      <c r="F1" s="13" t="s">
        <v>78</v>
      </c>
    </row>
    <row r="2" spans="1:8" ht="19" x14ac:dyDescent="0.25">
      <c r="A2" s="2" t="s">
        <v>30</v>
      </c>
      <c r="B2" s="14" t="e" vm="3">
        <v>#VALUE!</v>
      </c>
      <c r="C2" s="14" t="e" vm="4">
        <v>#VALUE!</v>
      </c>
      <c r="D2" s="14" t="e" vm="5">
        <v>#VALUE!</v>
      </c>
      <c r="E2" s="14" t="e" vm="6">
        <v>#VALUE!</v>
      </c>
      <c r="F2" s="14" t="e" vm="7">
        <v>#VALUE!</v>
      </c>
    </row>
    <row r="3" spans="1:8" ht="19" x14ac:dyDescent="0.25">
      <c r="A3" s="2" t="s">
        <v>31</v>
      </c>
      <c r="B3" s="14" t="e" vm="8">
        <v>#VALUE!</v>
      </c>
      <c r="C3" s="14" t="e" vm="9">
        <v>#VALUE!</v>
      </c>
      <c r="D3" s="14" t="e" vm="10">
        <v>#VALUE!</v>
      </c>
      <c r="E3" s="14" t="e" vm="11">
        <v>#VALUE!</v>
      </c>
      <c r="F3" s="14" t="e" vm="12">
        <v>#VALUE!</v>
      </c>
    </row>
    <row r="4" spans="1:8" ht="19" x14ac:dyDescent="0.25">
      <c r="A4" s="2" t="s">
        <v>32</v>
      </c>
      <c r="B4" s="14" t="e" vm="13">
        <v>#VALUE!</v>
      </c>
      <c r="C4" s="14" t="e" vm="14">
        <v>#VALUE!</v>
      </c>
      <c r="D4" s="14" t="e" vm="15">
        <v>#VALUE!</v>
      </c>
      <c r="E4" s="14" t="e" vm="16">
        <v>#VALUE!</v>
      </c>
      <c r="F4" s="14" t="e" vm="17">
        <v>#VALUE!</v>
      </c>
    </row>
    <row r="5" spans="1:8" ht="19" x14ac:dyDescent="0.25">
      <c r="A5" s="2" t="s">
        <v>33</v>
      </c>
      <c r="B5" s="14" t="e" vm="18">
        <v>#VALUE!</v>
      </c>
      <c r="C5" s="14" t="e" vm="19">
        <v>#VALUE!</v>
      </c>
      <c r="D5" s="14" t="e" vm="20">
        <v>#VALUE!</v>
      </c>
      <c r="E5" s="14" t="e" vm="21">
        <v>#VALUE!</v>
      </c>
      <c r="F5" s="14" t="e" vm="22">
        <v>#VALUE!</v>
      </c>
    </row>
    <row r="6" spans="1:8" ht="19" x14ac:dyDescent="0.25">
      <c r="A6" s="2" t="s">
        <v>34</v>
      </c>
      <c r="B6" s="14" t="e" vm="23">
        <v>#VALUE!</v>
      </c>
      <c r="C6" s="14" t="e" vm="24">
        <v>#VALUE!</v>
      </c>
      <c r="D6" s="14" t="e" vm="25">
        <v>#VALUE!</v>
      </c>
      <c r="E6" s="14" t="e" vm="26">
        <v>#VALUE!</v>
      </c>
      <c r="F6" s="14" t="e" vm="27">
        <v>#VALUE!</v>
      </c>
    </row>
    <row r="7" spans="1:8" ht="19" x14ac:dyDescent="0.25">
      <c r="A7" s="2" t="s">
        <v>35</v>
      </c>
      <c r="B7" s="14" t="e" vm="28">
        <v>#VALUE!</v>
      </c>
      <c r="C7" s="14" t="e" vm="29">
        <v>#VALUE!</v>
      </c>
      <c r="D7" s="14"/>
      <c r="E7" s="14"/>
      <c r="F7" s="14" t="e" vm="30">
        <v>#VALUE!</v>
      </c>
    </row>
    <row r="8" spans="1:8" ht="19" x14ac:dyDescent="0.25">
      <c r="A8" s="2" t="s">
        <v>55</v>
      </c>
      <c r="B8" s="14" t="e" vm="31">
        <v>#VALUE!</v>
      </c>
      <c r="C8" s="14" t="e" vm="32">
        <v>#VALUE!</v>
      </c>
      <c r="D8" s="14" t="e" vm="33">
        <v>#VALUE!</v>
      </c>
      <c r="E8" s="14" t="e" vm="34">
        <v>#VALUE!</v>
      </c>
      <c r="F8" s="14" t="e" vm="35">
        <v>#VALUE!</v>
      </c>
    </row>
    <row r="9" spans="1:8" ht="19" x14ac:dyDescent="0.25">
      <c r="A9" s="2" t="s">
        <v>36</v>
      </c>
      <c r="B9" s="14" t="e" vm="36">
        <v>#VALUE!</v>
      </c>
      <c r="C9" s="14" t="e" vm="37">
        <v>#VALUE!</v>
      </c>
      <c r="D9" s="14" t="e" vm="38">
        <v>#VALUE!</v>
      </c>
      <c r="E9" s="14" t="e" vm="39">
        <v>#VALUE!</v>
      </c>
      <c r="F9" s="14" t="e" vm="40">
        <v>#VALUE!</v>
      </c>
    </row>
    <row r="10" spans="1:8" ht="19" x14ac:dyDescent="0.25">
      <c r="A10" s="2" t="s">
        <v>37</v>
      </c>
      <c r="B10" s="14" t="e" vm="41">
        <v>#VALUE!</v>
      </c>
      <c r="C10" s="14" t="e" vm="42">
        <v>#VALUE!</v>
      </c>
      <c r="D10" s="14" t="e" vm="43">
        <v>#VALUE!</v>
      </c>
      <c r="E10" s="14" t="e" vm="44">
        <v>#VALUE!</v>
      </c>
      <c r="F10" s="14" t="e" vm="45">
        <v>#VALUE!</v>
      </c>
    </row>
    <row r="11" spans="1:8" ht="19" x14ac:dyDescent="0.25">
      <c r="A11" s="2" t="s">
        <v>38</v>
      </c>
      <c r="B11" s="14" t="e" vm="46">
        <v>#VALUE!</v>
      </c>
      <c r="C11" s="14" t="e" vm="47">
        <v>#VALUE!</v>
      </c>
      <c r="D11" s="14" t="e" vm="48">
        <v>#VALUE!</v>
      </c>
      <c r="E11" s="14" t="e" vm="49">
        <v>#VALUE!</v>
      </c>
      <c r="F11" s="14" t="e" vm="50">
        <v>#VALUE!</v>
      </c>
    </row>
    <row r="12" spans="1:8" ht="19" x14ac:dyDescent="0.25">
      <c r="A12" s="2" t="s">
        <v>39</v>
      </c>
      <c r="B12" s="14" t="e" vm="51">
        <v>#VALUE!</v>
      </c>
      <c r="C12" s="14" t="e" vm="52">
        <v>#VALUE!</v>
      </c>
      <c r="D12" s="14" t="e" vm="53">
        <v>#VALUE!</v>
      </c>
      <c r="E12" s="14" t="e" vm="54">
        <v>#VALUE!</v>
      </c>
      <c r="F12" s="14" t="e" vm="55">
        <v>#VALUE!</v>
      </c>
    </row>
    <row r="13" spans="1:8" ht="19" x14ac:dyDescent="0.25">
      <c r="A13" s="2" t="s">
        <v>40</v>
      </c>
      <c r="B13" s="14" t="e" vm="56">
        <v>#VALUE!</v>
      </c>
      <c r="C13" s="14" t="e" vm="57">
        <v>#VALUE!</v>
      </c>
      <c r="D13" s="14" t="e" vm="58">
        <v>#VALUE!</v>
      </c>
      <c r="E13" s="14" t="e" vm="59">
        <v>#VALUE!</v>
      </c>
      <c r="F13" s="14" t="e" vm="60">
        <v>#VALUE!</v>
      </c>
    </row>
    <row r="14" spans="1:8" ht="19" x14ac:dyDescent="0.25">
      <c r="A14" s="2" t="s">
        <v>41</v>
      </c>
      <c r="B14" s="14" t="e" vm="61">
        <v>#VALUE!</v>
      </c>
      <c r="C14" s="14" t="e" vm="62">
        <v>#VALUE!</v>
      </c>
      <c r="D14" s="14" t="e" vm="63">
        <v>#VALUE!</v>
      </c>
      <c r="E14" s="14" t="e" vm="64">
        <v>#VALUE!</v>
      </c>
      <c r="F14" s="14" t="e" vm="65">
        <v>#VALUE!</v>
      </c>
    </row>
    <row r="15" spans="1:8" ht="19" x14ac:dyDescent="0.25">
      <c r="A15" s="2" t="s">
        <v>91</v>
      </c>
      <c r="B15" s="14" t="e" vm="66">
        <v>#VALUE!</v>
      </c>
      <c r="C15" s="14" t="e" vm="67">
        <v>#VALUE!</v>
      </c>
      <c r="D15" s="14"/>
      <c r="E15" s="14"/>
      <c r="F15" s="14" t="e" vm="68">
        <v>#VALUE!</v>
      </c>
      <c r="H15" s="10"/>
    </row>
    <row r="16" spans="1:8" ht="19" x14ac:dyDescent="0.25">
      <c r="A16" s="2" t="s">
        <v>42</v>
      </c>
      <c r="B16" s="14" t="e" vm="69">
        <v>#VALUE!</v>
      </c>
      <c r="C16" s="14" t="e" vm="70">
        <v>#VALUE!</v>
      </c>
      <c r="D16" s="14" t="e" vm="71">
        <v>#VALUE!</v>
      </c>
      <c r="E16" s="14" t="e" vm="72">
        <v>#VALUE!</v>
      </c>
      <c r="F16" s="14" t="e" vm="73">
        <v>#VALUE!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A72E-EDDA-C94B-92F2-A35190246FA2}">
  <dimension ref="A1:T31"/>
  <sheetViews>
    <sheetView tabSelected="1" zoomScale="120" zoomScaleNormal="120" workbookViewId="0">
      <selection activeCell="T4" sqref="T4"/>
    </sheetView>
  </sheetViews>
  <sheetFormatPr baseColWidth="10" defaultRowHeight="19" x14ac:dyDescent="0.25"/>
  <cols>
    <col min="1" max="1" width="20.5" style="1" customWidth="1"/>
    <col min="2" max="2" width="5.33203125" style="1" bestFit="1" customWidth="1"/>
    <col min="3" max="3" width="5.83203125" style="1" customWidth="1"/>
    <col min="4" max="4" width="5" style="1" customWidth="1"/>
    <col min="5" max="5" width="8" style="42" customWidth="1"/>
    <col min="6" max="8" width="9.1640625" style="42" customWidth="1"/>
    <col min="9" max="9" width="8" style="42" customWidth="1"/>
    <col min="10" max="14" width="9.1640625" style="42" customWidth="1"/>
    <col min="15" max="15" width="8" style="1" customWidth="1"/>
    <col min="16" max="16" width="9.1640625" style="1" customWidth="1"/>
    <col min="17" max="19" width="9.1640625" style="1" bestFit="1" customWidth="1"/>
    <col min="20" max="20" width="8.83203125" style="1" customWidth="1"/>
    <col min="21" max="16384" width="10.83203125" style="1"/>
  </cols>
  <sheetData>
    <row r="1" spans="1:20" s="4" customFormat="1" x14ac:dyDescent="0.25">
      <c r="A1" s="3" t="s">
        <v>54</v>
      </c>
      <c r="B1" s="3" t="s">
        <v>13</v>
      </c>
      <c r="C1" s="3" t="s">
        <v>94</v>
      </c>
      <c r="D1" s="3" t="s">
        <v>93</v>
      </c>
      <c r="E1" s="40">
        <v>46182</v>
      </c>
      <c r="F1" s="40">
        <v>46185</v>
      </c>
      <c r="G1" s="40">
        <v>46195</v>
      </c>
      <c r="H1" s="40">
        <v>46202</v>
      </c>
      <c r="I1" s="40">
        <v>46209</v>
      </c>
      <c r="J1" s="40">
        <v>46216</v>
      </c>
      <c r="K1" s="40">
        <v>46223</v>
      </c>
      <c r="L1" s="40">
        <v>46225</v>
      </c>
      <c r="M1" s="40">
        <v>46258</v>
      </c>
      <c r="N1" s="40">
        <v>46265</v>
      </c>
      <c r="O1" s="53">
        <v>46273</v>
      </c>
      <c r="P1" s="53">
        <v>46279</v>
      </c>
      <c r="Q1" s="53">
        <v>46282</v>
      </c>
      <c r="R1" s="53">
        <v>46286</v>
      </c>
      <c r="S1" s="53">
        <v>46293</v>
      </c>
      <c r="T1" s="53">
        <v>46296</v>
      </c>
    </row>
    <row r="2" spans="1:20" x14ac:dyDescent="0.25">
      <c r="A2" s="2" t="s">
        <v>30</v>
      </c>
      <c r="B2" s="2" t="s">
        <v>0</v>
      </c>
      <c r="C2" s="2" t="s">
        <v>5</v>
      </c>
      <c r="D2" s="2">
        <v>188</v>
      </c>
      <c r="E2" s="41">
        <v>187.8</v>
      </c>
      <c r="F2" s="41">
        <v>188.6</v>
      </c>
      <c r="G2" s="41">
        <v>187.6</v>
      </c>
      <c r="H2" s="41">
        <v>184.7</v>
      </c>
      <c r="I2" s="41">
        <v>185.5</v>
      </c>
      <c r="J2" s="41">
        <v>187.5</v>
      </c>
      <c r="K2" s="41">
        <v>191</v>
      </c>
      <c r="L2" s="41">
        <v>191.1</v>
      </c>
      <c r="M2" s="41">
        <v>191.6</v>
      </c>
      <c r="N2" s="41">
        <v>194.2</v>
      </c>
      <c r="O2" s="2">
        <v>194.1</v>
      </c>
      <c r="P2" s="2">
        <v>196.7</v>
      </c>
      <c r="Q2" s="2"/>
      <c r="R2" s="2">
        <v>194.3</v>
      </c>
      <c r="S2" s="2">
        <v>194.9</v>
      </c>
      <c r="T2" s="2">
        <v>196.5</v>
      </c>
    </row>
    <row r="3" spans="1:20" x14ac:dyDescent="0.25">
      <c r="A3" s="2" t="s">
        <v>31</v>
      </c>
      <c r="B3" s="2" t="s">
        <v>7</v>
      </c>
      <c r="C3" s="2" t="s">
        <v>8</v>
      </c>
      <c r="D3" s="2">
        <v>235</v>
      </c>
      <c r="E3" s="41">
        <v>236</v>
      </c>
      <c r="F3" s="41">
        <v>236.6</v>
      </c>
      <c r="G3" s="41">
        <v>242.1</v>
      </c>
      <c r="H3" s="41">
        <v>241.1</v>
      </c>
      <c r="I3" s="41">
        <v>240.4</v>
      </c>
      <c r="J3" s="41">
        <v>243.5</v>
      </c>
      <c r="K3" s="41">
        <v>242.2</v>
      </c>
      <c r="L3" s="41">
        <v>240</v>
      </c>
      <c r="M3" s="41">
        <v>247</v>
      </c>
      <c r="N3" s="41">
        <v>255.8</v>
      </c>
      <c r="O3" s="2">
        <v>246.5</v>
      </c>
      <c r="P3" s="2">
        <v>248</v>
      </c>
      <c r="Q3" s="2"/>
      <c r="R3" s="2">
        <v>249.3</v>
      </c>
      <c r="S3" s="2">
        <v>251.1</v>
      </c>
      <c r="T3" s="2">
        <v>250.1</v>
      </c>
    </row>
    <row r="4" spans="1:20" x14ac:dyDescent="0.25">
      <c r="A4" s="2" t="s">
        <v>32</v>
      </c>
      <c r="B4" s="2" t="s">
        <v>0</v>
      </c>
      <c r="C4" s="2" t="s">
        <v>6</v>
      </c>
      <c r="D4" s="2">
        <v>167</v>
      </c>
      <c r="E4" s="41">
        <v>171.4</v>
      </c>
      <c r="F4" s="41">
        <v>174.1</v>
      </c>
      <c r="G4" s="41">
        <v>179.5</v>
      </c>
      <c r="H4" s="41">
        <v>178.3</v>
      </c>
      <c r="I4" s="41">
        <v>184.4</v>
      </c>
      <c r="J4" s="41">
        <v>183.8</v>
      </c>
      <c r="K4" s="41">
        <v>179.3</v>
      </c>
      <c r="L4" s="41">
        <v>180.4</v>
      </c>
      <c r="M4" s="41">
        <v>177.3</v>
      </c>
      <c r="N4" s="41">
        <v>183</v>
      </c>
      <c r="O4" s="2">
        <v>182.1</v>
      </c>
      <c r="P4" s="2">
        <v>187</v>
      </c>
      <c r="Q4" s="2">
        <v>182.3</v>
      </c>
      <c r="R4" s="2">
        <v>180.2</v>
      </c>
      <c r="S4" s="2">
        <v>176.7</v>
      </c>
      <c r="T4" s="2">
        <v>180.2</v>
      </c>
    </row>
    <row r="5" spans="1:20" x14ac:dyDescent="0.25">
      <c r="A5" s="2" t="s">
        <v>33</v>
      </c>
      <c r="B5" s="2" t="s">
        <v>7</v>
      </c>
      <c r="C5" s="2" t="s">
        <v>9</v>
      </c>
      <c r="D5" s="2">
        <v>206</v>
      </c>
      <c r="E5" s="41">
        <v>206.3</v>
      </c>
      <c r="F5" s="41">
        <v>205.4</v>
      </c>
      <c r="G5" s="41">
        <v>209.7</v>
      </c>
      <c r="H5" s="41">
        <v>209.7</v>
      </c>
      <c r="I5" s="41">
        <v>211.6</v>
      </c>
      <c r="J5" s="41">
        <v>214.5</v>
      </c>
      <c r="K5" s="41">
        <v>214.5</v>
      </c>
      <c r="L5" s="41">
        <v>215.5</v>
      </c>
      <c r="M5" s="41">
        <v>212.4</v>
      </c>
      <c r="N5" s="41">
        <v>212.9</v>
      </c>
      <c r="O5" s="2">
        <v>214.6</v>
      </c>
      <c r="P5" s="2">
        <v>216.1</v>
      </c>
      <c r="Q5" s="2">
        <v>209.4</v>
      </c>
      <c r="R5" s="2">
        <v>214.1</v>
      </c>
      <c r="S5" s="2">
        <v>211.1</v>
      </c>
      <c r="T5" s="2">
        <v>209.8</v>
      </c>
    </row>
    <row r="6" spans="1:20" x14ac:dyDescent="0.25">
      <c r="A6" s="2" t="s">
        <v>34</v>
      </c>
      <c r="B6" s="2" t="s">
        <v>0</v>
      </c>
      <c r="C6" s="2" t="s">
        <v>2</v>
      </c>
      <c r="D6" s="2">
        <v>177</v>
      </c>
      <c r="E6" s="41">
        <v>183.2</v>
      </c>
      <c r="F6" s="41">
        <v>184.5</v>
      </c>
      <c r="G6" s="41">
        <v>187</v>
      </c>
      <c r="H6" s="41">
        <v>185.5</v>
      </c>
      <c r="I6" s="41">
        <v>187.2</v>
      </c>
      <c r="J6" s="41">
        <v>190.2</v>
      </c>
      <c r="K6" s="41">
        <v>184</v>
      </c>
      <c r="L6" s="41">
        <v>182.4</v>
      </c>
      <c r="M6" s="41">
        <v>186.1</v>
      </c>
      <c r="N6" s="41">
        <v>184.3</v>
      </c>
      <c r="O6" s="2">
        <v>182.9</v>
      </c>
      <c r="P6" s="2">
        <v>179.1</v>
      </c>
      <c r="Q6" s="2">
        <v>181.5</v>
      </c>
      <c r="R6" s="2">
        <v>184.2</v>
      </c>
      <c r="S6" s="2">
        <v>185.2</v>
      </c>
      <c r="T6" s="2">
        <v>184.5</v>
      </c>
    </row>
    <row r="7" spans="1:20" x14ac:dyDescent="0.25">
      <c r="A7" s="2" t="s">
        <v>35</v>
      </c>
      <c r="B7" s="2" t="s">
        <v>0</v>
      </c>
      <c r="C7" s="2" t="s">
        <v>71</v>
      </c>
      <c r="D7" s="2">
        <v>154</v>
      </c>
      <c r="E7" s="41">
        <v>154.1</v>
      </c>
      <c r="F7" s="41"/>
      <c r="G7" s="41"/>
      <c r="H7" s="41"/>
      <c r="I7" s="41"/>
      <c r="J7" s="41"/>
      <c r="K7" s="41"/>
      <c r="L7" s="41">
        <v>154</v>
      </c>
      <c r="M7" s="41">
        <v>155.5</v>
      </c>
      <c r="N7" s="41">
        <v>154.69999999999999</v>
      </c>
      <c r="O7" s="2">
        <v>155.19999999999999</v>
      </c>
      <c r="P7" s="2">
        <v>156.9</v>
      </c>
      <c r="Q7" s="2">
        <v>156.6</v>
      </c>
      <c r="R7" s="2">
        <v>157.30000000000001</v>
      </c>
      <c r="S7" s="2">
        <v>158</v>
      </c>
      <c r="T7" s="2">
        <v>158.4</v>
      </c>
    </row>
    <row r="8" spans="1:20" x14ac:dyDescent="0.25">
      <c r="A8" s="2" t="s">
        <v>55</v>
      </c>
      <c r="B8" s="2" t="s">
        <v>0</v>
      </c>
      <c r="C8" s="2" t="s">
        <v>70</v>
      </c>
      <c r="D8" s="2">
        <v>150</v>
      </c>
      <c r="E8" s="41">
        <v>152.30000000000001</v>
      </c>
      <c r="F8" s="41">
        <v>155.5</v>
      </c>
      <c r="G8" s="41">
        <v>156.4</v>
      </c>
      <c r="H8" s="41">
        <v>155.80000000000001</v>
      </c>
      <c r="I8" s="41">
        <v>158.6</v>
      </c>
      <c r="J8" s="41">
        <v>159</v>
      </c>
      <c r="K8" s="41">
        <v>157</v>
      </c>
      <c r="L8" s="41">
        <v>160.1</v>
      </c>
      <c r="M8" s="41">
        <v>158.80000000000001</v>
      </c>
      <c r="N8" s="41">
        <v>158.80000000000001</v>
      </c>
      <c r="O8" s="2"/>
      <c r="P8" s="2">
        <v>157.69999999999999</v>
      </c>
      <c r="Q8" s="2"/>
      <c r="R8" s="2">
        <v>162.19999999999999</v>
      </c>
      <c r="S8" s="2">
        <v>159.30000000000001</v>
      </c>
      <c r="T8" s="2">
        <v>162.1</v>
      </c>
    </row>
    <row r="9" spans="1:20" x14ac:dyDescent="0.25">
      <c r="A9" s="2" t="s">
        <v>36</v>
      </c>
      <c r="B9" s="2" t="s">
        <v>7</v>
      </c>
      <c r="C9" s="2" t="s">
        <v>10</v>
      </c>
      <c r="D9" s="2">
        <v>262</v>
      </c>
      <c r="E9" s="41">
        <v>265.5</v>
      </c>
      <c r="F9" s="41">
        <v>266.2</v>
      </c>
      <c r="G9" s="41">
        <v>263.8</v>
      </c>
      <c r="H9" s="41">
        <v>268.2</v>
      </c>
      <c r="I9" s="41">
        <v>266.3</v>
      </c>
      <c r="J9" s="41">
        <v>267.7</v>
      </c>
      <c r="K9" s="41">
        <v>263.60000000000002</v>
      </c>
      <c r="L9" s="41">
        <v>260</v>
      </c>
      <c r="M9" s="41">
        <v>259.3</v>
      </c>
      <c r="N9" s="41">
        <v>259.89999999999998</v>
      </c>
      <c r="O9" s="2">
        <v>258.8</v>
      </c>
      <c r="P9" s="2">
        <v>256.8</v>
      </c>
      <c r="Q9" s="2">
        <v>257</v>
      </c>
      <c r="R9" s="2">
        <v>259.89999999999998</v>
      </c>
      <c r="S9" s="2">
        <v>257.7</v>
      </c>
      <c r="T9" s="2">
        <v>253.7</v>
      </c>
    </row>
    <row r="10" spans="1:20" x14ac:dyDescent="0.25">
      <c r="A10" s="2" t="s">
        <v>37</v>
      </c>
      <c r="B10" s="2" t="s">
        <v>0</v>
      </c>
      <c r="C10" s="2" t="s">
        <v>6</v>
      </c>
      <c r="D10" s="2">
        <v>238</v>
      </c>
      <c r="E10" s="41">
        <v>238.3</v>
      </c>
      <c r="F10" s="41">
        <v>235.9</v>
      </c>
      <c r="G10" s="41">
        <v>235.7</v>
      </c>
      <c r="H10" s="41">
        <v>235.2</v>
      </c>
      <c r="I10" s="41">
        <v>234.9</v>
      </c>
      <c r="J10" s="41">
        <v>235.9</v>
      </c>
      <c r="K10" s="41">
        <v>235.9</v>
      </c>
      <c r="L10" s="41">
        <v>229.9</v>
      </c>
      <c r="M10" s="41">
        <v>230</v>
      </c>
      <c r="N10" s="41">
        <v>232.2</v>
      </c>
      <c r="O10" s="2">
        <v>234.1</v>
      </c>
      <c r="P10" s="2">
        <v>229.1</v>
      </c>
      <c r="Q10" s="2">
        <v>231</v>
      </c>
      <c r="R10" s="2">
        <v>227.7</v>
      </c>
      <c r="S10" s="2">
        <v>230.8</v>
      </c>
      <c r="T10" s="2">
        <v>231.1</v>
      </c>
    </row>
    <row r="11" spans="1:20" x14ac:dyDescent="0.25">
      <c r="A11" s="2" t="s">
        <v>38</v>
      </c>
      <c r="B11" s="2" t="s">
        <v>7</v>
      </c>
      <c r="C11" s="2" t="s">
        <v>11</v>
      </c>
      <c r="D11" s="2">
        <v>225</v>
      </c>
      <c r="E11" s="41">
        <v>231.1</v>
      </c>
      <c r="F11" s="41">
        <v>229.7</v>
      </c>
      <c r="G11" s="41">
        <v>229.9</v>
      </c>
      <c r="H11" s="41">
        <v>227.3</v>
      </c>
      <c r="I11" s="41">
        <v>223.2</v>
      </c>
      <c r="J11" s="41">
        <v>226.8</v>
      </c>
      <c r="K11" s="41">
        <v>227.1</v>
      </c>
      <c r="L11" s="41">
        <v>233</v>
      </c>
      <c r="M11" s="41">
        <v>226.5</v>
      </c>
      <c r="N11" s="41">
        <v>224.9</v>
      </c>
      <c r="O11" s="2">
        <v>225.1</v>
      </c>
      <c r="P11" s="2">
        <v>225.3</v>
      </c>
      <c r="Q11" s="2">
        <v>223.7</v>
      </c>
      <c r="R11" s="2">
        <v>225.1</v>
      </c>
      <c r="S11" s="2">
        <v>226.2</v>
      </c>
      <c r="T11" s="2">
        <v>225.7</v>
      </c>
    </row>
    <row r="12" spans="1:20" x14ac:dyDescent="0.25">
      <c r="A12" s="2" t="s">
        <v>39</v>
      </c>
      <c r="B12" s="2" t="s">
        <v>0</v>
      </c>
      <c r="C12" s="2" t="s">
        <v>1</v>
      </c>
      <c r="D12" s="2">
        <v>193</v>
      </c>
      <c r="E12" s="41">
        <v>192.2</v>
      </c>
      <c r="F12" s="41">
        <v>189.7</v>
      </c>
      <c r="G12" s="41">
        <v>194.3</v>
      </c>
      <c r="H12" s="41">
        <v>189.2</v>
      </c>
      <c r="I12" s="41">
        <v>192.6</v>
      </c>
      <c r="J12" s="41">
        <v>191.7</v>
      </c>
      <c r="K12" s="41">
        <v>189.1</v>
      </c>
      <c r="L12" s="41">
        <v>190</v>
      </c>
      <c r="M12" s="41">
        <v>193.2</v>
      </c>
      <c r="N12" s="41">
        <v>196.5</v>
      </c>
      <c r="O12" s="2">
        <v>191.5</v>
      </c>
      <c r="P12" s="2">
        <v>194.2</v>
      </c>
      <c r="Q12" s="2">
        <v>193.2</v>
      </c>
      <c r="R12" s="2">
        <v>190.4</v>
      </c>
      <c r="S12" s="2">
        <v>196.9</v>
      </c>
      <c r="T12" s="2">
        <v>195.1</v>
      </c>
    </row>
    <row r="13" spans="1:20" x14ac:dyDescent="0.25">
      <c r="A13" s="2" t="s">
        <v>40</v>
      </c>
      <c r="B13" s="2" t="s">
        <v>7</v>
      </c>
      <c r="C13" s="2" t="s">
        <v>8</v>
      </c>
      <c r="D13" s="2">
        <v>215</v>
      </c>
      <c r="E13" s="41">
        <v>214.6</v>
      </c>
      <c r="F13" s="41">
        <v>214.8</v>
      </c>
      <c r="G13" s="41">
        <v>209.9</v>
      </c>
      <c r="H13" s="41">
        <v>210.4</v>
      </c>
      <c r="I13" s="41">
        <v>210.6</v>
      </c>
      <c r="J13" s="41">
        <v>214.5</v>
      </c>
      <c r="K13" s="41">
        <v>211.3</v>
      </c>
      <c r="L13" s="41">
        <v>216.6</v>
      </c>
      <c r="M13" s="41">
        <v>210.3</v>
      </c>
      <c r="N13" s="41">
        <v>213.4</v>
      </c>
      <c r="O13" s="2"/>
      <c r="P13" s="2">
        <v>215.1</v>
      </c>
      <c r="Q13" s="2"/>
      <c r="R13" s="2">
        <v>212.2</v>
      </c>
      <c r="S13" s="2">
        <v>212.2</v>
      </c>
      <c r="T13" s="2">
        <v>213.3</v>
      </c>
    </row>
    <row r="14" spans="1:20" x14ac:dyDescent="0.25">
      <c r="A14" s="2" t="s">
        <v>41</v>
      </c>
      <c r="B14" s="2" t="s">
        <v>0</v>
      </c>
      <c r="C14" s="2" t="s">
        <v>4</v>
      </c>
      <c r="D14" s="2">
        <v>219</v>
      </c>
      <c r="E14" s="41">
        <v>214.6</v>
      </c>
      <c r="F14" s="41">
        <v>217.1</v>
      </c>
      <c r="G14" s="41">
        <v>217</v>
      </c>
      <c r="H14" s="41">
        <v>214.7</v>
      </c>
      <c r="I14" s="41">
        <v>220.3</v>
      </c>
      <c r="J14" s="41">
        <v>217.6</v>
      </c>
      <c r="K14" s="41">
        <v>209.4</v>
      </c>
      <c r="L14" s="41">
        <v>213.2</v>
      </c>
      <c r="M14" s="41">
        <v>216.5</v>
      </c>
      <c r="N14" s="41">
        <v>213.4</v>
      </c>
      <c r="O14" s="2">
        <v>214.2</v>
      </c>
      <c r="P14" s="2">
        <v>211.1</v>
      </c>
      <c r="Q14" s="2">
        <v>208.6</v>
      </c>
      <c r="R14" s="2">
        <v>212.6</v>
      </c>
      <c r="S14" s="2">
        <v>214.4</v>
      </c>
      <c r="T14" s="2">
        <v>213.8</v>
      </c>
    </row>
    <row r="15" spans="1:20" x14ac:dyDescent="0.25">
      <c r="A15" s="2" t="s">
        <v>91</v>
      </c>
      <c r="B15" s="2" t="s">
        <v>7</v>
      </c>
      <c r="C15" s="2" t="s">
        <v>95</v>
      </c>
      <c r="D15" s="2">
        <v>301</v>
      </c>
      <c r="E15" s="41">
        <v>301.10000000000002</v>
      </c>
      <c r="F15" s="41"/>
      <c r="G15" s="41"/>
      <c r="H15" s="41"/>
      <c r="I15" s="41"/>
      <c r="J15" s="41"/>
      <c r="K15" s="41"/>
      <c r="L15" s="41">
        <v>301</v>
      </c>
      <c r="M15" s="41">
        <v>302.5</v>
      </c>
      <c r="N15" s="41">
        <v>303.2</v>
      </c>
      <c r="O15" s="2">
        <v>295</v>
      </c>
      <c r="P15" s="2">
        <v>297.39999999999998</v>
      </c>
      <c r="Q15" s="2">
        <v>299.60000000000002</v>
      </c>
      <c r="R15" s="2">
        <v>294.10000000000002</v>
      </c>
      <c r="S15" s="2">
        <v>293.8</v>
      </c>
      <c r="T15" s="2">
        <v>292.10000000000002</v>
      </c>
    </row>
    <row r="16" spans="1:20" x14ac:dyDescent="0.25">
      <c r="A16" s="2" t="s">
        <v>42</v>
      </c>
      <c r="B16" s="2" t="s">
        <v>0</v>
      </c>
      <c r="C16" s="2" t="s">
        <v>3</v>
      </c>
      <c r="D16" s="2">
        <v>162</v>
      </c>
      <c r="E16" s="41">
        <v>162.5</v>
      </c>
      <c r="F16" s="41">
        <v>164.1</v>
      </c>
      <c r="G16" s="41">
        <v>160.30000000000001</v>
      </c>
      <c r="H16" s="41">
        <v>161.80000000000001</v>
      </c>
      <c r="I16" s="41">
        <v>168</v>
      </c>
      <c r="J16" s="41">
        <v>170.7</v>
      </c>
      <c r="K16" s="41">
        <v>168.3</v>
      </c>
      <c r="L16" s="52">
        <v>168.8</v>
      </c>
      <c r="M16" s="52">
        <v>171.2</v>
      </c>
      <c r="N16" s="41">
        <v>171.3</v>
      </c>
      <c r="O16" s="2">
        <v>168.2</v>
      </c>
      <c r="P16" s="2">
        <v>172.9</v>
      </c>
      <c r="Q16" s="2"/>
      <c r="R16" s="2">
        <v>169.1</v>
      </c>
      <c r="S16" s="2">
        <v>166.3</v>
      </c>
      <c r="T16" s="2">
        <v>168.8</v>
      </c>
    </row>
    <row r="17" spans="4:13" x14ac:dyDescent="0.25">
      <c r="L17" s="51"/>
      <c r="M17" s="51"/>
    </row>
    <row r="31" spans="4:13" x14ac:dyDescent="0.25">
      <c r="D31" s="1" t="s">
        <v>54</v>
      </c>
    </row>
  </sheetData>
  <sortState xmlns:xlrd2="http://schemas.microsoft.com/office/spreadsheetml/2017/richdata2" ref="A2:C16">
    <sortCondition ref="A2:A16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DC63-3BBD-E043-9F46-73E2BC5F904E}">
  <dimension ref="A1:F16"/>
  <sheetViews>
    <sheetView zoomScaleNormal="100" workbookViewId="0">
      <selection activeCell="K20" sqref="K20"/>
    </sheetView>
  </sheetViews>
  <sheetFormatPr baseColWidth="10" defaultRowHeight="19" x14ac:dyDescent="0.25"/>
  <cols>
    <col min="1" max="1" width="19.1640625" style="1" bestFit="1" customWidth="1"/>
    <col min="2" max="6" width="16.6640625" style="1" customWidth="1"/>
  </cols>
  <sheetData>
    <row r="1" spans="1:6" x14ac:dyDescent="0.25">
      <c r="A1" s="3" t="s">
        <v>43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</row>
    <row r="2" spans="1:6" x14ac:dyDescent="0.25">
      <c r="A2" s="2" t="s">
        <v>30</v>
      </c>
      <c r="B2" s="44">
        <v>4</v>
      </c>
      <c r="C2" s="44">
        <v>4</v>
      </c>
      <c r="D2" s="44">
        <v>5</v>
      </c>
      <c r="E2" s="44">
        <v>4</v>
      </c>
      <c r="F2" s="44">
        <v>3</v>
      </c>
    </row>
    <row r="3" spans="1:6" x14ac:dyDescent="0.25">
      <c r="A3" s="2" t="s">
        <v>31</v>
      </c>
      <c r="B3" s="44">
        <v>4</v>
      </c>
      <c r="C3" s="44">
        <v>3</v>
      </c>
      <c r="D3" s="44">
        <v>3</v>
      </c>
      <c r="E3" s="44">
        <v>3</v>
      </c>
      <c r="F3" s="44">
        <v>4</v>
      </c>
    </row>
    <row r="4" spans="1:6" x14ac:dyDescent="0.25">
      <c r="A4" s="2" t="s">
        <v>32</v>
      </c>
      <c r="B4" s="44">
        <v>3</v>
      </c>
      <c r="C4" s="44">
        <v>2</v>
      </c>
      <c r="D4" s="44">
        <v>3</v>
      </c>
      <c r="E4" s="44">
        <v>3</v>
      </c>
      <c r="F4" s="44">
        <v>3</v>
      </c>
    </row>
    <row r="5" spans="1:6" x14ac:dyDescent="0.25">
      <c r="A5" s="2" t="s">
        <v>33</v>
      </c>
      <c r="B5" s="44">
        <v>4</v>
      </c>
      <c r="C5" s="44">
        <v>3</v>
      </c>
      <c r="D5" s="44">
        <v>4</v>
      </c>
      <c r="E5" s="44">
        <v>4</v>
      </c>
      <c r="F5" s="44">
        <v>3</v>
      </c>
    </row>
    <row r="6" spans="1:6" x14ac:dyDescent="0.25">
      <c r="A6" s="2" t="s">
        <v>34</v>
      </c>
      <c r="B6" s="44">
        <v>3</v>
      </c>
      <c r="C6" s="44">
        <v>2</v>
      </c>
      <c r="D6" s="44">
        <v>3</v>
      </c>
      <c r="E6" s="44">
        <v>2</v>
      </c>
      <c r="F6" s="44">
        <v>3</v>
      </c>
    </row>
    <row r="7" spans="1:6" x14ac:dyDescent="0.25">
      <c r="A7" s="2" t="s">
        <v>35</v>
      </c>
      <c r="B7" s="44">
        <v>2</v>
      </c>
      <c r="C7" s="44">
        <v>2</v>
      </c>
      <c r="D7" s="44">
        <v>3</v>
      </c>
      <c r="E7" s="44">
        <v>3</v>
      </c>
      <c r="F7" s="44">
        <v>2</v>
      </c>
    </row>
    <row r="8" spans="1:6" x14ac:dyDescent="0.25">
      <c r="A8" s="2" t="s">
        <v>55</v>
      </c>
      <c r="B8" s="44">
        <v>3</v>
      </c>
      <c r="C8" s="44">
        <v>4</v>
      </c>
      <c r="D8" s="44">
        <v>3</v>
      </c>
      <c r="E8" s="44">
        <v>3</v>
      </c>
      <c r="F8" s="44">
        <v>2</v>
      </c>
    </row>
    <row r="9" spans="1:6" x14ac:dyDescent="0.25">
      <c r="A9" s="2" t="s">
        <v>36</v>
      </c>
      <c r="B9" s="44">
        <v>4</v>
      </c>
      <c r="C9" s="44">
        <v>4</v>
      </c>
      <c r="D9" s="44">
        <v>3</v>
      </c>
      <c r="E9" s="44">
        <v>4</v>
      </c>
      <c r="F9" s="44">
        <v>3</v>
      </c>
    </row>
    <row r="10" spans="1:6" x14ac:dyDescent="0.25">
      <c r="A10" s="2" t="s">
        <v>37</v>
      </c>
      <c r="B10" s="44">
        <v>3</v>
      </c>
      <c r="C10" s="44">
        <v>2</v>
      </c>
      <c r="D10" s="44">
        <v>3</v>
      </c>
      <c r="E10" s="44">
        <v>3</v>
      </c>
      <c r="F10" s="44">
        <v>3</v>
      </c>
    </row>
    <row r="11" spans="1:6" x14ac:dyDescent="0.25">
      <c r="A11" s="2" t="s">
        <v>38</v>
      </c>
      <c r="B11" s="44">
        <v>4</v>
      </c>
      <c r="C11" s="44">
        <v>3</v>
      </c>
      <c r="D11" s="44">
        <v>4</v>
      </c>
      <c r="E11" s="44">
        <v>4</v>
      </c>
      <c r="F11" s="44">
        <v>3</v>
      </c>
    </row>
    <row r="12" spans="1:6" x14ac:dyDescent="0.25">
      <c r="A12" s="2" t="s">
        <v>39</v>
      </c>
      <c r="B12" s="44">
        <v>4</v>
      </c>
      <c r="C12" s="44">
        <v>3</v>
      </c>
      <c r="D12" s="44">
        <v>4</v>
      </c>
      <c r="E12" s="44">
        <v>3</v>
      </c>
      <c r="F12" s="44">
        <v>3</v>
      </c>
    </row>
    <row r="13" spans="1:6" x14ac:dyDescent="0.25">
      <c r="A13" s="2" t="s">
        <v>40</v>
      </c>
      <c r="B13" s="44">
        <v>3</v>
      </c>
      <c r="C13" s="44">
        <v>2</v>
      </c>
      <c r="D13" s="44">
        <v>4</v>
      </c>
      <c r="E13" s="44">
        <v>3</v>
      </c>
      <c r="F13" s="44">
        <v>3</v>
      </c>
    </row>
    <row r="14" spans="1:6" x14ac:dyDescent="0.25">
      <c r="A14" s="2" t="s">
        <v>41</v>
      </c>
      <c r="B14" s="44">
        <v>4</v>
      </c>
      <c r="C14" s="44">
        <v>3</v>
      </c>
      <c r="D14" s="44">
        <v>4</v>
      </c>
      <c r="E14" s="44">
        <v>4</v>
      </c>
      <c r="F14" s="44">
        <v>3</v>
      </c>
    </row>
    <row r="15" spans="1:6" x14ac:dyDescent="0.25">
      <c r="A15" s="2" t="s">
        <v>91</v>
      </c>
      <c r="B15" s="44">
        <v>3</v>
      </c>
      <c r="C15" s="44">
        <v>2</v>
      </c>
      <c r="D15" s="44">
        <v>3</v>
      </c>
      <c r="E15" s="44">
        <v>2</v>
      </c>
      <c r="F15" s="44">
        <v>3</v>
      </c>
    </row>
    <row r="16" spans="1:6" x14ac:dyDescent="0.25">
      <c r="A16" s="2" t="s">
        <v>42</v>
      </c>
      <c r="B16" s="44">
        <v>3</v>
      </c>
      <c r="C16" s="44">
        <v>3</v>
      </c>
      <c r="D16" s="44">
        <v>4</v>
      </c>
      <c r="E16" s="44">
        <v>3</v>
      </c>
      <c r="F16" s="44">
        <v>3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A743-F33B-F04D-9746-EE80CCD876DB}">
  <dimension ref="A1:O37"/>
  <sheetViews>
    <sheetView workbookViewId="0">
      <selection activeCell="C12" sqref="C12"/>
    </sheetView>
  </sheetViews>
  <sheetFormatPr baseColWidth="10" defaultRowHeight="16" x14ac:dyDescent="0.2"/>
  <cols>
    <col min="1" max="1" width="19.1640625" bestFit="1" customWidth="1"/>
    <col min="2" max="2" width="9.5" style="15" customWidth="1"/>
    <col min="3" max="3" width="10.83203125" style="15"/>
    <col min="14" max="14" width="10.83203125" style="10" customWidth="1"/>
    <col min="15" max="15" width="10.83203125" style="15"/>
  </cols>
  <sheetData>
    <row r="1" spans="1:15" s="10" customFormat="1" ht="19" x14ac:dyDescent="0.25">
      <c r="A1" s="3" t="s">
        <v>43</v>
      </c>
      <c r="B1" s="17">
        <v>46174</v>
      </c>
      <c r="C1" s="17">
        <v>46226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23" t="s">
        <v>22</v>
      </c>
      <c r="O1" s="35" t="s">
        <v>21</v>
      </c>
    </row>
    <row r="2" spans="1:15" ht="19" x14ac:dyDescent="0.25">
      <c r="A2" s="2" t="s">
        <v>30</v>
      </c>
      <c r="B2" s="18">
        <v>0.12</v>
      </c>
      <c r="C2" s="18">
        <v>0.127</v>
      </c>
      <c r="D2" s="19"/>
      <c r="E2" s="19"/>
      <c r="F2" s="19"/>
      <c r="G2" s="19"/>
      <c r="H2" s="12"/>
      <c r="I2" s="12"/>
      <c r="J2" s="12"/>
      <c r="K2" s="12"/>
      <c r="L2" s="12"/>
      <c r="M2" s="12"/>
      <c r="N2" s="34">
        <f>AVERAGE(B2:M2)</f>
        <v>0.1235</v>
      </c>
      <c r="O2" s="36">
        <f t="shared" ref="O2:O16" si="0">MIN(B2:M2)</f>
        <v>0.12</v>
      </c>
    </row>
    <row r="3" spans="1:15" ht="19" x14ac:dyDescent="0.25">
      <c r="A3" s="2" t="s">
        <v>31</v>
      </c>
      <c r="B3" s="18">
        <v>0.122</v>
      </c>
      <c r="C3" s="18">
        <v>0.121</v>
      </c>
      <c r="D3" s="19"/>
      <c r="E3" s="19"/>
      <c r="F3" s="19"/>
      <c r="G3" s="19"/>
      <c r="H3" s="12"/>
      <c r="I3" s="12"/>
      <c r="J3" s="12"/>
      <c r="K3" s="12"/>
      <c r="L3" s="12"/>
      <c r="M3" s="12"/>
      <c r="N3" s="34">
        <f t="shared" ref="N3:N17" si="1">AVERAGE(B3:M3)</f>
        <v>0.1215</v>
      </c>
      <c r="O3" s="36">
        <f t="shared" si="0"/>
        <v>0.121</v>
      </c>
    </row>
    <row r="4" spans="1:15" ht="19" x14ac:dyDescent="0.25">
      <c r="A4" s="2" t="s">
        <v>32</v>
      </c>
      <c r="B4" s="18">
        <v>0.109</v>
      </c>
      <c r="C4" s="18">
        <v>0.11700000000000001</v>
      </c>
      <c r="D4" s="19"/>
      <c r="E4" s="19"/>
      <c r="F4" s="19"/>
      <c r="G4" s="19"/>
      <c r="H4" s="12"/>
      <c r="I4" s="12"/>
      <c r="J4" s="12"/>
      <c r="K4" s="12"/>
      <c r="L4" s="12"/>
      <c r="M4" s="12"/>
      <c r="N4" s="34">
        <f t="shared" si="1"/>
        <v>0.113</v>
      </c>
      <c r="O4" s="36">
        <f t="shared" si="0"/>
        <v>0.109</v>
      </c>
    </row>
    <row r="5" spans="1:15" ht="19" x14ac:dyDescent="0.25">
      <c r="A5" s="2" t="s">
        <v>33</v>
      </c>
      <c r="B5" s="18">
        <v>0.13</v>
      </c>
      <c r="C5" s="18">
        <v>0.11600000000000001</v>
      </c>
      <c r="D5" s="19"/>
      <c r="E5" s="19"/>
      <c r="F5" s="19"/>
      <c r="G5" s="19"/>
      <c r="H5" s="12"/>
      <c r="I5" s="12"/>
      <c r="J5" s="12"/>
      <c r="K5" s="12"/>
      <c r="L5" s="12"/>
      <c r="M5" s="12"/>
      <c r="N5" s="34">
        <f t="shared" si="1"/>
        <v>0.123</v>
      </c>
      <c r="O5" s="36">
        <f t="shared" si="0"/>
        <v>0.11600000000000001</v>
      </c>
    </row>
    <row r="6" spans="1:15" ht="19" x14ac:dyDescent="0.25">
      <c r="A6" s="2" t="s">
        <v>34</v>
      </c>
      <c r="B6" s="18">
        <v>0.16700000000000001</v>
      </c>
      <c r="C6" s="18">
        <v>0.14699999999999999</v>
      </c>
      <c r="D6" s="19"/>
      <c r="E6" s="19"/>
      <c r="F6" s="19"/>
      <c r="G6" s="19"/>
      <c r="H6" s="12"/>
      <c r="I6" s="12"/>
      <c r="J6" s="12"/>
      <c r="K6" s="12"/>
      <c r="L6" s="12"/>
      <c r="M6" s="12"/>
      <c r="N6" s="34">
        <f t="shared" si="1"/>
        <v>0.157</v>
      </c>
      <c r="O6" s="36">
        <f t="shared" si="0"/>
        <v>0.14699999999999999</v>
      </c>
    </row>
    <row r="7" spans="1:15" ht="19" x14ac:dyDescent="0.25">
      <c r="A7" s="2" t="s">
        <v>35</v>
      </c>
      <c r="B7" s="18">
        <v>0.13100000000000001</v>
      </c>
      <c r="C7" s="18"/>
      <c r="D7" s="19"/>
      <c r="E7" s="19"/>
      <c r="F7" s="19"/>
      <c r="G7" s="19"/>
      <c r="H7" s="12"/>
      <c r="I7" s="12"/>
      <c r="J7" s="12"/>
      <c r="K7" s="12"/>
      <c r="L7" s="12"/>
      <c r="M7" s="12"/>
      <c r="N7" s="34">
        <f t="shared" si="1"/>
        <v>0.13100000000000001</v>
      </c>
      <c r="O7" s="36">
        <f t="shared" si="0"/>
        <v>0.13100000000000001</v>
      </c>
    </row>
    <row r="8" spans="1:15" ht="19" x14ac:dyDescent="0.25">
      <c r="A8" s="2" t="s">
        <v>55</v>
      </c>
      <c r="B8" s="18">
        <v>0.123</v>
      </c>
      <c r="C8" s="18">
        <v>0.11899999999999999</v>
      </c>
      <c r="D8" s="19"/>
      <c r="E8" s="19"/>
      <c r="F8" s="19"/>
      <c r="G8" s="19"/>
      <c r="H8" s="12"/>
      <c r="I8" s="12"/>
      <c r="J8" s="12"/>
      <c r="K8" s="12"/>
      <c r="L8" s="12"/>
      <c r="M8" s="12"/>
      <c r="N8" s="34">
        <f t="shared" si="1"/>
        <v>0.121</v>
      </c>
      <c r="O8" s="36">
        <f t="shared" si="0"/>
        <v>0.11899999999999999</v>
      </c>
    </row>
    <row r="9" spans="1:15" ht="19" x14ac:dyDescent="0.25">
      <c r="A9" s="2" t="s">
        <v>36</v>
      </c>
      <c r="B9" s="18">
        <v>0.20399999999999999</v>
      </c>
      <c r="C9" s="18">
        <v>0.21199999999999999</v>
      </c>
      <c r="D9" s="19"/>
      <c r="E9" s="19"/>
      <c r="F9" s="19"/>
      <c r="G9" s="19"/>
      <c r="H9" s="12"/>
      <c r="I9" s="12"/>
      <c r="J9" s="12"/>
      <c r="K9" s="12"/>
      <c r="L9" s="12"/>
      <c r="M9" s="12"/>
      <c r="N9" s="34">
        <f t="shared" si="1"/>
        <v>0.20799999999999999</v>
      </c>
      <c r="O9" s="36">
        <f t="shared" si="0"/>
        <v>0.20399999999999999</v>
      </c>
    </row>
    <row r="10" spans="1:15" ht="19" x14ac:dyDescent="0.25">
      <c r="A10" s="2" t="s">
        <v>37</v>
      </c>
      <c r="B10" s="18">
        <v>0.19</v>
      </c>
      <c r="C10" s="18">
        <v>0.17599999999999999</v>
      </c>
      <c r="D10" s="19"/>
      <c r="E10" s="19"/>
      <c r="F10" s="19"/>
      <c r="G10" s="19"/>
      <c r="H10" s="12"/>
      <c r="I10" s="12"/>
      <c r="J10" s="12"/>
      <c r="K10" s="12"/>
      <c r="L10" s="12"/>
      <c r="M10" s="12"/>
      <c r="N10" s="34">
        <f t="shared" si="1"/>
        <v>0.183</v>
      </c>
      <c r="O10" s="36">
        <f t="shared" si="0"/>
        <v>0.17599999999999999</v>
      </c>
    </row>
    <row r="11" spans="1:15" ht="19" x14ac:dyDescent="0.25">
      <c r="A11" s="2" t="s">
        <v>38</v>
      </c>
      <c r="B11" s="18">
        <v>0.16900000000000001</v>
      </c>
      <c r="C11" s="18">
        <v>0.155</v>
      </c>
      <c r="D11" s="19"/>
      <c r="E11" s="19"/>
      <c r="F11" s="19"/>
      <c r="G11" s="19"/>
      <c r="H11" s="12"/>
      <c r="I11" s="12"/>
      <c r="J11" s="12"/>
      <c r="K11" s="12"/>
      <c r="L11" s="12"/>
      <c r="M11" s="12"/>
      <c r="N11" s="34">
        <f t="shared" si="1"/>
        <v>0.16200000000000001</v>
      </c>
      <c r="O11" s="36">
        <f t="shared" si="0"/>
        <v>0.155</v>
      </c>
    </row>
    <row r="12" spans="1:15" ht="19" x14ac:dyDescent="0.25">
      <c r="A12" s="2" t="s">
        <v>39</v>
      </c>
      <c r="B12" s="18">
        <v>0.14599999999999999</v>
      </c>
      <c r="C12" s="18">
        <v>0.128</v>
      </c>
      <c r="D12" s="19"/>
      <c r="E12" s="19"/>
      <c r="F12" s="19"/>
      <c r="G12" s="19"/>
      <c r="H12" s="12"/>
      <c r="I12" s="12"/>
      <c r="J12" s="12"/>
      <c r="K12" s="12"/>
      <c r="L12" s="12"/>
      <c r="M12" s="12"/>
      <c r="N12" s="34">
        <f t="shared" si="1"/>
        <v>0.13700000000000001</v>
      </c>
      <c r="O12" s="36">
        <f t="shared" si="0"/>
        <v>0.128</v>
      </c>
    </row>
    <row r="13" spans="1:15" ht="19" x14ac:dyDescent="0.25">
      <c r="A13" s="2" t="s">
        <v>40</v>
      </c>
      <c r="B13" s="18">
        <v>0.124</v>
      </c>
      <c r="C13" s="18">
        <v>0.111</v>
      </c>
      <c r="D13" s="19"/>
      <c r="E13" s="19"/>
      <c r="F13" s="19"/>
      <c r="G13" s="19"/>
      <c r="H13" s="12"/>
      <c r="I13" s="12"/>
      <c r="J13" s="12"/>
      <c r="K13" s="12"/>
      <c r="L13" s="12"/>
      <c r="M13" s="12"/>
      <c r="N13" s="34">
        <f t="shared" si="1"/>
        <v>0.11749999999999999</v>
      </c>
      <c r="O13" s="36">
        <f t="shared" si="0"/>
        <v>0.111</v>
      </c>
    </row>
    <row r="14" spans="1:15" ht="19" x14ac:dyDescent="0.25">
      <c r="A14" s="2" t="s">
        <v>41</v>
      </c>
      <c r="B14" s="18">
        <v>0.154</v>
      </c>
      <c r="C14" s="18">
        <v>0.13700000000000001</v>
      </c>
      <c r="D14" s="19"/>
      <c r="E14" s="19"/>
      <c r="F14" s="19"/>
      <c r="G14" s="19"/>
      <c r="H14" s="12"/>
      <c r="I14" s="12"/>
      <c r="J14" s="12"/>
      <c r="K14" s="12"/>
      <c r="L14" s="12"/>
      <c r="M14" s="12"/>
      <c r="N14" s="34">
        <f t="shared" si="1"/>
        <v>0.14550000000000002</v>
      </c>
      <c r="O14" s="36">
        <f t="shared" si="0"/>
        <v>0.13700000000000001</v>
      </c>
    </row>
    <row r="15" spans="1:15" ht="19" x14ac:dyDescent="0.25">
      <c r="A15" s="2" t="s">
        <v>91</v>
      </c>
      <c r="B15" s="18">
        <v>0.27700000000000002</v>
      </c>
      <c r="C15" s="18"/>
      <c r="D15" s="19"/>
      <c r="E15" s="19"/>
      <c r="F15" s="19"/>
      <c r="G15" s="19"/>
      <c r="H15" s="12"/>
      <c r="I15" s="12"/>
      <c r="J15" s="12"/>
      <c r="K15" s="12"/>
      <c r="L15" s="12"/>
      <c r="M15" s="12"/>
      <c r="N15" s="34">
        <f t="shared" si="1"/>
        <v>0.27700000000000002</v>
      </c>
      <c r="O15" s="36">
        <f t="shared" si="0"/>
        <v>0.27700000000000002</v>
      </c>
    </row>
    <row r="16" spans="1:15" ht="19" x14ac:dyDescent="0.25">
      <c r="A16" s="2" t="s">
        <v>42</v>
      </c>
      <c r="B16" s="18">
        <v>0.13700000000000001</v>
      </c>
      <c r="C16" s="18">
        <v>0.125</v>
      </c>
      <c r="D16" s="19"/>
      <c r="E16" s="19"/>
      <c r="F16" s="19"/>
      <c r="G16" s="19"/>
      <c r="H16" s="12"/>
      <c r="I16" s="12"/>
      <c r="J16" s="12"/>
      <c r="K16" s="12"/>
      <c r="L16" s="12"/>
      <c r="M16" s="12"/>
      <c r="N16" s="34">
        <f t="shared" si="1"/>
        <v>0.13100000000000001</v>
      </c>
      <c r="O16" s="36">
        <f t="shared" si="0"/>
        <v>0.125</v>
      </c>
    </row>
    <row r="17" spans="1:15" s="10" customFormat="1" ht="19" x14ac:dyDescent="0.25">
      <c r="A17" s="22" t="s">
        <v>22</v>
      </c>
      <c r="B17" s="29">
        <f>AVERAGE(B2:B16)</f>
        <v>0.15353333333333333</v>
      </c>
      <c r="C17" s="29">
        <f>AVERAGE(C2:C16)</f>
        <v>0.13776923076923078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>
        <f t="shared" si="1"/>
        <v>0.14565128205128205</v>
      </c>
      <c r="O17" s="36"/>
    </row>
    <row r="20" spans="1:15" x14ac:dyDescent="0.2">
      <c r="B20" s="133"/>
      <c r="C20" s="133"/>
      <c r="D20" s="133"/>
      <c r="E20" s="133"/>
    </row>
    <row r="23" spans="1:15" ht="19" x14ac:dyDescent="0.25">
      <c r="A23" s="1"/>
    </row>
    <row r="24" spans="1:15" ht="19" x14ac:dyDescent="0.25">
      <c r="A24" s="1"/>
    </row>
    <row r="25" spans="1:15" ht="19" x14ac:dyDescent="0.25">
      <c r="A25" s="1"/>
    </row>
    <row r="26" spans="1:15" ht="19" x14ac:dyDescent="0.25">
      <c r="A26" s="1"/>
    </row>
    <row r="27" spans="1:15" ht="19" x14ac:dyDescent="0.25">
      <c r="A27" s="1"/>
    </row>
    <row r="28" spans="1:15" ht="19" x14ac:dyDescent="0.25">
      <c r="A28" s="1"/>
    </row>
    <row r="29" spans="1:15" ht="19" x14ac:dyDescent="0.25">
      <c r="A29" s="1"/>
    </row>
    <row r="30" spans="1:15" ht="19" x14ac:dyDescent="0.25">
      <c r="A30" s="1"/>
    </row>
    <row r="31" spans="1:15" ht="19" x14ac:dyDescent="0.25">
      <c r="A31" s="1"/>
    </row>
    <row r="32" spans="1:15" ht="19" x14ac:dyDescent="0.25">
      <c r="A32" s="1"/>
    </row>
    <row r="33" spans="1:1" ht="19" x14ac:dyDescent="0.25">
      <c r="A33" s="1"/>
    </row>
    <row r="34" spans="1:1" ht="19" x14ac:dyDescent="0.25">
      <c r="A34" s="1"/>
    </row>
    <row r="35" spans="1:1" ht="19" x14ac:dyDescent="0.25">
      <c r="A35" s="1"/>
    </row>
    <row r="36" spans="1:1" ht="19" x14ac:dyDescent="0.25">
      <c r="A36" s="1"/>
    </row>
    <row r="37" spans="1:1" ht="19" x14ac:dyDescent="0.25">
      <c r="A37" s="1"/>
    </row>
  </sheetData>
  <mergeCells count="1">
    <mergeCell ref="B20:E20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18C2-9D61-4748-BB10-E54051DF0420}">
  <dimension ref="A1:O20"/>
  <sheetViews>
    <sheetView workbookViewId="0">
      <selection activeCell="C12" sqref="C12"/>
    </sheetView>
  </sheetViews>
  <sheetFormatPr baseColWidth="10" defaultRowHeight="16" x14ac:dyDescent="0.2"/>
  <cols>
    <col min="1" max="1" width="19.1640625" bestFit="1" customWidth="1"/>
    <col min="2" max="2" width="9.5" style="15" customWidth="1"/>
    <col min="3" max="3" width="10.83203125" style="15"/>
    <col min="14" max="14" width="11.1640625" style="10" bestFit="1" customWidth="1"/>
    <col min="15" max="15" width="10.83203125" style="15"/>
  </cols>
  <sheetData>
    <row r="1" spans="1:15" s="10" customFormat="1" ht="19" x14ac:dyDescent="0.25">
      <c r="A1" s="3" t="s">
        <v>43</v>
      </c>
      <c r="B1" s="17">
        <v>46174</v>
      </c>
      <c r="C1" s="17">
        <v>46226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23" t="s">
        <v>22</v>
      </c>
      <c r="O1" s="35" t="s">
        <v>21</v>
      </c>
    </row>
    <row r="2" spans="1:15" ht="19" x14ac:dyDescent="0.25">
      <c r="A2" s="2" t="s">
        <v>30</v>
      </c>
      <c r="B2" s="14">
        <v>165.2</v>
      </c>
      <c r="C2" s="14">
        <v>165.7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28">
        <f>AVERAGE(B2:M2)</f>
        <v>165.45</v>
      </c>
      <c r="O2" s="35">
        <f t="shared" ref="O2:O16" si="0">MAX(B2:M2)</f>
        <v>165.7</v>
      </c>
    </row>
    <row r="3" spans="1:15" ht="19" x14ac:dyDescent="0.25">
      <c r="A3" s="2" t="s">
        <v>31</v>
      </c>
      <c r="B3" s="14">
        <v>207.7</v>
      </c>
      <c r="C3" s="14">
        <v>209.3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28">
        <f t="shared" ref="N3:N16" si="1">AVERAGE(B3:M3)</f>
        <v>208.5</v>
      </c>
      <c r="O3" s="35">
        <f t="shared" si="0"/>
        <v>209.3</v>
      </c>
    </row>
    <row r="4" spans="1:15" ht="19" x14ac:dyDescent="0.25">
      <c r="A4" s="2" t="s">
        <v>32</v>
      </c>
      <c r="B4" s="14">
        <v>149.30000000000001</v>
      </c>
      <c r="C4" s="14">
        <v>159.9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28">
        <f t="shared" si="1"/>
        <v>154.60000000000002</v>
      </c>
      <c r="O4" s="35">
        <f t="shared" si="0"/>
        <v>159.9</v>
      </c>
    </row>
    <row r="5" spans="1:15" ht="19" x14ac:dyDescent="0.25">
      <c r="A5" s="2" t="s">
        <v>33</v>
      </c>
      <c r="B5" s="14">
        <v>179.8</v>
      </c>
      <c r="C5" s="14">
        <v>183.3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28">
        <f t="shared" si="1"/>
        <v>181.55</v>
      </c>
      <c r="O5" s="35">
        <f t="shared" si="0"/>
        <v>183.3</v>
      </c>
    </row>
    <row r="6" spans="1:15" ht="19" x14ac:dyDescent="0.25">
      <c r="A6" s="2" t="s">
        <v>34</v>
      </c>
      <c r="B6" s="14">
        <v>147.6</v>
      </c>
      <c r="C6" s="14">
        <v>158.6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28">
        <f t="shared" si="1"/>
        <v>153.1</v>
      </c>
      <c r="O6" s="35">
        <f t="shared" si="0"/>
        <v>158.6</v>
      </c>
    </row>
    <row r="7" spans="1:15" ht="19" x14ac:dyDescent="0.25">
      <c r="A7" s="2" t="s">
        <v>35</v>
      </c>
      <c r="B7" s="14">
        <v>133.19999999999999</v>
      </c>
      <c r="C7" s="14"/>
      <c r="D7" s="12"/>
      <c r="E7" s="12"/>
      <c r="F7" s="12"/>
      <c r="G7" s="12"/>
      <c r="H7" s="12"/>
      <c r="I7" s="12"/>
      <c r="J7" s="12"/>
      <c r="K7" s="12"/>
      <c r="L7" s="12"/>
      <c r="M7" s="12"/>
      <c r="N7" s="28">
        <f t="shared" si="1"/>
        <v>133.19999999999999</v>
      </c>
      <c r="O7" s="35">
        <f t="shared" si="0"/>
        <v>133.19999999999999</v>
      </c>
    </row>
    <row r="8" spans="1:15" ht="19" x14ac:dyDescent="0.25">
      <c r="A8" s="2" t="s">
        <v>55</v>
      </c>
      <c r="B8" s="14">
        <v>131.80000000000001</v>
      </c>
      <c r="C8" s="14">
        <v>142.30000000000001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28">
        <f t="shared" si="1"/>
        <v>137.05000000000001</v>
      </c>
      <c r="O8" s="35">
        <f t="shared" si="0"/>
        <v>142.30000000000001</v>
      </c>
    </row>
    <row r="9" spans="1:15" ht="19" x14ac:dyDescent="0.25">
      <c r="A9" s="2" t="s">
        <v>36</v>
      </c>
      <c r="B9" s="14">
        <v>205.9</v>
      </c>
      <c r="C9" s="14">
        <v>202.4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28">
        <f t="shared" si="1"/>
        <v>204.15</v>
      </c>
      <c r="O9" s="35">
        <f t="shared" si="0"/>
        <v>205.9</v>
      </c>
    </row>
    <row r="10" spans="1:15" ht="19" x14ac:dyDescent="0.25">
      <c r="A10" s="2" t="s">
        <v>37</v>
      </c>
      <c r="B10" s="14">
        <v>192.6</v>
      </c>
      <c r="C10" s="14">
        <v>196.7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8">
        <f t="shared" si="1"/>
        <v>194.64999999999998</v>
      </c>
      <c r="O10" s="35">
        <f t="shared" si="0"/>
        <v>196.7</v>
      </c>
    </row>
    <row r="11" spans="1:15" ht="19" x14ac:dyDescent="0.25">
      <c r="A11" s="2" t="s">
        <v>38</v>
      </c>
      <c r="B11" s="14">
        <v>186.5</v>
      </c>
      <c r="C11" s="14">
        <v>186.7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8">
        <f t="shared" si="1"/>
        <v>186.6</v>
      </c>
      <c r="O11" s="35">
        <f t="shared" si="0"/>
        <v>186.7</v>
      </c>
    </row>
    <row r="12" spans="1:15" ht="19" x14ac:dyDescent="0.25">
      <c r="A12" s="2" t="s">
        <v>39</v>
      </c>
      <c r="B12" s="14">
        <v>165.1</v>
      </c>
      <c r="C12" s="14">
        <v>165.5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28">
        <f t="shared" si="1"/>
        <v>165.3</v>
      </c>
      <c r="O12" s="35">
        <f t="shared" si="0"/>
        <v>165.5</v>
      </c>
    </row>
    <row r="13" spans="1:15" ht="19" x14ac:dyDescent="0.25">
      <c r="A13" s="2" t="s">
        <v>40</v>
      </c>
      <c r="B13" s="14">
        <v>190.2</v>
      </c>
      <c r="C13" s="14">
        <v>188.7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28">
        <f t="shared" si="1"/>
        <v>189.45</v>
      </c>
      <c r="O13" s="35">
        <f t="shared" si="0"/>
        <v>190.2</v>
      </c>
    </row>
    <row r="14" spans="1:15" ht="19" x14ac:dyDescent="0.25">
      <c r="A14" s="2" t="s">
        <v>41</v>
      </c>
      <c r="B14" s="14">
        <v>185.4</v>
      </c>
      <c r="C14" s="14">
        <v>185.8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28">
        <f t="shared" si="1"/>
        <v>185.60000000000002</v>
      </c>
      <c r="O14" s="35">
        <f t="shared" si="0"/>
        <v>185.8</v>
      </c>
    </row>
    <row r="15" spans="1:15" ht="19" x14ac:dyDescent="0.25">
      <c r="A15" s="2" t="s">
        <v>91</v>
      </c>
      <c r="B15" s="14">
        <v>219.3</v>
      </c>
      <c r="C15" s="1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28">
        <f t="shared" si="1"/>
        <v>219.3</v>
      </c>
      <c r="O15" s="35">
        <f t="shared" si="0"/>
        <v>219.3</v>
      </c>
    </row>
    <row r="16" spans="1:15" ht="19" x14ac:dyDescent="0.25">
      <c r="A16" s="2" t="s">
        <v>42</v>
      </c>
      <c r="B16" s="14">
        <v>140.30000000000001</v>
      </c>
      <c r="C16" s="14">
        <v>149.9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28">
        <f t="shared" si="1"/>
        <v>145.10000000000002</v>
      </c>
      <c r="O16" s="35">
        <f t="shared" si="0"/>
        <v>149.9</v>
      </c>
    </row>
    <row r="17" spans="1:15" s="10" customFormat="1" ht="19" x14ac:dyDescent="0.25">
      <c r="A17" s="22" t="s">
        <v>22</v>
      </c>
      <c r="B17" s="28">
        <f>AVERAGE(B2:B16)</f>
        <v>173.32666666666668</v>
      </c>
      <c r="C17" s="28">
        <f>AVERAGE(C2:C16)</f>
        <v>176.52307692307699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8">
        <f>AVERAGE(B17:M17)</f>
        <v>174.92487179487182</v>
      </c>
      <c r="O17" s="35"/>
    </row>
    <row r="18" spans="1:15" x14ac:dyDescent="0.2">
      <c r="N18" s="10" t="e">
        <f>AVERAGE(B18:M18)</f>
        <v>#DIV/0!</v>
      </c>
    </row>
    <row r="20" spans="1:15" x14ac:dyDescent="0.2">
      <c r="A20" t="s">
        <v>79</v>
      </c>
      <c r="B20" s="133" t="s">
        <v>81</v>
      </c>
      <c r="C20" s="133"/>
      <c r="D20" s="133"/>
      <c r="E20" s="133"/>
      <c r="F20" s="133"/>
    </row>
  </sheetData>
  <mergeCells count="1">
    <mergeCell ref="B20:F20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FAE7-635C-B144-BAB9-181F0A9654B4}">
  <dimension ref="A1:O20"/>
  <sheetViews>
    <sheetView zoomScale="130" zoomScaleNormal="130" workbookViewId="0">
      <selection activeCell="I12" sqref="I12"/>
    </sheetView>
  </sheetViews>
  <sheetFormatPr baseColWidth="10" defaultRowHeight="16" x14ac:dyDescent="0.2"/>
  <cols>
    <col min="1" max="1" width="19.1640625" bestFit="1" customWidth="1"/>
    <col min="2" max="2" width="9.5" style="15" customWidth="1"/>
    <col min="3" max="4" width="10.83203125" style="15"/>
    <col min="14" max="14" width="10.83203125" style="10"/>
    <col min="15" max="15" width="10.83203125" style="15"/>
  </cols>
  <sheetData>
    <row r="1" spans="1:15" s="43" customFormat="1" ht="19" x14ac:dyDescent="0.25">
      <c r="A1" s="3" t="s">
        <v>43</v>
      </c>
      <c r="B1" s="17">
        <v>46188</v>
      </c>
      <c r="C1" s="17">
        <v>46195</v>
      </c>
      <c r="D1" s="17">
        <v>46217</v>
      </c>
      <c r="E1" s="17">
        <v>46224</v>
      </c>
      <c r="F1" s="17">
        <v>46265</v>
      </c>
      <c r="G1" s="17">
        <v>46273</v>
      </c>
      <c r="H1" s="17">
        <v>46280</v>
      </c>
      <c r="I1" s="17">
        <v>46287</v>
      </c>
      <c r="J1" s="13"/>
      <c r="K1" s="13"/>
      <c r="L1" s="13"/>
      <c r="M1" s="13"/>
      <c r="N1" s="23" t="s">
        <v>22</v>
      </c>
      <c r="O1" s="37" t="s">
        <v>21</v>
      </c>
    </row>
    <row r="2" spans="1:15" ht="19" x14ac:dyDescent="0.25">
      <c r="A2" s="2" t="s">
        <v>30</v>
      </c>
      <c r="B2" s="14">
        <v>1.81</v>
      </c>
      <c r="C2" s="14">
        <v>1.9</v>
      </c>
      <c r="D2" s="14">
        <v>1.82</v>
      </c>
      <c r="E2" s="14"/>
      <c r="F2" s="14">
        <v>1.85</v>
      </c>
      <c r="G2" s="14">
        <v>1.86</v>
      </c>
      <c r="H2" s="54">
        <v>1.8</v>
      </c>
      <c r="I2" s="14">
        <v>1.98</v>
      </c>
      <c r="J2" s="14"/>
      <c r="K2" s="14"/>
      <c r="L2" s="14"/>
      <c r="M2" s="14"/>
      <c r="N2" s="25">
        <f>AVERAGE(B2:M2)</f>
        <v>1.86</v>
      </c>
      <c r="O2" s="38">
        <f t="shared" ref="O2:O16" si="0">MIN(B2:M2)</f>
        <v>1.8</v>
      </c>
    </row>
    <row r="3" spans="1:15" ht="19" x14ac:dyDescent="0.25">
      <c r="A3" s="2" t="s">
        <v>31</v>
      </c>
      <c r="B3" s="14">
        <v>1.94</v>
      </c>
      <c r="C3" s="14">
        <v>1.87</v>
      </c>
      <c r="D3" s="14">
        <v>1.85</v>
      </c>
      <c r="E3" s="14">
        <v>1.95</v>
      </c>
      <c r="F3" s="14">
        <v>1.89</v>
      </c>
      <c r="G3" s="14">
        <v>1.91</v>
      </c>
      <c r="H3" s="14">
        <v>1.89</v>
      </c>
      <c r="I3" s="14">
        <v>1.93</v>
      </c>
      <c r="J3" s="14"/>
      <c r="K3" s="14"/>
      <c r="L3" s="14"/>
      <c r="M3" s="14"/>
      <c r="N3" s="25">
        <f t="shared" ref="N3:N17" si="1">AVERAGE(B3:M3)</f>
        <v>1.9037500000000001</v>
      </c>
      <c r="O3" s="38">
        <f t="shared" si="0"/>
        <v>1.85</v>
      </c>
    </row>
    <row r="4" spans="1:15" ht="19" x14ac:dyDescent="0.25">
      <c r="A4" s="2" t="s">
        <v>32</v>
      </c>
      <c r="B4" s="14">
        <v>1.89</v>
      </c>
      <c r="C4" s="14">
        <v>1.93</v>
      </c>
      <c r="D4" s="14">
        <v>1.85</v>
      </c>
      <c r="E4" s="14">
        <v>1.81</v>
      </c>
      <c r="F4" s="14">
        <v>2.15</v>
      </c>
      <c r="G4" s="14">
        <v>1.87</v>
      </c>
      <c r="H4" s="54">
        <v>1.8</v>
      </c>
      <c r="I4" s="14">
        <v>1.84</v>
      </c>
      <c r="J4" s="14"/>
      <c r="K4" s="14"/>
      <c r="L4" s="14"/>
      <c r="M4" s="14"/>
      <c r="N4" s="25">
        <f t="shared" si="1"/>
        <v>1.8925000000000001</v>
      </c>
      <c r="O4" s="38">
        <f t="shared" si="0"/>
        <v>1.8</v>
      </c>
    </row>
    <row r="5" spans="1:15" ht="19" x14ac:dyDescent="0.25">
      <c r="A5" s="2" t="s">
        <v>33</v>
      </c>
      <c r="B5" s="14">
        <v>1.87</v>
      </c>
      <c r="C5" s="14">
        <v>1.88</v>
      </c>
      <c r="D5" s="14">
        <v>1.87</v>
      </c>
      <c r="E5" s="14">
        <v>1.86</v>
      </c>
      <c r="F5" s="14">
        <v>1.96</v>
      </c>
      <c r="G5" s="14">
        <v>1.94</v>
      </c>
      <c r="H5" s="54">
        <v>1.82</v>
      </c>
      <c r="I5" s="14">
        <v>1.82</v>
      </c>
      <c r="J5" s="14"/>
      <c r="K5" s="14"/>
      <c r="L5" s="14"/>
      <c r="M5" s="14"/>
      <c r="N5" s="25">
        <f t="shared" si="1"/>
        <v>1.8775000000000002</v>
      </c>
      <c r="O5" s="38">
        <f t="shared" si="0"/>
        <v>1.82</v>
      </c>
    </row>
    <row r="6" spans="1:15" ht="19" x14ac:dyDescent="0.25">
      <c r="A6" s="2" t="s">
        <v>34</v>
      </c>
      <c r="B6" s="14">
        <v>1.85</v>
      </c>
      <c r="C6" s="14"/>
      <c r="D6" s="14">
        <v>1.79</v>
      </c>
      <c r="E6" s="14">
        <v>1.76</v>
      </c>
      <c r="F6" s="14"/>
      <c r="G6" s="14">
        <v>1.76</v>
      </c>
      <c r="H6" s="54">
        <v>1.74</v>
      </c>
      <c r="I6" s="14">
        <v>1.74</v>
      </c>
      <c r="J6" s="14"/>
      <c r="K6" s="14"/>
      <c r="L6" s="14"/>
      <c r="M6" s="14"/>
      <c r="N6" s="25">
        <f t="shared" si="1"/>
        <v>1.7733333333333334</v>
      </c>
      <c r="O6" s="38">
        <f t="shared" si="0"/>
        <v>1.74</v>
      </c>
    </row>
    <row r="7" spans="1:15" ht="19" x14ac:dyDescent="0.25">
      <c r="A7" s="2" t="s">
        <v>35</v>
      </c>
      <c r="B7" s="14">
        <v>2.41</v>
      </c>
      <c r="C7" s="14"/>
      <c r="D7" s="14"/>
      <c r="E7" s="14"/>
      <c r="F7" s="14"/>
      <c r="G7" s="14">
        <v>1.91</v>
      </c>
      <c r="H7" s="54">
        <v>1.89</v>
      </c>
      <c r="I7" s="14">
        <v>1.88</v>
      </c>
      <c r="J7" s="14"/>
      <c r="K7" s="14"/>
      <c r="L7" s="14"/>
      <c r="M7" s="14"/>
      <c r="N7" s="25">
        <f t="shared" si="1"/>
        <v>2.0225</v>
      </c>
      <c r="O7" s="38">
        <f t="shared" si="0"/>
        <v>1.88</v>
      </c>
    </row>
    <row r="8" spans="1:15" ht="19" x14ac:dyDescent="0.25">
      <c r="A8" s="2" t="s">
        <v>55</v>
      </c>
      <c r="B8" s="14">
        <v>1.94</v>
      </c>
      <c r="C8" s="14">
        <v>1.9</v>
      </c>
      <c r="D8" s="14">
        <v>1.91</v>
      </c>
      <c r="E8" s="14">
        <v>1.87</v>
      </c>
      <c r="F8" s="14">
        <v>1.83</v>
      </c>
      <c r="G8" s="14"/>
      <c r="H8" s="14"/>
      <c r="I8" s="14">
        <v>1.82</v>
      </c>
      <c r="J8" s="14"/>
      <c r="K8" s="14"/>
      <c r="L8" s="14"/>
      <c r="M8" s="14"/>
      <c r="N8" s="25">
        <f t="shared" si="1"/>
        <v>1.8783333333333332</v>
      </c>
      <c r="O8" s="38">
        <f t="shared" si="0"/>
        <v>1.82</v>
      </c>
    </row>
    <row r="9" spans="1:15" ht="19" x14ac:dyDescent="0.25">
      <c r="A9" s="2" t="s">
        <v>36</v>
      </c>
      <c r="B9" s="14">
        <v>2</v>
      </c>
      <c r="C9" s="14">
        <v>2.04</v>
      </c>
      <c r="D9" s="14">
        <v>1.95</v>
      </c>
      <c r="E9" s="14">
        <v>2.04</v>
      </c>
      <c r="F9" s="14">
        <v>1.95</v>
      </c>
      <c r="G9" s="14">
        <v>2.04</v>
      </c>
      <c r="H9" s="54">
        <v>1.93</v>
      </c>
      <c r="I9" s="14">
        <v>1.97</v>
      </c>
      <c r="J9" s="14"/>
      <c r="K9" s="14"/>
      <c r="L9" s="14"/>
      <c r="M9" s="14"/>
      <c r="N9" s="25">
        <f t="shared" si="1"/>
        <v>1.99</v>
      </c>
      <c r="O9" s="38">
        <f t="shared" si="0"/>
        <v>1.93</v>
      </c>
    </row>
    <row r="10" spans="1:15" ht="19" x14ac:dyDescent="0.25">
      <c r="A10" s="2" t="s">
        <v>37</v>
      </c>
      <c r="B10" s="14">
        <v>1.87</v>
      </c>
      <c r="C10" s="14">
        <v>1.89</v>
      </c>
      <c r="D10" s="14">
        <v>1.86</v>
      </c>
      <c r="E10" s="14"/>
      <c r="F10" s="14">
        <v>1.9</v>
      </c>
      <c r="G10" s="14">
        <v>1.88</v>
      </c>
      <c r="H10" s="54">
        <v>1.79</v>
      </c>
      <c r="I10" s="14">
        <v>1.81</v>
      </c>
      <c r="J10" s="14"/>
      <c r="K10" s="14"/>
      <c r="L10" s="14"/>
      <c r="M10" s="14"/>
      <c r="N10" s="25">
        <f t="shared" si="1"/>
        <v>1.857142857142857</v>
      </c>
      <c r="O10" s="38">
        <f t="shared" si="0"/>
        <v>1.79</v>
      </c>
    </row>
    <row r="11" spans="1:15" ht="19" x14ac:dyDescent="0.25">
      <c r="A11" s="2" t="s">
        <v>38</v>
      </c>
      <c r="B11" s="14">
        <v>2.16</v>
      </c>
      <c r="C11" s="14">
        <v>2.14</v>
      </c>
      <c r="D11" s="14">
        <v>1.98</v>
      </c>
      <c r="E11" s="14"/>
      <c r="F11" s="14"/>
      <c r="G11" s="14">
        <v>2.13</v>
      </c>
      <c r="H11" s="54">
        <v>1.96</v>
      </c>
      <c r="I11" s="14">
        <v>1.93</v>
      </c>
      <c r="J11" s="14"/>
      <c r="K11" s="14"/>
      <c r="L11" s="14"/>
      <c r="M11" s="14"/>
      <c r="N11" s="25">
        <f t="shared" si="1"/>
        <v>2.0500000000000003</v>
      </c>
      <c r="O11" s="38">
        <f t="shared" si="0"/>
        <v>1.93</v>
      </c>
    </row>
    <row r="12" spans="1:15" ht="19" x14ac:dyDescent="0.25">
      <c r="A12" s="2" t="s">
        <v>39</v>
      </c>
      <c r="B12" s="14">
        <v>1.83</v>
      </c>
      <c r="C12" s="14">
        <v>1.89</v>
      </c>
      <c r="D12" s="14">
        <v>1.84</v>
      </c>
      <c r="E12" s="14">
        <v>1.82</v>
      </c>
      <c r="F12" s="14">
        <v>1.93</v>
      </c>
      <c r="G12" s="14">
        <v>1.85</v>
      </c>
      <c r="H12" s="14">
        <v>1.85</v>
      </c>
      <c r="I12" s="14">
        <v>1.86</v>
      </c>
      <c r="J12" s="14"/>
      <c r="K12" s="14"/>
      <c r="L12" s="14"/>
      <c r="M12" s="14"/>
      <c r="N12" s="25">
        <f t="shared" si="1"/>
        <v>1.8587499999999999</v>
      </c>
      <c r="O12" s="38">
        <f t="shared" si="0"/>
        <v>1.82</v>
      </c>
    </row>
    <row r="13" spans="1:15" ht="19" x14ac:dyDescent="0.25">
      <c r="A13" s="2" t="s">
        <v>40</v>
      </c>
      <c r="B13" s="14">
        <v>2.23</v>
      </c>
      <c r="C13" s="14">
        <v>2.25</v>
      </c>
      <c r="D13" s="14">
        <v>1.93</v>
      </c>
      <c r="E13" s="14">
        <v>1.91</v>
      </c>
      <c r="F13" s="14">
        <v>1.9</v>
      </c>
      <c r="G13" s="14"/>
      <c r="H13" s="14">
        <v>2</v>
      </c>
      <c r="I13" s="14">
        <v>1.96</v>
      </c>
      <c r="J13" s="14"/>
      <c r="K13" s="14"/>
      <c r="L13" s="14"/>
      <c r="M13" s="14"/>
      <c r="N13" s="25">
        <f t="shared" si="1"/>
        <v>2.0257142857142858</v>
      </c>
      <c r="O13" s="38">
        <f t="shared" si="0"/>
        <v>1.9</v>
      </c>
    </row>
    <row r="14" spans="1:15" ht="19" x14ac:dyDescent="0.25">
      <c r="A14" s="2" t="s">
        <v>41</v>
      </c>
      <c r="B14" s="14">
        <v>1.81</v>
      </c>
      <c r="C14" s="14">
        <v>1.8</v>
      </c>
      <c r="D14" s="14">
        <v>1.81</v>
      </c>
      <c r="E14" s="14">
        <v>1.86</v>
      </c>
      <c r="F14" s="14">
        <v>2.0299999999999998</v>
      </c>
      <c r="G14" s="14">
        <v>1.81</v>
      </c>
      <c r="H14" s="54">
        <v>1.69</v>
      </c>
      <c r="I14" s="14">
        <v>1.78</v>
      </c>
      <c r="J14" s="14"/>
      <c r="K14" s="14"/>
      <c r="L14" s="14"/>
      <c r="M14" s="14"/>
      <c r="N14" s="25">
        <f t="shared" si="1"/>
        <v>1.82375</v>
      </c>
      <c r="O14" s="38">
        <f t="shared" si="0"/>
        <v>1.69</v>
      </c>
    </row>
    <row r="15" spans="1:15" ht="19" x14ac:dyDescent="0.25">
      <c r="A15" s="2" t="s">
        <v>91</v>
      </c>
      <c r="B15" s="14">
        <v>2</v>
      </c>
      <c r="C15" s="14"/>
      <c r="D15" s="14"/>
      <c r="E15" s="14"/>
      <c r="F15" s="14"/>
      <c r="G15" s="14">
        <v>2.0099999999999998</v>
      </c>
      <c r="H15" s="14">
        <v>2.0699999999999998</v>
      </c>
      <c r="I15" s="14">
        <v>2.02</v>
      </c>
      <c r="J15" s="14"/>
      <c r="K15" s="14"/>
      <c r="L15" s="14"/>
      <c r="M15" s="14"/>
      <c r="N15" s="25">
        <f t="shared" si="1"/>
        <v>2.0249999999999999</v>
      </c>
      <c r="O15" s="38">
        <f t="shared" si="0"/>
        <v>2</v>
      </c>
    </row>
    <row r="16" spans="1:15" ht="19" x14ac:dyDescent="0.25">
      <c r="A16" s="2" t="s">
        <v>42</v>
      </c>
      <c r="B16" s="14">
        <v>1.8</v>
      </c>
      <c r="C16" s="14">
        <v>1.8</v>
      </c>
      <c r="D16" s="14">
        <v>1.78</v>
      </c>
      <c r="E16" s="14">
        <v>1.77</v>
      </c>
      <c r="F16" s="14">
        <v>1.75</v>
      </c>
      <c r="G16" s="14">
        <v>1.74</v>
      </c>
      <c r="H16" s="54">
        <v>1.71</v>
      </c>
      <c r="I16" s="14">
        <v>1.72</v>
      </c>
      <c r="J16" s="14"/>
      <c r="K16" s="14"/>
      <c r="L16" s="14"/>
      <c r="M16" s="14"/>
      <c r="N16" s="25">
        <f t="shared" si="1"/>
        <v>1.7587500000000003</v>
      </c>
      <c r="O16" s="38">
        <f t="shared" si="0"/>
        <v>1.71</v>
      </c>
    </row>
    <row r="17" spans="1:15" s="10" customFormat="1" x14ac:dyDescent="0.2">
      <c r="A17" s="24" t="s">
        <v>69</v>
      </c>
      <c r="B17" s="28">
        <f t="shared" ref="B17:I17" si="2">AVERAGE(B2:B16)</f>
        <v>1.9606666666666668</v>
      </c>
      <c r="C17" s="28">
        <f t="shared" si="2"/>
        <v>1.9408333333333336</v>
      </c>
      <c r="D17" s="28">
        <f t="shared" si="2"/>
        <v>1.8646153846153846</v>
      </c>
      <c r="E17" s="28">
        <f t="shared" si="2"/>
        <v>1.8649999999999998</v>
      </c>
      <c r="F17" s="28">
        <f t="shared" si="2"/>
        <v>1.9218181818181819</v>
      </c>
      <c r="G17" s="28">
        <f t="shared" si="2"/>
        <v>1.9007692307692305</v>
      </c>
      <c r="H17" s="28">
        <f t="shared" si="2"/>
        <v>1.8528571428571432</v>
      </c>
      <c r="I17" s="28">
        <f t="shared" si="2"/>
        <v>1.8706666666666669</v>
      </c>
      <c r="J17" s="25"/>
      <c r="K17" s="25"/>
      <c r="L17" s="25"/>
      <c r="M17" s="25"/>
      <c r="N17" s="25">
        <f t="shared" si="1"/>
        <v>1.8971533258408257</v>
      </c>
      <c r="O17" s="38"/>
    </row>
    <row r="20" spans="1:15" x14ac:dyDescent="0.2">
      <c r="A20" t="s">
        <v>79</v>
      </c>
      <c r="B20" s="133" t="s">
        <v>80</v>
      </c>
      <c r="C20" s="133"/>
      <c r="D20" s="133"/>
      <c r="E20" s="133"/>
    </row>
  </sheetData>
  <mergeCells count="1">
    <mergeCell ref="B20:E20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5AE8-E391-F24C-86C7-B87A7D76300C}">
  <dimension ref="A1:O30"/>
  <sheetViews>
    <sheetView zoomScale="140" zoomScaleNormal="140" workbookViewId="0">
      <selection activeCell="I12" sqref="I12"/>
    </sheetView>
  </sheetViews>
  <sheetFormatPr baseColWidth="10" defaultRowHeight="16" x14ac:dyDescent="0.2"/>
  <cols>
    <col min="1" max="1" width="19.1640625" bestFit="1" customWidth="1"/>
    <col min="2" max="2" width="9.5" style="15" customWidth="1"/>
    <col min="3" max="4" width="10.83203125" style="15"/>
    <col min="14" max="14" width="10.83203125" style="10"/>
    <col min="15" max="15" width="10.83203125" style="15"/>
  </cols>
  <sheetData>
    <row r="1" spans="1:15" s="10" customFormat="1" ht="19" x14ac:dyDescent="0.25">
      <c r="A1" s="3" t="s">
        <v>43</v>
      </c>
      <c r="B1" s="17">
        <v>46188</v>
      </c>
      <c r="C1" s="17">
        <v>46195</v>
      </c>
      <c r="D1" s="17">
        <v>46217</v>
      </c>
      <c r="E1" s="17">
        <v>46224</v>
      </c>
      <c r="F1" s="17">
        <v>46265</v>
      </c>
      <c r="G1" s="17">
        <v>46273</v>
      </c>
      <c r="H1" s="17">
        <v>46280</v>
      </c>
      <c r="I1" s="17">
        <v>46286</v>
      </c>
      <c r="J1" s="13"/>
      <c r="K1" s="13"/>
      <c r="L1" s="13"/>
      <c r="M1" s="13"/>
      <c r="N1" s="23" t="s">
        <v>22</v>
      </c>
      <c r="O1" s="37" t="s">
        <v>21</v>
      </c>
    </row>
    <row r="2" spans="1:15" ht="19" x14ac:dyDescent="0.25">
      <c r="A2" s="2" t="s">
        <v>30</v>
      </c>
      <c r="B2" s="14">
        <v>11.81</v>
      </c>
      <c r="C2" s="14">
        <v>11.86</v>
      </c>
      <c r="D2" s="14">
        <v>11.07</v>
      </c>
      <c r="E2" s="14"/>
      <c r="F2" s="14">
        <v>10.63</v>
      </c>
      <c r="G2" s="14">
        <v>11.34</v>
      </c>
      <c r="H2" s="14">
        <v>11.16</v>
      </c>
      <c r="I2" s="14">
        <v>11.56</v>
      </c>
      <c r="J2" s="14"/>
      <c r="K2" s="14"/>
      <c r="L2" s="14"/>
      <c r="M2" s="14"/>
      <c r="N2" s="32">
        <f>AVERAGE(B2:M2)</f>
        <v>11.347142857142858</v>
      </c>
      <c r="O2" s="37">
        <f t="shared" ref="O2:O16" si="0">MAX(B2:M2)</f>
        <v>11.86</v>
      </c>
    </row>
    <row r="3" spans="1:15" ht="19" x14ac:dyDescent="0.25">
      <c r="A3" s="2" t="s">
        <v>31</v>
      </c>
      <c r="B3" s="14">
        <v>10.88</v>
      </c>
      <c r="C3" s="14">
        <v>11.64</v>
      </c>
      <c r="D3" s="14">
        <v>11.72</v>
      </c>
      <c r="E3" s="14">
        <v>10.92</v>
      </c>
      <c r="F3" s="14">
        <v>10.36</v>
      </c>
      <c r="G3" s="14">
        <v>11.32</v>
      </c>
      <c r="H3" s="14">
        <v>11.52</v>
      </c>
      <c r="I3" s="14">
        <v>10.93</v>
      </c>
      <c r="J3" s="14"/>
      <c r="K3" s="14"/>
      <c r="L3" s="14"/>
      <c r="M3" s="14"/>
      <c r="N3" s="32">
        <f t="shared" ref="N3:N17" si="1">AVERAGE(B3:M3)</f>
        <v>11.161249999999999</v>
      </c>
      <c r="O3" s="37">
        <f t="shared" si="0"/>
        <v>11.72</v>
      </c>
    </row>
    <row r="4" spans="1:15" ht="19" x14ac:dyDescent="0.25">
      <c r="A4" s="2" t="s">
        <v>32</v>
      </c>
      <c r="B4" s="14">
        <v>10.83</v>
      </c>
      <c r="C4" s="14">
        <v>11.03</v>
      </c>
      <c r="D4" s="14">
        <v>10.83</v>
      </c>
      <c r="E4" s="14">
        <v>11.57</v>
      </c>
      <c r="F4" s="14">
        <v>9.0399999999999991</v>
      </c>
      <c r="G4" s="14">
        <v>10.66</v>
      </c>
      <c r="H4" s="14">
        <v>9.99</v>
      </c>
      <c r="I4" s="14">
        <v>11.34</v>
      </c>
      <c r="J4" s="14"/>
      <c r="K4" s="14"/>
      <c r="L4" s="14"/>
      <c r="M4" s="14"/>
      <c r="N4" s="32">
        <f t="shared" si="1"/>
        <v>10.661249999999999</v>
      </c>
      <c r="O4" s="37">
        <f t="shared" si="0"/>
        <v>11.57</v>
      </c>
    </row>
    <row r="5" spans="1:15" ht="19" x14ac:dyDescent="0.25">
      <c r="A5" s="2" t="s">
        <v>33</v>
      </c>
      <c r="B5" s="14">
        <v>11.04</v>
      </c>
      <c r="C5" s="14">
        <v>11.09</v>
      </c>
      <c r="D5" s="14">
        <v>11.07</v>
      </c>
      <c r="E5" s="14">
        <v>11.6</v>
      </c>
      <c r="F5" s="14">
        <v>9.58</v>
      </c>
      <c r="G5" s="14">
        <v>10.56</v>
      </c>
      <c r="H5" s="14">
        <v>11.5</v>
      </c>
      <c r="I5" s="14">
        <v>10.65</v>
      </c>
      <c r="J5" s="14"/>
      <c r="K5" s="14"/>
      <c r="L5" s="14"/>
      <c r="M5" s="14"/>
      <c r="N5" s="32">
        <f t="shared" si="1"/>
        <v>10.88625</v>
      </c>
      <c r="O5" s="37">
        <f t="shared" si="0"/>
        <v>11.6</v>
      </c>
    </row>
    <row r="6" spans="1:15" ht="19" x14ac:dyDescent="0.25">
      <c r="A6" s="2" t="s">
        <v>34</v>
      </c>
      <c r="B6" s="14">
        <v>11.5</v>
      </c>
      <c r="C6" s="14">
        <v>11.9</v>
      </c>
      <c r="D6" s="14">
        <v>11.27</v>
      </c>
      <c r="E6" s="14">
        <v>11.69</v>
      </c>
      <c r="F6" s="14"/>
      <c r="G6" s="14">
        <v>11.77</v>
      </c>
      <c r="H6" s="14">
        <v>11.97</v>
      </c>
      <c r="I6" s="14">
        <v>11.75</v>
      </c>
      <c r="J6" s="14"/>
      <c r="K6" s="14"/>
      <c r="L6" s="14"/>
      <c r="M6" s="14"/>
      <c r="N6" s="32">
        <f t="shared" si="1"/>
        <v>11.692857142857141</v>
      </c>
      <c r="O6" s="37">
        <f t="shared" si="0"/>
        <v>11.97</v>
      </c>
    </row>
    <row r="7" spans="1:15" ht="19" x14ac:dyDescent="0.25">
      <c r="A7" s="2" t="s">
        <v>35</v>
      </c>
      <c r="B7" s="14">
        <v>8.2200000000000006</v>
      </c>
      <c r="C7" s="14"/>
      <c r="D7" s="14"/>
      <c r="E7" s="14"/>
      <c r="F7" s="14"/>
      <c r="G7" s="14">
        <v>10.11</v>
      </c>
      <c r="H7" s="14">
        <v>10.4</v>
      </c>
      <c r="I7" s="14">
        <v>10.36</v>
      </c>
      <c r="J7" s="14"/>
      <c r="K7" s="14"/>
      <c r="L7" s="14"/>
      <c r="M7" s="14"/>
      <c r="N7" s="32">
        <f t="shared" si="1"/>
        <v>9.7724999999999991</v>
      </c>
      <c r="O7" s="37">
        <f t="shared" si="0"/>
        <v>10.4</v>
      </c>
    </row>
    <row r="8" spans="1:15" ht="19" x14ac:dyDescent="0.25">
      <c r="A8" s="2" t="s">
        <v>55</v>
      </c>
      <c r="B8" s="14">
        <v>10.56</v>
      </c>
      <c r="C8" s="14">
        <v>10.67</v>
      </c>
      <c r="D8" s="14">
        <v>10.92</v>
      </c>
      <c r="E8" s="14">
        <v>10.83</v>
      </c>
      <c r="F8" s="14">
        <v>10.79</v>
      </c>
      <c r="G8" s="14"/>
      <c r="H8" s="14"/>
      <c r="I8" s="14">
        <v>10.85</v>
      </c>
      <c r="J8" s="14"/>
      <c r="K8" s="14"/>
      <c r="L8" s="14"/>
      <c r="M8" s="14"/>
      <c r="N8" s="32">
        <f t="shared" si="1"/>
        <v>10.769999999999998</v>
      </c>
      <c r="O8" s="37">
        <f t="shared" si="0"/>
        <v>10.92</v>
      </c>
    </row>
    <row r="9" spans="1:15" ht="19" x14ac:dyDescent="0.25">
      <c r="A9" s="2" t="s">
        <v>36</v>
      </c>
      <c r="B9" s="14">
        <v>10.61</v>
      </c>
      <c r="C9" s="14">
        <v>10.8</v>
      </c>
      <c r="D9" s="14">
        <v>10.79</v>
      </c>
      <c r="E9" s="14">
        <v>10.15</v>
      </c>
      <c r="F9" s="14">
        <v>10.41</v>
      </c>
      <c r="G9" s="14">
        <v>10.45</v>
      </c>
      <c r="H9" s="14">
        <v>11.13</v>
      </c>
      <c r="I9" s="14">
        <v>11.12</v>
      </c>
      <c r="J9" s="14"/>
      <c r="K9" s="14"/>
      <c r="L9" s="14"/>
      <c r="M9" s="14"/>
      <c r="N9" s="32">
        <f t="shared" si="1"/>
        <v>10.682500000000001</v>
      </c>
      <c r="O9" s="37">
        <f t="shared" si="0"/>
        <v>11.13</v>
      </c>
    </row>
    <row r="10" spans="1:15" ht="19" x14ac:dyDescent="0.25">
      <c r="A10" s="2" t="s">
        <v>37</v>
      </c>
      <c r="B10" s="14">
        <v>10.91</v>
      </c>
      <c r="C10" s="14">
        <v>11.16</v>
      </c>
      <c r="D10" s="14">
        <v>10.71</v>
      </c>
      <c r="E10" s="14"/>
      <c r="F10" s="14">
        <v>10.14</v>
      </c>
      <c r="G10" s="14">
        <v>10.76</v>
      </c>
      <c r="H10" s="14">
        <v>11.19</v>
      </c>
      <c r="I10" s="14">
        <v>10.98</v>
      </c>
      <c r="J10" s="14"/>
      <c r="K10" s="14"/>
      <c r="L10" s="14"/>
      <c r="M10" s="14"/>
      <c r="N10" s="32">
        <f t="shared" si="1"/>
        <v>10.835714285714287</v>
      </c>
      <c r="O10" s="37">
        <f t="shared" si="0"/>
        <v>11.19</v>
      </c>
    </row>
    <row r="11" spans="1:15" ht="19" x14ac:dyDescent="0.25">
      <c r="A11" s="2" t="s">
        <v>38</v>
      </c>
      <c r="B11" s="14">
        <v>10.87</v>
      </c>
      <c r="C11" s="14">
        <v>10.71</v>
      </c>
      <c r="D11" s="14">
        <v>10.59</v>
      </c>
      <c r="E11" s="14"/>
      <c r="F11" s="14"/>
      <c r="G11" s="14">
        <v>10.23</v>
      </c>
      <c r="H11" s="14">
        <v>10.88</v>
      </c>
      <c r="I11" s="14">
        <v>11.25</v>
      </c>
      <c r="J11" s="14"/>
      <c r="K11" s="14"/>
      <c r="L11" s="14"/>
      <c r="M11" s="14"/>
      <c r="N11" s="32">
        <f t="shared" si="1"/>
        <v>10.755000000000001</v>
      </c>
      <c r="O11" s="37">
        <f t="shared" si="0"/>
        <v>11.25</v>
      </c>
    </row>
    <row r="12" spans="1:15" ht="19" x14ac:dyDescent="0.25">
      <c r="A12" s="2" t="s">
        <v>39</v>
      </c>
      <c r="B12" s="14">
        <v>11.06</v>
      </c>
      <c r="C12" s="14">
        <v>11.06</v>
      </c>
      <c r="D12" s="14">
        <v>11.03</v>
      </c>
      <c r="E12" s="14">
        <v>10.61</v>
      </c>
      <c r="F12" s="14">
        <v>10.38</v>
      </c>
      <c r="G12" s="14">
        <v>10.99</v>
      </c>
      <c r="H12" s="14">
        <v>10.82</v>
      </c>
      <c r="I12" s="14">
        <v>10.38</v>
      </c>
      <c r="J12" s="14"/>
      <c r="K12" s="14"/>
      <c r="L12" s="14"/>
      <c r="M12" s="14"/>
      <c r="N12" s="32">
        <f t="shared" si="1"/>
        <v>10.791249999999998</v>
      </c>
      <c r="O12" s="37">
        <f t="shared" si="0"/>
        <v>11.06</v>
      </c>
    </row>
    <row r="13" spans="1:15" ht="19" x14ac:dyDescent="0.25">
      <c r="A13" s="2" t="s">
        <v>40</v>
      </c>
      <c r="B13" s="14">
        <v>9.59</v>
      </c>
      <c r="C13" s="14">
        <v>9.5399999999999991</v>
      </c>
      <c r="D13" s="14">
        <v>9.59</v>
      </c>
      <c r="E13" s="14">
        <v>10.15</v>
      </c>
      <c r="F13" s="14">
        <v>9.84</v>
      </c>
      <c r="G13" s="14"/>
      <c r="H13" s="14">
        <v>9.1300000000000008</v>
      </c>
      <c r="I13" s="14">
        <v>9.52</v>
      </c>
      <c r="J13" s="14"/>
      <c r="K13" s="14"/>
      <c r="L13" s="14"/>
      <c r="M13" s="14"/>
      <c r="N13" s="32">
        <f t="shared" si="1"/>
        <v>9.6228571428571428</v>
      </c>
      <c r="O13" s="37">
        <f t="shared" si="0"/>
        <v>10.15</v>
      </c>
    </row>
    <row r="14" spans="1:15" ht="19" x14ac:dyDescent="0.25">
      <c r="A14" s="2" t="s">
        <v>41</v>
      </c>
      <c r="B14" s="14">
        <v>11.66</v>
      </c>
      <c r="C14" s="14">
        <v>11.72</v>
      </c>
      <c r="D14" s="14">
        <v>11.81</v>
      </c>
      <c r="E14" s="14">
        <v>12.51</v>
      </c>
      <c r="F14" s="14">
        <v>10.33</v>
      </c>
      <c r="G14" s="14">
        <v>12.11</v>
      </c>
      <c r="H14" s="14">
        <v>11.84</v>
      </c>
      <c r="I14" s="14">
        <v>11.61</v>
      </c>
      <c r="J14" s="14"/>
      <c r="K14" s="14"/>
      <c r="L14" s="14"/>
      <c r="M14" s="14"/>
      <c r="N14" s="32">
        <f t="shared" si="1"/>
        <v>11.69875</v>
      </c>
      <c r="O14" s="37">
        <f t="shared" si="0"/>
        <v>12.51</v>
      </c>
    </row>
    <row r="15" spans="1:15" ht="19" x14ac:dyDescent="0.25">
      <c r="A15" s="2" t="s">
        <v>91</v>
      </c>
      <c r="B15" s="14">
        <v>10.5</v>
      </c>
      <c r="C15" s="14"/>
      <c r="D15" s="14"/>
      <c r="E15" s="14"/>
      <c r="F15" s="14"/>
      <c r="G15" s="14">
        <v>10.02</v>
      </c>
      <c r="H15" s="14">
        <v>9.74</v>
      </c>
      <c r="I15" s="14">
        <v>10.82</v>
      </c>
      <c r="J15" s="14"/>
      <c r="K15" s="14"/>
      <c r="L15" s="14"/>
      <c r="M15" s="14"/>
      <c r="N15" s="32">
        <f t="shared" si="1"/>
        <v>10.27</v>
      </c>
      <c r="O15" s="37">
        <f t="shared" si="0"/>
        <v>10.82</v>
      </c>
    </row>
    <row r="16" spans="1:15" ht="19" x14ac:dyDescent="0.25">
      <c r="A16" s="2" t="s">
        <v>42</v>
      </c>
      <c r="B16" s="14">
        <v>10.33</v>
      </c>
      <c r="C16" s="14">
        <v>11.31</v>
      </c>
      <c r="D16" s="14">
        <v>11.03</v>
      </c>
      <c r="E16" s="14">
        <v>10.97</v>
      </c>
      <c r="F16" s="14">
        <v>10.51</v>
      </c>
      <c r="G16" s="14">
        <v>11.02</v>
      </c>
      <c r="H16" s="14">
        <v>10.99</v>
      </c>
      <c r="I16" s="14">
        <v>11.13</v>
      </c>
      <c r="J16" s="14"/>
      <c r="K16" s="14"/>
      <c r="L16" s="14"/>
      <c r="M16" s="14"/>
      <c r="N16" s="32">
        <f t="shared" si="1"/>
        <v>10.911249999999999</v>
      </c>
      <c r="O16" s="37">
        <f t="shared" si="0"/>
        <v>11.31</v>
      </c>
    </row>
    <row r="17" spans="1:15" s="10" customFormat="1" x14ac:dyDescent="0.2">
      <c r="A17" s="27" t="s">
        <v>69</v>
      </c>
      <c r="B17" s="49">
        <f t="shared" ref="B17:I17" si="2">AVERAGE(B2:B16)</f>
        <v>10.691333333333336</v>
      </c>
      <c r="C17" s="49">
        <f t="shared" si="2"/>
        <v>11.114615384615384</v>
      </c>
      <c r="D17" s="49">
        <f t="shared" si="2"/>
        <v>10.956153846153846</v>
      </c>
      <c r="E17" s="49">
        <f t="shared" si="2"/>
        <v>11.100000000000001</v>
      </c>
      <c r="F17" s="49">
        <f t="shared" si="2"/>
        <v>10.182727272727274</v>
      </c>
      <c r="G17" s="49">
        <f t="shared" si="2"/>
        <v>10.872307692307695</v>
      </c>
      <c r="H17" s="49">
        <f t="shared" si="2"/>
        <v>10.875714285714286</v>
      </c>
      <c r="I17" s="49">
        <f t="shared" si="2"/>
        <v>10.95</v>
      </c>
      <c r="J17" s="49"/>
      <c r="K17" s="49"/>
      <c r="L17" s="49"/>
      <c r="M17" s="49"/>
      <c r="N17" s="49">
        <f t="shared" si="1"/>
        <v>10.842856476856477</v>
      </c>
      <c r="O17" s="37"/>
    </row>
    <row r="20" spans="1:15" x14ac:dyDescent="0.2">
      <c r="A20" t="s">
        <v>79</v>
      </c>
      <c r="B20" s="133" t="s">
        <v>82</v>
      </c>
      <c r="C20" s="133"/>
      <c r="D20" s="133"/>
      <c r="E20" s="133"/>
    </row>
    <row r="30" spans="1:15" x14ac:dyDescent="0.2">
      <c r="H30" t="s">
        <v>92</v>
      </c>
    </row>
  </sheetData>
  <mergeCells count="1">
    <mergeCell ref="B20:E20"/>
  </mergeCell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4965-D4E3-4345-B416-E5060B7623F6}">
  <dimension ref="A1:AD20"/>
  <sheetViews>
    <sheetView workbookViewId="0">
      <selection activeCell="G28" sqref="G28"/>
    </sheetView>
  </sheetViews>
  <sheetFormatPr baseColWidth="10" defaultRowHeight="16" x14ac:dyDescent="0.2"/>
  <cols>
    <col min="1" max="1" width="19.1640625" bestFit="1" customWidth="1"/>
    <col min="29" max="29" width="10.83203125" style="10"/>
    <col min="30" max="30" width="10.83203125" style="15"/>
  </cols>
  <sheetData>
    <row r="1" spans="1:30" s="10" customFormat="1" ht="19" x14ac:dyDescent="0.25">
      <c r="A1" s="3" t="s">
        <v>43</v>
      </c>
      <c r="B1" s="17">
        <v>46176</v>
      </c>
      <c r="C1" s="17">
        <v>46182</v>
      </c>
      <c r="D1" s="17">
        <v>46185</v>
      </c>
      <c r="E1" s="17">
        <v>46195</v>
      </c>
      <c r="F1" s="17">
        <v>46202</v>
      </c>
      <c r="G1" s="17">
        <v>46209</v>
      </c>
      <c r="H1" s="17">
        <v>46216</v>
      </c>
      <c r="I1" s="17">
        <v>46223</v>
      </c>
      <c r="J1" s="17">
        <v>46288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3"/>
      <c r="X1" s="13"/>
      <c r="Y1" s="13"/>
      <c r="Z1" s="13"/>
      <c r="AA1" s="13"/>
      <c r="AB1" s="13"/>
      <c r="AC1" s="23" t="s">
        <v>22</v>
      </c>
      <c r="AD1" s="37" t="s">
        <v>21</v>
      </c>
    </row>
    <row r="2" spans="1:30" ht="19" x14ac:dyDescent="0.25">
      <c r="A2" s="2" t="s">
        <v>30</v>
      </c>
      <c r="B2" s="14">
        <v>38.5</v>
      </c>
      <c r="C2" s="14">
        <v>42.7</v>
      </c>
      <c r="D2" s="14">
        <v>42.2</v>
      </c>
      <c r="E2" s="14">
        <v>45.7</v>
      </c>
      <c r="F2" s="14">
        <v>43</v>
      </c>
      <c r="G2" s="14">
        <v>42.8</v>
      </c>
      <c r="H2" s="14">
        <v>43.7</v>
      </c>
      <c r="I2" s="14"/>
      <c r="J2" s="14">
        <v>43.7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32">
        <f>AVERAGE(B2:AB2)</f>
        <v>42.787500000000001</v>
      </c>
      <c r="AD2" s="37">
        <f t="shared" ref="AD2:AD16" si="0">MAX(B2:AB2)</f>
        <v>45.7</v>
      </c>
    </row>
    <row r="3" spans="1:30" ht="19" x14ac:dyDescent="0.25">
      <c r="A3" s="2" t="s">
        <v>31</v>
      </c>
      <c r="B3" s="14">
        <v>37.200000000000003</v>
      </c>
      <c r="C3" s="14">
        <v>35</v>
      </c>
      <c r="D3" s="14">
        <v>35.6</v>
      </c>
      <c r="E3" s="14">
        <v>37.5</v>
      </c>
      <c r="F3" s="14">
        <v>40.9</v>
      </c>
      <c r="G3" s="14">
        <v>42</v>
      </c>
      <c r="H3" s="14">
        <v>40.799999999999997</v>
      </c>
      <c r="I3" s="14">
        <v>41.4</v>
      </c>
      <c r="J3" s="14">
        <v>40.9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32">
        <f t="shared" ref="AC3:AC17" si="1">AVERAGE(B3:AB3)</f>
        <v>39.033333333333331</v>
      </c>
      <c r="AD3" s="37">
        <f t="shared" si="0"/>
        <v>42</v>
      </c>
    </row>
    <row r="4" spans="1:30" ht="19" x14ac:dyDescent="0.25">
      <c r="A4" s="2" t="s">
        <v>32</v>
      </c>
      <c r="B4" s="14">
        <v>46.5</v>
      </c>
      <c r="C4" s="14">
        <v>49.6</v>
      </c>
      <c r="D4" s="14">
        <v>46.4</v>
      </c>
      <c r="E4" s="14">
        <v>45.7</v>
      </c>
      <c r="F4" s="14">
        <v>47</v>
      </c>
      <c r="G4" s="14">
        <v>49.9</v>
      </c>
      <c r="H4" s="14">
        <v>52</v>
      </c>
      <c r="I4" s="14">
        <v>50.7</v>
      </c>
      <c r="J4" s="14">
        <v>51.6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32">
        <f t="shared" si="1"/>
        <v>48.822222222222223</v>
      </c>
      <c r="AD4" s="37">
        <f t="shared" si="0"/>
        <v>52</v>
      </c>
    </row>
    <row r="5" spans="1:30" ht="19" x14ac:dyDescent="0.25">
      <c r="A5" s="2" t="s">
        <v>33</v>
      </c>
      <c r="B5" s="14">
        <v>38.5</v>
      </c>
      <c r="C5" s="14">
        <v>38.4</v>
      </c>
      <c r="D5" s="14">
        <v>38.9</v>
      </c>
      <c r="E5" s="14">
        <v>35.5</v>
      </c>
      <c r="F5" s="14">
        <v>33.700000000000003</v>
      </c>
      <c r="G5" s="14">
        <v>37</v>
      </c>
      <c r="H5" s="14">
        <v>32.5</v>
      </c>
      <c r="I5" s="14">
        <v>36.6</v>
      </c>
      <c r="J5" s="14">
        <v>33.700000000000003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32">
        <f t="shared" si="1"/>
        <v>36.088888888888889</v>
      </c>
      <c r="AD5" s="37">
        <f t="shared" si="0"/>
        <v>38.9</v>
      </c>
    </row>
    <row r="6" spans="1:30" ht="19" x14ac:dyDescent="0.25">
      <c r="A6" s="2" t="s">
        <v>34</v>
      </c>
      <c r="B6" s="14">
        <v>49.1</v>
      </c>
      <c r="C6" s="14">
        <v>48</v>
      </c>
      <c r="D6" s="14">
        <v>48.9</v>
      </c>
      <c r="E6" s="14">
        <v>47</v>
      </c>
      <c r="F6" s="14"/>
      <c r="G6" s="14">
        <v>50.1</v>
      </c>
      <c r="H6" s="14">
        <v>48.2</v>
      </c>
      <c r="I6" s="14">
        <v>51.7</v>
      </c>
      <c r="J6" s="14">
        <v>52.2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32">
        <f t="shared" si="1"/>
        <v>49.4</v>
      </c>
      <c r="AD6" s="37">
        <f t="shared" si="0"/>
        <v>52.2</v>
      </c>
    </row>
    <row r="7" spans="1:30" ht="19" x14ac:dyDescent="0.25">
      <c r="A7" s="2" t="s">
        <v>35</v>
      </c>
      <c r="B7" s="14">
        <v>42</v>
      </c>
      <c r="C7" s="14"/>
      <c r="D7" s="14"/>
      <c r="E7" s="14"/>
      <c r="F7" s="14"/>
      <c r="G7" s="14"/>
      <c r="H7" s="14"/>
      <c r="I7" s="14"/>
      <c r="J7" s="14">
        <v>42.1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32">
        <f t="shared" si="1"/>
        <v>42.05</v>
      </c>
      <c r="AD7" s="37">
        <f t="shared" si="0"/>
        <v>42.1</v>
      </c>
    </row>
    <row r="8" spans="1:30" ht="19" x14ac:dyDescent="0.25">
      <c r="A8" s="2" t="s">
        <v>55</v>
      </c>
      <c r="B8" s="14">
        <v>39.299999999999997</v>
      </c>
      <c r="C8" s="14">
        <v>40.6</v>
      </c>
      <c r="D8" s="14">
        <v>40.799999999999997</v>
      </c>
      <c r="E8" s="14">
        <v>38.700000000000003</v>
      </c>
      <c r="F8" s="14">
        <v>42.4</v>
      </c>
      <c r="G8" s="14">
        <v>42.5</v>
      </c>
      <c r="H8" s="14">
        <v>44.7</v>
      </c>
      <c r="I8" s="14">
        <v>46.4</v>
      </c>
      <c r="J8" s="14">
        <v>43.8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32">
        <f t="shared" si="1"/>
        <v>42.133333333333333</v>
      </c>
      <c r="AD8" s="37">
        <f t="shared" si="0"/>
        <v>46.4</v>
      </c>
    </row>
    <row r="9" spans="1:30" ht="19" x14ac:dyDescent="0.25">
      <c r="A9" s="2" t="s">
        <v>36</v>
      </c>
      <c r="B9" s="14">
        <v>36.200000000000003</v>
      </c>
      <c r="C9" s="14">
        <v>33.5</v>
      </c>
      <c r="D9" s="14">
        <v>37.9</v>
      </c>
      <c r="E9" s="14">
        <v>38.700000000000003</v>
      </c>
      <c r="F9" s="14">
        <v>38.799999999999997</v>
      </c>
      <c r="G9" s="14">
        <v>38.6</v>
      </c>
      <c r="H9" s="14">
        <v>36.700000000000003</v>
      </c>
      <c r="I9" s="14">
        <v>38.700000000000003</v>
      </c>
      <c r="J9" s="14">
        <v>41.4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32">
        <f t="shared" si="1"/>
        <v>37.833333333333336</v>
      </c>
      <c r="AD9" s="37">
        <f t="shared" si="0"/>
        <v>41.4</v>
      </c>
    </row>
    <row r="10" spans="1:30" ht="19" x14ac:dyDescent="0.25">
      <c r="A10" s="2" t="s">
        <v>37</v>
      </c>
      <c r="B10" s="14">
        <v>43.7</v>
      </c>
      <c r="C10" s="14">
        <v>38.9</v>
      </c>
      <c r="D10" s="14">
        <v>43.7</v>
      </c>
      <c r="E10" s="14">
        <v>39.9</v>
      </c>
      <c r="F10" s="14">
        <v>45.2</v>
      </c>
      <c r="G10" s="14">
        <v>41.7</v>
      </c>
      <c r="H10" s="14">
        <v>40.799999999999997</v>
      </c>
      <c r="I10" s="14"/>
      <c r="J10" s="14">
        <v>44.3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32">
        <f t="shared" si="1"/>
        <v>42.274999999999999</v>
      </c>
      <c r="AD10" s="37">
        <f t="shared" si="0"/>
        <v>45.2</v>
      </c>
    </row>
    <row r="11" spans="1:30" ht="19" x14ac:dyDescent="0.25">
      <c r="A11" s="2" t="s">
        <v>38</v>
      </c>
      <c r="B11" s="14">
        <v>40.4</v>
      </c>
      <c r="C11" s="14">
        <v>36.9</v>
      </c>
      <c r="D11" s="14">
        <v>41.3</v>
      </c>
      <c r="E11" s="14">
        <v>41.3</v>
      </c>
      <c r="F11" s="14">
        <v>41.8</v>
      </c>
      <c r="G11" s="14">
        <v>44.6</v>
      </c>
      <c r="H11" s="14">
        <v>42</v>
      </c>
      <c r="I11" s="14">
        <v>40</v>
      </c>
      <c r="J11" s="14">
        <v>36.5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32">
        <f t="shared" si="1"/>
        <v>40.533333333333331</v>
      </c>
      <c r="AD11" s="37">
        <f t="shared" si="0"/>
        <v>44.6</v>
      </c>
    </row>
    <row r="12" spans="1:30" ht="19" x14ac:dyDescent="0.25">
      <c r="A12" s="2" t="s">
        <v>39</v>
      </c>
      <c r="B12" s="14">
        <v>42.5</v>
      </c>
      <c r="C12" s="14">
        <v>36.700000000000003</v>
      </c>
      <c r="D12" s="14">
        <v>42.8</v>
      </c>
      <c r="E12" s="14">
        <v>40</v>
      </c>
      <c r="F12" s="14">
        <v>44</v>
      </c>
      <c r="G12" s="14">
        <v>45.5</v>
      </c>
      <c r="H12" s="14">
        <v>42.3</v>
      </c>
      <c r="I12" s="14">
        <v>43.6</v>
      </c>
      <c r="J12" s="14">
        <v>43.5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32">
        <f t="shared" si="1"/>
        <v>42.322222222222223</v>
      </c>
      <c r="AD12" s="37">
        <f t="shared" si="0"/>
        <v>45.5</v>
      </c>
    </row>
    <row r="13" spans="1:30" ht="19" x14ac:dyDescent="0.25">
      <c r="A13" s="2" t="s">
        <v>40</v>
      </c>
      <c r="B13" s="14">
        <v>37.9</v>
      </c>
      <c r="C13" s="14">
        <v>41.2</v>
      </c>
      <c r="D13" s="14">
        <v>39.5</v>
      </c>
      <c r="E13" s="14">
        <v>34.799999999999997</v>
      </c>
      <c r="F13" s="14">
        <v>39.1</v>
      </c>
      <c r="G13" s="14">
        <v>40</v>
      </c>
      <c r="H13" s="14">
        <v>40.9</v>
      </c>
      <c r="I13" s="14">
        <v>38.700000000000003</v>
      </c>
      <c r="J13" s="14">
        <v>43.8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32">
        <f t="shared" si="1"/>
        <v>39.544444444444444</v>
      </c>
      <c r="AD13" s="37">
        <f t="shared" si="0"/>
        <v>43.8</v>
      </c>
    </row>
    <row r="14" spans="1:30" ht="19" x14ac:dyDescent="0.25">
      <c r="A14" s="2" t="s">
        <v>41</v>
      </c>
      <c r="B14" s="14">
        <v>44.7</v>
      </c>
      <c r="C14" s="14">
        <v>45</v>
      </c>
      <c r="D14" s="14">
        <v>44.5</v>
      </c>
      <c r="E14" s="14">
        <v>46.9</v>
      </c>
      <c r="F14" s="14">
        <v>45.6</v>
      </c>
      <c r="G14" s="14">
        <v>45.9</v>
      </c>
      <c r="H14" s="14">
        <v>48</v>
      </c>
      <c r="I14" s="14">
        <v>49.3</v>
      </c>
      <c r="J14" s="14">
        <v>49.4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32">
        <f t="shared" si="1"/>
        <v>46.588888888888881</v>
      </c>
      <c r="AD14" s="37">
        <f t="shared" si="0"/>
        <v>49.4</v>
      </c>
    </row>
    <row r="15" spans="1:30" ht="19" x14ac:dyDescent="0.25">
      <c r="A15" s="2" t="s">
        <v>91</v>
      </c>
      <c r="B15" s="14">
        <v>33</v>
      </c>
      <c r="C15" s="14"/>
      <c r="D15" s="14"/>
      <c r="E15" s="14"/>
      <c r="F15" s="14"/>
      <c r="G15" s="14"/>
      <c r="H15" s="14"/>
      <c r="I15" s="14"/>
      <c r="J15" s="14">
        <v>33.6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32">
        <f t="shared" si="1"/>
        <v>33.299999999999997</v>
      </c>
      <c r="AD15" s="37">
        <f t="shared" si="0"/>
        <v>33.6</v>
      </c>
    </row>
    <row r="16" spans="1:30" ht="19" x14ac:dyDescent="0.25">
      <c r="A16" s="2" t="s">
        <v>42</v>
      </c>
      <c r="B16" s="14">
        <v>45.6</v>
      </c>
      <c r="C16" s="14">
        <v>46.6</v>
      </c>
      <c r="D16" s="14">
        <v>48.3</v>
      </c>
      <c r="E16" s="14">
        <v>55.7</v>
      </c>
      <c r="F16" s="14">
        <v>55.4</v>
      </c>
      <c r="G16" s="14">
        <v>50.9</v>
      </c>
      <c r="H16" s="14">
        <v>50.4</v>
      </c>
      <c r="I16" s="14">
        <v>54.1</v>
      </c>
      <c r="J16" s="14">
        <v>55.1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32">
        <f t="shared" si="1"/>
        <v>51.344444444444449</v>
      </c>
      <c r="AD16" s="37">
        <f t="shared" si="0"/>
        <v>55.7</v>
      </c>
    </row>
    <row r="17" spans="1:30" s="10" customFormat="1" x14ac:dyDescent="0.2">
      <c r="A17" s="31" t="s">
        <v>69</v>
      </c>
      <c r="B17" s="32">
        <f t="shared" ref="B17:I17" si="2">AVERAGE(B2:B16)</f>
        <v>41.006666666666661</v>
      </c>
      <c r="C17" s="32">
        <f t="shared" si="2"/>
        <v>41.007692307692302</v>
      </c>
      <c r="D17" s="32">
        <f t="shared" si="2"/>
        <v>42.369230769230768</v>
      </c>
      <c r="E17" s="32">
        <f t="shared" si="2"/>
        <v>42.107692307692304</v>
      </c>
      <c r="F17" s="32">
        <f t="shared" si="2"/>
        <v>43.07500000000001</v>
      </c>
      <c r="G17" s="32">
        <f t="shared" si="2"/>
        <v>43.96153846153846</v>
      </c>
      <c r="H17" s="32">
        <f t="shared" si="2"/>
        <v>43.307692307692299</v>
      </c>
      <c r="I17" s="32">
        <f t="shared" si="2"/>
        <v>44.654545454545456</v>
      </c>
      <c r="J17" s="32">
        <v>43.7</v>
      </c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>
        <f t="shared" si="1"/>
        <v>42.798895363895355</v>
      </c>
      <c r="AD17" s="37"/>
    </row>
    <row r="20" spans="1:30" x14ac:dyDescent="0.2">
      <c r="A20" t="s">
        <v>79</v>
      </c>
      <c r="B20" s="133" t="s">
        <v>83</v>
      </c>
      <c r="C20" s="133"/>
      <c r="D20" s="133"/>
      <c r="E20" s="133"/>
      <c r="F20" s="133"/>
      <c r="N20" s="10"/>
      <c r="O20" s="15"/>
      <c r="AC20"/>
      <c r="AD20"/>
    </row>
  </sheetData>
  <mergeCells count="1">
    <mergeCell ref="B20:F20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5E61-16BC-0B49-A77F-C244986D05C6}">
  <dimension ref="A1:O20"/>
  <sheetViews>
    <sheetView workbookViewId="0">
      <selection activeCell="B15" sqref="B15"/>
    </sheetView>
  </sheetViews>
  <sheetFormatPr baseColWidth="10" defaultRowHeight="16" x14ac:dyDescent="0.2"/>
  <cols>
    <col min="1" max="1" width="19.1640625" bestFit="1" customWidth="1"/>
    <col min="2" max="2" width="9.5" style="15" customWidth="1"/>
    <col min="3" max="13" width="10.83203125" style="15"/>
    <col min="15" max="15" width="10.83203125" style="15"/>
  </cols>
  <sheetData>
    <row r="1" spans="1:15" s="10" customFormat="1" ht="19" x14ac:dyDescent="0.25">
      <c r="A1" s="3" t="s">
        <v>43</v>
      </c>
      <c r="B1" s="17">
        <v>46176</v>
      </c>
      <c r="C1" s="17">
        <v>46195</v>
      </c>
      <c r="D1" s="17">
        <v>46216</v>
      </c>
      <c r="E1" s="17">
        <v>46223</v>
      </c>
      <c r="F1" s="17">
        <v>46288</v>
      </c>
      <c r="G1" s="13"/>
      <c r="H1" s="13"/>
      <c r="I1" s="13"/>
      <c r="J1" s="13"/>
      <c r="K1" s="13"/>
      <c r="L1" s="13"/>
      <c r="M1" s="13"/>
      <c r="N1" s="23" t="s">
        <v>22</v>
      </c>
      <c r="O1" s="37" t="s">
        <v>21</v>
      </c>
    </row>
    <row r="2" spans="1:15" ht="19" x14ac:dyDescent="0.25">
      <c r="A2" s="2" t="s">
        <v>30</v>
      </c>
      <c r="B2" s="14">
        <v>64.900000000000006</v>
      </c>
      <c r="C2" s="14">
        <v>67.8</v>
      </c>
      <c r="D2" s="14">
        <v>65.2</v>
      </c>
      <c r="E2" s="14">
        <v>65.5</v>
      </c>
      <c r="F2" s="14">
        <v>62.2</v>
      </c>
      <c r="G2" s="14"/>
      <c r="H2" s="14"/>
      <c r="I2" s="14"/>
      <c r="J2" s="14"/>
      <c r="K2" s="14"/>
      <c r="L2" s="14"/>
      <c r="M2" s="14"/>
      <c r="N2" s="46">
        <f>AVERAGE(B2:M2)</f>
        <v>65.11999999999999</v>
      </c>
      <c r="O2" s="47">
        <f>MAX(B2:M2)</f>
        <v>67.8</v>
      </c>
    </row>
    <row r="3" spans="1:15" ht="19" x14ac:dyDescent="0.25">
      <c r="A3" s="2" t="s">
        <v>31</v>
      </c>
      <c r="B3" s="14">
        <v>52.4</v>
      </c>
      <c r="C3" s="14">
        <v>51.3</v>
      </c>
      <c r="D3" s="14">
        <v>60.9</v>
      </c>
      <c r="E3" s="14">
        <v>59.8</v>
      </c>
      <c r="F3" s="14">
        <v>59.6</v>
      </c>
      <c r="G3" s="14"/>
      <c r="H3" s="14"/>
      <c r="I3" s="14"/>
      <c r="J3" s="14"/>
      <c r="K3" s="14"/>
      <c r="L3" s="14"/>
      <c r="M3" s="14"/>
      <c r="N3" s="46">
        <f t="shared" ref="N3:N17" si="0">AVERAGE(B3:M3)</f>
        <v>56.8</v>
      </c>
      <c r="O3" s="47">
        <f t="shared" ref="O3:O16" si="1">MAX(B3:M3)</f>
        <v>60.9</v>
      </c>
    </row>
    <row r="4" spans="1:15" ht="19" x14ac:dyDescent="0.25">
      <c r="A4" s="2" t="s">
        <v>32</v>
      </c>
      <c r="B4" s="14">
        <v>75.8</v>
      </c>
      <c r="C4" s="14">
        <v>79.8</v>
      </c>
      <c r="D4" s="14">
        <v>76.599999999999994</v>
      </c>
      <c r="E4" s="14">
        <v>80.3</v>
      </c>
      <c r="F4" s="14">
        <v>82.2</v>
      </c>
      <c r="G4" s="14"/>
      <c r="H4" s="14"/>
      <c r="I4" s="14"/>
      <c r="J4" s="14"/>
      <c r="K4" s="14"/>
      <c r="L4" s="14"/>
      <c r="M4" s="14"/>
      <c r="N4" s="46">
        <f t="shared" si="0"/>
        <v>78.94</v>
      </c>
      <c r="O4" s="47">
        <f t="shared" si="1"/>
        <v>82.2</v>
      </c>
    </row>
    <row r="5" spans="1:15" ht="19" x14ac:dyDescent="0.25">
      <c r="A5" s="2" t="s">
        <v>33</v>
      </c>
      <c r="B5" s="14">
        <v>55.3</v>
      </c>
      <c r="C5" s="14">
        <v>51.6</v>
      </c>
      <c r="D5" s="14">
        <v>56.4</v>
      </c>
      <c r="E5" s="14">
        <v>50.7</v>
      </c>
      <c r="F5" s="14">
        <v>56.2</v>
      </c>
      <c r="G5" s="14"/>
      <c r="H5" s="14"/>
      <c r="I5" s="14"/>
      <c r="J5" s="14"/>
      <c r="K5" s="14"/>
      <c r="L5" s="14"/>
      <c r="M5" s="14"/>
      <c r="N5" s="46">
        <f t="shared" si="0"/>
        <v>54.04</v>
      </c>
      <c r="O5" s="47">
        <f t="shared" si="1"/>
        <v>56.4</v>
      </c>
    </row>
    <row r="6" spans="1:15" ht="19" x14ac:dyDescent="0.25">
      <c r="A6" s="2" t="s">
        <v>34</v>
      </c>
      <c r="B6" s="14">
        <v>76.400000000000006</v>
      </c>
      <c r="C6" s="14">
        <v>73.099999999999994</v>
      </c>
      <c r="D6" s="14">
        <v>79.400000000000006</v>
      </c>
      <c r="E6" s="14">
        <v>86.1</v>
      </c>
      <c r="F6" s="14">
        <v>86</v>
      </c>
      <c r="G6" s="14"/>
      <c r="H6" s="14"/>
      <c r="I6" s="14"/>
      <c r="J6" s="14"/>
      <c r="K6" s="14"/>
      <c r="L6" s="14"/>
      <c r="M6" s="14"/>
      <c r="N6" s="46">
        <f t="shared" si="0"/>
        <v>80.2</v>
      </c>
      <c r="O6" s="47">
        <f t="shared" si="1"/>
        <v>86.1</v>
      </c>
    </row>
    <row r="7" spans="1:15" ht="19" x14ac:dyDescent="0.25">
      <c r="A7" s="2" t="s">
        <v>35</v>
      </c>
      <c r="B7" s="14">
        <v>58</v>
      </c>
      <c r="C7" s="14"/>
      <c r="D7" s="14"/>
      <c r="E7" s="14"/>
      <c r="F7" s="14">
        <v>58.2</v>
      </c>
      <c r="G7" s="14"/>
      <c r="H7" s="14"/>
      <c r="I7" s="14"/>
      <c r="J7" s="14"/>
      <c r="K7" s="14"/>
      <c r="L7" s="14"/>
      <c r="M7" s="14"/>
      <c r="N7" s="46">
        <f t="shared" si="0"/>
        <v>58.1</v>
      </c>
      <c r="O7" s="47">
        <f t="shared" si="1"/>
        <v>58.2</v>
      </c>
    </row>
    <row r="8" spans="1:15" ht="19" x14ac:dyDescent="0.25">
      <c r="A8" s="2" t="s">
        <v>55</v>
      </c>
      <c r="B8" s="14">
        <v>55.3</v>
      </c>
      <c r="C8" s="14">
        <v>68</v>
      </c>
      <c r="D8" s="14">
        <v>63.1</v>
      </c>
      <c r="E8" s="14">
        <v>70.099999999999994</v>
      </c>
      <c r="F8" s="14">
        <v>61.3</v>
      </c>
      <c r="G8" s="14"/>
      <c r="H8" s="14"/>
      <c r="I8" s="14"/>
      <c r="J8" s="14"/>
      <c r="K8" s="14"/>
      <c r="L8" s="14"/>
      <c r="M8" s="14"/>
      <c r="N8" s="46">
        <f t="shared" si="0"/>
        <v>63.56</v>
      </c>
      <c r="O8" s="47">
        <f t="shared" si="1"/>
        <v>70.099999999999994</v>
      </c>
    </row>
    <row r="9" spans="1:15" ht="19" x14ac:dyDescent="0.25">
      <c r="A9" s="2" t="s">
        <v>36</v>
      </c>
      <c r="B9" s="14">
        <v>48.8</v>
      </c>
      <c r="C9" s="14">
        <v>53.7</v>
      </c>
      <c r="D9" s="14">
        <v>50.3</v>
      </c>
      <c r="E9" s="14">
        <v>52.2</v>
      </c>
      <c r="F9" s="14">
        <v>56.7</v>
      </c>
      <c r="G9" s="14"/>
      <c r="H9" s="14"/>
      <c r="I9" s="14"/>
      <c r="J9" s="14"/>
      <c r="K9" s="14"/>
      <c r="L9" s="14"/>
      <c r="M9" s="14"/>
      <c r="N9" s="46">
        <f t="shared" si="0"/>
        <v>52.339999999999996</v>
      </c>
      <c r="O9" s="47">
        <f t="shared" si="1"/>
        <v>56.7</v>
      </c>
    </row>
    <row r="10" spans="1:15" ht="19" x14ac:dyDescent="0.25">
      <c r="A10" s="2" t="s">
        <v>37</v>
      </c>
      <c r="B10" s="14">
        <v>61.4</v>
      </c>
      <c r="C10" s="14">
        <v>64.3</v>
      </c>
      <c r="D10" s="14">
        <v>67.3</v>
      </c>
      <c r="E10" s="14">
        <v>64.3</v>
      </c>
      <c r="F10" s="14">
        <v>68.400000000000006</v>
      </c>
      <c r="G10" s="14"/>
      <c r="H10" s="14"/>
      <c r="I10" s="14"/>
      <c r="J10" s="14"/>
      <c r="K10" s="14"/>
      <c r="L10" s="14"/>
      <c r="M10" s="14"/>
      <c r="N10" s="46">
        <f t="shared" si="0"/>
        <v>65.140000000000015</v>
      </c>
      <c r="O10" s="47">
        <f t="shared" si="1"/>
        <v>68.400000000000006</v>
      </c>
    </row>
    <row r="11" spans="1:15" ht="19" x14ac:dyDescent="0.25">
      <c r="A11" s="2" t="s">
        <v>38</v>
      </c>
      <c r="B11" s="14">
        <v>55.6</v>
      </c>
      <c r="C11" s="14">
        <v>59.8</v>
      </c>
      <c r="D11" s="14">
        <v>66</v>
      </c>
      <c r="E11" s="14">
        <v>61.5</v>
      </c>
      <c r="F11" s="14">
        <v>57.3</v>
      </c>
      <c r="G11" s="14"/>
      <c r="H11" s="14"/>
      <c r="I11" s="14"/>
      <c r="J11" s="14"/>
      <c r="K11" s="14"/>
      <c r="L11" s="14"/>
      <c r="M11" s="14"/>
      <c r="N11" s="46">
        <f t="shared" si="0"/>
        <v>60.04</v>
      </c>
      <c r="O11" s="47">
        <f t="shared" si="1"/>
        <v>66</v>
      </c>
    </row>
    <row r="12" spans="1:15" ht="19" x14ac:dyDescent="0.25">
      <c r="A12" s="2" t="s">
        <v>39</v>
      </c>
      <c r="B12" s="14">
        <v>55.9</v>
      </c>
      <c r="C12" s="14">
        <v>61.1</v>
      </c>
      <c r="D12" s="14">
        <v>63.8</v>
      </c>
      <c r="E12" s="14">
        <v>60.6</v>
      </c>
      <c r="F12" s="14">
        <v>62.9</v>
      </c>
      <c r="G12" s="14"/>
      <c r="H12" s="14"/>
      <c r="I12" s="14"/>
      <c r="J12" s="14"/>
      <c r="K12" s="14"/>
      <c r="L12" s="14"/>
      <c r="M12" s="14"/>
      <c r="N12" s="46">
        <f t="shared" si="0"/>
        <v>60.86</v>
      </c>
      <c r="O12" s="47">
        <f t="shared" si="1"/>
        <v>63.8</v>
      </c>
    </row>
    <row r="13" spans="1:15" ht="19" x14ac:dyDescent="0.25">
      <c r="A13" s="2" t="s">
        <v>40</v>
      </c>
      <c r="B13" s="14">
        <v>60.2</v>
      </c>
      <c r="C13" s="14">
        <v>61</v>
      </c>
      <c r="D13" s="14">
        <v>62</v>
      </c>
      <c r="E13" s="14">
        <v>58.8</v>
      </c>
      <c r="F13" s="14">
        <v>63.3</v>
      </c>
      <c r="G13" s="14"/>
      <c r="H13" s="14"/>
      <c r="I13" s="14"/>
      <c r="J13" s="14"/>
      <c r="K13" s="14"/>
      <c r="L13" s="14"/>
      <c r="M13" s="14"/>
      <c r="N13" s="46">
        <f t="shared" si="0"/>
        <v>61.06</v>
      </c>
      <c r="O13" s="47">
        <f t="shared" si="1"/>
        <v>63.3</v>
      </c>
    </row>
    <row r="14" spans="1:15" ht="19" x14ac:dyDescent="0.25">
      <c r="A14" s="2" t="s">
        <v>41</v>
      </c>
      <c r="B14" s="14">
        <v>68.900000000000006</v>
      </c>
      <c r="C14" s="14">
        <v>72.8</v>
      </c>
      <c r="D14" s="14">
        <v>80.7</v>
      </c>
      <c r="E14" s="14">
        <v>80.7</v>
      </c>
      <c r="F14" s="14">
        <v>74.5</v>
      </c>
      <c r="G14" s="14"/>
      <c r="H14" s="14"/>
      <c r="I14" s="14"/>
      <c r="J14" s="14"/>
      <c r="K14" s="14"/>
      <c r="L14" s="14"/>
      <c r="M14" s="14"/>
      <c r="N14" s="46">
        <f t="shared" si="0"/>
        <v>75.52</v>
      </c>
      <c r="O14" s="47">
        <f t="shared" si="1"/>
        <v>80.7</v>
      </c>
    </row>
    <row r="15" spans="1:15" ht="19" x14ac:dyDescent="0.25">
      <c r="A15" s="2" t="s">
        <v>91</v>
      </c>
      <c r="B15" s="14">
        <v>52</v>
      </c>
      <c r="C15" s="14"/>
      <c r="D15" s="14"/>
      <c r="E15" s="14"/>
      <c r="F15" s="14">
        <v>52.9</v>
      </c>
      <c r="G15" s="14"/>
      <c r="H15" s="14"/>
      <c r="I15" s="14"/>
      <c r="J15" s="14"/>
      <c r="K15" s="14"/>
      <c r="L15" s="14"/>
      <c r="M15" s="14"/>
      <c r="N15" s="46">
        <f t="shared" si="0"/>
        <v>52.45</v>
      </c>
      <c r="O15" s="47">
        <f t="shared" si="1"/>
        <v>52.9</v>
      </c>
    </row>
    <row r="16" spans="1:15" ht="19" x14ac:dyDescent="0.25">
      <c r="A16" s="2" t="s">
        <v>42</v>
      </c>
      <c r="B16" s="14">
        <v>69.2</v>
      </c>
      <c r="C16" s="14">
        <v>76.5</v>
      </c>
      <c r="D16" s="14">
        <v>76.8</v>
      </c>
      <c r="E16" s="14">
        <v>77.3</v>
      </c>
      <c r="F16" s="14">
        <v>76.900000000000006</v>
      </c>
      <c r="G16" s="14"/>
      <c r="H16" s="14"/>
      <c r="I16" s="14"/>
      <c r="J16" s="14"/>
      <c r="K16" s="14"/>
      <c r="L16" s="14"/>
      <c r="M16" s="14"/>
      <c r="N16" s="46">
        <f t="shared" si="0"/>
        <v>75.34</v>
      </c>
      <c r="O16" s="47">
        <f t="shared" si="1"/>
        <v>77.3</v>
      </c>
    </row>
    <row r="17" spans="1:15" s="10" customFormat="1" x14ac:dyDescent="0.2">
      <c r="A17" s="27" t="s">
        <v>69</v>
      </c>
      <c r="B17" s="32">
        <f>AVERAGE(B2:B16)</f>
        <v>60.673333333333339</v>
      </c>
      <c r="C17" s="32">
        <f t="shared" ref="C17:F17" si="2">AVERAGE(C2:C16)</f>
        <v>64.676923076923075</v>
      </c>
      <c r="D17" s="32">
        <f t="shared" si="2"/>
        <v>66.807692307692307</v>
      </c>
      <c r="E17" s="32">
        <f t="shared" si="2"/>
        <v>66.761538461538464</v>
      </c>
      <c r="F17" s="32">
        <f t="shared" si="2"/>
        <v>65.239999999999981</v>
      </c>
      <c r="G17" s="32"/>
      <c r="H17" s="32"/>
      <c r="I17" s="32"/>
      <c r="J17" s="32"/>
      <c r="K17" s="32"/>
      <c r="L17" s="32"/>
      <c r="M17" s="32"/>
      <c r="N17" s="46">
        <f t="shared" si="0"/>
        <v>64.831897435897446</v>
      </c>
      <c r="O17" s="47"/>
    </row>
    <row r="20" spans="1:15" x14ac:dyDescent="0.2">
      <c r="A20" t="s">
        <v>79</v>
      </c>
      <c r="B20" t="s">
        <v>84</v>
      </c>
      <c r="C20"/>
      <c r="D20"/>
      <c r="E20"/>
      <c r="F20"/>
      <c r="G20"/>
      <c r="H20"/>
      <c r="I20"/>
      <c r="J20"/>
      <c r="K20"/>
      <c r="L20"/>
      <c r="M20"/>
      <c r="N20" s="10"/>
    </row>
  </sheetData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DF100-745D-BA43-946A-76B8D60EC084}">
  <dimension ref="A1:O20"/>
  <sheetViews>
    <sheetView workbookViewId="0">
      <selection activeCell="B15" sqref="B15"/>
    </sheetView>
  </sheetViews>
  <sheetFormatPr baseColWidth="10" defaultRowHeight="16" x14ac:dyDescent="0.2"/>
  <cols>
    <col min="1" max="1" width="19.1640625" bestFit="1" customWidth="1"/>
    <col min="2" max="2" width="9.5" style="15" customWidth="1"/>
    <col min="3" max="3" width="10.83203125" style="15"/>
    <col min="14" max="14" width="10.83203125" style="10"/>
    <col min="15" max="15" width="10.83203125" style="15"/>
  </cols>
  <sheetData>
    <row r="1" spans="1:15" s="10" customFormat="1" ht="19" x14ac:dyDescent="0.25">
      <c r="A1" s="3" t="s">
        <v>43</v>
      </c>
      <c r="B1" s="17">
        <v>46175</v>
      </c>
      <c r="C1" s="17">
        <v>46224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23" t="s">
        <v>22</v>
      </c>
      <c r="O1" s="37" t="s">
        <v>21</v>
      </c>
    </row>
    <row r="2" spans="1:15" ht="19" x14ac:dyDescent="0.25">
      <c r="A2" s="2" t="s">
        <v>30</v>
      </c>
      <c r="B2" s="14">
        <v>38.5</v>
      </c>
      <c r="C2" s="14"/>
      <c r="D2" s="12"/>
      <c r="E2" s="12"/>
      <c r="F2" s="12"/>
      <c r="G2" s="12"/>
      <c r="H2" s="12"/>
      <c r="I2" s="12"/>
      <c r="J2" s="12"/>
      <c r="K2" s="12"/>
      <c r="L2" s="12"/>
      <c r="M2" s="12"/>
      <c r="N2" s="32">
        <f>AVERAGE(B2:M2)</f>
        <v>38.5</v>
      </c>
      <c r="O2" s="37">
        <f t="shared" ref="O2:O16" si="0">MAX(B2:M2)</f>
        <v>38.5</v>
      </c>
    </row>
    <row r="3" spans="1:15" ht="19" x14ac:dyDescent="0.25">
      <c r="A3" s="2" t="s">
        <v>31</v>
      </c>
      <c r="B3" s="14">
        <v>29.5</v>
      </c>
      <c r="C3" s="14">
        <v>35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32">
        <f t="shared" ref="N3:N17" si="1">AVERAGE(B3:M3)</f>
        <v>32.25</v>
      </c>
      <c r="O3" s="37">
        <f t="shared" si="0"/>
        <v>35</v>
      </c>
    </row>
    <row r="4" spans="1:15" ht="19" x14ac:dyDescent="0.25">
      <c r="A4" s="2" t="s">
        <v>32</v>
      </c>
      <c r="B4" s="14">
        <v>41.5</v>
      </c>
      <c r="C4" s="14">
        <v>43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32">
        <f t="shared" si="1"/>
        <v>42.25</v>
      </c>
      <c r="O4" s="37">
        <f t="shared" si="0"/>
        <v>43</v>
      </c>
    </row>
    <row r="5" spans="1:15" ht="19" x14ac:dyDescent="0.25">
      <c r="A5" s="2" t="s">
        <v>33</v>
      </c>
      <c r="B5" s="14">
        <v>40</v>
      </c>
      <c r="C5" s="14">
        <v>40.5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32">
        <f t="shared" si="1"/>
        <v>40.25</v>
      </c>
      <c r="O5" s="37">
        <f t="shared" si="0"/>
        <v>40.5</v>
      </c>
    </row>
    <row r="6" spans="1:15" ht="19" x14ac:dyDescent="0.25">
      <c r="A6" s="2" t="s">
        <v>34</v>
      </c>
      <c r="B6" s="14">
        <v>37.5</v>
      </c>
      <c r="C6" s="14">
        <v>40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32">
        <f t="shared" si="1"/>
        <v>38.75</v>
      </c>
      <c r="O6" s="37">
        <f t="shared" si="0"/>
        <v>40</v>
      </c>
    </row>
    <row r="7" spans="1:15" ht="19" x14ac:dyDescent="0.25">
      <c r="A7" s="2" t="s">
        <v>35</v>
      </c>
      <c r="B7" s="14"/>
      <c r="C7" s="14"/>
      <c r="D7" s="12"/>
      <c r="E7" s="12"/>
      <c r="F7" s="12"/>
      <c r="G7" s="12"/>
      <c r="H7" s="12"/>
      <c r="I7" s="12"/>
      <c r="J7" s="12"/>
      <c r="K7" s="12"/>
      <c r="L7" s="12"/>
      <c r="M7" s="12"/>
      <c r="N7" s="32" t="e">
        <f t="shared" si="1"/>
        <v>#DIV/0!</v>
      </c>
      <c r="O7" s="37">
        <f t="shared" si="0"/>
        <v>0</v>
      </c>
    </row>
    <row r="8" spans="1:15" ht="19" x14ac:dyDescent="0.25">
      <c r="A8" s="2" t="s">
        <v>55</v>
      </c>
      <c r="B8" s="14">
        <v>28.5</v>
      </c>
      <c r="C8" s="14">
        <v>33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32">
        <f t="shared" si="1"/>
        <v>30.75</v>
      </c>
      <c r="O8" s="37">
        <f t="shared" si="0"/>
        <v>33</v>
      </c>
    </row>
    <row r="9" spans="1:15" ht="19" x14ac:dyDescent="0.25">
      <c r="A9" s="2" t="s">
        <v>36</v>
      </c>
      <c r="B9" s="14">
        <v>29.5</v>
      </c>
      <c r="C9" s="14">
        <v>30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32">
        <f t="shared" si="1"/>
        <v>29.75</v>
      </c>
      <c r="O9" s="37">
        <f t="shared" si="0"/>
        <v>30</v>
      </c>
    </row>
    <row r="10" spans="1:15" ht="19" x14ac:dyDescent="0.25">
      <c r="A10" s="2" t="s">
        <v>37</v>
      </c>
      <c r="B10" s="14">
        <v>35.5</v>
      </c>
      <c r="C10" s="1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32">
        <f t="shared" si="1"/>
        <v>35.5</v>
      </c>
      <c r="O10" s="37">
        <f t="shared" si="0"/>
        <v>35.5</v>
      </c>
    </row>
    <row r="11" spans="1:15" ht="19" x14ac:dyDescent="0.25">
      <c r="A11" s="2" t="s">
        <v>38</v>
      </c>
      <c r="B11" s="14">
        <v>35</v>
      </c>
      <c r="C11" s="1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32">
        <f t="shared" si="1"/>
        <v>35</v>
      </c>
      <c r="O11" s="37">
        <f t="shared" si="0"/>
        <v>35</v>
      </c>
    </row>
    <row r="12" spans="1:15" ht="19" x14ac:dyDescent="0.25">
      <c r="A12" s="2" t="s">
        <v>39</v>
      </c>
      <c r="B12" s="14">
        <v>37</v>
      </c>
      <c r="C12" s="14">
        <v>35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32">
        <f t="shared" si="1"/>
        <v>36</v>
      </c>
      <c r="O12" s="37">
        <f t="shared" si="0"/>
        <v>37</v>
      </c>
    </row>
    <row r="13" spans="1:15" ht="19" x14ac:dyDescent="0.25">
      <c r="A13" s="2" t="s">
        <v>40</v>
      </c>
      <c r="B13" s="14">
        <v>34.5</v>
      </c>
      <c r="C13" s="14">
        <v>40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32">
        <f t="shared" si="1"/>
        <v>37.25</v>
      </c>
      <c r="O13" s="37">
        <f t="shared" si="0"/>
        <v>40</v>
      </c>
    </row>
    <row r="14" spans="1:15" ht="19" x14ac:dyDescent="0.25">
      <c r="A14" s="2" t="s">
        <v>41</v>
      </c>
      <c r="B14" s="14">
        <v>39</v>
      </c>
      <c r="C14" s="14">
        <v>44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32">
        <f t="shared" si="1"/>
        <v>41.5</v>
      </c>
      <c r="O14" s="37">
        <f t="shared" si="0"/>
        <v>44</v>
      </c>
    </row>
    <row r="15" spans="1:15" ht="19" x14ac:dyDescent="0.25">
      <c r="A15" s="2" t="s">
        <v>91</v>
      </c>
      <c r="B15" s="14"/>
      <c r="C15" s="1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32" t="e">
        <f t="shared" si="1"/>
        <v>#DIV/0!</v>
      </c>
      <c r="O15" s="37">
        <f t="shared" si="0"/>
        <v>0</v>
      </c>
    </row>
    <row r="16" spans="1:15" ht="19" x14ac:dyDescent="0.25">
      <c r="A16" s="2" t="s">
        <v>42</v>
      </c>
      <c r="B16" s="14">
        <v>38</v>
      </c>
      <c r="C16" s="14">
        <v>42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32">
        <f t="shared" si="1"/>
        <v>40</v>
      </c>
      <c r="O16" s="37">
        <f t="shared" si="0"/>
        <v>42</v>
      </c>
    </row>
    <row r="17" spans="1:15" s="10" customFormat="1" x14ac:dyDescent="0.2">
      <c r="A17" s="27" t="s">
        <v>69</v>
      </c>
      <c r="B17" s="25">
        <f>AVERAGE(B2:B16)</f>
        <v>35.692307692307693</v>
      </c>
      <c r="C17" s="25">
        <f>AVERAGE(C2:C16)</f>
        <v>38.25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32">
        <f t="shared" si="1"/>
        <v>36.971153846153847</v>
      </c>
      <c r="O17" s="37"/>
    </row>
    <row r="20" spans="1:15" x14ac:dyDescent="0.2">
      <c r="A20" t="s">
        <v>79</v>
      </c>
      <c r="B20" s="133" t="s">
        <v>85</v>
      </c>
      <c r="C20" s="133"/>
      <c r="D20" s="133"/>
      <c r="E20" s="133"/>
    </row>
  </sheetData>
  <mergeCells count="1">
    <mergeCell ref="B20:E20"/>
  </mergeCells>
  <pageMargins left="0.7" right="0.7" top="0.75" bottom="0.75" header="0.3" footer="0.3"/>
  <pageSetup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F688-93BA-5249-8A06-6C23DD995483}">
  <dimension ref="A1:O20"/>
  <sheetViews>
    <sheetView workbookViewId="0">
      <selection activeCell="B15" sqref="B15"/>
    </sheetView>
  </sheetViews>
  <sheetFormatPr baseColWidth="10" defaultRowHeight="16" x14ac:dyDescent="0.2"/>
  <cols>
    <col min="1" max="1" width="19.1640625" bestFit="1" customWidth="1"/>
    <col min="15" max="15" width="10.83203125" style="15"/>
  </cols>
  <sheetData>
    <row r="1" spans="1:15" s="10" customFormat="1" ht="19" x14ac:dyDescent="0.25">
      <c r="A1" s="3" t="s">
        <v>43</v>
      </c>
      <c r="B1" s="20">
        <v>46176</v>
      </c>
      <c r="C1" s="20">
        <v>46217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3" t="s">
        <v>22</v>
      </c>
      <c r="O1" s="37" t="s">
        <v>21</v>
      </c>
    </row>
    <row r="2" spans="1:15" ht="19" x14ac:dyDescent="0.25">
      <c r="A2" s="2" t="s">
        <v>30</v>
      </c>
      <c r="B2" s="16">
        <v>2.87</v>
      </c>
      <c r="C2" s="16">
        <v>2.87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28">
        <f>AVERAGE(B2:M2)</f>
        <v>2.87</v>
      </c>
      <c r="O2" s="37">
        <f t="shared" ref="O2:O16" si="0">MAX(B2:M2)</f>
        <v>2.87</v>
      </c>
    </row>
    <row r="3" spans="1:15" ht="19" x14ac:dyDescent="0.25">
      <c r="A3" s="2" t="s">
        <v>31</v>
      </c>
      <c r="B3" s="16">
        <v>2.41</v>
      </c>
      <c r="C3" s="16">
        <v>2.33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28">
        <f t="shared" ref="N3:N17" si="1">AVERAGE(B3:M3)</f>
        <v>2.37</v>
      </c>
      <c r="O3" s="37">
        <f t="shared" si="0"/>
        <v>2.41</v>
      </c>
    </row>
    <row r="4" spans="1:15" ht="19" x14ac:dyDescent="0.25">
      <c r="A4" s="2" t="s">
        <v>32</v>
      </c>
      <c r="B4" s="16">
        <v>2.67</v>
      </c>
      <c r="C4" s="16">
        <v>2.25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28">
        <f t="shared" si="1"/>
        <v>2.46</v>
      </c>
      <c r="O4" s="37">
        <f t="shared" si="0"/>
        <v>2.67</v>
      </c>
    </row>
    <row r="5" spans="1:15" ht="19" x14ac:dyDescent="0.25">
      <c r="A5" s="2" t="s">
        <v>33</v>
      </c>
      <c r="B5" s="16">
        <v>2.39</v>
      </c>
      <c r="C5" s="16">
        <v>2.25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28">
        <f t="shared" si="1"/>
        <v>2.3200000000000003</v>
      </c>
      <c r="O5" s="37">
        <f t="shared" si="0"/>
        <v>2.39</v>
      </c>
    </row>
    <row r="6" spans="1:15" ht="19" x14ac:dyDescent="0.25">
      <c r="A6" s="2" t="s">
        <v>34</v>
      </c>
      <c r="B6" s="16">
        <v>3</v>
      </c>
      <c r="C6" s="16">
        <v>3.06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28">
        <f t="shared" si="1"/>
        <v>3.0300000000000002</v>
      </c>
      <c r="O6" s="37">
        <f t="shared" si="0"/>
        <v>3.06</v>
      </c>
    </row>
    <row r="7" spans="1:15" ht="19" x14ac:dyDescent="0.25">
      <c r="A7" s="2" t="s">
        <v>35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28" t="e">
        <f t="shared" si="1"/>
        <v>#DIV/0!</v>
      </c>
      <c r="O7" s="37">
        <f t="shared" si="0"/>
        <v>0</v>
      </c>
    </row>
    <row r="8" spans="1:15" ht="19" x14ac:dyDescent="0.25">
      <c r="A8" s="2" t="s">
        <v>55</v>
      </c>
      <c r="B8" s="16">
        <v>2.38</v>
      </c>
      <c r="C8" s="16">
        <v>2.8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28">
        <f t="shared" si="1"/>
        <v>2.59</v>
      </c>
      <c r="O8" s="37">
        <f t="shared" si="0"/>
        <v>2.8</v>
      </c>
    </row>
    <row r="9" spans="1:15" ht="19" x14ac:dyDescent="0.25">
      <c r="A9" s="2" t="s">
        <v>36</v>
      </c>
      <c r="B9" s="16">
        <v>1.8</v>
      </c>
      <c r="C9" s="16">
        <v>2.1800000000000002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28">
        <f t="shared" si="1"/>
        <v>1.9900000000000002</v>
      </c>
      <c r="O9" s="37">
        <f t="shared" si="0"/>
        <v>2.1800000000000002</v>
      </c>
    </row>
    <row r="10" spans="1:15" ht="19" x14ac:dyDescent="0.25">
      <c r="A10" s="2" t="s">
        <v>37</v>
      </c>
      <c r="B10" s="16">
        <v>2.33</v>
      </c>
      <c r="C10" s="16">
        <v>2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28">
        <f t="shared" si="1"/>
        <v>2.165</v>
      </c>
      <c r="O10" s="37">
        <f t="shared" si="0"/>
        <v>2.33</v>
      </c>
    </row>
    <row r="11" spans="1:15" ht="19" x14ac:dyDescent="0.25">
      <c r="A11" s="2" t="s">
        <v>38</v>
      </c>
      <c r="B11" s="16">
        <v>1.95</v>
      </c>
      <c r="C11" s="16">
        <v>1.72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28">
        <f t="shared" si="1"/>
        <v>1.835</v>
      </c>
      <c r="O11" s="37">
        <f t="shared" si="0"/>
        <v>1.95</v>
      </c>
    </row>
    <row r="12" spans="1:15" ht="19" x14ac:dyDescent="0.25">
      <c r="A12" s="2" t="s">
        <v>39</v>
      </c>
      <c r="B12" s="16">
        <v>2.21</v>
      </c>
      <c r="C12" s="16">
        <v>2.2000000000000002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28">
        <f t="shared" si="1"/>
        <v>2.2050000000000001</v>
      </c>
      <c r="O12" s="37">
        <f t="shared" si="0"/>
        <v>2.21</v>
      </c>
    </row>
    <row r="13" spans="1:15" ht="19" x14ac:dyDescent="0.25">
      <c r="A13" s="2" t="s">
        <v>40</v>
      </c>
      <c r="B13" s="16">
        <v>2.6</v>
      </c>
      <c r="C13" s="16">
        <v>2.4900000000000002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28">
        <f t="shared" si="1"/>
        <v>2.5449999999999999</v>
      </c>
      <c r="O13" s="37">
        <f t="shared" si="0"/>
        <v>2.6</v>
      </c>
    </row>
    <row r="14" spans="1:15" ht="19" x14ac:dyDescent="0.25">
      <c r="A14" s="2" t="s">
        <v>41</v>
      </c>
      <c r="B14" s="16">
        <v>2.87</v>
      </c>
      <c r="C14" s="16">
        <v>3.15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28">
        <f t="shared" si="1"/>
        <v>3.01</v>
      </c>
      <c r="O14" s="37">
        <f t="shared" si="0"/>
        <v>3.15</v>
      </c>
    </row>
    <row r="15" spans="1:15" ht="19" x14ac:dyDescent="0.25">
      <c r="A15" s="2" t="s">
        <v>91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28" t="e">
        <f t="shared" si="1"/>
        <v>#DIV/0!</v>
      </c>
      <c r="O15" s="37">
        <f t="shared" si="0"/>
        <v>0</v>
      </c>
    </row>
    <row r="16" spans="1:15" ht="19" x14ac:dyDescent="0.25">
      <c r="A16" s="2" t="s">
        <v>42</v>
      </c>
      <c r="B16" s="16">
        <v>2.36</v>
      </c>
      <c r="C16" s="16">
        <v>2.93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28">
        <f t="shared" si="1"/>
        <v>2.645</v>
      </c>
      <c r="O16" s="37">
        <f t="shared" si="0"/>
        <v>2.93</v>
      </c>
    </row>
    <row r="17" spans="1:15" s="10" customFormat="1" x14ac:dyDescent="0.2">
      <c r="A17" s="30" t="s">
        <v>69</v>
      </c>
      <c r="B17" s="28">
        <f>AVERAGE(B2:B16)</f>
        <v>2.4492307692307693</v>
      </c>
      <c r="C17" s="28">
        <f>AVERAGE(C2:C16)</f>
        <v>2.4792307692307691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>
        <f t="shared" si="1"/>
        <v>2.4642307692307694</v>
      </c>
      <c r="O17" s="37"/>
    </row>
    <row r="20" spans="1:15" x14ac:dyDescent="0.2">
      <c r="A20" t="s">
        <v>79</v>
      </c>
      <c r="B20" s="133" t="s">
        <v>86</v>
      </c>
      <c r="C20" s="133"/>
      <c r="D20" s="133"/>
      <c r="E20" s="133"/>
      <c r="F20" s="133"/>
      <c r="G20" s="133"/>
      <c r="H20" s="133"/>
      <c r="N20" s="10"/>
    </row>
  </sheetData>
  <mergeCells count="1">
    <mergeCell ref="B20:H20"/>
  </mergeCells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FA34-8907-F044-88AB-5E38CF6C7A58}">
  <dimension ref="A1:O20"/>
  <sheetViews>
    <sheetView workbookViewId="0">
      <selection activeCell="B4" sqref="B4"/>
    </sheetView>
  </sheetViews>
  <sheetFormatPr baseColWidth="10" defaultRowHeight="16" x14ac:dyDescent="0.2"/>
  <cols>
    <col min="1" max="1" width="19.1640625" bestFit="1" customWidth="1"/>
    <col min="2" max="2" width="10.83203125" style="43"/>
    <col min="3" max="3" width="10.83203125" style="15"/>
    <col min="15" max="15" width="10.83203125" style="15"/>
  </cols>
  <sheetData>
    <row r="1" spans="1:15" ht="19" x14ac:dyDescent="0.25">
      <c r="A1" s="3" t="s">
        <v>43</v>
      </c>
      <c r="B1" s="17">
        <v>46195</v>
      </c>
      <c r="C1" s="45"/>
      <c r="D1" s="12"/>
      <c r="E1" s="12"/>
      <c r="F1" s="12"/>
      <c r="G1" s="12"/>
      <c r="H1" s="12"/>
      <c r="I1" s="12"/>
      <c r="J1" s="12"/>
      <c r="K1" s="12"/>
      <c r="L1" s="12"/>
      <c r="M1" s="12"/>
      <c r="N1" s="23" t="s">
        <v>22</v>
      </c>
      <c r="O1" s="37" t="s">
        <v>21</v>
      </c>
    </row>
    <row r="2" spans="1:15" ht="19" x14ac:dyDescent="0.25">
      <c r="A2" s="2" t="s">
        <v>30</v>
      </c>
      <c r="B2" s="13">
        <v>405</v>
      </c>
      <c r="C2" s="14"/>
      <c r="D2" s="12"/>
      <c r="E2" s="12"/>
      <c r="F2" s="12"/>
      <c r="G2" s="12"/>
      <c r="H2" s="12"/>
      <c r="I2" s="12"/>
      <c r="J2" s="12"/>
      <c r="K2" s="12"/>
      <c r="L2" s="12"/>
      <c r="M2" s="12"/>
      <c r="N2" s="28">
        <f>AVERAGE(B2:M2)</f>
        <v>405</v>
      </c>
      <c r="O2" s="37">
        <f t="shared" ref="O2:O16" si="0">MAX(B2:M2)</f>
        <v>405</v>
      </c>
    </row>
    <row r="3" spans="1:15" ht="19" x14ac:dyDescent="0.25">
      <c r="A3" s="2" t="s">
        <v>31</v>
      </c>
      <c r="B3" s="13">
        <v>405</v>
      </c>
      <c r="C3" s="14"/>
      <c r="D3" s="12"/>
      <c r="E3" s="12"/>
      <c r="F3" s="12"/>
      <c r="G3" s="12"/>
      <c r="H3" s="12"/>
      <c r="I3" s="12"/>
      <c r="J3" s="12"/>
      <c r="K3" s="12"/>
      <c r="L3" s="12"/>
      <c r="M3" s="12"/>
      <c r="N3" s="28">
        <f t="shared" ref="N3:N17" si="1">AVERAGE(B3:M3)</f>
        <v>405</v>
      </c>
      <c r="O3" s="37">
        <f t="shared" si="0"/>
        <v>405</v>
      </c>
    </row>
    <row r="4" spans="1:15" ht="19" x14ac:dyDescent="0.25">
      <c r="A4" s="2" t="s">
        <v>32</v>
      </c>
      <c r="B4" s="13">
        <v>335</v>
      </c>
      <c r="C4" s="14"/>
      <c r="D4" s="12"/>
      <c r="E4" s="12"/>
      <c r="F4" s="12"/>
      <c r="G4" s="12"/>
      <c r="H4" s="12"/>
      <c r="I4" s="12"/>
      <c r="J4" s="12"/>
      <c r="K4" s="12"/>
      <c r="L4" s="12"/>
      <c r="M4" s="12"/>
      <c r="N4" s="28">
        <f t="shared" si="1"/>
        <v>335</v>
      </c>
      <c r="O4" s="37">
        <f t="shared" si="0"/>
        <v>335</v>
      </c>
    </row>
    <row r="5" spans="1:15" ht="19" x14ac:dyDescent="0.25">
      <c r="A5" s="2" t="s">
        <v>33</v>
      </c>
      <c r="B5" s="13">
        <v>455</v>
      </c>
      <c r="C5" s="14"/>
      <c r="D5" s="12"/>
      <c r="E5" s="12"/>
      <c r="F5" s="12"/>
      <c r="G5" s="12"/>
      <c r="H5" s="12"/>
      <c r="I5" s="12"/>
      <c r="J5" s="12"/>
      <c r="K5" s="12"/>
      <c r="L5" s="12"/>
      <c r="M5" s="12"/>
      <c r="N5" s="28">
        <f t="shared" si="1"/>
        <v>455</v>
      </c>
      <c r="O5" s="37">
        <f t="shared" si="0"/>
        <v>455</v>
      </c>
    </row>
    <row r="6" spans="1:15" ht="19" x14ac:dyDescent="0.25">
      <c r="A6" s="2" t="s">
        <v>34</v>
      </c>
      <c r="B6" s="13">
        <v>405</v>
      </c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28">
        <f t="shared" si="1"/>
        <v>405</v>
      </c>
      <c r="O6" s="37">
        <f t="shared" si="0"/>
        <v>405</v>
      </c>
    </row>
    <row r="7" spans="1:15" ht="19" x14ac:dyDescent="0.25">
      <c r="A7" s="2" t="s">
        <v>35</v>
      </c>
      <c r="B7" s="13"/>
      <c r="C7" s="14"/>
      <c r="D7" s="12"/>
      <c r="E7" s="12"/>
      <c r="F7" s="12"/>
      <c r="G7" s="12"/>
      <c r="H7" s="12"/>
      <c r="I7" s="12"/>
      <c r="J7" s="12"/>
      <c r="K7" s="12"/>
      <c r="L7" s="12"/>
      <c r="M7" s="12"/>
      <c r="N7" s="28" t="e">
        <f t="shared" si="1"/>
        <v>#DIV/0!</v>
      </c>
      <c r="O7" s="37">
        <f t="shared" si="0"/>
        <v>0</v>
      </c>
    </row>
    <row r="8" spans="1:15" ht="19" x14ac:dyDescent="0.25">
      <c r="A8" s="2" t="s">
        <v>55</v>
      </c>
      <c r="B8" s="13">
        <v>275</v>
      </c>
      <c r="C8" s="14"/>
      <c r="D8" s="12"/>
      <c r="E8" s="12"/>
      <c r="F8" s="12"/>
      <c r="G8" s="12"/>
      <c r="H8" s="12"/>
      <c r="I8" s="12"/>
      <c r="J8" s="12"/>
      <c r="K8" s="12"/>
      <c r="L8" s="12"/>
      <c r="M8" s="12"/>
      <c r="N8" s="28">
        <f t="shared" si="1"/>
        <v>275</v>
      </c>
      <c r="O8" s="37">
        <f t="shared" si="0"/>
        <v>275</v>
      </c>
    </row>
    <row r="9" spans="1:15" ht="19" x14ac:dyDescent="0.25">
      <c r="A9" s="2" t="s">
        <v>36</v>
      </c>
      <c r="B9" s="13">
        <v>500</v>
      </c>
      <c r="C9" s="14"/>
      <c r="D9" s="12"/>
      <c r="E9" s="12"/>
      <c r="F9" s="12"/>
      <c r="G9" s="12"/>
      <c r="H9" s="12"/>
      <c r="I9" s="12"/>
      <c r="J9" s="12"/>
      <c r="K9" s="12"/>
      <c r="L9" s="12"/>
      <c r="M9" s="12"/>
      <c r="N9" s="28">
        <f t="shared" si="1"/>
        <v>500</v>
      </c>
      <c r="O9" s="37">
        <f t="shared" si="0"/>
        <v>500</v>
      </c>
    </row>
    <row r="10" spans="1:15" ht="19" x14ac:dyDescent="0.25">
      <c r="A10" s="2" t="s">
        <v>37</v>
      </c>
      <c r="B10" s="13">
        <v>455</v>
      </c>
      <c r="C10" s="1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8">
        <f t="shared" si="1"/>
        <v>455</v>
      </c>
      <c r="O10" s="37">
        <f t="shared" si="0"/>
        <v>455</v>
      </c>
    </row>
    <row r="11" spans="1:15" ht="19" x14ac:dyDescent="0.25">
      <c r="A11" s="2" t="s">
        <v>38</v>
      </c>
      <c r="B11" s="13">
        <v>315</v>
      </c>
      <c r="C11" s="1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8">
        <f t="shared" si="1"/>
        <v>315</v>
      </c>
      <c r="O11" s="37">
        <f t="shared" si="0"/>
        <v>315</v>
      </c>
    </row>
    <row r="12" spans="1:15" ht="19" x14ac:dyDescent="0.25">
      <c r="A12" s="2" t="s">
        <v>39</v>
      </c>
      <c r="B12" s="13">
        <v>500</v>
      </c>
      <c r="C12" s="14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28">
        <f t="shared" si="1"/>
        <v>500</v>
      </c>
      <c r="O12" s="37">
        <f t="shared" si="0"/>
        <v>500</v>
      </c>
    </row>
    <row r="13" spans="1:15" ht="19" x14ac:dyDescent="0.25">
      <c r="A13" s="2" t="s">
        <v>40</v>
      </c>
      <c r="B13" s="13">
        <v>405</v>
      </c>
      <c r="C13" s="14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28">
        <f t="shared" si="1"/>
        <v>405</v>
      </c>
      <c r="O13" s="37">
        <f t="shared" si="0"/>
        <v>405</v>
      </c>
    </row>
    <row r="14" spans="1:15" ht="19" x14ac:dyDescent="0.25">
      <c r="A14" s="2" t="s">
        <v>41</v>
      </c>
      <c r="B14" s="13">
        <v>500</v>
      </c>
      <c r="C14" s="14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28">
        <f t="shared" si="1"/>
        <v>500</v>
      </c>
      <c r="O14" s="37">
        <f t="shared" si="0"/>
        <v>500</v>
      </c>
    </row>
    <row r="15" spans="1:15" ht="19" x14ac:dyDescent="0.25">
      <c r="A15" s="2" t="s">
        <v>91</v>
      </c>
      <c r="B15" s="13"/>
      <c r="C15" s="1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28" t="e">
        <f t="shared" si="1"/>
        <v>#DIV/0!</v>
      </c>
      <c r="O15" s="37">
        <f t="shared" si="0"/>
        <v>0</v>
      </c>
    </row>
    <row r="16" spans="1:15" ht="19" x14ac:dyDescent="0.25">
      <c r="A16" s="2" t="s">
        <v>42</v>
      </c>
      <c r="B16" s="13">
        <v>455</v>
      </c>
      <c r="C16" s="14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28">
        <f t="shared" si="1"/>
        <v>455</v>
      </c>
      <c r="O16" s="37">
        <f t="shared" si="0"/>
        <v>455</v>
      </c>
    </row>
    <row r="17" spans="1:15" s="10" customFormat="1" x14ac:dyDescent="0.2">
      <c r="A17" s="27" t="s">
        <v>69</v>
      </c>
      <c r="B17" s="39">
        <f>AVERAGE(B2:B16)</f>
        <v>416.15384615384613</v>
      </c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9">
        <f t="shared" si="1"/>
        <v>416.15384615384613</v>
      </c>
      <c r="O17" s="37"/>
    </row>
    <row r="20" spans="1:15" x14ac:dyDescent="0.2">
      <c r="A20" t="s">
        <v>79</v>
      </c>
      <c r="B20" s="133" t="s">
        <v>87</v>
      </c>
      <c r="C20" s="133"/>
      <c r="D20" s="133"/>
      <c r="E20" s="133"/>
      <c r="F20" s="133"/>
      <c r="G20" s="133"/>
      <c r="H20" s="133"/>
      <c r="I20" s="133"/>
      <c r="N20" s="10"/>
    </row>
  </sheetData>
  <mergeCells count="1">
    <mergeCell ref="B20:I20"/>
  </mergeCells>
  <pageMargins left="0.7" right="0.7" top="0.75" bottom="0.75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E757-F86C-784D-9A30-51C71D322675}">
  <dimension ref="A1:O20"/>
  <sheetViews>
    <sheetView workbookViewId="0">
      <selection activeCell="B2" sqref="B2"/>
    </sheetView>
  </sheetViews>
  <sheetFormatPr baseColWidth="10" defaultRowHeight="16" x14ac:dyDescent="0.2"/>
  <cols>
    <col min="1" max="1" width="19.1640625" bestFit="1" customWidth="1"/>
    <col min="2" max="2" width="10.83203125" style="15"/>
    <col min="3" max="3" width="10.83203125" style="43"/>
    <col min="15" max="15" width="10.83203125" style="15"/>
  </cols>
  <sheetData>
    <row r="1" spans="1:15" ht="19" x14ac:dyDescent="0.25">
      <c r="A1" s="3" t="s">
        <v>43</v>
      </c>
      <c r="B1" s="17">
        <v>46189</v>
      </c>
      <c r="C1" s="17">
        <v>46219</v>
      </c>
      <c r="D1" s="50"/>
      <c r="E1" s="12"/>
      <c r="F1" s="12"/>
      <c r="G1" s="12"/>
      <c r="H1" s="12"/>
      <c r="I1" s="12"/>
      <c r="J1" s="12"/>
      <c r="K1" s="12"/>
      <c r="L1" s="12"/>
      <c r="M1" s="12"/>
      <c r="N1" s="23" t="s">
        <v>22</v>
      </c>
      <c r="O1" s="37" t="s">
        <v>21</v>
      </c>
    </row>
    <row r="2" spans="1:15" ht="19" x14ac:dyDescent="0.25">
      <c r="A2" s="2" t="s">
        <v>30</v>
      </c>
      <c r="B2" s="14">
        <v>185</v>
      </c>
      <c r="C2" s="48">
        <v>225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28">
        <f>AVERAGE(B2:M2)</f>
        <v>205</v>
      </c>
      <c r="O2" s="37">
        <f t="shared" ref="O2:O16" si="0">MAX(B2:M2)</f>
        <v>225</v>
      </c>
    </row>
    <row r="3" spans="1:15" ht="19" x14ac:dyDescent="0.25">
      <c r="A3" s="2" t="s">
        <v>31</v>
      </c>
      <c r="B3" s="14">
        <v>255</v>
      </c>
      <c r="C3" s="48">
        <v>275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28">
        <f t="shared" ref="N3:N17" si="1">AVERAGE(B3:M3)</f>
        <v>265</v>
      </c>
      <c r="O3" s="37">
        <f t="shared" si="0"/>
        <v>275</v>
      </c>
    </row>
    <row r="4" spans="1:15" ht="19" x14ac:dyDescent="0.25">
      <c r="A4" s="2" t="s">
        <v>32</v>
      </c>
      <c r="B4" s="14">
        <v>185</v>
      </c>
      <c r="C4" s="48">
        <v>195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28">
        <f t="shared" si="1"/>
        <v>190</v>
      </c>
      <c r="O4" s="37">
        <f t="shared" si="0"/>
        <v>195</v>
      </c>
    </row>
    <row r="5" spans="1:15" ht="19" x14ac:dyDescent="0.25">
      <c r="A5" s="2" t="s">
        <v>33</v>
      </c>
      <c r="B5" s="14">
        <v>205</v>
      </c>
      <c r="C5" s="48">
        <v>205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28">
        <f t="shared" si="1"/>
        <v>205</v>
      </c>
      <c r="O5" s="37">
        <f t="shared" si="0"/>
        <v>205</v>
      </c>
    </row>
    <row r="6" spans="1:15" ht="19" x14ac:dyDescent="0.25">
      <c r="A6" s="2" t="s">
        <v>34</v>
      </c>
      <c r="B6" s="14">
        <v>245</v>
      </c>
      <c r="C6" s="48">
        <v>245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28">
        <f t="shared" si="1"/>
        <v>245</v>
      </c>
      <c r="O6" s="37">
        <f t="shared" si="0"/>
        <v>245</v>
      </c>
    </row>
    <row r="7" spans="1:15" ht="19" x14ac:dyDescent="0.25">
      <c r="A7" s="2" t="s">
        <v>35</v>
      </c>
      <c r="B7" s="14"/>
      <c r="C7" s="48"/>
      <c r="D7" s="12"/>
      <c r="E7" s="12"/>
      <c r="F7" s="12"/>
      <c r="G7" s="12"/>
      <c r="H7" s="12"/>
      <c r="I7" s="12"/>
      <c r="J7" s="12"/>
      <c r="K7" s="12"/>
      <c r="L7" s="12"/>
      <c r="M7" s="12"/>
      <c r="N7" s="28" t="e">
        <f t="shared" si="1"/>
        <v>#DIV/0!</v>
      </c>
      <c r="O7" s="37">
        <f t="shared" si="0"/>
        <v>0</v>
      </c>
    </row>
    <row r="8" spans="1:15" ht="19" x14ac:dyDescent="0.25">
      <c r="A8" s="2" t="s">
        <v>55</v>
      </c>
      <c r="B8" s="14">
        <v>175</v>
      </c>
      <c r="C8" s="48"/>
      <c r="D8" s="12"/>
      <c r="E8" s="12"/>
      <c r="F8" s="12"/>
      <c r="G8" s="12"/>
      <c r="H8" s="12"/>
      <c r="I8" s="12"/>
      <c r="J8" s="12"/>
      <c r="K8" s="12"/>
      <c r="L8" s="12"/>
      <c r="M8" s="12"/>
      <c r="N8" s="28">
        <f t="shared" si="1"/>
        <v>175</v>
      </c>
      <c r="O8" s="37">
        <f t="shared" si="0"/>
        <v>175</v>
      </c>
    </row>
    <row r="9" spans="1:15" ht="19" x14ac:dyDescent="0.25">
      <c r="A9" s="2" t="s">
        <v>36</v>
      </c>
      <c r="B9" s="14">
        <v>210</v>
      </c>
      <c r="C9" s="48">
        <v>225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28">
        <f t="shared" si="1"/>
        <v>217.5</v>
      </c>
      <c r="O9" s="37">
        <f t="shared" si="0"/>
        <v>225</v>
      </c>
    </row>
    <row r="10" spans="1:15" ht="19" x14ac:dyDescent="0.25">
      <c r="A10" s="2" t="s">
        <v>37</v>
      </c>
      <c r="B10" s="14">
        <v>225</v>
      </c>
      <c r="C10" s="48">
        <v>235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8">
        <f t="shared" si="1"/>
        <v>230</v>
      </c>
      <c r="O10" s="37">
        <f t="shared" si="0"/>
        <v>235</v>
      </c>
    </row>
    <row r="11" spans="1:15" ht="19" x14ac:dyDescent="0.25">
      <c r="A11" s="2" t="s">
        <v>38</v>
      </c>
      <c r="B11" s="14">
        <v>210</v>
      </c>
      <c r="C11" s="48">
        <v>235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8">
        <f t="shared" si="1"/>
        <v>222.5</v>
      </c>
      <c r="O11" s="37">
        <f t="shared" si="0"/>
        <v>235</v>
      </c>
    </row>
    <row r="12" spans="1:15" ht="19" x14ac:dyDescent="0.25">
      <c r="A12" s="2" t="s">
        <v>39</v>
      </c>
      <c r="B12" s="14">
        <v>235</v>
      </c>
      <c r="C12" s="48">
        <v>235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28">
        <f t="shared" si="1"/>
        <v>235</v>
      </c>
      <c r="O12" s="37">
        <f t="shared" si="0"/>
        <v>235</v>
      </c>
    </row>
    <row r="13" spans="1:15" ht="19" x14ac:dyDescent="0.25">
      <c r="A13" s="2" t="s">
        <v>40</v>
      </c>
      <c r="B13" s="14">
        <v>215</v>
      </c>
      <c r="C13" s="48">
        <v>225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28">
        <f t="shared" si="1"/>
        <v>220</v>
      </c>
      <c r="O13" s="37">
        <f t="shared" si="0"/>
        <v>225</v>
      </c>
    </row>
    <row r="14" spans="1:15" ht="19" x14ac:dyDescent="0.25">
      <c r="A14" s="2" t="s">
        <v>41</v>
      </c>
      <c r="B14" s="14">
        <v>235</v>
      </c>
      <c r="C14" s="48">
        <v>255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28">
        <f t="shared" si="1"/>
        <v>245</v>
      </c>
      <c r="O14" s="37">
        <f t="shared" si="0"/>
        <v>255</v>
      </c>
    </row>
    <row r="15" spans="1:15" ht="19" x14ac:dyDescent="0.25">
      <c r="A15" s="2" t="s">
        <v>91</v>
      </c>
      <c r="B15" s="14"/>
      <c r="C15" s="48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28" t="e">
        <f t="shared" si="1"/>
        <v>#DIV/0!</v>
      </c>
      <c r="O15" s="37">
        <f t="shared" si="0"/>
        <v>0</v>
      </c>
    </row>
    <row r="16" spans="1:15" ht="19" x14ac:dyDescent="0.25">
      <c r="A16" s="2" t="s">
        <v>42</v>
      </c>
      <c r="B16" s="14">
        <v>205</v>
      </c>
      <c r="C16" s="48">
        <v>225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28">
        <f t="shared" si="1"/>
        <v>215</v>
      </c>
      <c r="O16" s="37">
        <f t="shared" si="0"/>
        <v>225</v>
      </c>
    </row>
    <row r="17" spans="1:15" s="10" customFormat="1" x14ac:dyDescent="0.2">
      <c r="A17" s="27" t="s">
        <v>69</v>
      </c>
      <c r="B17" s="39">
        <f>AVERAGE(B2:B16)</f>
        <v>214.23076923076923</v>
      </c>
      <c r="C17" s="39">
        <f>AVERAGE(C2:C16)</f>
        <v>231.66666666666666</v>
      </c>
      <c r="D17" s="39"/>
      <c r="E17" s="26"/>
      <c r="F17" s="26"/>
      <c r="G17" s="26"/>
      <c r="H17" s="26"/>
      <c r="I17" s="26"/>
      <c r="J17" s="26"/>
      <c r="K17" s="26"/>
      <c r="L17" s="26"/>
      <c r="M17" s="26"/>
      <c r="N17" s="28">
        <f t="shared" si="1"/>
        <v>222.94871794871796</v>
      </c>
      <c r="O17" s="37"/>
    </row>
    <row r="20" spans="1:15" x14ac:dyDescent="0.2">
      <c r="A20" t="s">
        <v>79</v>
      </c>
      <c r="B20" t="s">
        <v>88</v>
      </c>
      <c r="C20"/>
      <c r="N20" s="10"/>
    </row>
  </sheetData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68CB-902B-BF41-81EF-E86D3EE9B7D0}">
  <dimension ref="A1:O20"/>
  <sheetViews>
    <sheetView workbookViewId="0">
      <selection activeCell="B15" sqref="B15:D15"/>
    </sheetView>
  </sheetViews>
  <sheetFormatPr baseColWidth="10" defaultRowHeight="16" x14ac:dyDescent="0.2"/>
  <cols>
    <col min="1" max="1" width="19.1640625" bestFit="1" customWidth="1"/>
    <col min="2" max="4" width="10.83203125" style="15"/>
    <col min="15" max="15" width="10.83203125" style="15"/>
  </cols>
  <sheetData>
    <row r="1" spans="1:15" s="10" customFormat="1" ht="19" x14ac:dyDescent="0.25">
      <c r="A1" s="3" t="s">
        <v>43</v>
      </c>
      <c r="B1" s="17">
        <v>46177</v>
      </c>
      <c r="C1" s="17">
        <v>46196</v>
      </c>
      <c r="D1" s="17">
        <v>46219</v>
      </c>
      <c r="E1" s="11"/>
      <c r="F1" s="11"/>
      <c r="G1" s="11"/>
      <c r="H1" s="11"/>
      <c r="I1" s="11"/>
      <c r="J1" s="11"/>
      <c r="K1" s="11"/>
      <c r="L1" s="11"/>
      <c r="M1" s="11"/>
      <c r="N1" s="23" t="s">
        <v>22</v>
      </c>
      <c r="O1" s="37" t="s">
        <v>21</v>
      </c>
    </row>
    <row r="2" spans="1:15" ht="19" x14ac:dyDescent="0.25">
      <c r="A2" s="2" t="s">
        <v>30</v>
      </c>
      <c r="B2" s="14">
        <v>7</v>
      </c>
      <c r="C2" s="14">
        <v>8</v>
      </c>
      <c r="D2" s="14">
        <v>8</v>
      </c>
      <c r="E2" s="12"/>
      <c r="F2" s="12"/>
      <c r="G2" s="12"/>
      <c r="H2" s="12"/>
      <c r="I2" s="12"/>
      <c r="J2" s="12"/>
      <c r="K2" s="12"/>
      <c r="L2" s="12"/>
      <c r="M2" s="12"/>
      <c r="N2" s="39">
        <f>AVERAGE(B2:M2)</f>
        <v>7.666666666666667</v>
      </c>
      <c r="O2" s="37">
        <f t="shared" ref="O2:O16" si="0">MAX(B2:M2)</f>
        <v>8</v>
      </c>
    </row>
    <row r="3" spans="1:15" ht="19" x14ac:dyDescent="0.25">
      <c r="A3" s="2" t="s">
        <v>31</v>
      </c>
      <c r="B3" s="14">
        <v>9</v>
      </c>
      <c r="C3" s="14">
        <v>12</v>
      </c>
      <c r="D3" s="14">
        <v>12</v>
      </c>
      <c r="E3" s="12"/>
      <c r="F3" s="12"/>
      <c r="G3" s="12"/>
      <c r="H3" s="12"/>
      <c r="I3" s="12"/>
      <c r="J3" s="12"/>
      <c r="K3" s="12"/>
      <c r="L3" s="12"/>
      <c r="M3" s="12"/>
      <c r="N3" s="39">
        <f t="shared" ref="N3:N17" si="1">AVERAGE(B3:M3)</f>
        <v>11</v>
      </c>
      <c r="O3" s="37">
        <f t="shared" si="0"/>
        <v>12</v>
      </c>
    </row>
    <row r="4" spans="1:15" ht="19" x14ac:dyDescent="0.25">
      <c r="A4" s="2" t="s">
        <v>32</v>
      </c>
      <c r="B4" s="14">
        <v>5</v>
      </c>
      <c r="C4" s="14">
        <v>11</v>
      </c>
      <c r="D4" s="14">
        <v>15</v>
      </c>
      <c r="E4" s="12"/>
      <c r="F4" s="12"/>
      <c r="G4" s="12"/>
      <c r="H4" s="12"/>
      <c r="I4" s="12"/>
      <c r="J4" s="12"/>
      <c r="K4" s="12"/>
      <c r="L4" s="12"/>
      <c r="M4" s="12"/>
      <c r="N4" s="39">
        <f t="shared" si="1"/>
        <v>10.333333333333334</v>
      </c>
      <c r="O4" s="37">
        <f t="shared" si="0"/>
        <v>15</v>
      </c>
    </row>
    <row r="5" spans="1:15" ht="19" x14ac:dyDescent="0.25">
      <c r="A5" s="2" t="s">
        <v>33</v>
      </c>
      <c r="B5" s="14">
        <v>7</v>
      </c>
      <c r="C5" s="14">
        <v>9</v>
      </c>
      <c r="D5" s="14">
        <v>12</v>
      </c>
      <c r="E5" s="12"/>
      <c r="F5" s="12"/>
      <c r="G5" s="12"/>
      <c r="H5" s="12"/>
      <c r="I5" s="12"/>
      <c r="J5" s="12"/>
      <c r="K5" s="12"/>
      <c r="L5" s="12"/>
      <c r="M5" s="12"/>
      <c r="N5" s="39">
        <f t="shared" si="1"/>
        <v>9.3333333333333339</v>
      </c>
      <c r="O5" s="37">
        <f t="shared" si="0"/>
        <v>12</v>
      </c>
    </row>
    <row r="6" spans="1:15" ht="19" x14ac:dyDescent="0.25">
      <c r="A6" s="2" t="s">
        <v>34</v>
      </c>
      <c r="B6" s="14">
        <v>6</v>
      </c>
      <c r="C6" s="14">
        <v>8</v>
      </c>
      <c r="D6" s="14">
        <v>10</v>
      </c>
      <c r="E6" s="12"/>
      <c r="F6" s="12"/>
      <c r="G6" s="12"/>
      <c r="H6" s="12"/>
      <c r="I6" s="12"/>
      <c r="J6" s="12"/>
      <c r="K6" s="12"/>
      <c r="L6" s="12"/>
      <c r="M6" s="12"/>
      <c r="N6" s="39">
        <f t="shared" si="1"/>
        <v>8</v>
      </c>
      <c r="O6" s="37">
        <f t="shared" si="0"/>
        <v>10</v>
      </c>
    </row>
    <row r="7" spans="1:15" ht="19" x14ac:dyDescent="0.25">
      <c r="A7" s="2" t="s">
        <v>35</v>
      </c>
      <c r="B7" s="14">
        <v>9</v>
      </c>
      <c r="C7" s="14"/>
      <c r="D7" s="14"/>
      <c r="E7" s="12"/>
      <c r="F7" s="12"/>
      <c r="G7" s="12"/>
      <c r="H7" s="12"/>
      <c r="I7" s="12"/>
      <c r="J7" s="12"/>
      <c r="K7" s="12"/>
      <c r="L7" s="12"/>
      <c r="M7" s="12"/>
      <c r="N7" s="39">
        <f t="shared" si="1"/>
        <v>9</v>
      </c>
      <c r="O7" s="37">
        <f t="shared" si="0"/>
        <v>9</v>
      </c>
    </row>
    <row r="8" spans="1:15" ht="19" x14ac:dyDescent="0.25">
      <c r="A8" s="2" t="s">
        <v>55</v>
      </c>
      <c r="B8" s="14">
        <v>14</v>
      </c>
      <c r="C8" s="14">
        <v>16</v>
      </c>
      <c r="D8" s="14"/>
      <c r="E8" s="12"/>
      <c r="F8" s="12"/>
      <c r="G8" s="12"/>
      <c r="H8" s="12"/>
      <c r="I8" s="12"/>
      <c r="J8" s="12"/>
      <c r="K8" s="12"/>
      <c r="L8" s="12"/>
      <c r="M8" s="12"/>
      <c r="N8" s="39">
        <f t="shared" si="1"/>
        <v>15</v>
      </c>
      <c r="O8" s="37">
        <f t="shared" si="0"/>
        <v>16</v>
      </c>
    </row>
    <row r="9" spans="1:15" ht="19" x14ac:dyDescent="0.25">
      <c r="A9" s="2" t="s">
        <v>36</v>
      </c>
      <c r="B9" s="14">
        <v>10</v>
      </c>
      <c r="C9" s="14">
        <v>8</v>
      </c>
      <c r="D9" s="14">
        <v>15</v>
      </c>
      <c r="E9" s="12"/>
      <c r="F9" s="12"/>
      <c r="G9" s="12"/>
      <c r="H9" s="12"/>
      <c r="I9" s="12"/>
      <c r="J9" s="12"/>
      <c r="K9" s="12"/>
      <c r="L9" s="12"/>
      <c r="M9" s="12"/>
      <c r="N9" s="39">
        <f t="shared" si="1"/>
        <v>11</v>
      </c>
      <c r="O9" s="37">
        <f t="shared" si="0"/>
        <v>15</v>
      </c>
    </row>
    <row r="10" spans="1:15" ht="19" x14ac:dyDescent="0.25">
      <c r="A10" s="2" t="s">
        <v>37</v>
      </c>
      <c r="B10" s="14">
        <v>10</v>
      </c>
      <c r="C10" s="14">
        <v>11</v>
      </c>
      <c r="D10" s="14">
        <v>14</v>
      </c>
      <c r="E10" s="12"/>
      <c r="F10" s="12"/>
      <c r="G10" s="12"/>
      <c r="H10" s="12"/>
      <c r="I10" s="12"/>
      <c r="J10" s="12"/>
      <c r="K10" s="12"/>
      <c r="L10" s="12"/>
      <c r="M10" s="12"/>
      <c r="N10" s="39">
        <f t="shared" si="1"/>
        <v>11.666666666666666</v>
      </c>
      <c r="O10" s="37">
        <f t="shared" si="0"/>
        <v>14</v>
      </c>
    </row>
    <row r="11" spans="1:15" ht="19" x14ac:dyDescent="0.25">
      <c r="A11" s="2" t="s">
        <v>38</v>
      </c>
      <c r="B11" s="14">
        <v>8</v>
      </c>
      <c r="C11" s="14">
        <v>8</v>
      </c>
      <c r="D11" s="14">
        <v>14</v>
      </c>
      <c r="E11" s="12"/>
      <c r="F11" s="12"/>
      <c r="G11" s="12"/>
      <c r="H11" s="12"/>
      <c r="I11" s="12"/>
      <c r="J11" s="12"/>
      <c r="K11" s="12"/>
      <c r="L11" s="12"/>
      <c r="M11" s="12"/>
      <c r="N11" s="39">
        <f t="shared" si="1"/>
        <v>10</v>
      </c>
      <c r="O11" s="37">
        <f t="shared" si="0"/>
        <v>14</v>
      </c>
    </row>
    <row r="12" spans="1:15" ht="19" x14ac:dyDescent="0.25">
      <c r="A12" s="2" t="s">
        <v>39</v>
      </c>
      <c r="B12" s="14">
        <v>15</v>
      </c>
      <c r="C12" s="14">
        <v>17</v>
      </c>
      <c r="D12" s="14">
        <v>19</v>
      </c>
      <c r="E12" s="12"/>
      <c r="F12" s="12"/>
      <c r="G12" s="12"/>
      <c r="H12" s="12"/>
      <c r="I12" s="12"/>
      <c r="J12" s="12"/>
      <c r="K12" s="12"/>
      <c r="L12" s="12"/>
      <c r="M12" s="12"/>
      <c r="N12" s="39">
        <f t="shared" si="1"/>
        <v>17</v>
      </c>
      <c r="O12" s="37">
        <f t="shared" si="0"/>
        <v>19</v>
      </c>
    </row>
    <row r="13" spans="1:15" ht="19" x14ac:dyDescent="0.25">
      <c r="A13" s="2" t="s">
        <v>40</v>
      </c>
      <c r="B13" s="14">
        <v>7</v>
      </c>
      <c r="C13" s="14">
        <v>10</v>
      </c>
      <c r="D13" s="14">
        <v>14</v>
      </c>
      <c r="E13" s="12"/>
      <c r="F13" s="12"/>
      <c r="G13" s="12"/>
      <c r="H13" s="12"/>
      <c r="I13" s="12"/>
      <c r="J13" s="12"/>
      <c r="K13" s="12"/>
      <c r="L13" s="12"/>
      <c r="M13" s="12"/>
      <c r="N13" s="39">
        <f t="shared" si="1"/>
        <v>10.333333333333334</v>
      </c>
      <c r="O13" s="37">
        <f t="shared" si="0"/>
        <v>14</v>
      </c>
    </row>
    <row r="14" spans="1:15" ht="19" x14ac:dyDescent="0.25">
      <c r="A14" s="2" t="s">
        <v>41</v>
      </c>
      <c r="B14" s="14">
        <v>10</v>
      </c>
      <c r="C14" s="14">
        <v>10</v>
      </c>
      <c r="D14" s="14">
        <v>17</v>
      </c>
      <c r="E14" s="12"/>
      <c r="F14" s="12"/>
      <c r="G14" s="12"/>
      <c r="H14" s="12"/>
      <c r="I14" s="12"/>
      <c r="J14" s="12"/>
      <c r="K14" s="12"/>
      <c r="L14" s="12"/>
      <c r="M14" s="12"/>
      <c r="N14" s="39">
        <f t="shared" si="1"/>
        <v>12.333333333333334</v>
      </c>
      <c r="O14" s="37">
        <f t="shared" si="0"/>
        <v>17</v>
      </c>
    </row>
    <row r="15" spans="1:15" ht="19" x14ac:dyDescent="0.25">
      <c r="A15" s="2" t="s">
        <v>91</v>
      </c>
      <c r="B15" s="14"/>
      <c r="C15" s="14"/>
      <c r="D15" s="14"/>
      <c r="E15" s="12"/>
      <c r="F15" s="12"/>
      <c r="G15" s="12"/>
      <c r="H15" s="12"/>
      <c r="I15" s="12"/>
      <c r="J15" s="12"/>
      <c r="K15" s="12"/>
      <c r="L15" s="12"/>
      <c r="M15" s="12"/>
      <c r="N15" s="39" t="e">
        <f t="shared" si="1"/>
        <v>#DIV/0!</v>
      </c>
      <c r="O15" s="37">
        <f t="shared" si="0"/>
        <v>0</v>
      </c>
    </row>
    <row r="16" spans="1:15" ht="19" x14ac:dyDescent="0.25">
      <c r="A16" s="2" t="s">
        <v>42</v>
      </c>
      <c r="B16" s="14">
        <v>15</v>
      </c>
      <c r="C16" s="14">
        <v>15</v>
      </c>
      <c r="D16" s="14">
        <v>18</v>
      </c>
      <c r="E16" s="12"/>
      <c r="F16" s="12"/>
      <c r="G16" s="12"/>
      <c r="H16" s="12"/>
      <c r="I16" s="12"/>
      <c r="J16" s="12"/>
      <c r="K16" s="12"/>
      <c r="L16" s="12"/>
      <c r="M16" s="12"/>
      <c r="N16" s="39">
        <f t="shared" si="1"/>
        <v>16</v>
      </c>
      <c r="O16" s="37">
        <f t="shared" si="0"/>
        <v>18</v>
      </c>
    </row>
    <row r="17" spans="1:15" s="10" customFormat="1" x14ac:dyDescent="0.2">
      <c r="A17" s="27" t="s">
        <v>69</v>
      </c>
      <c r="B17" s="32">
        <f>AVERAGE(B2:B16)</f>
        <v>9.4285714285714288</v>
      </c>
      <c r="C17" s="32">
        <f>AVERAGE(C2:C16)</f>
        <v>11</v>
      </c>
      <c r="D17" s="32">
        <f>AVERAGE(D2:D16)</f>
        <v>14</v>
      </c>
      <c r="E17" s="33"/>
      <c r="F17" s="33"/>
      <c r="G17" s="33"/>
      <c r="H17" s="33"/>
      <c r="I17" s="33"/>
      <c r="J17" s="33"/>
      <c r="K17" s="33"/>
      <c r="L17" s="33"/>
      <c r="M17" s="33"/>
      <c r="N17" s="32">
        <f t="shared" si="1"/>
        <v>11.476190476190476</v>
      </c>
      <c r="O17" s="37"/>
    </row>
    <row r="20" spans="1:15" x14ac:dyDescent="0.2">
      <c r="A20" t="s">
        <v>79</v>
      </c>
      <c r="B20" t="s">
        <v>89</v>
      </c>
      <c r="C20"/>
      <c r="D20"/>
      <c r="N20" s="10"/>
    </row>
  </sheetData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72A4-9052-AF4E-B63E-1D6CDEFBB0C5}">
  <dimension ref="A1:O20"/>
  <sheetViews>
    <sheetView workbookViewId="0">
      <selection activeCell="B16" sqref="B16"/>
    </sheetView>
  </sheetViews>
  <sheetFormatPr baseColWidth="10" defaultRowHeight="16" x14ac:dyDescent="0.2"/>
  <cols>
    <col min="1" max="1" width="19.1640625" bestFit="1" customWidth="1"/>
    <col min="2" max="3" width="10.83203125" style="15"/>
    <col min="15" max="15" width="10.83203125" style="15"/>
  </cols>
  <sheetData>
    <row r="1" spans="1:15" ht="19" x14ac:dyDescent="0.25">
      <c r="A1" s="3" t="s">
        <v>43</v>
      </c>
      <c r="B1" s="17">
        <v>46199</v>
      </c>
      <c r="C1" s="17">
        <v>46227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23" t="s">
        <v>22</v>
      </c>
      <c r="O1" s="37" t="s">
        <v>21</v>
      </c>
    </row>
    <row r="2" spans="1:15" ht="19" x14ac:dyDescent="0.25">
      <c r="A2" s="2" t="s">
        <v>30</v>
      </c>
      <c r="B2" s="14"/>
      <c r="C2" s="14"/>
      <c r="D2" s="12"/>
      <c r="E2" s="12"/>
      <c r="F2" s="12"/>
      <c r="G2" s="12"/>
      <c r="H2" s="12"/>
      <c r="I2" s="12"/>
      <c r="J2" s="12"/>
      <c r="K2" s="12"/>
      <c r="L2" s="12"/>
      <c r="M2" s="12"/>
      <c r="N2" s="28" t="e">
        <f>AVERAGE(B2:M2)</f>
        <v>#DIV/0!</v>
      </c>
      <c r="O2" s="37">
        <f t="shared" ref="O2:O16" si="0">MAX(B2:M2)</f>
        <v>0</v>
      </c>
    </row>
    <row r="3" spans="1:15" ht="19" x14ac:dyDescent="0.25">
      <c r="A3" s="2" t="s">
        <v>31</v>
      </c>
      <c r="B3" s="14">
        <v>25</v>
      </c>
      <c r="C3" s="14">
        <v>26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28">
        <f t="shared" ref="N3:N17" si="1">AVERAGE(B3:M3)</f>
        <v>25.5</v>
      </c>
      <c r="O3" s="37">
        <f t="shared" si="0"/>
        <v>26</v>
      </c>
    </row>
    <row r="4" spans="1:15" ht="19" x14ac:dyDescent="0.25">
      <c r="A4" s="2" t="s">
        <v>32</v>
      </c>
      <c r="B4" s="14">
        <v>26</v>
      </c>
      <c r="C4" s="14">
        <v>27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28">
        <f t="shared" si="1"/>
        <v>26.5</v>
      </c>
      <c r="O4" s="37">
        <f t="shared" si="0"/>
        <v>27</v>
      </c>
    </row>
    <row r="5" spans="1:15" ht="19" x14ac:dyDescent="0.25">
      <c r="A5" s="2" t="s">
        <v>33</v>
      </c>
      <c r="B5" s="14">
        <v>25</v>
      </c>
      <c r="C5" s="14">
        <v>26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28">
        <f t="shared" si="1"/>
        <v>25.5</v>
      </c>
      <c r="O5" s="37">
        <f t="shared" si="0"/>
        <v>26</v>
      </c>
    </row>
    <row r="6" spans="1:15" ht="19" x14ac:dyDescent="0.25">
      <c r="A6" s="2" t="s">
        <v>34</v>
      </c>
      <c r="B6" s="14"/>
      <c r="C6" s="14">
        <v>26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28">
        <f t="shared" si="1"/>
        <v>26</v>
      </c>
      <c r="O6" s="37">
        <f t="shared" si="0"/>
        <v>26</v>
      </c>
    </row>
    <row r="7" spans="1:15" ht="19" x14ac:dyDescent="0.25">
      <c r="A7" s="2" t="s">
        <v>35</v>
      </c>
      <c r="B7" s="14"/>
      <c r="C7" s="14"/>
      <c r="D7" s="12"/>
      <c r="E7" s="12"/>
      <c r="F7" s="12"/>
      <c r="G7" s="12"/>
      <c r="H7" s="12"/>
      <c r="I7" s="12"/>
      <c r="J7" s="12"/>
      <c r="K7" s="12"/>
      <c r="L7" s="12"/>
      <c r="M7" s="12"/>
      <c r="N7" s="28" t="e">
        <f t="shared" si="1"/>
        <v>#DIV/0!</v>
      </c>
      <c r="O7" s="37">
        <f t="shared" si="0"/>
        <v>0</v>
      </c>
    </row>
    <row r="8" spans="1:15" ht="19" x14ac:dyDescent="0.25">
      <c r="A8" s="2" t="s">
        <v>55</v>
      </c>
      <c r="B8" s="14"/>
      <c r="C8" s="14">
        <v>26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28">
        <f t="shared" si="1"/>
        <v>26</v>
      </c>
      <c r="O8" s="37">
        <f t="shared" si="0"/>
        <v>26</v>
      </c>
    </row>
    <row r="9" spans="1:15" ht="19" x14ac:dyDescent="0.25">
      <c r="A9" s="2" t="s">
        <v>36</v>
      </c>
      <c r="B9" s="14">
        <v>23</v>
      </c>
      <c r="C9" s="14">
        <v>25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28">
        <f t="shared" si="1"/>
        <v>24</v>
      </c>
      <c r="O9" s="37">
        <f t="shared" si="0"/>
        <v>25</v>
      </c>
    </row>
    <row r="10" spans="1:15" ht="19" x14ac:dyDescent="0.25">
      <c r="A10" s="2" t="s">
        <v>37</v>
      </c>
      <c r="B10" s="14">
        <v>24</v>
      </c>
      <c r="C10" s="14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8">
        <f t="shared" si="1"/>
        <v>24</v>
      </c>
      <c r="O10" s="37">
        <f t="shared" si="0"/>
        <v>24</v>
      </c>
    </row>
    <row r="11" spans="1:15" ht="19" x14ac:dyDescent="0.25">
      <c r="A11" s="2" t="s">
        <v>38</v>
      </c>
      <c r="B11" s="14">
        <v>24</v>
      </c>
      <c r="C11" s="14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8">
        <f t="shared" si="1"/>
        <v>24</v>
      </c>
      <c r="O11" s="37">
        <f t="shared" si="0"/>
        <v>24</v>
      </c>
    </row>
    <row r="12" spans="1:15" ht="19" x14ac:dyDescent="0.25">
      <c r="A12" s="2" t="s">
        <v>39</v>
      </c>
      <c r="B12" s="14">
        <v>27</v>
      </c>
      <c r="C12" s="14">
        <v>28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28">
        <f t="shared" si="1"/>
        <v>27.5</v>
      </c>
      <c r="O12" s="37">
        <f t="shared" si="0"/>
        <v>28</v>
      </c>
    </row>
    <row r="13" spans="1:15" ht="19" x14ac:dyDescent="0.25">
      <c r="A13" s="2" t="s">
        <v>40</v>
      </c>
      <c r="B13" s="14">
        <v>25</v>
      </c>
      <c r="C13" s="14">
        <v>26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28">
        <f t="shared" si="1"/>
        <v>25.5</v>
      </c>
      <c r="O13" s="37">
        <f t="shared" si="0"/>
        <v>26</v>
      </c>
    </row>
    <row r="14" spans="1:15" ht="19" x14ac:dyDescent="0.25">
      <c r="A14" s="2" t="s">
        <v>41</v>
      </c>
      <c r="B14" s="14">
        <v>26</v>
      </c>
      <c r="C14" s="14">
        <v>28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28">
        <f t="shared" si="1"/>
        <v>27</v>
      </c>
      <c r="O14" s="37">
        <f t="shared" si="0"/>
        <v>28</v>
      </c>
    </row>
    <row r="15" spans="1:15" ht="19" x14ac:dyDescent="0.25">
      <c r="A15" s="2" t="s">
        <v>91</v>
      </c>
      <c r="B15" s="14"/>
      <c r="C15" s="1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28" t="e">
        <f t="shared" si="1"/>
        <v>#DIV/0!</v>
      </c>
      <c r="O15" s="37">
        <f t="shared" si="0"/>
        <v>0</v>
      </c>
    </row>
    <row r="16" spans="1:15" ht="19" x14ac:dyDescent="0.25">
      <c r="A16" s="2" t="s">
        <v>42</v>
      </c>
      <c r="B16" s="14">
        <v>26</v>
      </c>
      <c r="C16" s="14">
        <v>27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28">
        <f t="shared" si="1"/>
        <v>26.5</v>
      </c>
      <c r="O16" s="37">
        <f t="shared" si="0"/>
        <v>27</v>
      </c>
    </row>
    <row r="17" spans="1:15" s="10" customFormat="1" x14ac:dyDescent="0.2">
      <c r="A17" s="27" t="s">
        <v>69</v>
      </c>
      <c r="B17" s="32">
        <f>AVERAGE(B2:B16)</f>
        <v>25.1</v>
      </c>
      <c r="C17" s="32">
        <f>AVERAGE(C2:C16)</f>
        <v>26.5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8">
        <f t="shared" si="1"/>
        <v>25.8</v>
      </c>
      <c r="O17" s="37"/>
    </row>
    <row r="20" spans="1:15" x14ac:dyDescent="0.2">
      <c r="A20" t="s">
        <v>79</v>
      </c>
      <c r="B20" s="133" t="s">
        <v>90</v>
      </c>
      <c r="C20" s="133"/>
      <c r="D20" s="133"/>
      <c r="E20" s="133"/>
      <c r="F20" s="133"/>
      <c r="G20" s="133"/>
      <c r="H20" s="133"/>
      <c r="N20" s="10"/>
    </row>
  </sheetData>
  <mergeCells count="1">
    <mergeCell ref="B20:H2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PLAYER DASHBOARD</vt:lpstr>
      <vt:lpstr>PICTURES</vt:lpstr>
      <vt:lpstr>ROSTER</vt:lpstr>
      <vt:lpstr>CHARACTER EVAL</vt:lpstr>
      <vt:lpstr>BODY FAT</vt:lpstr>
      <vt:lpstr>LEAN MASS</vt:lpstr>
      <vt:lpstr>10YD</vt:lpstr>
      <vt:lpstr>3 STEP MPH</vt:lpstr>
      <vt:lpstr>CMJ</vt:lpstr>
      <vt:lpstr>PEAK POWER</vt:lpstr>
      <vt:lpstr>APPROACH</vt:lpstr>
      <vt:lpstr>RSI</vt:lpstr>
      <vt:lpstr>TRAP DEAD</vt:lpstr>
      <vt:lpstr>BENCH</vt:lpstr>
      <vt:lpstr>CHIN UP</vt:lpstr>
      <vt:lpstr>CELTIC</vt:lpstr>
      <vt:lpstr>'PLAYER DASHBOARD'!Print_Area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Henry</dc:creator>
  <cp:lastModifiedBy>Ryan Henry</cp:lastModifiedBy>
  <cp:lastPrinted>2026-05-25T18:50:15Z</cp:lastPrinted>
  <dcterms:created xsi:type="dcterms:W3CDTF">2026-05-25T17:19:27Z</dcterms:created>
  <dcterms:modified xsi:type="dcterms:W3CDTF">2026-10-02T17:53:21Z</dcterms:modified>
</cp:coreProperties>
</file>