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ling\Maximixe\Lockdown\MEF\"/>
    </mc:Choice>
  </mc:AlternateContent>
  <xr:revisionPtr revIDLastSave="0" documentId="13_ncr:1_{0BDE7F88-1E3A-4BB2-895A-AB8BC6D7A575}" xr6:coauthVersionLast="36" xr6:coauthVersionMax="36" xr10:uidLastSave="{00000000-0000-0000-0000-000000000000}"/>
  <bookViews>
    <workbookView xWindow="0" yWindow="0" windowWidth="20490" windowHeight="7545" activeTab="1" xr2:uid="{DD87CC01-2DBA-4C30-A908-5E29B6305CD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0" i="2" l="1"/>
  <c r="D140" i="2"/>
  <c r="E140" i="2" s="1"/>
  <c r="C140" i="2"/>
  <c r="G139" i="2"/>
  <c r="E139" i="2"/>
  <c r="G138" i="2"/>
  <c r="I138" i="2"/>
  <c r="H137" i="2"/>
  <c r="G137" i="2"/>
  <c r="G136" i="2"/>
  <c r="E136" i="2"/>
  <c r="G135" i="2"/>
  <c r="E135" i="2"/>
  <c r="H134" i="2"/>
  <c r="G134" i="2"/>
  <c r="G133" i="2"/>
  <c r="E133" i="2"/>
  <c r="G132" i="2"/>
  <c r="G131" i="2"/>
  <c r="E131" i="2"/>
  <c r="H130" i="2"/>
  <c r="G130" i="2"/>
  <c r="G129" i="2"/>
  <c r="E129" i="2"/>
  <c r="G128" i="2"/>
  <c r="E128" i="2"/>
  <c r="G127" i="2"/>
  <c r="E127" i="2"/>
  <c r="G126" i="2"/>
  <c r="E126" i="2"/>
  <c r="A63" i="2" l="1"/>
  <c r="A62" i="2"/>
  <c r="A61" i="2"/>
  <c r="A60" i="2"/>
  <c r="A59" i="2"/>
  <c r="A58" i="2"/>
  <c r="A57" i="2"/>
  <c r="A56" i="2"/>
  <c r="A55" i="2"/>
  <c r="H98" i="2"/>
  <c r="H91" i="2"/>
  <c r="F101" i="2"/>
  <c r="D101" i="2"/>
  <c r="E101" i="2" s="1"/>
  <c r="C101" i="2"/>
  <c r="G100" i="2"/>
  <c r="E100" i="2"/>
  <c r="G99" i="2"/>
  <c r="E99" i="2"/>
  <c r="G98" i="2"/>
  <c r="G97" i="2"/>
  <c r="E97" i="2"/>
  <c r="G96" i="2"/>
  <c r="E96" i="2"/>
  <c r="G95" i="2"/>
  <c r="H95" i="2"/>
  <c r="G94" i="2"/>
  <c r="E94" i="2"/>
  <c r="G93" i="2"/>
  <c r="G92" i="2"/>
  <c r="E92" i="2"/>
  <c r="G91" i="2"/>
  <c r="G90" i="2"/>
  <c r="E90" i="2"/>
  <c r="G89" i="2"/>
  <c r="E89" i="2"/>
  <c r="G88" i="2"/>
  <c r="E88" i="2"/>
  <c r="G87" i="2"/>
  <c r="E87" i="2"/>
  <c r="F64" i="2"/>
  <c r="D64" i="2"/>
  <c r="E64" i="2" s="1"/>
  <c r="C64" i="2"/>
  <c r="G63" i="2"/>
  <c r="E63" i="2"/>
  <c r="G62" i="2"/>
  <c r="E62" i="2"/>
  <c r="G61" i="2"/>
  <c r="H61" i="2"/>
  <c r="G60" i="2"/>
  <c r="E60" i="2"/>
  <c r="G59" i="2"/>
  <c r="E59" i="2"/>
  <c r="G58" i="2"/>
  <c r="E58" i="2"/>
  <c r="G57" i="2"/>
  <c r="E57" i="2"/>
  <c r="G56" i="2"/>
  <c r="G55" i="2"/>
  <c r="E55" i="2"/>
  <c r="G54" i="2"/>
  <c r="H54" i="2"/>
  <c r="G53" i="2"/>
  <c r="E53" i="2"/>
  <c r="G52" i="2"/>
  <c r="E52" i="2"/>
  <c r="G51" i="2"/>
  <c r="E51" i="2"/>
  <c r="G50" i="2"/>
  <c r="E50" i="2"/>
  <c r="G16" i="2"/>
  <c r="G15" i="2"/>
  <c r="G14" i="2"/>
  <c r="G13" i="2"/>
  <c r="G12" i="2"/>
  <c r="G11" i="2"/>
  <c r="G24" i="2"/>
  <c r="G23" i="2"/>
  <c r="G22" i="2"/>
  <c r="G21" i="2"/>
  <c r="G20" i="2"/>
  <c r="G19" i="2"/>
  <c r="G18" i="2"/>
  <c r="G17" i="2"/>
  <c r="F25" i="2"/>
  <c r="D25" i="2"/>
  <c r="E25" i="2" s="1"/>
  <c r="C25" i="2"/>
  <c r="E24" i="2"/>
  <c r="E23" i="2"/>
  <c r="E22" i="2"/>
  <c r="E21" i="2"/>
  <c r="E20" i="2"/>
  <c r="E19" i="2"/>
  <c r="E18" i="2"/>
  <c r="E16" i="2"/>
  <c r="E15" i="2"/>
  <c r="E14" i="2"/>
  <c r="E13" i="2"/>
  <c r="E12" i="2"/>
  <c r="E11" i="2"/>
  <c r="V5" i="1" l="1"/>
  <c r="U5" i="1"/>
  <c r="T5" i="1"/>
  <c r="S5" i="1"/>
  <c r="R5" i="1"/>
  <c r="Q5" i="1"/>
  <c r="P5" i="1"/>
  <c r="O5" i="1"/>
  <c r="V10" i="1"/>
  <c r="V19" i="1"/>
  <c r="U30" i="1"/>
  <c r="P31" i="1"/>
  <c r="Q29" i="1"/>
  <c r="O28" i="1"/>
  <c r="Q27" i="1"/>
  <c r="T26" i="1"/>
  <c r="U24" i="1"/>
  <c r="Q25" i="1"/>
  <c r="Q23" i="1"/>
  <c r="S22" i="1"/>
  <c r="R21" i="1"/>
  <c r="O20" i="1"/>
  <c r="Q18" i="1"/>
  <c r="P17" i="1"/>
  <c r="T16" i="1"/>
  <c r="Q15" i="1"/>
  <c r="R14" i="1"/>
  <c r="T13" i="1"/>
  <c r="U12" i="1"/>
  <c r="R11" i="1"/>
  <c r="P9" i="1"/>
  <c r="O8" i="1"/>
  <c r="O7" i="1"/>
  <c r="H2" i="1"/>
  <c r="G5" i="1"/>
  <c r="G17" i="1"/>
  <c r="H31" i="1"/>
  <c r="M30" i="1"/>
  <c r="I29" i="1"/>
  <c r="G28" i="1"/>
  <c r="I27" i="1"/>
  <c r="L26" i="1"/>
  <c r="I25" i="1"/>
  <c r="M24" i="1"/>
  <c r="I23" i="1"/>
  <c r="K22" i="1"/>
  <c r="J21" i="1"/>
  <c r="G20" i="1"/>
  <c r="I18" i="1"/>
  <c r="L16" i="1"/>
  <c r="I15" i="1"/>
  <c r="J14" i="1"/>
  <c r="J5" i="1" s="1"/>
  <c r="L13" i="1"/>
  <c r="M12" i="1"/>
  <c r="J11" i="1"/>
  <c r="H9" i="1"/>
  <c r="H5" i="1" s="1"/>
  <c r="G8" i="1"/>
  <c r="K5" i="1"/>
  <c r="G7" i="1"/>
  <c r="M5" i="1" l="1"/>
  <c r="I5" i="1"/>
  <c r="L5" i="1"/>
  <c r="G2" i="1" l="1"/>
  <c r="M2" i="1" s="1"/>
  <c r="K2" i="1" s="1"/>
  <c r="J2" i="1" l="1"/>
</calcChain>
</file>

<file path=xl/sharedStrings.xml><?xml version="1.0" encoding="utf-8"?>
<sst xmlns="http://schemas.openxmlformats.org/spreadsheetml/2006/main" count="147" uniqueCount="64">
  <si>
    <t>Monto de</t>
  </si>
  <si>
    <t>Departamento</t>
  </si>
  <si>
    <t>préstamos</t>
  </si>
  <si>
    <t>cobertura</t>
  </si>
  <si>
    <t>Empresas</t>
  </si>
  <si>
    <t>(S/)</t>
  </si>
  <si>
    <t>Amazonas</t>
  </si>
  <si>
    <t>Lambayeque</t>
  </si>
  <si>
    <t>Ancash</t>
  </si>
  <si>
    <t>Lima</t>
  </si>
  <si>
    <t>Apurímac</t>
  </si>
  <si>
    <t>Loreto</t>
  </si>
  <si>
    <t>Arequipa</t>
  </si>
  <si>
    <t>Madre de Dios</t>
  </si>
  <si>
    <t>Ayacucho</t>
  </si>
  <si>
    <t>Moquegua</t>
  </si>
  <si>
    <t>Cajamarca</t>
  </si>
  <si>
    <t>Pasco</t>
  </si>
  <si>
    <t>Callao</t>
  </si>
  <si>
    <t>Piura</t>
  </si>
  <si>
    <t>Cusco</t>
  </si>
  <si>
    <t>Puno</t>
  </si>
  <si>
    <t>Huancavelica</t>
  </si>
  <si>
    <t>San Martín</t>
  </si>
  <si>
    <t>Huánuco</t>
  </si>
  <si>
    <t>Tacna</t>
  </si>
  <si>
    <t>Ica</t>
  </si>
  <si>
    <t>Tumbes</t>
  </si>
  <si>
    <t>Junín</t>
  </si>
  <si>
    <t>Ucayali</t>
  </si>
  <si>
    <t>La Libertad</t>
  </si>
  <si>
    <t>TOTAL</t>
  </si>
  <si>
    <t>Trujillo</t>
  </si>
  <si>
    <t>Huancayo</t>
  </si>
  <si>
    <t>no Lima</t>
  </si>
  <si>
    <t>Lima y Callao</t>
  </si>
  <si>
    <t>Monto</t>
  </si>
  <si>
    <t>%</t>
  </si>
  <si>
    <t>N° de</t>
  </si>
  <si>
    <t>Sector</t>
  </si>
  <si>
    <t>préstamo</t>
  </si>
  <si>
    <t>beneficiarios</t>
  </si>
  <si>
    <t>Comercio</t>
  </si>
  <si>
    <t>Industria manufacturera</t>
  </si>
  <si>
    <t>Actividades inmobiliarias, empresariales y alquileres</t>
  </si>
  <si>
    <t>Agricultura, ganadería, caza y silvicultura</t>
  </si>
  <si>
    <t>Construcción</t>
  </si>
  <si>
    <t>Otros servicios</t>
  </si>
  <si>
    <t>Hoteles y restaurantes</t>
  </si>
  <si>
    <t>Minería</t>
  </si>
  <si>
    <t>Enseñanza</t>
  </si>
  <si>
    <t>Servicios sociales y de salud</t>
  </si>
  <si>
    <t>Pesca</t>
  </si>
  <si>
    <t>Electricidad, gas y agua</t>
  </si>
  <si>
    <t>Intemediación financiera</t>
  </si>
  <si>
    <t>Transportes, almacenamiento y comunicaciones</t>
  </si>
  <si>
    <t>Manufactura</t>
  </si>
  <si>
    <t>Inmobiliarias</t>
  </si>
  <si>
    <t>Logística</t>
  </si>
  <si>
    <t>Agricultura y Ganadería</t>
  </si>
  <si>
    <t>Grandes</t>
  </si>
  <si>
    <t>PyMedianas</t>
  </si>
  <si>
    <t>MicroyPequeñas</t>
  </si>
  <si>
    <t>monto prest.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</si>
</sst>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8" tint="-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7"/>
      <name val="Calibri"/>
      <family val="2"/>
      <scheme val="minor"/>
    </font>
    <font>
      <b/>
      <sz val="9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5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 SemiCondensed" panose="020B0502040204020203" pitchFamily="34" charset="0"/>
                <a:ea typeface="+mn-ea"/>
                <a:cs typeface="+mn-cs"/>
              </a:defRPr>
            </a:pPr>
            <a:r>
              <a:rPr lang="es-PE">
                <a:latin typeface="Bahnschrift Light SemiCondensed" panose="020B0502040204020203" pitchFamily="34" charset="0"/>
              </a:rPr>
              <a:t>Cobertura</a:t>
            </a:r>
            <a:r>
              <a:rPr lang="es-PE" baseline="0">
                <a:latin typeface="Bahnschrift Light SemiCondensed" panose="020B0502040204020203" pitchFamily="34" charset="0"/>
              </a:rPr>
              <a:t> vs monto de préstamo promedio</a:t>
            </a:r>
            <a:endParaRPr lang="es-PE">
              <a:latin typeface="Bahnschrift Light SemiCondensed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 SemiCondensed" panose="020B0502040204020203" pitchFamily="34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Bahnschrift Light SemiCondensed" panose="020B0502040204020203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Hoja2!$G$11:$G$24</c:f>
              <c:numCache>
                <c:formatCode>General</c:formatCode>
                <c:ptCount val="14"/>
                <c:pt idx="0">
                  <c:v>308.42802290556421</c:v>
                </c:pt>
                <c:pt idx="1">
                  <c:v>470.94965547899534</c:v>
                </c:pt>
                <c:pt idx="2">
                  <c:v>367.73901778353553</c:v>
                </c:pt>
                <c:pt idx="3">
                  <c:v>284.19702780441037</c:v>
                </c:pt>
                <c:pt idx="4">
                  <c:v>849.36408106219426</c:v>
                </c:pt>
                <c:pt idx="5">
                  <c:v>451.20727848101268</c:v>
                </c:pt>
                <c:pt idx="6">
                  <c:v>203.43718079673135</c:v>
                </c:pt>
                <c:pt idx="7">
                  <c:v>150.07188102451116</c:v>
                </c:pt>
                <c:pt idx="8">
                  <c:v>1246.3410672853829</c:v>
                </c:pt>
                <c:pt idx="9">
                  <c:v>582.13503649635038</c:v>
                </c:pt>
                <c:pt idx="10">
                  <c:v>296.37479935794545</c:v>
                </c:pt>
                <c:pt idx="11">
                  <c:v>983.2166666666667</c:v>
                </c:pt>
                <c:pt idx="12">
                  <c:v>788.32682926829273</c:v>
                </c:pt>
                <c:pt idx="13">
                  <c:v>559.00714285714287</c:v>
                </c:pt>
              </c:numCache>
            </c:numRef>
          </c:xVal>
          <c:yVal>
            <c:numRef>
              <c:f>Hoja2!$E$11:$E$24</c:f>
              <c:numCache>
                <c:formatCode>0.000</c:formatCode>
                <c:ptCount val="14"/>
                <c:pt idx="0">
                  <c:v>0.87828698661149551</c:v>
                </c:pt>
                <c:pt idx="1">
                  <c:v>0.85880892626849359</c:v>
                </c:pt>
                <c:pt idx="2">
                  <c:v>0.87793645547502108</c:v>
                </c:pt>
                <c:pt idx="3">
                  <c:v>0.88526191942108678</c:v>
                </c:pt>
                <c:pt idx="4">
                  <c:v>0.86742085170802341</c:v>
                </c:pt>
                <c:pt idx="5">
                  <c:v>0.88067613961138014</c:v>
                </c:pt>
                <c:pt idx="6">
                  <c:v>0.89641854743554339</c:v>
                </c:pt>
                <c:pt idx="7">
                  <c:v>0.88843132181218587</c:v>
                </c:pt>
                <c:pt idx="8">
                  <c:v>0.83607515642074337</c:v>
                </c:pt>
                <c:pt idx="9">
                  <c:v>0.84276354973198331</c:v>
                </c:pt>
                <c:pt idx="10">
                  <c:v>0.87128570770926361</c:v>
                </c:pt>
                <c:pt idx="11">
                  <c:v>0.8686284813452444</c:v>
                </c:pt>
                <c:pt idx="12">
                  <c:v>0.85079854214235773</c:v>
                </c:pt>
                <c:pt idx="13">
                  <c:v>0.85694023843293599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2-4E05-93A3-C879288C4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798976"/>
        <c:axId val="740920384"/>
      </c:scatterChart>
      <c:valAx>
        <c:axId val="75479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 SemiCondensed" panose="020B0502040204020203" pitchFamily="34" charset="0"/>
                <a:ea typeface="+mn-ea"/>
                <a:cs typeface="+mn-cs"/>
              </a:defRPr>
            </a:pPr>
            <a:endParaRPr lang="es-PE"/>
          </a:p>
        </c:txPr>
        <c:crossAx val="740920384"/>
        <c:crosses val="autoZero"/>
        <c:crossBetween val="midCat"/>
      </c:valAx>
      <c:valAx>
        <c:axId val="7409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 SemiCondensed" panose="020B0502040204020203" pitchFamily="34" charset="0"/>
                <a:ea typeface="+mn-ea"/>
                <a:cs typeface="+mn-cs"/>
              </a:defRPr>
            </a:pPr>
            <a:endParaRPr lang="es-PE"/>
          </a:p>
        </c:txPr>
        <c:crossAx val="75479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 SemiCondensed" panose="020B0502040204020203" pitchFamily="34" charset="0"/>
                <a:ea typeface="+mn-ea"/>
                <a:cs typeface="+mn-cs"/>
              </a:defRPr>
            </a:pPr>
            <a:r>
              <a:rPr lang="es-PE">
                <a:latin typeface="Bahnschrift Light SemiCondensed" panose="020B0502040204020203" pitchFamily="34" charset="0"/>
              </a:rPr>
              <a:t>Cobertura</a:t>
            </a:r>
            <a:r>
              <a:rPr lang="es-PE" baseline="0">
                <a:latin typeface="Bahnschrift Light SemiCondensed" panose="020B0502040204020203" pitchFamily="34" charset="0"/>
              </a:rPr>
              <a:t> vs monto de préstamo promedio</a:t>
            </a:r>
          </a:p>
          <a:p>
            <a:pPr>
              <a:defRPr>
                <a:latin typeface="Bahnschrift Light SemiCondensed" panose="020B0502040204020203" pitchFamily="34" charset="0"/>
              </a:defRPr>
            </a:pPr>
            <a:r>
              <a:rPr lang="es-PE" sz="900" baseline="0">
                <a:latin typeface="Bahnschrift Light SemiCondensed" panose="020B0502040204020203" pitchFamily="34" charset="0"/>
              </a:rPr>
              <a:t>(en miles de soles)</a:t>
            </a:r>
            <a:endParaRPr lang="es-PE" sz="900">
              <a:latin typeface="Bahnschrift Light SemiCondensed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 SemiCondensed" panose="020B0502040204020203" pitchFamily="34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9.4185258092738408E-2"/>
          <c:y val="0.16946777486147566"/>
          <c:w val="0.85316207349081363"/>
          <c:h val="0.7228313648293963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3611111111111113"/>
                  <c:y val="0"/>
                </c:manualLayout>
              </c:layout>
              <c:tx>
                <c:rich>
                  <a:bodyPr/>
                  <a:lstStyle/>
                  <a:p>
                    <a:fld id="{B13914E3-55B8-4CE0-8FEB-A27634C051E6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192-4145-A141-A4E62DBA6A5C}"/>
                </c:ext>
              </c:extLst>
            </c:dLbl>
            <c:dLbl>
              <c:idx val="1"/>
              <c:layout>
                <c:manualLayout>
                  <c:x val="-0.14722222222222223"/>
                  <c:y val="0"/>
                </c:manualLayout>
              </c:layout>
              <c:tx>
                <c:rich>
                  <a:bodyPr/>
                  <a:lstStyle/>
                  <a:p>
                    <a:fld id="{6F7FCBC7-2C0A-4D14-ABD9-3702C373C1E0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192-4145-A141-A4E62DBA6A5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8AFB90E-84E4-4AD6-9139-8C1F0ACE9636}" type="CELLRANGE">
                      <a:rPr lang="es-PE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192-4145-A141-A4E62DBA6A5C}"/>
                </c:ext>
              </c:extLst>
            </c:dLbl>
            <c:dLbl>
              <c:idx val="3"/>
              <c:layout>
                <c:manualLayout>
                  <c:x val="7.4999999999999956E-2"/>
                  <c:y val="0"/>
                </c:manualLayout>
              </c:layout>
              <c:tx>
                <c:rich>
                  <a:bodyPr/>
                  <a:lstStyle/>
                  <a:p>
                    <a:fld id="{E8A67796-EE56-4A79-B86D-A7913F821CCC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192-4145-A141-A4E62DBA6A5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192-4145-A141-A4E62DBA6A5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731D6B7-A87B-427C-945B-8C53AA844854}" type="CELLRANGE">
                      <a:rPr lang="es-PE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192-4145-A141-A4E62DBA6A5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3A1EE61-85B2-4724-94E0-F629D866C179}" type="CELLRANGE">
                      <a:rPr lang="es-PE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192-4145-A141-A4E62DBA6A5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259EF19-A9BE-4DD0-A453-B7C02E5DBE77}" type="CELLRANGE">
                      <a:rPr lang="es-PE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192-4145-A141-A4E62DBA6A5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73FE055-2110-409D-84A9-4EA1868FE79A}" type="CELLRANGE">
                      <a:rPr lang="es-PE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192-4145-A141-A4E62DBA6A5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D9BE9E2-5A80-4963-9385-6289649D8FE0}" type="CELLRANGE">
                      <a:rPr lang="es-PE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192-4145-A141-A4E62DBA6A5C}"/>
                </c:ext>
              </c:extLst>
            </c:dLbl>
            <c:dLbl>
              <c:idx val="10"/>
              <c:layout>
                <c:manualLayout>
                  <c:x val="-5.0925337632079971E-17"/>
                  <c:y val="2.3148148148148147E-2"/>
                </c:manualLayout>
              </c:layout>
              <c:tx>
                <c:rich>
                  <a:bodyPr/>
                  <a:lstStyle/>
                  <a:p>
                    <a:fld id="{3A960284-CA94-457F-9F52-01AC284F0505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192-4145-A141-A4E62DBA6A5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192-4145-A141-A4E62DBA6A5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579F426-5AFC-44AE-AAED-506FF293DC1F}" type="CELLRANGE">
                      <a:rPr lang="es-PE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192-4145-A141-A4E62DBA6A5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267A19E-9F54-4DA1-B0E2-067B7FA507F8}" type="CELLRANGE">
                      <a:rPr lang="es-PE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192-4145-A141-A4E62DBA6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 Light SemiCondensed" panose="020B0502040204020203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Bahnschrift Light SemiCondensed" panose="020B0502040204020203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Hoja2!$G$50:$G$63</c:f>
              <c:numCache>
                <c:formatCode>General</c:formatCode>
                <c:ptCount val="14"/>
                <c:pt idx="0">
                  <c:v>308.42802290556421</c:v>
                </c:pt>
                <c:pt idx="1">
                  <c:v>470.94965547899534</c:v>
                </c:pt>
                <c:pt idx="2">
                  <c:v>367.73901778353553</c:v>
                </c:pt>
                <c:pt idx="3">
                  <c:v>284.19702780441037</c:v>
                </c:pt>
                <c:pt idx="4">
                  <c:v>849.36408106219426</c:v>
                </c:pt>
                <c:pt idx="5">
                  <c:v>451.20727848101268</c:v>
                </c:pt>
                <c:pt idx="6">
                  <c:v>203.43718079673135</c:v>
                </c:pt>
                <c:pt idx="7">
                  <c:v>150.07188102451116</c:v>
                </c:pt>
                <c:pt idx="8">
                  <c:v>1246.3410672853829</c:v>
                </c:pt>
                <c:pt idx="9">
                  <c:v>582.13503649635038</c:v>
                </c:pt>
                <c:pt idx="10">
                  <c:v>296.37479935794545</c:v>
                </c:pt>
                <c:pt idx="11">
                  <c:v>983.2166666666667</c:v>
                </c:pt>
                <c:pt idx="12">
                  <c:v>788.32682926829273</c:v>
                </c:pt>
                <c:pt idx="13">
                  <c:v>559.00714285714287</c:v>
                </c:pt>
              </c:numCache>
            </c:numRef>
          </c:xVal>
          <c:yVal>
            <c:numRef>
              <c:f>Hoja2!$E$50:$E$63</c:f>
              <c:numCache>
                <c:formatCode>0.000</c:formatCode>
                <c:ptCount val="14"/>
                <c:pt idx="0">
                  <c:v>0.87828698661149551</c:v>
                </c:pt>
                <c:pt idx="1">
                  <c:v>0.85880892626849359</c:v>
                </c:pt>
                <c:pt idx="2">
                  <c:v>0.87793645547502108</c:v>
                </c:pt>
                <c:pt idx="3">
                  <c:v>0.88526191942108678</c:v>
                </c:pt>
                <c:pt idx="5">
                  <c:v>0.88067613961138014</c:v>
                </c:pt>
                <c:pt idx="6">
                  <c:v>0.89641854743554339</c:v>
                </c:pt>
                <c:pt idx="7">
                  <c:v>0.88843132181218587</c:v>
                </c:pt>
                <c:pt idx="8">
                  <c:v>0.83607515642074337</c:v>
                </c:pt>
                <c:pt idx="9">
                  <c:v>0.84276354973198331</c:v>
                </c:pt>
                <c:pt idx="10">
                  <c:v>0.87128570770926361</c:v>
                </c:pt>
                <c:pt idx="12">
                  <c:v>0.85079854214235773</c:v>
                </c:pt>
                <c:pt idx="13">
                  <c:v>0.85694023843293599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Hoja2!$A$50:$A$63</c15:f>
                <c15:dlblRangeCache>
                  <c:ptCount val="14"/>
                  <c:pt idx="0">
                    <c:v>Comercio</c:v>
                  </c:pt>
                  <c:pt idx="1">
                    <c:v>Manufactura</c:v>
                  </c:pt>
                  <c:pt idx="2">
                    <c:v>Inmobiliarias</c:v>
                  </c:pt>
                  <c:pt idx="3">
                    <c:v>Logística</c:v>
                  </c:pt>
                  <c:pt idx="4">
                    <c:v>Agricultura y Ganadería</c:v>
                  </c:pt>
                  <c:pt idx="5">
                    <c:v>Construcción</c:v>
                  </c:pt>
                  <c:pt idx="6">
                    <c:v>Otros servicios</c:v>
                  </c:pt>
                  <c:pt idx="7">
                    <c:v>Hoteles y restaurantes</c:v>
                  </c:pt>
                  <c:pt idx="8">
                    <c:v>Minería</c:v>
                  </c:pt>
                  <c:pt idx="9">
                    <c:v>Enseñanza</c:v>
                  </c:pt>
                  <c:pt idx="10">
                    <c:v>Servicios sociales y de salud</c:v>
                  </c:pt>
                  <c:pt idx="11">
                    <c:v>Pesca</c:v>
                  </c:pt>
                  <c:pt idx="12">
                    <c:v>Electricidad, gas y agua</c:v>
                  </c:pt>
                  <c:pt idx="13">
                    <c:v>Intemediación financiera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372-4E05-93A3-C879288C443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192-4145-A141-A4E62DBA6A5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192-4145-A141-A4E62DBA6A5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192-4145-A141-A4E62DBA6A5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192-4145-A141-A4E62DBA6A5C}"/>
                </c:ext>
              </c:extLst>
            </c:dLbl>
            <c:dLbl>
              <c:idx val="4"/>
              <c:layout>
                <c:manualLayout>
                  <c:x val="-8.0555555555555658E-2"/>
                  <c:y val="-6.9444444444444448E-2"/>
                </c:manualLayout>
              </c:layout>
              <c:tx>
                <c:rich>
                  <a:bodyPr/>
                  <a:lstStyle/>
                  <a:p>
                    <a:fld id="{4F967053-2ED0-42EF-A98C-07185D51CC27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192-4145-A141-A4E62DBA6A5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192-4145-A141-A4E62DBA6A5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192-4145-A141-A4E62DBA6A5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192-4145-A141-A4E62DBA6A5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192-4145-A141-A4E62DBA6A5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192-4145-A141-A4E62DBA6A5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192-4145-A141-A4E62DBA6A5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D8FB04F-DD8A-4014-87B6-880F7C6F1924}" type="CELLRANGE">
                      <a:rPr lang="es-PE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192-4145-A141-A4E62DBA6A5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192-4145-A141-A4E62DBA6A5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192-4145-A141-A4E62DBA6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 Light SemiCondensed" panose="020B0502040204020203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Hoja2!$G$50:$G$63</c:f>
              <c:numCache>
                <c:formatCode>General</c:formatCode>
                <c:ptCount val="14"/>
                <c:pt idx="0">
                  <c:v>308.42802290556421</c:v>
                </c:pt>
                <c:pt idx="1">
                  <c:v>470.94965547899534</c:v>
                </c:pt>
                <c:pt idx="2">
                  <c:v>367.73901778353553</c:v>
                </c:pt>
                <c:pt idx="3">
                  <c:v>284.19702780441037</c:v>
                </c:pt>
                <c:pt idx="4">
                  <c:v>849.36408106219426</c:v>
                </c:pt>
                <c:pt idx="5">
                  <c:v>451.20727848101268</c:v>
                </c:pt>
                <c:pt idx="6">
                  <c:v>203.43718079673135</c:v>
                </c:pt>
                <c:pt idx="7">
                  <c:v>150.07188102451116</c:v>
                </c:pt>
                <c:pt idx="8">
                  <c:v>1246.3410672853829</c:v>
                </c:pt>
                <c:pt idx="9">
                  <c:v>582.13503649635038</c:v>
                </c:pt>
                <c:pt idx="10">
                  <c:v>296.37479935794545</c:v>
                </c:pt>
                <c:pt idx="11">
                  <c:v>983.2166666666667</c:v>
                </c:pt>
                <c:pt idx="12">
                  <c:v>788.32682926829273</c:v>
                </c:pt>
                <c:pt idx="13">
                  <c:v>559.00714285714287</c:v>
                </c:pt>
              </c:numCache>
            </c:numRef>
          </c:xVal>
          <c:yVal>
            <c:numRef>
              <c:f>Hoja2!$H$50:$H$63</c:f>
              <c:numCache>
                <c:formatCode>General</c:formatCode>
                <c:ptCount val="14"/>
                <c:pt idx="4" formatCode="0.000">
                  <c:v>0.86742085170802341</c:v>
                </c:pt>
                <c:pt idx="11" formatCode="0.000">
                  <c:v>0.8686284813452444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Hoja2!$A$50:$A$63</c15:f>
                <c15:dlblRangeCache>
                  <c:ptCount val="14"/>
                  <c:pt idx="0">
                    <c:v>Comercio</c:v>
                  </c:pt>
                  <c:pt idx="1">
                    <c:v>Manufactura</c:v>
                  </c:pt>
                  <c:pt idx="2">
                    <c:v>Inmobiliarias</c:v>
                  </c:pt>
                  <c:pt idx="3">
                    <c:v>Logística</c:v>
                  </c:pt>
                  <c:pt idx="4">
                    <c:v>Agricultura y Ganadería</c:v>
                  </c:pt>
                  <c:pt idx="5">
                    <c:v>Construcción</c:v>
                  </c:pt>
                  <c:pt idx="6">
                    <c:v>Otros servicios</c:v>
                  </c:pt>
                  <c:pt idx="7">
                    <c:v>Hoteles y restaurantes</c:v>
                  </c:pt>
                  <c:pt idx="8">
                    <c:v>Minería</c:v>
                  </c:pt>
                  <c:pt idx="9">
                    <c:v>Enseñanza</c:v>
                  </c:pt>
                  <c:pt idx="10">
                    <c:v>Servicios sociales y de salud</c:v>
                  </c:pt>
                  <c:pt idx="11">
                    <c:v>Pesca</c:v>
                  </c:pt>
                  <c:pt idx="12">
                    <c:v>Electricidad, gas y agua</c:v>
                  </c:pt>
                  <c:pt idx="13">
                    <c:v>Intemediación financiera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0192-4145-A141-A4E62DBA6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798976"/>
        <c:axId val="740920384"/>
      </c:scatterChart>
      <c:valAx>
        <c:axId val="75479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 SemiCondensed" panose="020B0502040204020203" pitchFamily="34" charset="0"/>
                <a:ea typeface="+mn-ea"/>
                <a:cs typeface="+mn-cs"/>
              </a:defRPr>
            </a:pPr>
            <a:endParaRPr lang="es-PE"/>
          </a:p>
        </c:txPr>
        <c:crossAx val="740920384"/>
        <c:crosses val="autoZero"/>
        <c:crossBetween val="midCat"/>
      </c:valAx>
      <c:valAx>
        <c:axId val="7409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 SemiCondensed" panose="020B0502040204020203" pitchFamily="34" charset="0"/>
                <a:ea typeface="+mn-ea"/>
                <a:cs typeface="+mn-cs"/>
              </a:defRPr>
            </a:pPr>
            <a:endParaRPr lang="es-PE"/>
          </a:p>
        </c:txPr>
        <c:crossAx val="75479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 SemiCondensed" panose="020B0502040204020203" pitchFamily="34" charset="0"/>
                <a:ea typeface="+mn-ea"/>
                <a:cs typeface="+mn-cs"/>
              </a:defRPr>
            </a:pPr>
            <a:r>
              <a:rPr lang="es-PE">
                <a:latin typeface="Bahnschrift Light SemiCondensed" panose="020B0502040204020203" pitchFamily="34" charset="0"/>
              </a:rPr>
              <a:t>Cobertura</a:t>
            </a:r>
            <a:r>
              <a:rPr lang="es-PE" baseline="0">
                <a:latin typeface="Bahnschrift Light SemiCondensed" panose="020B0502040204020203" pitchFamily="34" charset="0"/>
              </a:rPr>
              <a:t> vs monto de préstamo promedio</a:t>
            </a:r>
            <a:endParaRPr lang="es-PE">
              <a:latin typeface="Bahnschrift Light SemiCondensed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 SemiCondensed" panose="020B0502040204020203" pitchFamily="34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Bahnschrift Light SemiCondensed" panose="020B0502040204020203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Hoja2!$G$87:$G$100</c:f>
              <c:numCache>
                <c:formatCode>General</c:formatCode>
                <c:ptCount val="14"/>
                <c:pt idx="0">
                  <c:v>308.42802290556421</c:v>
                </c:pt>
                <c:pt idx="1">
                  <c:v>470.94965547899534</c:v>
                </c:pt>
                <c:pt idx="2">
                  <c:v>367.73901778353553</c:v>
                </c:pt>
                <c:pt idx="3">
                  <c:v>284.19702780441037</c:v>
                </c:pt>
                <c:pt idx="4">
                  <c:v>849.36408106219426</c:v>
                </c:pt>
                <c:pt idx="5">
                  <c:v>451.20727848101268</c:v>
                </c:pt>
                <c:pt idx="6">
                  <c:v>203.43718079673135</c:v>
                </c:pt>
                <c:pt idx="7">
                  <c:v>150.07188102451116</c:v>
                </c:pt>
                <c:pt idx="8">
                  <c:v>1246.3410672853829</c:v>
                </c:pt>
                <c:pt idx="9">
                  <c:v>582.13503649635038</c:v>
                </c:pt>
                <c:pt idx="10">
                  <c:v>296.37479935794545</c:v>
                </c:pt>
                <c:pt idx="11">
                  <c:v>983.2166666666667</c:v>
                </c:pt>
                <c:pt idx="12">
                  <c:v>788.32682926829273</c:v>
                </c:pt>
                <c:pt idx="13">
                  <c:v>559.00714285714287</c:v>
                </c:pt>
              </c:numCache>
            </c:numRef>
          </c:xVal>
          <c:yVal>
            <c:numRef>
              <c:f>Hoja2!$E$87:$E$100</c:f>
              <c:numCache>
                <c:formatCode>0.000</c:formatCode>
                <c:ptCount val="14"/>
                <c:pt idx="0">
                  <c:v>0.87828698661149551</c:v>
                </c:pt>
                <c:pt idx="1">
                  <c:v>0.85880892626849359</c:v>
                </c:pt>
                <c:pt idx="2">
                  <c:v>0.87793645547502108</c:v>
                </c:pt>
                <c:pt idx="3">
                  <c:v>0.88526191942108678</c:v>
                </c:pt>
                <c:pt idx="5">
                  <c:v>0.88067613961138014</c:v>
                </c:pt>
                <c:pt idx="6">
                  <c:v>0.89641854743554339</c:v>
                </c:pt>
                <c:pt idx="7">
                  <c:v>0.88843132181218587</c:v>
                </c:pt>
                <c:pt idx="9">
                  <c:v>0.84276354973198331</c:v>
                </c:pt>
                <c:pt idx="10">
                  <c:v>0.87128570770926361</c:v>
                </c:pt>
                <c:pt idx="12">
                  <c:v>0.85079854214235773</c:v>
                </c:pt>
                <c:pt idx="13">
                  <c:v>0.85694023843293599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2-4E05-93A3-C879288C443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67-4852-8C51-67F775FBF5F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67-4852-8C51-67F775FBF5F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B67-4852-8C51-67F775FBF5F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B67-4852-8C51-67F775FBF5F8}"/>
                </c:ext>
              </c:extLst>
            </c:dLbl>
            <c:dLbl>
              <c:idx val="4"/>
              <c:layout>
                <c:manualLayout>
                  <c:x val="-8.6111111111111013E-2"/>
                  <c:y val="6.0185185185185182E-2"/>
                </c:manualLayout>
              </c:layout>
              <c:tx>
                <c:rich>
                  <a:bodyPr/>
                  <a:lstStyle/>
                  <a:p>
                    <a:fld id="{D1EE7DC0-A447-4C74-8F09-E048957C71E5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B67-4852-8C51-67F775FBF5F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B67-4852-8C51-67F775FBF5F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B67-4852-8C51-67F775FBF5F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B67-4852-8C51-67F775FBF5F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13BAEB9-2CD4-47D9-984B-C27AEB9AE92D}" type="CELLRANGE">
                      <a:rPr lang="es-PE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B67-4852-8C51-67F775FBF5F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B67-4852-8C51-67F775FBF5F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B67-4852-8C51-67F775FBF5F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0F23742-0413-49A7-A03A-ED7CFBF48D3A}" type="CELLRANGE">
                      <a:rPr lang="es-PE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B67-4852-8C51-67F775FBF5F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B67-4852-8C51-67F775FBF5F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B67-4852-8C51-67F775FBF5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 Light SemiCondensed" panose="020B0502040204020203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Bahnschrift Light SemiCondensed" panose="020B0502040204020203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Hoja2!$G$87:$G$100</c:f>
              <c:numCache>
                <c:formatCode>General</c:formatCode>
                <c:ptCount val="14"/>
                <c:pt idx="0">
                  <c:v>308.42802290556421</c:v>
                </c:pt>
                <c:pt idx="1">
                  <c:v>470.94965547899534</c:v>
                </c:pt>
                <c:pt idx="2">
                  <c:v>367.73901778353553</c:v>
                </c:pt>
                <c:pt idx="3">
                  <c:v>284.19702780441037</c:v>
                </c:pt>
                <c:pt idx="4">
                  <c:v>849.36408106219426</c:v>
                </c:pt>
                <c:pt idx="5">
                  <c:v>451.20727848101268</c:v>
                </c:pt>
                <c:pt idx="6">
                  <c:v>203.43718079673135</c:v>
                </c:pt>
                <c:pt idx="7">
                  <c:v>150.07188102451116</c:v>
                </c:pt>
                <c:pt idx="8">
                  <c:v>1246.3410672853829</c:v>
                </c:pt>
                <c:pt idx="9">
                  <c:v>582.13503649635038</c:v>
                </c:pt>
                <c:pt idx="10">
                  <c:v>296.37479935794545</c:v>
                </c:pt>
                <c:pt idx="11">
                  <c:v>983.2166666666667</c:v>
                </c:pt>
                <c:pt idx="12">
                  <c:v>788.32682926829273</c:v>
                </c:pt>
                <c:pt idx="13">
                  <c:v>559.00714285714287</c:v>
                </c:pt>
              </c:numCache>
            </c:numRef>
          </c:xVal>
          <c:yVal>
            <c:numRef>
              <c:f>Hoja2!$H$87:$H$100</c:f>
              <c:numCache>
                <c:formatCode>General</c:formatCode>
                <c:ptCount val="14"/>
                <c:pt idx="4" formatCode="0.000">
                  <c:v>0.86742085170802341</c:v>
                </c:pt>
                <c:pt idx="8" formatCode="0.000">
                  <c:v>0.83607515642074337</c:v>
                </c:pt>
                <c:pt idx="11" formatCode="0.000">
                  <c:v>0.8686284813452444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Hoja2!$A$50:$A$63</c15:f>
                <c15:dlblRangeCache>
                  <c:ptCount val="14"/>
                  <c:pt idx="0">
                    <c:v>Comercio</c:v>
                  </c:pt>
                  <c:pt idx="1">
                    <c:v>Manufactura</c:v>
                  </c:pt>
                  <c:pt idx="2">
                    <c:v>Inmobiliarias</c:v>
                  </c:pt>
                  <c:pt idx="3">
                    <c:v>Logística</c:v>
                  </c:pt>
                  <c:pt idx="4">
                    <c:v>Agricultura y Ganadería</c:v>
                  </c:pt>
                  <c:pt idx="5">
                    <c:v>Construcción</c:v>
                  </c:pt>
                  <c:pt idx="6">
                    <c:v>Otros servicios</c:v>
                  </c:pt>
                  <c:pt idx="7">
                    <c:v>Hoteles y restaurantes</c:v>
                  </c:pt>
                  <c:pt idx="8">
                    <c:v>Minería</c:v>
                  </c:pt>
                  <c:pt idx="9">
                    <c:v>Enseñanza</c:v>
                  </c:pt>
                  <c:pt idx="10">
                    <c:v>Servicios sociales y de salud</c:v>
                  </c:pt>
                  <c:pt idx="11">
                    <c:v>Pesca</c:v>
                  </c:pt>
                  <c:pt idx="12">
                    <c:v>Electricidad, gas y agua</c:v>
                  </c:pt>
                  <c:pt idx="13">
                    <c:v>Intemediación financiera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0192-4145-A141-A4E62DBA6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798976"/>
        <c:axId val="740920384"/>
      </c:scatterChart>
      <c:valAx>
        <c:axId val="75479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 SemiCondensed" panose="020B0502040204020203" pitchFamily="34" charset="0"/>
                <a:ea typeface="+mn-ea"/>
                <a:cs typeface="+mn-cs"/>
              </a:defRPr>
            </a:pPr>
            <a:endParaRPr lang="es-PE"/>
          </a:p>
        </c:txPr>
        <c:crossAx val="740920384"/>
        <c:crosses val="autoZero"/>
        <c:crossBetween val="midCat"/>
      </c:valAx>
      <c:valAx>
        <c:axId val="740920384"/>
        <c:scaling>
          <c:orientation val="minMax"/>
          <c:max val="0.9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 SemiCondensed" panose="020B0502040204020203" pitchFamily="34" charset="0"/>
                <a:ea typeface="+mn-ea"/>
                <a:cs typeface="+mn-cs"/>
              </a:defRPr>
            </a:pPr>
            <a:endParaRPr lang="es-PE"/>
          </a:p>
        </c:txPr>
        <c:crossAx val="75479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 SemiCondensed" panose="020B0502040204020203" pitchFamily="34" charset="0"/>
                <a:ea typeface="+mn-ea"/>
                <a:cs typeface="+mn-cs"/>
              </a:defRPr>
            </a:pPr>
            <a:r>
              <a:rPr lang="es-PE">
                <a:latin typeface="Bahnschrift Light SemiCondensed" panose="020B0502040204020203" pitchFamily="34" charset="0"/>
              </a:rPr>
              <a:t>Cobertura</a:t>
            </a:r>
            <a:r>
              <a:rPr lang="es-PE" baseline="0">
                <a:latin typeface="Bahnschrift Light SemiCondensed" panose="020B0502040204020203" pitchFamily="34" charset="0"/>
              </a:rPr>
              <a:t> vs monto de préstamo promedio</a:t>
            </a:r>
            <a:endParaRPr lang="es-PE">
              <a:effectLst/>
            </a:endParaRPr>
          </a:p>
          <a:p>
            <a:pPr>
              <a:defRPr>
                <a:latin typeface="Bahnschrift Light SemiCondensed" panose="020B0502040204020203" pitchFamily="34" charset="0"/>
              </a:defRPr>
            </a:pPr>
            <a:r>
              <a:rPr lang="es-PE" sz="900" b="0" i="0" baseline="0">
                <a:effectLst/>
              </a:rPr>
              <a:t>(en miles de soles)</a:t>
            </a:r>
            <a:endParaRPr lang="es-PE" sz="900">
              <a:latin typeface="Bahnschrift Light SemiCondensed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 SemiCondensed" panose="020B0502040204020203" pitchFamily="34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9.4185258092738408E-2"/>
          <c:y val="0.17409740449110531"/>
          <c:w val="0.85316207349081363"/>
          <c:h val="0.7182017351997668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5000000000000002"/>
                  <c:y val="4.2437781360066642E-17"/>
                </c:manualLayout>
              </c:layout>
              <c:tx>
                <c:rich>
                  <a:bodyPr/>
                  <a:lstStyle/>
                  <a:p>
                    <a:fld id="{07EEB428-D18F-4700-A6D1-3C16A240FCA5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25A6-4C1D-80D7-9A183816CEED}"/>
                </c:ext>
              </c:extLst>
            </c:dLbl>
            <c:dLbl>
              <c:idx val="1"/>
              <c:layout>
                <c:manualLayout>
                  <c:x val="-0.15833333333333333"/>
                  <c:y val="0"/>
                </c:manualLayout>
              </c:layout>
              <c:tx>
                <c:rich>
                  <a:bodyPr/>
                  <a:lstStyle/>
                  <a:p>
                    <a:fld id="{CC0FF228-71CD-4CB2-B23A-15955F59AEDB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25A6-4C1D-80D7-9A183816CEED}"/>
                </c:ext>
              </c:extLst>
            </c:dLbl>
            <c:dLbl>
              <c:idx val="2"/>
              <c:layout>
                <c:manualLayout>
                  <c:x val="0"/>
                  <c:y val="9.2592592592592171E-3"/>
                </c:manualLayout>
              </c:layout>
              <c:tx>
                <c:rich>
                  <a:bodyPr/>
                  <a:lstStyle/>
                  <a:p>
                    <a:fld id="{E5968CEF-68F9-4B8E-B936-CD4235AF7C19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5A6-4C1D-80D7-9A183816CEED}"/>
                </c:ext>
              </c:extLst>
            </c:dLbl>
            <c:dLbl>
              <c:idx val="3"/>
              <c:layout>
                <c:manualLayout>
                  <c:x val="7.2222222222222215E-2"/>
                  <c:y val="0"/>
                </c:manualLayout>
              </c:layout>
              <c:tx>
                <c:rich>
                  <a:bodyPr/>
                  <a:lstStyle/>
                  <a:p>
                    <a:fld id="{7A140D83-F257-4661-9641-D418B72A9972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25A6-4C1D-80D7-9A183816CEE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5A6-4C1D-80D7-9A183816CEE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FFFDED4-A2AD-47E1-9DF3-15C390BFAACF}" type="CELLRANGE">
                      <a:rPr lang="es-PE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5A6-4C1D-80D7-9A183816CEE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AF297F5-A664-4E02-855B-EE09E5477BD8}" type="CELLRANGE">
                      <a:rPr lang="es-PE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5A6-4C1D-80D7-9A183816CEE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7F6A353-C1F2-4F58-A2D5-7AE15882C59A}" type="CELLRANGE">
                      <a:rPr lang="es-PE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5A6-4C1D-80D7-9A183816CEE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5A6-4C1D-80D7-9A183816CEE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FE96F8B-1238-4157-8699-B3AB2D068BAD}" type="CELLRANGE">
                      <a:rPr lang="es-PE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5A6-4C1D-80D7-9A183816CEED}"/>
                </c:ext>
              </c:extLst>
            </c:dLbl>
            <c:dLbl>
              <c:idx val="10"/>
              <c:layout>
                <c:manualLayout>
                  <c:x val="-5.0925337632079971E-17"/>
                  <c:y val="2.3148148148148147E-2"/>
                </c:manualLayout>
              </c:layout>
              <c:tx>
                <c:rich>
                  <a:bodyPr/>
                  <a:lstStyle/>
                  <a:p>
                    <a:fld id="{4836529B-64B2-4F95-9989-DABB88388D2A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25A6-4C1D-80D7-9A183816CEE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5A6-4C1D-80D7-9A183816CEE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5A6-4C1D-80D7-9A183816CEE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0318160-7174-4089-9E67-191982BEFDD6}" type="CELLRANGE">
                      <a:rPr lang="es-PE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5A6-4C1D-80D7-9A183816CE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Bahnschrift Light SemiCondensed" panose="020B0502040204020203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9762904636920387E-2"/>
                  <c:y val="2.934529017206182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Bahnschrift Light SemiCondensed" panose="020B0502040204020203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Hoja2!$G$126:$G$139</c:f>
              <c:numCache>
                <c:formatCode>General</c:formatCode>
                <c:ptCount val="14"/>
                <c:pt idx="0">
                  <c:v>308.42802290556421</c:v>
                </c:pt>
                <c:pt idx="1">
                  <c:v>470.94965547899534</c:v>
                </c:pt>
                <c:pt idx="2">
                  <c:v>367.73901778353553</c:v>
                </c:pt>
                <c:pt idx="3">
                  <c:v>284.19702780441037</c:v>
                </c:pt>
                <c:pt idx="4">
                  <c:v>849.36408106219426</c:v>
                </c:pt>
                <c:pt idx="5">
                  <c:v>451.20727848101268</c:v>
                </c:pt>
                <c:pt idx="6">
                  <c:v>203.43718079673135</c:v>
                </c:pt>
                <c:pt idx="7">
                  <c:v>150.07188102451116</c:v>
                </c:pt>
                <c:pt idx="8">
                  <c:v>1246.3410672853829</c:v>
                </c:pt>
                <c:pt idx="9">
                  <c:v>582.13503649635038</c:v>
                </c:pt>
                <c:pt idx="10">
                  <c:v>296.37479935794545</c:v>
                </c:pt>
                <c:pt idx="11">
                  <c:v>983.2166666666667</c:v>
                </c:pt>
                <c:pt idx="12">
                  <c:v>788.32682926829273</c:v>
                </c:pt>
                <c:pt idx="13">
                  <c:v>559.00714285714287</c:v>
                </c:pt>
              </c:numCache>
            </c:numRef>
          </c:xVal>
          <c:yVal>
            <c:numRef>
              <c:f>Hoja2!$E$126:$E$139</c:f>
              <c:numCache>
                <c:formatCode>0.000</c:formatCode>
                <c:ptCount val="14"/>
                <c:pt idx="0">
                  <c:v>0.87828698661149551</c:v>
                </c:pt>
                <c:pt idx="1">
                  <c:v>0.85880892626849359</c:v>
                </c:pt>
                <c:pt idx="2">
                  <c:v>0.87793645547502108</c:v>
                </c:pt>
                <c:pt idx="3">
                  <c:v>0.88526191942108678</c:v>
                </c:pt>
                <c:pt idx="5">
                  <c:v>0.88067613961138014</c:v>
                </c:pt>
                <c:pt idx="6">
                  <c:v>0.89641854743554339</c:v>
                </c:pt>
                <c:pt idx="7">
                  <c:v>0.88843132181218587</c:v>
                </c:pt>
                <c:pt idx="9">
                  <c:v>0.84276354973198331</c:v>
                </c:pt>
                <c:pt idx="10">
                  <c:v>0.87128570770926361</c:v>
                </c:pt>
                <c:pt idx="13">
                  <c:v>0.85694023843293599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Hoja2!$A$50:$A$63</c15:f>
                <c15:dlblRangeCache>
                  <c:ptCount val="14"/>
                  <c:pt idx="0">
                    <c:v>Comercio</c:v>
                  </c:pt>
                  <c:pt idx="1">
                    <c:v>Manufactura</c:v>
                  </c:pt>
                  <c:pt idx="2">
                    <c:v>Inmobiliarias</c:v>
                  </c:pt>
                  <c:pt idx="3">
                    <c:v>Logística</c:v>
                  </c:pt>
                  <c:pt idx="4">
                    <c:v>Agricultura y Ganadería</c:v>
                  </c:pt>
                  <c:pt idx="5">
                    <c:v>Construcción</c:v>
                  </c:pt>
                  <c:pt idx="6">
                    <c:v>Otros servicios</c:v>
                  </c:pt>
                  <c:pt idx="7">
                    <c:v>Hoteles y restaurantes</c:v>
                  </c:pt>
                  <c:pt idx="8">
                    <c:v>Minería</c:v>
                  </c:pt>
                  <c:pt idx="9">
                    <c:v>Enseñanza</c:v>
                  </c:pt>
                  <c:pt idx="10">
                    <c:v>Servicios sociales y de salud</c:v>
                  </c:pt>
                  <c:pt idx="11">
                    <c:v>Pesca</c:v>
                  </c:pt>
                  <c:pt idx="12">
                    <c:v>Electricidad, gas y agua</c:v>
                  </c:pt>
                  <c:pt idx="13">
                    <c:v>Intemediación financiera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5A6-4C1D-80D7-9A183816CEE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A6-4C1D-80D7-9A183816CEE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A6-4C1D-80D7-9A183816CEE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A6-4C1D-80D7-9A183816CEE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A6-4C1D-80D7-9A183816CEED}"/>
                </c:ext>
              </c:extLst>
            </c:dLbl>
            <c:dLbl>
              <c:idx val="4"/>
              <c:layout>
                <c:manualLayout>
                  <c:x val="-9.1666666666666771E-2"/>
                  <c:y val="-5.5555555555555552E-2"/>
                </c:manualLayout>
              </c:layout>
              <c:tx>
                <c:rich>
                  <a:bodyPr/>
                  <a:lstStyle/>
                  <a:p>
                    <a:fld id="{652198B1-E6F6-4CFB-897F-BF796239E820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5A6-4C1D-80D7-9A183816CEE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A6-4C1D-80D7-9A183816CEE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A6-4C1D-80D7-9A183816CEE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5A6-4C1D-80D7-9A183816CEE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1C6AC63-E6A4-476B-B9AE-C3DD30BAE5F2}" type="CELLRANGE">
                      <a:rPr lang="es-PE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5A6-4C1D-80D7-9A183816CEE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5A6-4C1D-80D7-9A183816CEE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5A6-4C1D-80D7-9A183816CEE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9D7BE6D-7D7C-4EC3-AFDE-38A3A891C8D0}" type="CELLRANGE">
                      <a:rPr lang="es-PE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5A6-4C1D-80D7-9A183816CEE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5A6-4C1D-80D7-9A183816CEE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5A6-4C1D-80D7-9A183816CE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 Light SemiCondensed" panose="020B0502040204020203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Bahnschrift Light SemiCondensed" panose="020B0502040204020203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Hoja2!$G$126:$G$139</c:f>
              <c:numCache>
                <c:formatCode>General</c:formatCode>
                <c:ptCount val="14"/>
                <c:pt idx="0">
                  <c:v>308.42802290556421</c:v>
                </c:pt>
                <c:pt idx="1">
                  <c:v>470.94965547899534</c:v>
                </c:pt>
                <c:pt idx="2">
                  <c:v>367.73901778353553</c:v>
                </c:pt>
                <c:pt idx="3">
                  <c:v>284.19702780441037</c:v>
                </c:pt>
                <c:pt idx="4">
                  <c:v>849.36408106219426</c:v>
                </c:pt>
                <c:pt idx="5">
                  <c:v>451.20727848101268</c:v>
                </c:pt>
                <c:pt idx="6">
                  <c:v>203.43718079673135</c:v>
                </c:pt>
                <c:pt idx="7">
                  <c:v>150.07188102451116</c:v>
                </c:pt>
                <c:pt idx="8">
                  <c:v>1246.3410672853829</c:v>
                </c:pt>
                <c:pt idx="9">
                  <c:v>582.13503649635038</c:v>
                </c:pt>
                <c:pt idx="10">
                  <c:v>296.37479935794545</c:v>
                </c:pt>
                <c:pt idx="11">
                  <c:v>983.2166666666667</c:v>
                </c:pt>
                <c:pt idx="12">
                  <c:v>788.32682926829273</c:v>
                </c:pt>
                <c:pt idx="13">
                  <c:v>559.00714285714287</c:v>
                </c:pt>
              </c:numCache>
            </c:numRef>
          </c:xVal>
          <c:yVal>
            <c:numRef>
              <c:f>Hoja2!$H$126:$H$139</c:f>
              <c:numCache>
                <c:formatCode>General</c:formatCode>
                <c:ptCount val="14"/>
                <c:pt idx="4" formatCode="0.000">
                  <c:v>0.86742085170802341</c:v>
                </c:pt>
                <c:pt idx="8" formatCode="0.000">
                  <c:v>0.83607515642074337</c:v>
                </c:pt>
                <c:pt idx="11" formatCode="0.000">
                  <c:v>0.8686284813452444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Hoja2!$A$50:$A$63</c15:f>
                <c15:dlblRangeCache>
                  <c:ptCount val="14"/>
                  <c:pt idx="0">
                    <c:v>Comercio</c:v>
                  </c:pt>
                  <c:pt idx="1">
                    <c:v>Manufactura</c:v>
                  </c:pt>
                  <c:pt idx="2">
                    <c:v>Inmobiliarias</c:v>
                  </c:pt>
                  <c:pt idx="3">
                    <c:v>Logística</c:v>
                  </c:pt>
                  <c:pt idx="4">
                    <c:v>Agricultura y Ganadería</c:v>
                  </c:pt>
                  <c:pt idx="5">
                    <c:v>Construcción</c:v>
                  </c:pt>
                  <c:pt idx="6">
                    <c:v>Otros servicios</c:v>
                  </c:pt>
                  <c:pt idx="7">
                    <c:v>Hoteles y restaurantes</c:v>
                  </c:pt>
                  <c:pt idx="8">
                    <c:v>Minería</c:v>
                  </c:pt>
                  <c:pt idx="9">
                    <c:v>Enseñanza</c:v>
                  </c:pt>
                  <c:pt idx="10">
                    <c:v>Servicios sociales y de salud</c:v>
                  </c:pt>
                  <c:pt idx="11">
                    <c:v>Pesca</c:v>
                  </c:pt>
                  <c:pt idx="12">
                    <c:v>Electricidad, gas y agua</c:v>
                  </c:pt>
                  <c:pt idx="13">
                    <c:v>Intemediación financiera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25A6-4C1D-80D7-9A183816CEE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5A6-4C1D-80D7-9A183816CEE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5A6-4C1D-80D7-9A183816CEE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5A6-4C1D-80D7-9A183816CEE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5A6-4C1D-80D7-9A183816CEE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5A6-4C1D-80D7-9A183816CEE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5A6-4C1D-80D7-9A183816CEE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5A6-4C1D-80D7-9A183816CEE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5A6-4C1D-80D7-9A183816CEE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5A6-4C1D-80D7-9A183816CEE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5A6-4C1D-80D7-9A183816CEE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5A6-4C1D-80D7-9A183816CEE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5A6-4C1D-80D7-9A183816CEED}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Bahnschrift Light SemiCondensed" panose="020B0502040204020203" pitchFamily="34" charset="0"/>
                        <a:ea typeface="+mn-ea"/>
                        <a:cs typeface="+mn-cs"/>
                      </a:defRPr>
                    </a:pPr>
                    <a:fld id="{9BF0B7E2-7B58-4E5F-A646-7E0966518A98}" type="CELLRANGE">
                      <a:rPr lang="en-US"/>
                      <a:pPr>
                        <a:defRPr sz="8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Bahnschrift Light SemiCondensed" panose="020B0502040204020203" pitchFamily="34" charset="0"/>
                        </a:defRPr>
                      </a:pPr>
                      <a:t>[CELLRANGE]</a:t>
                    </a:fld>
                    <a:endParaRPr lang="es-P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Bahnschrift Light SemiCondensed" panose="020B0502040204020203" pitchFamily="34" charset="0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5A6-4C1D-80D7-9A183816CEE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5A6-4C1D-80D7-9A183816CE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 Light SemiCondensed" panose="020B0502040204020203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Hoja2!$G$126:$G$139</c:f>
              <c:numCache>
                <c:formatCode>General</c:formatCode>
                <c:ptCount val="14"/>
                <c:pt idx="0">
                  <c:v>308.42802290556421</c:v>
                </c:pt>
                <c:pt idx="1">
                  <c:v>470.94965547899534</c:v>
                </c:pt>
                <c:pt idx="2">
                  <c:v>367.73901778353553</c:v>
                </c:pt>
                <c:pt idx="3">
                  <c:v>284.19702780441037</c:v>
                </c:pt>
                <c:pt idx="4">
                  <c:v>849.36408106219426</c:v>
                </c:pt>
                <c:pt idx="5">
                  <c:v>451.20727848101268</c:v>
                </c:pt>
                <c:pt idx="6">
                  <c:v>203.43718079673135</c:v>
                </c:pt>
                <c:pt idx="7">
                  <c:v>150.07188102451116</c:v>
                </c:pt>
                <c:pt idx="8">
                  <c:v>1246.3410672853829</c:v>
                </c:pt>
                <c:pt idx="9">
                  <c:v>582.13503649635038</c:v>
                </c:pt>
                <c:pt idx="10">
                  <c:v>296.37479935794545</c:v>
                </c:pt>
                <c:pt idx="11">
                  <c:v>983.2166666666667</c:v>
                </c:pt>
                <c:pt idx="12">
                  <c:v>788.32682926829273</c:v>
                </c:pt>
                <c:pt idx="13">
                  <c:v>559.00714285714287</c:v>
                </c:pt>
              </c:numCache>
            </c:numRef>
          </c:xVal>
          <c:yVal>
            <c:numRef>
              <c:f>Hoja2!$I$126:$I$139</c:f>
              <c:numCache>
                <c:formatCode>General</c:formatCode>
                <c:ptCount val="14"/>
                <c:pt idx="12" formatCode="0.000">
                  <c:v>0.85079854214235773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Hoja2!$A$50:$A$63</c15:f>
                <c15:dlblRangeCache>
                  <c:ptCount val="14"/>
                  <c:pt idx="0">
                    <c:v>Comercio</c:v>
                  </c:pt>
                  <c:pt idx="1">
                    <c:v>Manufactura</c:v>
                  </c:pt>
                  <c:pt idx="2">
                    <c:v>Inmobiliarias</c:v>
                  </c:pt>
                  <c:pt idx="3">
                    <c:v>Logística</c:v>
                  </c:pt>
                  <c:pt idx="4">
                    <c:v>Agricultura y Ganadería</c:v>
                  </c:pt>
                  <c:pt idx="5">
                    <c:v>Construcción</c:v>
                  </c:pt>
                  <c:pt idx="6">
                    <c:v>Otros servicios</c:v>
                  </c:pt>
                  <c:pt idx="7">
                    <c:v>Hoteles y restaurantes</c:v>
                  </c:pt>
                  <c:pt idx="8">
                    <c:v>Minería</c:v>
                  </c:pt>
                  <c:pt idx="9">
                    <c:v>Enseñanza</c:v>
                  </c:pt>
                  <c:pt idx="10">
                    <c:v>Servicios sociales y de salud</c:v>
                  </c:pt>
                  <c:pt idx="11">
                    <c:v>Pesca</c:v>
                  </c:pt>
                  <c:pt idx="12">
                    <c:v>Electricidad, gas y agua</c:v>
                  </c:pt>
                  <c:pt idx="13">
                    <c:v>Intemediación financiera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25A6-4C1D-80D7-9A183816C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798976"/>
        <c:axId val="740920384"/>
      </c:scatterChart>
      <c:valAx>
        <c:axId val="75479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 SemiCondensed" panose="020B0502040204020203" pitchFamily="34" charset="0"/>
                <a:ea typeface="+mn-ea"/>
                <a:cs typeface="+mn-cs"/>
              </a:defRPr>
            </a:pPr>
            <a:endParaRPr lang="es-PE"/>
          </a:p>
        </c:txPr>
        <c:crossAx val="740920384"/>
        <c:crosses val="autoZero"/>
        <c:crossBetween val="midCat"/>
      </c:valAx>
      <c:valAx>
        <c:axId val="740920384"/>
        <c:scaling>
          <c:orientation val="minMax"/>
          <c:max val="0.9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 SemiCondensed" panose="020B0502040204020203" pitchFamily="34" charset="0"/>
                <a:ea typeface="+mn-ea"/>
                <a:cs typeface="+mn-cs"/>
              </a:defRPr>
            </a:pPr>
            <a:endParaRPr lang="es-PE"/>
          </a:p>
        </c:txPr>
        <c:crossAx val="75479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2" name="AutoShape 1" descr="blob:https://web.whatsapp.com/2962bced-0efe-41c4-883f-46b370c95cc5">
          <a:extLst>
            <a:ext uri="{FF2B5EF4-FFF2-40B4-BE49-F238E27FC236}">
              <a16:creationId xmlns:a16="http://schemas.microsoft.com/office/drawing/2014/main" id="{390A6F7F-E793-4736-88F3-48740F28900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114300</xdr:rowOff>
    </xdr:to>
    <xdr:sp macro="" textlink="">
      <xdr:nvSpPr>
        <xdr:cNvPr id="3" name="AutoShape 2" descr="blob:https://web.whatsapp.com/2962bced-0efe-41c4-883f-46b370c95cc5">
          <a:extLst>
            <a:ext uri="{FF2B5EF4-FFF2-40B4-BE49-F238E27FC236}">
              <a16:creationId xmlns:a16="http://schemas.microsoft.com/office/drawing/2014/main" id="{9960D908-1DDF-4E9B-B401-B7BC985E248B}"/>
            </a:ext>
          </a:extLst>
        </xdr:cNvPr>
        <xdr:cNvSpPr>
          <a:spLocks noChangeAspect="1" noChangeArrowheads="1"/>
        </xdr:cNvSpPr>
      </xdr:nvSpPr>
      <xdr:spPr bwMode="auto">
        <a:xfrm>
          <a:off x="62865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14</xdr:col>
      <xdr:colOff>38100</xdr:colOff>
      <xdr:row>32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E822FA3-8144-495A-8EF4-054AC2DBC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0"/>
          <a:ext cx="5372100" cy="626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657225</xdr:colOff>
      <xdr:row>15</xdr:row>
      <xdr:rowOff>61912</xdr:rowOff>
    </xdr:from>
    <xdr:to>
      <xdr:col>3</xdr:col>
      <xdr:colOff>466725</xdr:colOff>
      <xdr:row>29</xdr:row>
      <xdr:rowOff>138112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234958D-CEE6-460F-8E6F-E96A1DCEE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657225</xdr:colOff>
      <xdr:row>31</xdr:row>
      <xdr:rowOff>4762</xdr:rowOff>
    </xdr:from>
    <xdr:to>
      <xdr:col>3</xdr:col>
      <xdr:colOff>466725</xdr:colOff>
      <xdr:row>45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AFF5AEC-8E9C-4BBF-B6BB-FB62D5ABA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0</xdr:colOff>
      <xdr:row>46</xdr:row>
      <xdr:rowOff>0</xdr:rowOff>
    </xdr:from>
    <xdr:ext cx="304800" cy="304800"/>
    <xdr:sp macro="" textlink="">
      <xdr:nvSpPr>
        <xdr:cNvPr id="7" name="AutoShape 2" descr="blob:https://web.whatsapp.com/2962bced-0efe-41c4-883f-46b370c95cc5">
          <a:extLst>
            <a:ext uri="{FF2B5EF4-FFF2-40B4-BE49-F238E27FC236}">
              <a16:creationId xmlns:a16="http://schemas.microsoft.com/office/drawing/2014/main" id="{D8227735-1223-4DBD-915E-A26693FA9E9D}"/>
            </a:ext>
          </a:extLst>
        </xdr:cNvPr>
        <xdr:cNvSpPr>
          <a:spLocks noChangeAspect="1" noChangeArrowheads="1"/>
        </xdr:cNvSpPr>
      </xdr:nvSpPr>
      <xdr:spPr bwMode="auto">
        <a:xfrm>
          <a:off x="62865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0</xdr:col>
      <xdr:colOff>657225</xdr:colOff>
      <xdr:row>67</xdr:row>
      <xdr:rowOff>4762</xdr:rowOff>
    </xdr:from>
    <xdr:to>
      <xdr:col>3</xdr:col>
      <xdr:colOff>466725</xdr:colOff>
      <xdr:row>81</xdr:row>
      <xdr:rowOff>80962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AEFA680-4F50-401C-B2FC-0247B0C09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657225</xdr:colOff>
      <xdr:row>106</xdr:row>
      <xdr:rowOff>4762</xdr:rowOff>
    </xdr:from>
    <xdr:to>
      <xdr:col>3</xdr:col>
      <xdr:colOff>466725</xdr:colOff>
      <xdr:row>120</xdr:row>
      <xdr:rowOff>80962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58C965A-FAD2-4C1B-960C-EA0BAF834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AF2CB-241B-4DC1-914F-A67E8BD484CE}">
  <dimension ref="B1:X32"/>
  <sheetViews>
    <sheetView topLeftCell="A7" zoomScale="80" zoomScaleNormal="80" workbookViewId="0">
      <selection activeCell="Q18" sqref="Q18"/>
    </sheetView>
  </sheetViews>
  <sheetFormatPr baseColWidth="10" defaultRowHeight="15" x14ac:dyDescent="0.25"/>
  <cols>
    <col min="7" max="13" width="0" hidden="1" customWidth="1"/>
    <col min="22" max="22" width="11.42578125" customWidth="1"/>
  </cols>
  <sheetData>
    <row r="1" spans="2:22" x14ac:dyDescent="0.25">
      <c r="G1" t="s">
        <v>34</v>
      </c>
      <c r="H1" t="s">
        <v>9</v>
      </c>
    </row>
    <row r="2" spans="2:22" x14ac:dyDescent="0.25">
      <c r="G2">
        <f>SUM(G5:M5)</f>
        <v>34427</v>
      </c>
      <c r="H2">
        <f>E10+E19</f>
        <v>37126</v>
      </c>
      <c r="J2" s="1">
        <f>G2/$M$2*100</f>
        <v>48.113985437368108</v>
      </c>
      <c r="K2" s="1">
        <f>H2/$M$2*100</f>
        <v>51.8860145626319</v>
      </c>
      <c r="M2">
        <f>SUM(G2:H2)</f>
        <v>71553</v>
      </c>
    </row>
    <row r="3" spans="2:22" x14ac:dyDescent="0.25">
      <c r="J3" s="1"/>
      <c r="K3" s="1"/>
    </row>
    <row r="4" spans="2:22" x14ac:dyDescent="0.25">
      <c r="C4" t="s">
        <v>0</v>
      </c>
      <c r="D4" t="s">
        <v>0</v>
      </c>
      <c r="G4" t="s">
        <v>19</v>
      </c>
      <c r="H4" t="s">
        <v>32</v>
      </c>
      <c r="I4" t="s">
        <v>33</v>
      </c>
      <c r="J4" t="s">
        <v>20</v>
      </c>
      <c r="K4" t="s">
        <v>21</v>
      </c>
      <c r="L4" t="s">
        <v>12</v>
      </c>
      <c r="M4" t="s">
        <v>11</v>
      </c>
      <c r="O4" t="s">
        <v>19</v>
      </c>
      <c r="P4" t="s">
        <v>32</v>
      </c>
      <c r="Q4" t="s">
        <v>33</v>
      </c>
      <c r="R4" t="s">
        <v>20</v>
      </c>
      <c r="S4" t="s">
        <v>21</v>
      </c>
      <c r="T4" t="s">
        <v>12</v>
      </c>
      <c r="U4" t="s">
        <v>11</v>
      </c>
      <c r="V4" t="s">
        <v>35</v>
      </c>
    </row>
    <row r="5" spans="2:22" x14ac:dyDescent="0.25">
      <c r="B5" t="s">
        <v>1</v>
      </c>
      <c r="C5" t="s">
        <v>2</v>
      </c>
      <c r="D5" t="s">
        <v>3</v>
      </c>
      <c r="E5" t="s">
        <v>4</v>
      </c>
      <c r="G5">
        <f t="shared" ref="G5:M5" si="0">SUM(G7:G32)</f>
        <v>5599</v>
      </c>
      <c r="H5">
        <f t="shared" si="0"/>
        <v>7215</v>
      </c>
      <c r="I5">
        <f t="shared" si="0"/>
        <v>6177</v>
      </c>
      <c r="J5">
        <f t="shared" si="0"/>
        <v>4194</v>
      </c>
      <c r="K5">
        <f t="shared" si="0"/>
        <v>1542</v>
      </c>
      <c r="L5">
        <f t="shared" si="0"/>
        <v>6217</v>
      </c>
      <c r="M5">
        <f t="shared" si="0"/>
        <v>3483</v>
      </c>
      <c r="O5">
        <f>(C7*O7+C8*O8+C20*O20+C28*O28)/SUM(C7,C8,C20,C28)</f>
        <v>0.88269013655012041</v>
      </c>
      <c r="P5">
        <f>(C9*P9+C17*P17+C31*P31)/SUM(C9,C17,C31)</f>
        <v>0.88758768765161877</v>
      </c>
      <c r="Q5">
        <f>(C15*Q15+C18*Q18+C23*Q23+C25*Q25+C27*Q27+C29*Q29)/SUM(C15,C18,C23,C25,C27,C29)</f>
        <v>0.90315785357279166</v>
      </c>
      <c r="R5">
        <f>(R11*C11+R14*C14+R21*C21)/SUM(C11,C14,C21)</f>
        <v>0.90973878440634626</v>
      </c>
      <c r="S5">
        <f>S22</f>
        <v>0.90731115497235371</v>
      </c>
      <c r="T5">
        <f>(T13*C13+T16*C16+T26*C26)/SUM(C13,C16,C26)</f>
        <v>0.88736747829093532</v>
      </c>
      <c r="U5">
        <f>(U12*C12+U24*C24+U30*C30)/SUM(C12,C24,C30)</f>
        <v>0.89768649934301548</v>
      </c>
      <c r="V5">
        <f>(V10*C10+V19*C19)/SUM(C10,C19)</f>
        <v>0.86721583942649105</v>
      </c>
    </row>
    <row r="6" spans="2:22" x14ac:dyDescent="0.25">
      <c r="C6" t="s">
        <v>5</v>
      </c>
      <c r="D6" t="s">
        <v>5</v>
      </c>
    </row>
    <row r="7" spans="2:22" x14ac:dyDescent="0.25">
      <c r="B7" t="s">
        <v>6</v>
      </c>
      <c r="C7">
        <v>51511022</v>
      </c>
      <c r="D7">
        <v>47801019</v>
      </c>
      <c r="E7">
        <v>588</v>
      </c>
      <c r="G7">
        <f>$E$7</f>
        <v>588</v>
      </c>
      <c r="O7" s="4">
        <f>$D7/$C7</f>
        <v>0.9279765212190898</v>
      </c>
    </row>
    <row r="8" spans="2:22" x14ac:dyDescent="0.25">
      <c r="B8" t="s">
        <v>7</v>
      </c>
      <c r="C8">
        <v>494718085</v>
      </c>
      <c r="D8">
        <v>440124938</v>
      </c>
      <c r="E8">
        <v>2101</v>
      </c>
      <c r="G8">
        <f>$E$8</f>
        <v>2101</v>
      </c>
      <c r="O8" s="3">
        <f>$D8/$C8</f>
        <v>0.88964796587131034</v>
      </c>
    </row>
    <row r="9" spans="2:22" x14ac:dyDescent="0.25">
      <c r="B9" t="s">
        <v>8</v>
      </c>
      <c r="C9">
        <v>242905713</v>
      </c>
      <c r="D9">
        <v>222991794</v>
      </c>
      <c r="E9">
        <v>1813</v>
      </c>
      <c r="H9">
        <f>$E$9</f>
        <v>1813</v>
      </c>
      <c r="P9" s="5">
        <f>$D9/$C9</f>
        <v>0.91801790598478017</v>
      </c>
    </row>
    <row r="10" spans="2:22" x14ac:dyDescent="0.25">
      <c r="B10" t="s">
        <v>9</v>
      </c>
      <c r="C10">
        <v>17169281616</v>
      </c>
      <c r="D10">
        <v>14893150907</v>
      </c>
      <c r="E10">
        <v>35451</v>
      </c>
      <c r="V10" s="2">
        <f>$D10/$C10</f>
        <v>0.86743005561287545</v>
      </c>
    </row>
    <row r="11" spans="2:22" x14ac:dyDescent="0.25">
      <c r="B11" t="s">
        <v>10</v>
      </c>
      <c r="C11">
        <v>79046072</v>
      </c>
      <c r="D11">
        <v>72466375</v>
      </c>
      <c r="E11">
        <v>746</v>
      </c>
      <c r="J11">
        <f>$E$11</f>
        <v>746</v>
      </c>
      <c r="R11" s="5">
        <f>$D11/$C11</f>
        <v>0.91676124020432037</v>
      </c>
    </row>
    <row r="12" spans="2:22" x14ac:dyDescent="0.25">
      <c r="B12" t="s">
        <v>11</v>
      </c>
      <c r="C12">
        <v>253346452</v>
      </c>
      <c r="D12">
        <v>225739040</v>
      </c>
      <c r="E12">
        <v>963</v>
      </c>
      <c r="M12">
        <f>$E$12</f>
        <v>963</v>
      </c>
      <c r="U12" s="3">
        <f>$D12/$C12</f>
        <v>0.89102901666055301</v>
      </c>
    </row>
    <row r="13" spans="2:22" x14ac:dyDescent="0.25">
      <c r="B13" t="s">
        <v>12</v>
      </c>
      <c r="C13">
        <v>1031298898</v>
      </c>
      <c r="D13">
        <v>911307771</v>
      </c>
      <c r="E13">
        <v>4407</v>
      </c>
      <c r="L13">
        <f>$E$13</f>
        <v>4407</v>
      </c>
      <c r="T13" s="3">
        <f>$D13/$C13</f>
        <v>0.88365048461440321</v>
      </c>
    </row>
    <row r="14" spans="2:22" x14ac:dyDescent="0.25">
      <c r="B14" t="s">
        <v>13</v>
      </c>
      <c r="C14">
        <v>82609150</v>
      </c>
      <c r="D14">
        <v>75771325</v>
      </c>
      <c r="E14">
        <v>488</v>
      </c>
      <c r="J14">
        <f>$E$14</f>
        <v>488</v>
      </c>
      <c r="R14" s="5">
        <f>$D14/$C14</f>
        <v>0.91722678420005532</v>
      </c>
    </row>
    <row r="15" spans="2:22" x14ac:dyDescent="0.25">
      <c r="B15" t="s">
        <v>14</v>
      </c>
      <c r="C15">
        <v>109786480</v>
      </c>
      <c r="D15">
        <v>101029750</v>
      </c>
      <c r="E15">
        <v>708</v>
      </c>
      <c r="I15">
        <f>$E$15</f>
        <v>708</v>
      </c>
      <c r="Q15" s="4">
        <f>$D15/$C15</f>
        <v>0.92023853939027833</v>
      </c>
    </row>
    <row r="16" spans="2:22" x14ac:dyDescent="0.25">
      <c r="B16" t="s">
        <v>15</v>
      </c>
      <c r="C16">
        <v>75900491</v>
      </c>
      <c r="D16">
        <v>68885215</v>
      </c>
      <c r="E16">
        <v>445</v>
      </c>
      <c r="L16">
        <f>$E$16</f>
        <v>445</v>
      </c>
      <c r="T16" s="5">
        <f>$D16/$C16</f>
        <v>0.90757271912773263</v>
      </c>
    </row>
    <row r="17" spans="2:24" x14ac:dyDescent="0.25">
      <c r="B17" t="s">
        <v>16</v>
      </c>
      <c r="C17">
        <v>340766874</v>
      </c>
      <c r="D17">
        <v>305540343</v>
      </c>
      <c r="E17">
        <v>1885</v>
      </c>
      <c r="G17">
        <f>$E$17-H17</f>
        <v>445</v>
      </c>
      <c r="H17">
        <v>1440</v>
      </c>
      <c r="P17" s="3">
        <f>$D17/$C17</f>
        <v>0.89662571779204103</v>
      </c>
    </row>
    <row r="18" spans="2:24" x14ac:dyDescent="0.25">
      <c r="B18" t="s">
        <v>17</v>
      </c>
      <c r="C18">
        <v>45238463</v>
      </c>
      <c r="D18">
        <v>40780564</v>
      </c>
      <c r="E18">
        <v>337</v>
      </c>
      <c r="I18">
        <f>$E$18</f>
        <v>337</v>
      </c>
      <c r="Q18" s="5">
        <f>$D18/$C18</f>
        <v>0.90145777057014509</v>
      </c>
    </row>
    <row r="19" spans="2:24" x14ac:dyDescent="0.25">
      <c r="B19" t="s">
        <v>18</v>
      </c>
      <c r="C19">
        <v>933634128</v>
      </c>
      <c r="D19">
        <v>805984366</v>
      </c>
      <c r="E19">
        <v>1675</v>
      </c>
      <c r="V19" s="2">
        <f>$D19/$C19</f>
        <v>0.86327646111925338</v>
      </c>
    </row>
    <row r="20" spans="2:24" x14ac:dyDescent="0.25">
      <c r="B20" t="s">
        <v>19</v>
      </c>
      <c r="C20">
        <v>619922247</v>
      </c>
      <c r="D20">
        <v>540048773</v>
      </c>
      <c r="E20">
        <v>2118</v>
      </c>
      <c r="G20">
        <f>$E$20</f>
        <v>2118</v>
      </c>
      <c r="O20" s="2">
        <f>$D20/$C20</f>
        <v>0.87115565800947936</v>
      </c>
    </row>
    <row r="21" spans="2:24" x14ac:dyDescent="0.25">
      <c r="B21" t="s">
        <v>20</v>
      </c>
      <c r="C21">
        <v>407070090</v>
      </c>
      <c r="D21">
        <v>369153774</v>
      </c>
      <c r="E21">
        <v>2960</v>
      </c>
      <c r="J21">
        <f>$E$21</f>
        <v>2960</v>
      </c>
      <c r="R21" s="5">
        <f>$D21/$C21</f>
        <v>0.90685555895300485</v>
      </c>
    </row>
    <row r="22" spans="2:24" x14ac:dyDescent="0.25">
      <c r="B22" t="s">
        <v>21</v>
      </c>
      <c r="C22">
        <v>243785463</v>
      </c>
      <c r="D22">
        <v>221189270</v>
      </c>
      <c r="E22">
        <v>1542</v>
      </c>
      <c r="K22">
        <f>$E$22</f>
        <v>1542</v>
      </c>
      <c r="S22" s="5">
        <f>$D22/$C22</f>
        <v>0.90731115497235371</v>
      </c>
    </row>
    <row r="23" spans="2:24" x14ac:dyDescent="0.25">
      <c r="B23" t="s">
        <v>22</v>
      </c>
      <c r="C23">
        <v>13443853</v>
      </c>
      <c r="D23">
        <v>12428001</v>
      </c>
      <c r="E23">
        <v>116</v>
      </c>
      <c r="I23">
        <f>$E$23</f>
        <v>116</v>
      </c>
      <c r="Q23" s="4">
        <f>$D23/$C23</f>
        <v>0.92443743620225538</v>
      </c>
    </row>
    <row r="24" spans="2:24" x14ac:dyDescent="0.25">
      <c r="B24" t="s">
        <v>23</v>
      </c>
      <c r="C24">
        <v>278313430</v>
      </c>
      <c r="D24">
        <v>251150375</v>
      </c>
      <c r="E24">
        <v>1560</v>
      </c>
      <c r="M24">
        <f>$E$24</f>
        <v>1560</v>
      </c>
      <c r="U24" s="5">
        <f>$D24/$C24</f>
        <v>0.90240120643836697</v>
      </c>
    </row>
    <row r="25" spans="2:24" x14ac:dyDescent="0.25">
      <c r="B25" t="s">
        <v>24</v>
      </c>
      <c r="C25">
        <v>112358730</v>
      </c>
      <c r="D25">
        <v>103109706</v>
      </c>
      <c r="E25">
        <v>889</v>
      </c>
      <c r="I25">
        <f>$E$25</f>
        <v>889</v>
      </c>
      <c r="Q25" s="5">
        <f>$D25/$C25</f>
        <v>0.91768308523957154</v>
      </c>
    </row>
    <row r="26" spans="2:24" x14ac:dyDescent="0.25">
      <c r="B26" t="s">
        <v>25</v>
      </c>
      <c r="C26">
        <v>186930182</v>
      </c>
      <c r="D26">
        <v>168175508</v>
      </c>
      <c r="E26">
        <v>1365</v>
      </c>
      <c r="L26">
        <f>$E$26</f>
        <v>1365</v>
      </c>
      <c r="T26" s="3">
        <f>$D26/$C26</f>
        <v>0.89967016669357336</v>
      </c>
    </row>
    <row r="27" spans="2:24" x14ac:dyDescent="0.25">
      <c r="B27" t="s">
        <v>26</v>
      </c>
      <c r="C27">
        <v>383231166</v>
      </c>
      <c r="D27">
        <v>338124218</v>
      </c>
      <c r="E27">
        <v>1654</v>
      </c>
      <c r="I27">
        <f>$E$27</f>
        <v>1654</v>
      </c>
      <c r="Q27" s="3">
        <f>$D27/$C27</f>
        <v>0.88229833061124263</v>
      </c>
      <c r="X27">
        <v>98</v>
      </c>
    </row>
    <row r="28" spans="2:24" x14ac:dyDescent="0.25">
      <c r="B28" t="s">
        <v>27</v>
      </c>
      <c r="C28">
        <v>32898486</v>
      </c>
      <c r="D28">
        <v>30414737</v>
      </c>
      <c r="E28">
        <v>347</v>
      </c>
      <c r="G28">
        <f>$E$28</f>
        <v>347</v>
      </c>
      <c r="O28" s="4">
        <f>$D28/$C28</f>
        <v>0.92450263516685849</v>
      </c>
      <c r="X28">
        <v>95</v>
      </c>
    </row>
    <row r="29" spans="2:24" x14ac:dyDescent="0.25">
      <c r="B29" t="s">
        <v>28</v>
      </c>
      <c r="C29">
        <v>363460262</v>
      </c>
      <c r="D29">
        <v>332539574</v>
      </c>
      <c r="E29">
        <v>2473</v>
      </c>
      <c r="I29">
        <f>$E$29</f>
        <v>2473</v>
      </c>
      <c r="Q29" s="5">
        <f>$D29/$C29</f>
        <v>0.91492690884595251</v>
      </c>
      <c r="X29">
        <v>90</v>
      </c>
    </row>
    <row r="30" spans="2:24" x14ac:dyDescent="0.25">
      <c r="B30" t="s">
        <v>29</v>
      </c>
      <c r="C30">
        <v>190296991</v>
      </c>
      <c r="D30">
        <v>171201523</v>
      </c>
      <c r="E30">
        <v>960</v>
      </c>
      <c r="M30">
        <f>$E$30</f>
        <v>960</v>
      </c>
      <c r="U30" s="3">
        <f>$D30/$C30</f>
        <v>0.89965438812429777</v>
      </c>
      <c r="X30">
        <v>80</v>
      </c>
    </row>
    <row r="31" spans="2:24" x14ac:dyDescent="0.25">
      <c r="B31" t="s">
        <v>30</v>
      </c>
      <c r="C31">
        <v>1006228299</v>
      </c>
      <c r="D31">
        <v>882644314</v>
      </c>
      <c r="E31">
        <v>3962</v>
      </c>
      <c r="H31">
        <f>$E$31</f>
        <v>3962</v>
      </c>
      <c r="P31" s="3">
        <f>$D31/$C31</f>
        <v>0.87718096865013728</v>
      </c>
    </row>
    <row r="32" spans="2:24" x14ac:dyDescent="0.25">
      <c r="B32" t="s">
        <v>31</v>
      </c>
      <c r="C32">
        <v>24747982643</v>
      </c>
      <c r="D32">
        <v>21631753180</v>
      </c>
      <c r="E32">
        <v>71553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5782-37D1-4C8E-AFF3-1C928FC6EAB7}">
  <dimension ref="A9:I140"/>
  <sheetViews>
    <sheetView tabSelected="1" topLeftCell="A104" workbookViewId="0">
      <selection activeCell="K133" sqref="K133"/>
    </sheetView>
  </sheetViews>
  <sheetFormatPr baseColWidth="10" defaultRowHeight="15" x14ac:dyDescent="0.25"/>
  <cols>
    <col min="2" max="2" width="48.5703125" bestFit="1" customWidth="1"/>
  </cols>
  <sheetData>
    <row r="9" spans="2:7" x14ac:dyDescent="0.25">
      <c r="C9" t="s">
        <v>36</v>
      </c>
      <c r="D9" t="s">
        <v>36</v>
      </c>
      <c r="E9" t="s">
        <v>37</v>
      </c>
      <c r="F9" t="s">
        <v>38</v>
      </c>
    </row>
    <row r="10" spans="2:7" x14ac:dyDescent="0.25">
      <c r="B10" t="s">
        <v>39</v>
      </c>
      <c r="C10" t="s">
        <v>40</v>
      </c>
      <c r="D10" t="s">
        <v>3</v>
      </c>
      <c r="E10" t="s">
        <v>3</v>
      </c>
      <c r="F10" t="s">
        <v>41</v>
      </c>
      <c r="G10" t="s">
        <v>63</v>
      </c>
    </row>
    <row r="11" spans="2:7" x14ac:dyDescent="0.25">
      <c r="B11" t="s">
        <v>42</v>
      </c>
      <c r="C11">
        <v>9317919</v>
      </c>
      <c r="D11">
        <v>8183807</v>
      </c>
      <c r="E11" s="9">
        <f t="shared" ref="E11:E23" si="0">D11/C11</f>
        <v>0.87828698661149551</v>
      </c>
      <c r="F11">
        <v>30211</v>
      </c>
      <c r="G11">
        <f t="shared" ref="G11:G16" si="1">C11/F11</f>
        <v>308.42802290556421</v>
      </c>
    </row>
    <row r="12" spans="2:7" x14ac:dyDescent="0.25">
      <c r="B12" t="s">
        <v>43</v>
      </c>
      <c r="C12">
        <v>4237605</v>
      </c>
      <c r="D12">
        <v>3639293</v>
      </c>
      <c r="E12" s="7">
        <f t="shared" si="0"/>
        <v>0.85880892626849359</v>
      </c>
      <c r="F12">
        <v>8998</v>
      </c>
      <c r="G12">
        <f t="shared" si="1"/>
        <v>470.94965547899534</v>
      </c>
    </row>
    <row r="13" spans="2:7" x14ac:dyDescent="0.25">
      <c r="B13" t="s">
        <v>44</v>
      </c>
      <c r="C13">
        <v>3122472</v>
      </c>
      <c r="D13">
        <v>2741332</v>
      </c>
      <c r="E13" s="9">
        <f t="shared" si="0"/>
        <v>0.87793645547502108</v>
      </c>
      <c r="F13">
        <v>8491</v>
      </c>
      <c r="G13">
        <f t="shared" si="1"/>
        <v>367.73901778353553</v>
      </c>
    </row>
    <row r="14" spans="2:7" x14ac:dyDescent="0.25">
      <c r="B14" t="s">
        <v>55</v>
      </c>
      <c r="C14">
        <v>2371340</v>
      </c>
      <c r="D14">
        <v>2099257</v>
      </c>
      <c r="E14" s="9">
        <f t="shared" si="0"/>
        <v>0.88526191942108678</v>
      </c>
      <c r="F14">
        <v>8344</v>
      </c>
      <c r="G14">
        <f t="shared" si="1"/>
        <v>284.19702780441037</v>
      </c>
    </row>
    <row r="15" spans="2:7" x14ac:dyDescent="0.25">
      <c r="B15" t="s">
        <v>45</v>
      </c>
      <c r="C15">
        <v>1215440</v>
      </c>
      <c r="D15">
        <v>1054298</v>
      </c>
      <c r="E15" s="7">
        <f t="shared" si="0"/>
        <v>0.86742085170802341</v>
      </c>
      <c r="F15">
        <v>1431</v>
      </c>
      <c r="G15">
        <f t="shared" si="1"/>
        <v>849.36408106219426</v>
      </c>
    </row>
    <row r="16" spans="2:7" x14ac:dyDescent="0.25">
      <c r="B16" t="s">
        <v>46</v>
      </c>
      <c r="C16">
        <v>1140652</v>
      </c>
      <c r="D16">
        <v>1004545</v>
      </c>
      <c r="E16" s="9">
        <f t="shared" si="0"/>
        <v>0.88067613961138014</v>
      </c>
      <c r="F16">
        <v>2528</v>
      </c>
      <c r="G16">
        <f t="shared" si="1"/>
        <v>451.20727848101268</v>
      </c>
    </row>
    <row r="17" spans="2:7" x14ac:dyDescent="0.25">
      <c r="B17" t="s">
        <v>47</v>
      </c>
      <c r="C17">
        <v>995825</v>
      </c>
      <c r="D17">
        <v>892676</v>
      </c>
      <c r="E17" s="8">
        <v>0.89641854743554339</v>
      </c>
      <c r="F17">
        <v>4895</v>
      </c>
      <c r="G17">
        <f>C17/F17</f>
        <v>203.43718079673135</v>
      </c>
    </row>
    <row r="18" spans="2:7" x14ac:dyDescent="0.25">
      <c r="B18" t="s">
        <v>48</v>
      </c>
      <c r="C18">
        <v>544911</v>
      </c>
      <c r="D18">
        <v>484116</v>
      </c>
      <c r="E18" s="9">
        <f t="shared" si="0"/>
        <v>0.88843132181218587</v>
      </c>
      <c r="F18">
        <v>3631</v>
      </c>
      <c r="G18">
        <f t="shared" ref="G18:G24" si="2">C18/F18</f>
        <v>150.07188102451116</v>
      </c>
    </row>
    <row r="19" spans="2:7" x14ac:dyDescent="0.25">
      <c r="B19" t="s">
        <v>49</v>
      </c>
      <c r="C19">
        <v>537173</v>
      </c>
      <c r="D19">
        <v>449117</v>
      </c>
      <c r="E19" s="6">
        <f t="shared" si="0"/>
        <v>0.83607515642074337</v>
      </c>
      <c r="F19">
        <v>431</v>
      </c>
      <c r="G19">
        <f t="shared" si="2"/>
        <v>1246.3410672853829</v>
      </c>
    </row>
    <row r="20" spans="2:7" x14ac:dyDescent="0.25">
      <c r="B20" t="s">
        <v>50</v>
      </c>
      <c r="C20">
        <v>478515</v>
      </c>
      <c r="D20">
        <v>403275</v>
      </c>
      <c r="E20" s="6">
        <f t="shared" si="0"/>
        <v>0.84276354973198331</v>
      </c>
      <c r="F20">
        <v>822</v>
      </c>
      <c r="G20">
        <f t="shared" si="2"/>
        <v>582.13503649635038</v>
      </c>
    </row>
    <row r="21" spans="2:7" x14ac:dyDescent="0.25">
      <c r="B21" t="s">
        <v>51</v>
      </c>
      <c r="C21">
        <v>369283</v>
      </c>
      <c r="D21">
        <v>321751</v>
      </c>
      <c r="E21" s="7">
        <f t="shared" si="0"/>
        <v>0.87128570770926361</v>
      </c>
      <c r="F21">
        <v>1246</v>
      </c>
      <c r="G21">
        <f t="shared" si="2"/>
        <v>296.37479935794545</v>
      </c>
    </row>
    <row r="22" spans="2:7" x14ac:dyDescent="0.25">
      <c r="B22" t="s">
        <v>52</v>
      </c>
      <c r="C22">
        <v>176979</v>
      </c>
      <c r="D22">
        <v>153729</v>
      </c>
      <c r="E22" s="7">
        <f t="shared" si="0"/>
        <v>0.8686284813452444</v>
      </c>
      <c r="F22">
        <v>180</v>
      </c>
      <c r="G22">
        <f t="shared" si="2"/>
        <v>983.2166666666667</v>
      </c>
    </row>
    <row r="23" spans="2:7" x14ac:dyDescent="0.25">
      <c r="B23" t="s">
        <v>53</v>
      </c>
      <c r="C23">
        <v>161607</v>
      </c>
      <c r="D23">
        <v>137495</v>
      </c>
      <c r="E23" s="10">
        <f t="shared" si="0"/>
        <v>0.85079854214235773</v>
      </c>
      <c r="F23">
        <v>205</v>
      </c>
      <c r="G23">
        <f t="shared" si="2"/>
        <v>788.32682926829273</v>
      </c>
    </row>
    <row r="24" spans="2:7" x14ac:dyDescent="0.25">
      <c r="B24" t="s">
        <v>54</v>
      </c>
      <c r="C24">
        <v>78261</v>
      </c>
      <c r="D24">
        <v>67065</v>
      </c>
      <c r="E24" s="10">
        <f>D24/C24</f>
        <v>0.85694023843293599</v>
      </c>
      <c r="F24">
        <v>140</v>
      </c>
      <c r="G24">
        <f t="shared" si="2"/>
        <v>559.00714285714287</v>
      </c>
    </row>
    <row r="25" spans="2:7" x14ac:dyDescent="0.25">
      <c r="C25">
        <f>SUM(C11:C24)</f>
        <v>24747982</v>
      </c>
      <c r="D25">
        <f>SUM(D11:D24)</f>
        <v>21631756</v>
      </c>
      <c r="E25">
        <f>D25/C25</f>
        <v>0.8740816119875956</v>
      </c>
      <c r="F25">
        <f>SUM(F11:F24)</f>
        <v>71553</v>
      </c>
    </row>
    <row r="35" spans="3:6" x14ac:dyDescent="0.25">
      <c r="F35">
        <v>98</v>
      </c>
    </row>
    <row r="36" spans="3:6" x14ac:dyDescent="0.25">
      <c r="F36">
        <v>95</v>
      </c>
    </row>
    <row r="37" spans="3:6" x14ac:dyDescent="0.25">
      <c r="F37">
        <v>90</v>
      </c>
    </row>
    <row r="38" spans="3:6" x14ac:dyDescent="0.25">
      <c r="F38">
        <v>80</v>
      </c>
    </row>
    <row r="48" spans="3:6" x14ac:dyDescent="0.25">
      <c r="C48" t="s">
        <v>36</v>
      </c>
      <c r="D48" t="s">
        <v>36</v>
      </c>
      <c r="E48" t="s">
        <v>37</v>
      </c>
      <c r="F48" t="s">
        <v>38</v>
      </c>
    </row>
    <row r="49" spans="1:8" x14ac:dyDescent="0.25">
      <c r="B49" t="s">
        <v>39</v>
      </c>
      <c r="C49" t="s">
        <v>40</v>
      </c>
      <c r="D49" t="s">
        <v>3</v>
      </c>
      <c r="E49" t="s">
        <v>3</v>
      </c>
      <c r="F49" t="s">
        <v>41</v>
      </c>
      <c r="G49" t="s">
        <v>63</v>
      </c>
    </row>
    <row r="50" spans="1:8" x14ac:dyDescent="0.25">
      <c r="A50" t="s">
        <v>42</v>
      </c>
      <c r="B50" t="s">
        <v>42</v>
      </c>
      <c r="C50">
        <v>9317919</v>
      </c>
      <c r="D50">
        <v>8183807</v>
      </c>
      <c r="E50" s="9">
        <f t="shared" ref="E50:E55" si="3">D50/C50</f>
        <v>0.87828698661149551</v>
      </c>
      <c r="F50">
        <v>30211</v>
      </c>
      <c r="G50">
        <f t="shared" ref="G50:G55" si="4">C50/F50</f>
        <v>308.42802290556421</v>
      </c>
    </row>
    <row r="51" spans="1:8" x14ac:dyDescent="0.25">
      <c r="A51" t="s">
        <v>56</v>
      </c>
      <c r="B51" t="s">
        <v>43</v>
      </c>
      <c r="C51">
        <v>4237605</v>
      </c>
      <c r="D51">
        <v>3639293</v>
      </c>
      <c r="E51" s="7">
        <f t="shared" si="3"/>
        <v>0.85880892626849359</v>
      </c>
      <c r="F51">
        <v>8998</v>
      </c>
      <c r="G51">
        <f t="shared" si="4"/>
        <v>470.94965547899534</v>
      </c>
    </row>
    <row r="52" spans="1:8" x14ac:dyDescent="0.25">
      <c r="A52" t="s">
        <v>57</v>
      </c>
      <c r="B52" t="s">
        <v>44</v>
      </c>
      <c r="C52">
        <v>3122472</v>
      </c>
      <c r="D52">
        <v>2741332</v>
      </c>
      <c r="E52" s="9">
        <f t="shared" si="3"/>
        <v>0.87793645547502108</v>
      </c>
      <c r="F52">
        <v>8491</v>
      </c>
      <c r="G52">
        <f t="shared" si="4"/>
        <v>367.73901778353553</v>
      </c>
    </row>
    <row r="53" spans="1:8" x14ac:dyDescent="0.25">
      <c r="A53" t="s">
        <v>58</v>
      </c>
      <c r="B53" t="s">
        <v>55</v>
      </c>
      <c r="C53">
        <v>2371340</v>
      </c>
      <c r="D53">
        <v>2099257</v>
      </c>
      <c r="E53" s="9">
        <f t="shared" si="3"/>
        <v>0.88526191942108678</v>
      </c>
      <c r="F53">
        <v>8344</v>
      </c>
      <c r="G53">
        <f t="shared" si="4"/>
        <v>284.19702780441037</v>
      </c>
    </row>
    <row r="54" spans="1:8" x14ac:dyDescent="0.25">
      <c r="A54" t="s">
        <v>59</v>
      </c>
      <c r="B54" t="s">
        <v>45</v>
      </c>
      <c r="C54">
        <v>1215440</v>
      </c>
      <c r="D54">
        <v>1054298</v>
      </c>
      <c r="F54">
        <v>1431</v>
      </c>
      <c r="G54">
        <f t="shared" si="4"/>
        <v>849.36408106219426</v>
      </c>
      <c r="H54" s="7">
        <f>D54/C54</f>
        <v>0.86742085170802341</v>
      </c>
    </row>
    <row r="55" spans="1:8" x14ac:dyDescent="0.25">
      <c r="A55" t="str">
        <f>B55</f>
        <v>Construcción</v>
      </c>
      <c r="B55" t="s">
        <v>46</v>
      </c>
      <c r="C55">
        <v>1140652</v>
      </c>
      <c r="D55">
        <v>1004545</v>
      </c>
      <c r="E55" s="9">
        <f t="shared" si="3"/>
        <v>0.88067613961138014</v>
      </c>
      <c r="F55">
        <v>2528</v>
      </c>
      <c r="G55">
        <f t="shared" si="4"/>
        <v>451.20727848101268</v>
      </c>
    </row>
    <row r="56" spans="1:8" x14ac:dyDescent="0.25">
      <c r="A56" t="str">
        <f t="shared" ref="A56:A63" si="5">B56</f>
        <v>Otros servicios</v>
      </c>
      <c r="B56" t="s">
        <v>47</v>
      </c>
      <c r="C56">
        <v>995825</v>
      </c>
      <c r="D56">
        <v>892676</v>
      </c>
      <c r="E56" s="8">
        <v>0.89641854743554339</v>
      </c>
      <c r="F56">
        <v>4895</v>
      </c>
      <c r="G56">
        <f>C56/F56</f>
        <v>203.43718079673135</v>
      </c>
    </row>
    <row r="57" spans="1:8" x14ac:dyDescent="0.25">
      <c r="A57" t="str">
        <f t="shared" si="5"/>
        <v>Hoteles y restaurantes</v>
      </c>
      <c r="B57" t="s">
        <v>48</v>
      </c>
      <c r="C57">
        <v>544911</v>
      </c>
      <c r="D57">
        <v>484116</v>
      </c>
      <c r="E57" s="9">
        <f t="shared" ref="E57:E62" si="6">D57/C57</f>
        <v>0.88843132181218587</v>
      </c>
      <c r="F57">
        <v>3631</v>
      </c>
      <c r="G57">
        <f t="shared" ref="G57:G63" si="7">C57/F57</f>
        <v>150.07188102451116</v>
      </c>
    </row>
    <row r="58" spans="1:8" x14ac:dyDescent="0.25">
      <c r="A58" t="str">
        <f t="shared" si="5"/>
        <v>Minería</v>
      </c>
      <c r="B58" t="s">
        <v>49</v>
      </c>
      <c r="C58">
        <v>537173</v>
      </c>
      <c r="D58">
        <v>449117</v>
      </c>
      <c r="E58" s="6">
        <f t="shared" si="6"/>
        <v>0.83607515642074337</v>
      </c>
      <c r="F58">
        <v>431</v>
      </c>
      <c r="G58">
        <f t="shared" si="7"/>
        <v>1246.3410672853829</v>
      </c>
    </row>
    <row r="59" spans="1:8" x14ac:dyDescent="0.25">
      <c r="A59" t="str">
        <f t="shared" si="5"/>
        <v>Enseñanza</v>
      </c>
      <c r="B59" t="s">
        <v>50</v>
      </c>
      <c r="C59">
        <v>478515</v>
      </c>
      <c r="D59">
        <v>403275</v>
      </c>
      <c r="E59" s="6">
        <f t="shared" si="6"/>
        <v>0.84276354973198331</v>
      </c>
      <c r="F59">
        <v>822</v>
      </c>
      <c r="G59">
        <f t="shared" si="7"/>
        <v>582.13503649635038</v>
      </c>
    </row>
    <row r="60" spans="1:8" x14ac:dyDescent="0.25">
      <c r="A60" t="str">
        <f t="shared" si="5"/>
        <v>Servicios sociales y de salud</v>
      </c>
      <c r="B60" t="s">
        <v>51</v>
      </c>
      <c r="C60">
        <v>369283</v>
      </c>
      <c r="D60">
        <v>321751</v>
      </c>
      <c r="E60" s="7">
        <f t="shared" si="6"/>
        <v>0.87128570770926361</v>
      </c>
      <c r="F60">
        <v>1246</v>
      </c>
      <c r="G60">
        <f t="shared" si="7"/>
        <v>296.37479935794545</v>
      </c>
    </row>
    <row r="61" spans="1:8" x14ac:dyDescent="0.25">
      <c r="A61" t="str">
        <f t="shared" si="5"/>
        <v>Pesca</v>
      </c>
      <c r="B61" t="s">
        <v>52</v>
      </c>
      <c r="C61">
        <v>176979</v>
      </c>
      <c r="D61">
        <v>153729</v>
      </c>
      <c r="F61">
        <v>180</v>
      </c>
      <c r="G61">
        <f t="shared" si="7"/>
        <v>983.2166666666667</v>
      </c>
      <c r="H61" s="7">
        <f>D61/C61</f>
        <v>0.8686284813452444</v>
      </c>
    </row>
    <row r="62" spans="1:8" x14ac:dyDescent="0.25">
      <c r="A62" t="str">
        <f t="shared" si="5"/>
        <v>Electricidad, gas y agua</v>
      </c>
      <c r="B62" t="s">
        <v>53</v>
      </c>
      <c r="C62">
        <v>161607</v>
      </c>
      <c r="D62">
        <v>137495</v>
      </c>
      <c r="E62" s="10">
        <f t="shared" si="6"/>
        <v>0.85079854214235773</v>
      </c>
      <c r="F62">
        <v>205</v>
      </c>
      <c r="G62">
        <f t="shared" si="7"/>
        <v>788.32682926829273</v>
      </c>
    </row>
    <row r="63" spans="1:8" x14ac:dyDescent="0.25">
      <c r="A63" t="str">
        <f t="shared" si="5"/>
        <v>Intemediación financiera</v>
      </c>
      <c r="B63" t="s">
        <v>54</v>
      </c>
      <c r="C63">
        <v>78261</v>
      </c>
      <c r="D63">
        <v>67065</v>
      </c>
      <c r="E63" s="10">
        <f>D63/C63</f>
        <v>0.85694023843293599</v>
      </c>
      <c r="F63">
        <v>140</v>
      </c>
      <c r="G63">
        <f t="shared" si="7"/>
        <v>559.00714285714287</v>
      </c>
    </row>
    <row r="64" spans="1:8" x14ac:dyDescent="0.25">
      <c r="C64">
        <f>SUM(C50:C63)</f>
        <v>24747982</v>
      </c>
      <c r="D64">
        <f>SUM(D50:D63)</f>
        <v>21631756</v>
      </c>
      <c r="E64">
        <f>D64/C64</f>
        <v>0.8740816119875956</v>
      </c>
      <c r="F64">
        <f>SUM(F50:F63)</f>
        <v>71553</v>
      </c>
    </row>
    <row r="86" spans="2:8" x14ac:dyDescent="0.25">
      <c r="B86" t="s">
        <v>39</v>
      </c>
      <c r="C86" t="s">
        <v>40</v>
      </c>
      <c r="D86" t="s">
        <v>3</v>
      </c>
      <c r="E86" t="s">
        <v>3</v>
      </c>
      <c r="F86" t="s">
        <v>41</v>
      </c>
      <c r="G86" t="s">
        <v>63</v>
      </c>
    </row>
    <row r="87" spans="2:8" x14ac:dyDescent="0.25">
      <c r="B87" t="s">
        <v>42</v>
      </c>
      <c r="C87">
        <v>9317919</v>
      </c>
      <c r="D87">
        <v>8183807</v>
      </c>
      <c r="E87" s="9">
        <f t="shared" ref="E87:E90" si="8">D87/C87</f>
        <v>0.87828698661149551</v>
      </c>
      <c r="F87">
        <v>30211</v>
      </c>
      <c r="G87">
        <f t="shared" ref="G87:G92" si="9">C87/F87</f>
        <v>308.42802290556421</v>
      </c>
    </row>
    <row r="88" spans="2:8" x14ac:dyDescent="0.25">
      <c r="B88" t="s">
        <v>43</v>
      </c>
      <c r="C88">
        <v>4237605</v>
      </c>
      <c r="D88">
        <v>3639293</v>
      </c>
      <c r="E88" s="7">
        <f t="shared" si="8"/>
        <v>0.85880892626849359</v>
      </c>
      <c r="F88">
        <v>8998</v>
      </c>
      <c r="G88">
        <f t="shared" si="9"/>
        <v>470.94965547899534</v>
      </c>
    </row>
    <row r="89" spans="2:8" x14ac:dyDescent="0.25">
      <c r="B89" t="s">
        <v>44</v>
      </c>
      <c r="C89">
        <v>3122472</v>
      </c>
      <c r="D89">
        <v>2741332</v>
      </c>
      <c r="E89" s="9">
        <f t="shared" si="8"/>
        <v>0.87793645547502108</v>
      </c>
      <c r="F89">
        <v>8491</v>
      </c>
      <c r="G89">
        <f t="shared" si="9"/>
        <v>367.73901778353553</v>
      </c>
    </row>
    <row r="90" spans="2:8" x14ac:dyDescent="0.25">
      <c r="B90" t="s">
        <v>55</v>
      </c>
      <c r="C90">
        <v>2371340</v>
      </c>
      <c r="D90">
        <v>2099257</v>
      </c>
      <c r="E90" s="9">
        <f t="shared" si="8"/>
        <v>0.88526191942108678</v>
      </c>
      <c r="F90">
        <v>8344</v>
      </c>
      <c r="G90">
        <f t="shared" si="9"/>
        <v>284.19702780441037</v>
      </c>
    </row>
    <row r="91" spans="2:8" x14ac:dyDescent="0.25">
      <c r="B91" t="s">
        <v>45</v>
      </c>
      <c r="C91">
        <v>1215440</v>
      </c>
      <c r="D91">
        <v>1054298</v>
      </c>
      <c r="F91">
        <v>1431</v>
      </c>
      <c r="G91">
        <f t="shared" si="9"/>
        <v>849.36408106219426</v>
      </c>
      <c r="H91" s="7">
        <f>D91/C91</f>
        <v>0.86742085170802341</v>
      </c>
    </row>
    <row r="92" spans="2:8" x14ac:dyDescent="0.25">
      <c r="B92" t="s">
        <v>46</v>
      </c>
      <c r="C92">
        <v>1140652</v>
      </c>
      <c r="D92">
        <v>1004545</v>
      </c>
      <c r="E92" s="9">
        <f t="shared" ref="E92" si="10">D92/C92</f>
        <v>0.88067613961138014</v>
      </c>
      <c r="F92">
        <v>2528</v>
      </c>
      <c r="G92">
        <f t="shared" si="9"/>
        <v>451.20727848101268</v>
      </c>
    </row>
    <row r="93" spans="2:8" x14ac:dyDescent="0.25">
      <c r="B93" t="s">
        <v>47</v>
      </c>
      <c r="C93">
        <v>995825</v>
      </c>
      <c r="D93">
        <v>892676</v>
      </c>
      <c r="E93" s="8">
        <v>0.89641854743554339</v>
      </c>
      <c r="F93">
        <v>4895</v>
      </c>
      <c r="G93">
        <f>C93/F93</f>
        <v>203.43718079673135</v>
      </c>
    </row>
    <row r="94" spans="2:8" x14ac:dyDescent="0.25">
      <c r="B94" t="s">
        <v>48</v>
      </c>
      <c r="C94">
        <v>544911</v>
      </c>
      <c r="D94">
        <v>484116</v>
      </c>
      <c r="E94" s="9">
        <f t="shared" ref="E94:E97" si="11">D94/C94</f>
        <v>0.88843132181218587</v>
      </c>
      <c r="F94">
        <v>3631</v>
      </c>
      <c r="G94">
        <f t="shared" ref="G94:G100" si="12">C94/F94</f>
        <v>150.07188102451116</v>
      </c>
    </row>
    <row r="95" spans="2:8" x14ac:dyDescent="0.25">
      <c r="B95" t="s">
        <v>49</v>
      </c>
      <c r="C95">
        <v>537173</v>
      </c>
      <c r="D95">
        <v>449117</v>
      </c>
      <c r="F95">
        <v>431</v>
      </c>
      <c r="G95">
        <f t="shared" si="12"/>
        <v>1246.3410672853829</v>
      </c>
      <c r="H95" s="6">
        <f>D95/C95</f>
        <v>0.83607515642074337</v>
      </c>
    </row>
    <row r="96" spans="2:8" x14ac:dyDescent="0.25">
      <c r="B96" t="s">
        <v>50</v>
      </c>
      <c r="C96">
        <v>478515</v>
      </c>
      <c r="D96">
        <v>403275</v>
      </c>
      <c r="E96" s="6">
        <f t="shared" si="11"/>
        <v>0.84276354973198331</v>
      </c>
      <c r="F96">
        <v>822</v>
      </c>
      <c r="G96">
        <f t="shared" si="12"/>
        <v>582.13503649635038</v>
      </c>
    </row>
    <row r="97" spans="2:8" x14ac:dyDescent="0.25">
      <c r="B97" t="s">
        <v>51</v>
      </c>
      <c r="C97">
        <v>369283</v>
      </c>
      <c r="D97">
        <v>321751</v>
      </c>
      <c r="E97" s="7">
        <f t="shared" si="11"/>
        <v>0.87128570770926361</v>
      </c>
      <c r="F97">
        <v>1246</v>
      </c>
      <c r="G97">
        <f t="shared" si="12"/>
        <v>296.37479935794545</v>
      </c>
    </row>
    <row r="98" spans="2:8" x14ac:dyDescent="0.25">
      <c r="B98" t="s">
        <v>52</v>
      </c>
      <c r="C98">
        <v>176979</v>
      </c>
      <c r="D98">
        <v>153729</v>
      </c>
      <c r="F98">
        <v>180</v>
      </c>
      <c r="G98">
        <f t="shared" si="12"/>
        <v>983.2166666666667</v>
      </c>
      <c r="H98" s="7">
        <f>D98/C98</f>
        <v>0.8686284813452444</v>
      </c>
    </row>
    <row r="99" spans="2:8" x14ac:dyDescent="0.25">
      <c r="B99" t="s">
        <v>53</v>
      </c>
      <c r="C99">
        <v>161607</v>
      </c>
      <c r="D99">
        <v>137495</v>
      </c>
      <c r="E99" s="10">
        <f t="shared" ref="E99" si="13">D99/C99</f>
        <v>0.85079854214235773</v>
      </c>
      <c r="F99">
        <v>205</v>
      </c>
      <c r="G99">
        <f t="shared" si="12"/>
        <v>788.32682926829273</v>
      </c>
    </row>
    <row r="100" spans="2:8" x14ac:dyDescent="0.25">
      <c r="B100" t="s">
        <v>54</v>
      </c>
      <c r="C100">
        <v>78261</v>
      </c>
      <c r="D100">
        <v>67065</v>
      </c>
      <c r="E100" s="10">
        <f>D100/C100</f>
        <v>0.85694023843293599</v>
      </c>
      <c r="F100">
        <v>140</v>
      </c>
      <c r="G100">
        <f t="shared" si="12"/>
        <v>559.00714285714287</v>
      </c>
    </row>
    <row r="101" spans="2:8" x14ac:dyDescent="0.25">
      <c r="C101">
        <f>SUM(C87:C100)</f>
        <v>24747982</v>
      </c>
      <c r="D101">
        <f>SUM(D87:D100)</f>
        <v>21631756</v>
      </c>
      <c r="E101">
        <f>D101/C101</f>
        <v>0.8740816119875956</v>
      </c>
      <c r="F101">
        <f>SUM(F87:F100)</f>
        <v>71553</v>
      </c>
    </row>
    <row r="113" spans="2:7" x14ac:dyDescent="0.25">
      <c r="F113">
        <v>0.98</v>
      </c>
    </row>
    <row r="114" spans="2:7" x14ac:dyDescent="0.25">
      <c r="F114">
        <v>0.95</v>
      </c>
      <c r="G114" t="s">
        <v>62</v>
      </c>
    </row>
    <row r="115" spans="2:7" x14ac:dyDescent="0.25">
      <c r="F115">
        <v>0.9</v>
      </c>
      <c r="G115" t="s">
        <v>61</v>
      </c>
    </row>
    <row r="116" spans="2:7" x14ac:dyDescent="0.25">
      <c r="F116">
        <v>0.8</v>
      </c>
      <c r="G116" t="s">
        <v>60</v>
      </c>
    </row>
    <row r="125" spans="2:7" x14ac:dyDescent="0.25">
      <c r="B125" t="s">
        <v>39</v>
      </c>
      <c r="C125" t="s">
        <v>40</v>
      </c>
      <c r="D125" t="s">
        <v>3</v>
      </c>
      <c r="E125" t="s">
        <v>3</v>
      </c>
      <c r="F125" t="s">
        <v>41</v>
      </c>
      <c r="G125" t="s">
        <v>63</v>
      </c>
    </row>
    <row r="126" spans="2:7" x14ac:dyDescent="0.25">
      <c r="B126" t="s">
        <v>42</v>
      </c>
      <c r="C126">
        <v>9317919</v>
      </c>
      <c r="D126">
        <v>8183807</v>
      </c>
      <c r="E126" s="9">
        <f t="shared" ref="E126:E129" si="14">D126/C126</f>
        <v>0.87828698661149551</v>
      </c>
      <c r="F126">
        <v>30211</v>
      </c>
      <c r="G126">
        <f t="shared" ref="G126:G131" si="15">C126/F126</f>
        <v>308.42802290556421</v>
      </c>
    </row>
    <row r="127" spans="2:7" x14ac:dyDescent="0.25">
      <c r="B127" t="s">
        <v>43</v>
      </c>
      <c r="C127">
        <v>4237605</v>
      </c>
      <c r="D127">
        <v>3639293</v>
      </c>
      <c r="E127" s="7">
        <f t="shared" si="14"/>
        <v>0.85880892626849359</v>
      </c>
      <c r="F127">
        <v>8998</v>
      </c>
      <c r="G127">
        <f t="shared" si="15"/>
        <v>470.94965547899534</v>
      </c>
    </row>
    <row r="128" spans="2:7" x14ac:dyDescent="0.25">
      <c r="B128" t="s">
        <v>44</v>
      </c>
      <c r="C128">
        <v>3122472</v>
      </c>
      <c r="D128">
        <v>2741332</v>
      </c>
      <c r="E128" s="9">
        <f t="shared" si="14"/>
        <v>0.87793645547502108</v>
      </c>
      <c r="F128">
        <v>8491</v>
      </c>
      <c r="G128">
        <f t="shared" si="15"/>
        <v>367.73901778353553</v>
      </c>
    </row>
    <row r="129" spans="2:9" x14ac:dyDescent="0.25">
      <c r="B129" t="s">
        <v>55</v>
      </c>
      <c r="C129">
        <v>2371340</v>
      </c>
      <c r="D129">
        <v>2099257</v>
      </c>
      <c r="E129" s="9">
        <f t="shared" si="14"/>
        <v>0.88526191942108678</v>
      </c>
      <c r="F129">
        <v>8344</v>
      </c>
      <c r="G129">
        <f t="shared" si="15"/>
        <v>284.19702780441037</v>
      </c>
    </row>
    <row r="130" spans="2:9" x14ac:dyDescent="0.25">
      <c r="B130" t="s">
        <v>45</v>
      </c>
      <c r="C130">
        <v>1215440</v>
      </c>
      <c r="D130">
        <v>1054298</v>
      </c>
      <c r="F130">
        <v>1431</v>
      </c>
      <c r="G130">
        <f t="shared" si="15"/>
        <v>849.36408106219426</v>
      </c>
      <c r="H130" s="7">
        <f>D130/C130</f>
        <v>0.86742085170802341</v>
      </c>
    </row>
    <row r="131" spans="2:9" x14ac:dyDescent="0.25">
      <c r="B131" t="s">
        <v>46</v>
      </c>
      <c r="C131">
        <v>1140652</v>
      </c>
      <c r="D131">
        <v>1004545</v>
      </c>
      <c r="E131" s="9">
        <f t="shared" ref="E131" si="16">D131/C131</f>
        <v>0.88067613961138014</v>
      </c>
      <c r="F131">
        <v>2528</v>
      </c>
      <c r="G131">
        <f t="shared" si="15"/>
        <v>451.20727848101268</v>
      </c>
    </row>
    <row r="132" spans="2:9" x14ac:dyDescent="0.25">
      <c r="B132" t="s">
        <v>47</v>
      </c>
      <c r="C132">
        <v>995825</v>
      </c>
      <c r="D132">
        <v>892676</v>
      </c>
      <c r="E132" s="8">
        <v>0.89641854743554339</v>
      </c>
      <c r="F132">
        <v>4895</v>
      </c>
      <c r="G132">
        <f>C132/F132</f>
        <v>203.43718079673135</v>
      </c>
    </row>
    <row r="133" spans="2:9" x14ac:dyDescent="0.25">
      <c r="B133" t="s">
        <v>48</v>
      </c>
      <c r="C133">
        <v>544911</v>
      </c>
      <c r="D133">
        <v>484116</v>
      </c>
      <c r="E133" s="9">
        <f t="shared" ref="E133" si="17">D133/C133</f>
        <v>0.88843132181218587</v>
      </c>
      <c r="F133">
        <v>3631</v>
      </c>
      <c r="G133">
        <f t="shared" ref="G133:G139" si="18">C133/F133</f>
        <v>150.07188102451116</v>
      </c>
    </row>
    <row r="134" spans="2:9" x14ac:dyDescent="0.25">
      <c r="B134" t="s">
        <v>49</v>
      </c>
      <c r="C134">
        <v>537173</v>
      </c>
      <c r="D134">
        <v>449117</v>
      </c>
      <c r="F134">
        <v>431</v>
      </c>
      <c r="G134">
        <f t="shared" si="18"/>
        <v>1246.3410672853829</v>
      </c>
      <c r="H134" s="6">
        <f>D134/C134</f>
        <v>0.83607515642074337</v>
      </c>
    </row>
    <row r="135" spans="2:9" x14ac:dyDescent="0.25">
      <c r="B135" t="s">
        <v>50</v>
      </c>
      <c r="C135">
        <v>478515</v>
      </c>
      <c r="D135">
        <v>403275</v>
      </c>
      <c r="E135" s="6">
        <f t="shared" ref="E135:E136" si="19">D135/C135</f>
        <v>0.84276354973198331</v>
      </c>
      <c r="F135">
        <v>822</v>
      </c>
      <c r="G135">
        <f t="shared" si="18"/>
        <v>582.13503649635038</v>
      </c>
    </row>
    <row r="136" spans="2:9" x14ac:dyDescent="0.25">
      <c r="B136" t="s">
        <v>51</v>
      </c>
      <c r="C136">
        <v>369283</v>
      </c>
      <c r="D136">
        <v>321751</v>
      </c>
      <c r="E136" s="7">
        <f t="shared" si="19"/>
        <v>0.87128570770926361</v>
      </c>
      <c r="F136">
        <v>1246</v>
      </c>
      <c r="G136">
        <f t="shared" si="18"/>
        <v>296.37479935794545</v>
      </c>
    </row>
    <row r="137" spans="2:9" x14ac:dyDescent="0.25">
      <c r="B137" t="s">
        <v>52</v>
      </c>
      <c r="C137">
        <v>176979</v>
      </c>
      <c r="D137">
        <v>153729</v>
      </c>
      <c r="F137">
        <v>180</v>
      </c>
      <c r="G137">
        <f t="shared" si="18"/>
        <v>983.2166666666667</v>
      </c>
      <c r="H137" s="7">
        <f>D137/C137</f>
        <v>0.8686284813452444</v>
      </c>
    </row>
    <row r="138" spans="2:9" x14ac:dyDescent="0.25">
      <c r="B138" t="s">
        <v>53</v>
      </c>
      <c r="C138">
        <v>161607</v>
      </c>
      <c r="D138">
        <v>137495</v>
      </c>
      <c r="F138">
        <v>205</v>
      </c>
      <c r="G138">
        <f t="shared" si="18"/>
        <v>788.32682926829273</v>
      </c>
      <c r="I138" s="10">
        <f>D138/C138</f>
        <v>0.85079854214235773</v>
      </c>
    </row>
    <row r="139" spans="2:9" x14ac:dyDescent="0.25">
      <c r="B139" t="s">
        <v>54</v>
      </c>
      <c r="C139">
        <v>78261</v>
      </c>
      <c r="D139">
        <v>67065</v>
      </c>
      <c r="E139" s="10">
        <f>D139/C139</f>
        <v>0.85694023843293599</v>
      </c>
      <c r="F139">
        <v>140</v>
      </c>
      <c r="G139">
        <f t="shared" si="18"/>
        <v>559.00714285714287</v>
      </c>
    </row>
    <row r="140" spans="2:9" x14ac:dyDescent="0.25">
      <c r="C140">
        <f>SUM(C126:C139)</f>
        <v>24747982</v>
      </c>
      <c r="D140">
        <f>SUM(D126:D139)</f>
        <v>21631756</v>
      </c>
      <c r="E140">
        <f>D140/C140</f>
        <v>0.8740816119875956</v>
      </c>
      <c r="F140">
        <f>SUM(F126:F139)</f>
        <v>71553</v>
      </c>
    </row>
  </sheetData>
  <pageMargins left="0.7" right="0.7" top="0.75" bottom="0.75" header="0.3" footer="0.3"/>
  <pageSetup paperSize="9" orientation="portrait" r:id="rId1"/>
  <ignoredErrors>
    <ignoredError sqref="E2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Kiel Enrique Arroyo Laban</dc:creator>
  <cp:lastModifiedBy>Kiel Enrique Arroyo Laban</cp:lastModifiedBy>
  <dcterms:created xsi:type="dcterms:W3CDTF">2020-06-04T06:09:43Z</dcterms:created>
  <dcterms:modified xsi:type="dcterms:W3CDTF">2020-06-20T05:04:47Z</dcterms:modified>
</cp:coreProperties>
</file>