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443D9488-13BC-4BDD-BA47-BB9F1C634EBD}" xr6:coauthVersionLast="47" xr6:coauthVersionMax="47" xr10:uidLastSave="{00000000-0000-0000-0000-000000000000}"/>
  <bookViews>
    <workbookView xWindow="-108" yWindow="-108" windowWidth="23256" windowHeight="12456" tabRatio="840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E299" i="48" a="1"/>
  <c r="E299" i="48" s="1"/>
  <c r="J299" i="48" l="1" a="1"/>
  <c r="J299" i="48" s="1"/>
  <c r="K299" i="48" s="1" a="1"/>
  <c r="K299" i="48" s="1"/>
  <c r="L299" i="48" s="1" a="1"/>
  <c r="L299" i="48" s="1"/>
  <c r="C229" i="48" l="1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/>
  <c r="Z203" i="71" a="1"/>
  <c r="Z203" i="71"/>
  <c r="AA202" i="71" a="1"/>
  <c r="AA202" i="71" s="1"/>
  <c r="Z202" i="71" a="1"/>
  <c r="Z202" i="71" s="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/>
  <c r="AA196" i="71" a="1"/>
  <c r="AA196" i="7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 s="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F24" i="68" l="1"/>
  <c r="F27" i="68" s="1"/>
  <c r="G24" i="72"/>
  <c r="F24" i="72"/>
  <c r="F27" i="72" s="1"/>
  <c r="C24" i="74"/>
  <c r="C24" i="72"/>
  <c r="D24" i="74"/>
  <c r="D27" i="74" s="1"/>
  <c r="D24" i="72"/>
  <c r="D27" i="72" s="1"/>
  <c r="E24" i="68"/>
  <c r="E27" i="68" s="1"/>
  <c r="E24" i="74"/>
  <c r="E27" i="74" s="1"/>
  <c r="E24" i="71"/>
  <c r="E27" i="71" s="1"/>
  <c r="E24" i="72"/>
  <c r="E27" i="72" s="1"/>
  <c r="G24" i="74"/>
  <c r="F24" i="74"/>
  <c r="F27" i="74" s="1"/>
  <c r="C24" i="68"/>
  <c r="C30" i="74" a="1"/>
  <c r="C30" i="74" s="1"/>
  <c r="G24" i="68"/>
  <c r="C30" i="13" a="1"/>
  <c r="C30" i="13" s="1"/>
  <c r="C30" i="68" a="1"/>
  <c r="C30" i="68" s="1"/>
  <c r="D24" i="68"/>
  <c r="D27" i="68" s="1"/>
  <c r="D24" i="13"/>
  <c r="D27" i="13" s="1"/>
  <c r="E24" i="13"/>
  <c r="F24" i="13"/>
  <c r="G24" i="13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F26" i="68" l="1"/>
  <c r="F26" i="72"/>
  <c r="E26" i="68"/>
  <c r="D26" i="74"/>
  <c r="F26" i="74"/>
  <c r="E26" i="74"/>
  <c r="D26" i="72"/>
  <c r="D26" i="13"/>
  <c r="E26" i="70"/>
  <c r="D26" i="68"/>
  <c r="E26" i="71"/>
  <c r="E26" i="72"/>
  <c r="E26" i="69"/>
  <c r="F27" i="13"/>
  <c r="F26" i="13"/>
  <c r="E27" i="13"/>
  <c r="E26" i="13"/>
  <c r="D26" i="71"/>
  <c r="F26" i="71"/>
  <c r="F26" i="70"/>
  <c r="F26" i="69"/>
  <c r="D27" i="69"/>
  <c r="D27" i="70"/>
  <c r="G18" i="48"/>
  <c r="G90" i="48" l="1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/>
  <c r="W7" i="72" a="1"/>
  <c r="W7" i="72" s="1"/>
  <c r="X7" i="72" a="1"/>
  <c r="X7" i="72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/>
  <c r="X39" i="72" a="1"/>
  <c r="X39" i="72" s="1"/>
  <c r="Y39" i="72" a="1"/>
  <c r="Y39" i="72" s="1"/>
  <c r="W40" i="72" a="1"/>
  <c r="W40" i="72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W43" i="72" a="1"/>
  <c r="W43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 s="1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 s="1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F8" i="48"/>
  <c r="M158" i="48"/>
  <c r="I8" i="77" l="1" a="1"/>
  <c r="I8" i="77" s="1"/>
  <c r="M158" i="77" a="1"/>
  <c r="E4" i="76" a="1"/>
  <c r="E4" i="76" s="1"/>
  <c r="G8" i="48"/>
  <c r="D22" i="4" s="1"/>
  <c r="C22" i="4" s="1"/>
  <c r="S158" i="48" a="1"/>
  <c r="S158" i="48" s="1"/>
  <c r="P158" i="48" a="1"/>
  <c r="P158" i="48" s="1"/>
  <c r="F8" i="77" l="1"/>
  <c r="M158" i="77"/>
  <c r="H29" i="48"/>
  <c r="P158" i="77" l="1" a="1"/>
  <c r="P158" i="77" s="1"/>
  <c r="S158" i="77" a="1"/>
  <c r="S158" i="77" s="1"/>
  <c r="N158" i="77" a="1"/>
  <c r="N158" i="77" s="1"/>
  <c r="C8" i="77" s="1"/>
  <c r="D8" i="77"/>
  <c r="G8" i="77"/>
  <c r="B7" i="48" a="1"/>
  <c r="B7" i="48" s="1"/>
  <c r="B3" i="48"/>
  <c r="F299" i="48" s="1" a="1"/>
  <c r="F299" i="48" s="1"/>
  <c r="H8" i="77" l="1"/>
  <c r="E8" i="77"/>
  <c r="F16" i="48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J4" i="76" a="1"/>
  <c r="J4" i="76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<sst xmlns="http://schemas.openxmlformats.org/spreadsheetml/2006/main" count="9253" uniqueCount="313">
  <si>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</si>
  <si>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</si>
  <si>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</si>
  <si>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</si>
  <si>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</si>
  <si>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</si>
  <si>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</si>
  <si>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</si>
  <si>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</si>
  <si>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</si>
  <si>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</si>
  <si>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</si>
  <si>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</si>
  <si>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</si>
  <si>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</si>
  <si>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</si>
  <si>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</si>
  <si>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</si>
  <si>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</si>
  <si>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</si>
  <si>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</si>
  <si>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</si>
  <si>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</si>
  <si>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</si>
  <si>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</si>
  <si>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</si>
  <si>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</si>
  <si>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</si>
  <si>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</si>
  <si>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</si>
  <si>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</si>
  <si>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</si>
  <si>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</si>
  <si>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</si>
  <si>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</si>
  <si>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</si>
  <si>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</si>
  <si>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</si>
  <si>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</si>
  <si>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</si>
  <si>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</si>
  <si>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</si>
  <si>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</si>
  <si>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</si>
  <si>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</si>
  <si>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</si>
  <si>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</si>
  <si>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</si>
  <si>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</si>
  <si>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</si>
  <si>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</si>
  <si>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</si>
  <si>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</si>
  <si>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</si>
  <si>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</si>
  <si>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</si>
  <si>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</si>
  <si>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</si>
  <si>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</si>
  <si>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</si>
  <si>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</si>
  <si>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</si>
  <si>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</si>
  <si>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</si>
  <si>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</si>
  <si>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</si>
  <si>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</si>
  <si>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</si>
  <si>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</si>
  <si>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</si>
  <si>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</si>
  <si>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</si>
  <si>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</si>
  <si>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</si>
  <si>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</si>
  <si>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</si>
  <si>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</si>
  <si>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</si>
  <si>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</si>
  <si>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</si>
  <si>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</si>
  <si>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</si>
  <si>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</si>
  <si>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</si>
  <si>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</si>
  <si>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</si>
  <si>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</si>
  <si>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</si>
  <si>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</si>
  <si>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</si>
  <si>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</si>
  <si>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</si>
  <si>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</si>
  <si>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</si>
  <si>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</si>
  <si>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</si>
  <si>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</si>
  <si>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</si>
  <si>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</si>
  <si>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</si>
  <si>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</si>
  <si>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</si>
  <si>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</si>
  <si>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</si>
  <si>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</si>
  <si>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</si>
  <si>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</si>
  <si>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</si>
  <si>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</si>
  <si>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</si>
  <si>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</si>
  <si>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</si>
  <si>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</si>
  <si>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</si>
  <si>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</si>
  <si>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</si>
  <si>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</si>
  <si>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</si>
  <si>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</si>
  <si>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</si>
  <si>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</si>
  <si>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</si>
  <si>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</si>
  <si>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</si>
  <si>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</si>
  <si>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</si>
  <si>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</si>
  <si>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</si>
  <si>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</si>
  <si>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</si>
  <si>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</si>
  <si>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</si>
  <si>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</si>
  <si>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</si>
  <si>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</si>
  <si>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</si>
  <si>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</si>
  <si>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</si>
  <si>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</si>
  <si>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</si>
  <si>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</si>
  <si>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</si>
  <si>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</si>
  <si>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</si>
  <si>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</si>
  <si>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</si>
  <si>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</si>
  <si>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</si>
  <si>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</si>
  <si>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</si>
  <si>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</si>
  <si>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</si>
  <si>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</si>
  <si>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</si>
  <si>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</si>
  <si>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</si>
  <si>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</si>
  <si>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</si>
  <si>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</si>
  <si>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</si>
  <si>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</si>
  <si>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</si>
  <si>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</si>
  <si>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</si>
  <si>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</si>
  <si>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</si>
  <si>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</si>
  <si>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</si>
  <si>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</si>
  <si>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</si>
  <si>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</si>
  <si>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</si>
  <si>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</si>
  <si>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</si>
  <si>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</si>
  <si>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</si>
  <si>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</si>
  <si>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</si>
  <si>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</si>
  <si>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</si>
  <si>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</si>
  <si>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</si>
  <si>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</si>
  <si>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</si>
  <si>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</si>
  <si>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</si>
  <si>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</si>
  <si>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</si>
  <si>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</si>
  <si>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</si>
  <si>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</si>
  <si>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</si>
  <si>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</si>
  <si>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</si>
  <si>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</si>
  <si>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</si>
  <si>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</si>
  <si>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</si>
  <si>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</si>
  <si>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</si>
  <si>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</si>
  <si>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</si>
  <si>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</si>
  <si>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</si>
  <si>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</si>
  <si>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</si>
  <si>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</si>
  <si>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</si>
  <si>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</si>
  <si>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</si>
  <si>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</si>
  <si>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</si>
  <si>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</si>
  <si>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</si>
  <si>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</si>
  <si>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</si>
  <si>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</si>
  <si>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</si>
  <si>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</si>
  <si>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</si>
  <si>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</si>
  <si>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</si>
  <si>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</si>
  <si>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</si>
  <si>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</si>
  <si>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</si>
  <si>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</si>
  <si>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</si>
  <si>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</si>
  <si>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</si>
  <si>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</si>
  <si>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</si>
  <si>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</si>
  <si>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</si>
  <si>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</si>
  <si>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</si>
  <si>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</si>
  <si>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</si>
  <si>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</si>
  <si>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</si>
  <si>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</si>
  <si>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</si>
  <si>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</si>
  <si>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</si>
  <si>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</si>
  <si>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</si>
  <si>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</si>
  <si>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</si>
  <si>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</si>
  <si>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</si>
  <si>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</si>
  <si>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</si>
  <si>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</si>
  <si>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</si>
  <si>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</si>
  <si>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</si>
  <si>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</si>
  <si>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</si>
  <si>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</si>
  <si>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</si>
  <si>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</si>
  <si>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</si>
  <si>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</si>
  <si>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</si>
  <si>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</si>
  <si>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</si>
  <si>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</si>
  <si>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</si>
  <si>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</si>
  <si>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</si>
  <si>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</si>
  <si>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</si>
  <si>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</si>
  <si>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</si>
  <si>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</si>
  <si>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</si>
  <si>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</si>
  <si>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</si>
  <si>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</si>
  <si>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</si>
  <si>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</si>
  <si>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</si>
  <si>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</si>
  <si>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</si>
  <si>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</si>
  <si>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</si>
  <si>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</si>
  <si>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</si>
  <si>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</si>
  <si>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</si>
  <si>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</si>
  <si>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</si>
  <si>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</si>
  <si>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</si>
  <si>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</si>
  <si>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</si>
  <si>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</si>
  <si>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</si>
  <si>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</si>
  <si>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</si>
  <si>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</si>
  <si>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</si>
  <si>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</si>
  <si>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</si>
  <si>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</si>
  <si>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</si>
  <si>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H026194A</t>
    <phoneticPr fontId="22" type="noConversion"/>
  </si>
  <si>
    <t>H026192A_4003_2607230400_betmode0_108_9299_newbie_card</t>
    <phoneticPr fontId="20" type="noConversion"/>
  </si>
  <si>
    <t>H026192A_4003_2607230427_betmode1_108_9303_newbie_card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</si>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</sst>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6" sqref="E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4"/>
      <c r="C7" s="205"/>
      <c r="D7" s="204"/>
      <c r="E7" s="204"/>
      <c r="G7" s="206"/>
    </row>
    <row r="8" spans="1:9">
      <c r="B8" s="204"/>
      <c r="C8" s="205"/>
      <c r="D8" s="204"/>
      <c r="E8" s="204"/>
      <c r="G8" s="206"/>
    </row>
    <row r="9" spans="1:9">
      <c r="B9" s="204"/>
      <c r="C9" s="205"/>
      <c r="D9" s="204"/>
      <c r="E9" s="204"/>
      <c r="G9" s="20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0.94000000994375277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0.94000000560251173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0.9250000963995505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7" t="str">
        <f>D11</f>
        <v>Normal Bet</v>
      </c>
      <c r="B18" s="39">
        <f>Multiplier_Weight_Oldhand!C7</f>
        <v>0.67999999998503224</v>
      </c>
      <c r="C18" s="208">
        <f>1/D18</f>
        <v>4.2016800504201604E-3</v>
      </c>
      <c r="D18" s="210">
        <f>Multiplier_Weight_Oldhand!G7</f>
        <v>238.00003522400564</v>
      </c>
      <c r="E18" s="27" t="s">
        <v>43</v>
      </c>
      <c r="F18" s="96"/>
      <c r="G18" s="7"/>
      <c r="H18" s="7"/>
      <c r="I18" s="11"/>
    </row>
    <row r="19" spans="1:9">
      <c r="A19" s="207"/>
      <c r="B19" s="39">
        <f>Multiplier_Weight_Oldhand!D7</f>
        <v>0.26000000995872052</v>
      </c>
      <c r="C19" s="209"/>
      <c r="D19" s="211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7" t="str">
        <f>D12</f>
        <v>Extra Bet</v>
      </c>
      <c r="B22" s="39">
        <f>Multiplier_Weight_Oldhand!C8</f>
        <v>0.33653492820633824</v>
      </c>
      <c r="C22" s="208">
        <f>1/D22</f>
        <v>2.1008403231092435E-2</v>
      </c>
      <c r="D22" s="210">
        <f>Multiplier_Weight_Oldhand!G8</f>
        <v>47.600000295120005</v>
      </c>
      <c r="E22" s="27" t="s">
        <v>43</v>
      </c>
      <c r="F22" s="96"/>
      <c r="G22" s="7"/>
      <c r="H22" s="7"/>
      <c r="I22" s="11"/>
    </row>
    <row r="23" spans="1:9">
      <c r="A23" s="207"/>
      <c r="B23" s="39">
        <f>Multiplier_Weight_Oldhand!D8</f>
        <v>0.6034650773961735</v>
      </c>
      <c r="C23" s="209"/>
      <c r="D23" s="211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7" t="str">
        <f>D13</f>
        <v>Buy Feature</v>
      </c>
      <c r="B26" s="39">
        <f>Multiplier_Weight_Oldhand!C9</f>
        <v>0</v>
      </c>
      <c r="C26" s="208">
        <f>1/D26</f>
        <v>1</v>
      </c>
      <c r="D26" s="212">
        <v>1</v>
      </c>
      <c r="E26" s="27" t="s">
        <v>43</v>
      </c>
      <c r="F26" s="96"/>
      <c r="G26" s="7"/>
      <c r="H26" s="7"/>
      <c r="I26" s="11"/>
    </row>
    <row r="27" spans="1:9">
      <c r="A27" s="207"/>
      <c r="B27" s="39">
        <f>Multiplier_Weight_Oldhand!D9</f>
        <v>0.9250000963995505</v>
      </c>
      <c r="C27" s="209"/>
      <c r="D27" s="213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zoomScale="85" zoomScaleNormal="85" workbookViewId="0">
      <selection activeCell="M23" sqref="M23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722093664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709906683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158390938</v>
      </c>
      <c r="H5" s="156">
        <v>0</v>
      </c>
      <c r="I5" s="156">
        <v>155717734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49579145</v>
      </c>
      <c r="H6" s="156">
        <v>0</v>
      </c>
      <c r="I6" s="156">
        <v>48742036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21366865</v>
      </c>
      <c r="H7" s="156">
        <v>0</v>
      </c>
      <c r="I7" s="156">
        <v>21006250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9389011</v>
      </c>
      <c r="H8" s="156">
        <v>0</v>
      </c>
      <c r="I8" s="156">
        <v>9230550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6230010</v>
      </c>
      <c r="H9" s="156">
        <v>0</v>
      </c>
      <c r="I9" s="156">
        <v>6124865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5352478</v>
      </c>
      <c r="H10" s="156">
        <v>0</v>
      </c>
      <c r="I10" s="156">
        <v>5262142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2500717</v>
      </c>
      <c r="H11" s="156">
        <v>0</v>
      </c>
      <c r="I11" s="156">
        <v>2458511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3071014</v>
      </c>
      <c r="H12" s="156">
        <v>0</v>
      </c>
      <c r="I12" s="156">
        <v>3019184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2676137</v>
      </c>
      <c r="H13" s="156">
        <v>0</v>
      </c>
      <c r="I13" s="156">
        <v>2630971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2237396</v>
      </c>
      <c r="H14" s="156">
        <v>0</v>
      </c>
      <c r="I14" s="156">
        <v>2199635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4957233</v>
      </c>
      <c r="H15" s="156">
        <v>81625031</v>
      </c>
      <c r="I15" s="156">
        <v>4873568</v>
      </c>
      <c r="J15" s="156">
        <v>87404500</v>
      </c>
      <c r="K15" s="156">
        <v>83117398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2324908</v>
      </c>
      <c r="H16" s="156">
        <v>79985616</v>
      </c>
      <c r="I16" s="156">
        <v>2285670</v>
      </c>
      <c r="J16" s="156">
        <v>85599783</v>
      </c>
      <c r="K16" s="156">
        <v>81533912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1798399</v>
      </c>
      <c r="H17" s="156">
        <v>78349375</v>
      </c>
      <c r="I17" s="156">
        <v>1768047</v>
      </c>
      <c r="J17" s="156">
        <v>83800556</v>
      </c>
      <c r="K17" s="156">
        <v>79949532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877212</v>
      </c>
      <c r="H18" s="156">
        <v>85685662</v>
      </c>
      <c r="I18" s="156">
        <v>862407</v>
      </c>
      <c r="J18" s="156">
        <v>91594549</v>
      </c>
      <c r="K18" s="156">
        <v>87537890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482435</v>
      </c>
      <c r="H19" s="156">
        <v>48139824</v>
      </c>
      <c r="I19" s="156">
        <v>474293</v>
      </c>
      <c r="J19" s="156">
        <v>51429886</v>
      </c>
      <c r="K19" s="156">
        <v>49192541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701681</v>
      </c>
      <c r="H20" s="156">
        <v>37526384</v>
      </c>
      <c r="I20" s="156">
        <v>689839</v>
      </c>
      <c r="J20" s="156">
        <v>40068045</v>
      </c>
      <c r="K20" s="156">
        <v>38367696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350817</v>
      </c>
      <c r="H21" s="156">
        <v>44859497</v>
      </c>
      <c r="I21" s="156">
        <v>344897</v>
      </c>
      <c r="J21" s="156">
        <v>47870223</v>
      </c>
      <c r="K21" s="156">
        <v>45932506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131547</v>
      </c>
      <c r="H22" s="156">
        <v>34240113</v>
      </c>
      <c r="I22" s="156">
        <v>129327</v>
      </c>
      <c r="J22" s="156">
        <v>36517053</v>
      </c>
      <c r="K22" s="156">
        <v>35074801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979841</v>
      </c>
      <c r="H23" s="156">
        <v>241624047</v>
      </c>
      <c r="I23" s="156">
        <v>963295</v>
      </c>
      <c r="J23" s="156">
        <v>219834162</v>
      </c>
      <c r="K23" s="156">
        <v>165060918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175358</v>
      </c>
      <c r="H24" s="156">
        <v>71205784</v>
      </c>
      <c r="I24" s="156">
        <v>172399</v>
      </c>
      <c r="J24" s="156">
        <v>72909482</v>
      </c>
      <c r="K24" s="156">
        <v>71410885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131502</v>
      </c>
      <c r="H25" s="156">
        <v>55448633</v>
      </c>
      <c r="I25" s="156">
        <v>129283</v>
      </c>
      <c r="J25" s="156">
        <v>56712023</v>
      </c>
      <c r="K25" s="156">
        <v>55704023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28160037</v>
      </c>
      <c r="I26" s="156">
        <v>0</v>
      </c>
      <c r="J26" s="156">
        <v>28768484</v>
      </c>
      <c r="K26" s="156">
        <v>28293428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12409058</v>
      </c>
      <c r="I27" s="156">
        <v>0</v>
      </c>
      <c r="J27" s="156">
        <v>12662586</v>
      </c>
      <c r="K27" s="156">
        <v>12429862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0</v>
      </c>
      <c r="H28" s="156">
        <v>31252777</v>
      </c>
      <c r="I28" s="156">
        <v>0</v>
      </c>
      <c r="J28" s="156">
        <v>27193392</v>
      </c>
      <c r="K28" s="156">
        <v>54640402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32348487</v>
      </c>
      <c r="I29" s="156">
        <v>0</v>
      </c>
      <c r="J29" s="156">
        <v>28164328</v>
      </c>
      <c r="K29" s="156">
        <v>56242094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4760759</v>
      </c>
      <c r="I30" s="156">
        <v>0</v>
      </c>
      <c r="J30" s="156">
        <v>3875408</v>
      </c>
      <c r="K30" s="156">
        <v>6575031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4201346</v>
      </c>
      <c r="I31" s="156">
        <v>0</v>
      </c>
      <c r="J31" s="156">
        <v>3412983</v>
      </c>
      <c r="K31" s="156">
        <v>5800452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3759279</v>
      </c>
      <c r="I32" s="156">
        <v>0</v>
      </c>
      <c r="J32" s="156">
        <v>3047574</v>
      </c>
      <c r="K32" s="156">
        <v>5188523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3180354</v>
      </c>
      <c r="I33" s="156">
        <v>0</v>
      </c>
      <c r="J33" s="156">
        <v>2569133</v>
      </c>
      <c r="K33" s="156">
        <v>7982769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2601877</v>
      </c>
      <c r="I34" s="156">
        <v>0</v>
      </c>
      <c r="J34" s="156">
        <v>2090984</v>
      </c>
      <c r="K34" s="156">
        <v>4844428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2201165</v>
      </c>
      <c r="I35" s="156">
        <v>0</v>
      </c>
      <c r="J35" s="156">
        <v>1759868</v>
      </c>
      <c r="K35" s="156">
        <v>3633837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1907195</v>
      </c>
      <c r="I36" s="156">
        <v>0</v>
      </c>
      <c r="J36" s="156">
        <v>1516999</v>
      </c>
      <c r="K36" s="156">
        <v>2626017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1682758</v>
      </c>
      <c r="I37" s="156">
        <v>0</v>
      </c>
      <c r="J37" s="156">
        <v>1331617</v>
      </c>
      <c r="K37" s="156">
        <v>2315665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1505411</v>
      </c>
      <c r="I38" s="156">
        <v>0</v>
      </c>
      <c r="J38" s="156">
        <v>1185165</v>
      </c>
      <c r="K38" s="156">
        <v>2070696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1361821</v>
      </c>
      <c r="I39" s="156">
        <v>0</v>
      </c>
      <c r="J39" s="156">
        <v>1066620</v>
      </c>
      <c r="K39" s="156">
        <v>1872508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1243194</v>
      </c>
      <c r="I40" s="156">
        <v>0</v>
      </c>
      <c r="J40" s="156">
        <v>968716</v>
      </c>
      <c r="K40" s="156">
        <v>1708908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1143728</v>
      </c>
      <c r="I41" s="156">
        <v>0</v>
      </c>
      <c r="J41" s="156">
        <v>886650</v>
      </c>
      <c r="K41" s="156">
        <v>1571734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1058926</v>
      </c>
      <c r="I42" s="156">
        <v>0</v>
      </c>
      <c r="J42" s="156">
        <v>816707</v>
      </c>
      <c r="K42" s="156">
        <v>1454933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985855</v>
      </c>
      <c r="I43" s="156">
        <v>0</v>
      </c>
      <c r="J43" s="156">
        <v>756464</v>
      </c>
      <c r="K43" s="156">
        <v>1354370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922168</v>
      </c>
      <c r="I44" s="156">
        <v>0</v>
      </c>
      <c r="J44" s="156">
        <v>703976</v>
      </c>
      <c r="K44" s="156">
        <v>1266845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866213</v>
      </c>
      <c r="I45" s="156">
        <v>0</v>
      </c>
      <c r="J45" s="156">
        <v>657881</v>
      </c>
      <c r="K45" s="156">
        <v>1190029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816674</v>
      </c>
      <c r="I46" s="156">
        <v>0</v>
      </c>
      <c r="J46" s="156">
        <v>617090</v>
      </c>
      <c r="K46" s="156">
        <v>1122085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772444</v>
      </c>
      <c r="I47" s="156">
        <v>0</v>
      </c>
      <c r="J47" s="156">
        <v>580687</v>
      </c>
      <c r="K47" s="156">
        <v>1061535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732818</v>
      </c>
      <c r="I48" s="156">
        <v>0</v>
      </c>
      <c r="J48" s="156">
        <v>548090</v>
      </c>
      <c r="K48" s="156">
        <v>1007320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1435672</v>
      </c>
      <c r="I49" s="156">
        <v>0</v>
      </c>
      <c r="J49" s="156">
        <v>1078315</v>
      </c>
      <c r="K49" s="156">
        <v>864409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0</v>
      </c>
      <c r="I50" s="156">
        <v>0</v>
      </c>
      <c r="J50" s="156">
        <v>0</v>
      </c>
      <c r="K50" s="156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0</v>
      </c>
      <c r="I51" s="156">
        <v>0</v>
      </c>
      <c r="J51" s="156">
        <v>0</v>
      </c>
      <c r="K51" s="156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0</v>
      </c>
      <c r="I52" s="156">
        <v>0</v>
      </c>
      <c r="J52" s="156">
        <v>0</v>
      </c>
      <c r="K52" s="156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0</v>
      </c>
      <c r="I58" s="156">
        <v>0</v>
      </c>
      <c r="J58" s="156">
        <v>0</v>
      </c>
      <c r="K58" s="156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4201680</v>
      </c>
      <c r="H68" s="126"/>
      <c r="I68" s="156">
        <v>21008403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O168" sqref="O168:O19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5" t="s">
        <v>304</v>
      </c>
      <c r="B12" s="215"/>
      <c r="C12" s="215"/>
      <c r="D12" s="215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7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6" t="s">
        <v>72</v>
      </c>
      <c r="B80" s="217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6" t="s">
        <v>73</v>
      </c>
      <c r="B81" s="217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5" t="s">
        <v>305</v>
      </c>
      <c r="B84" s="215"/>
      <c r="C84" s="215"/>
      <c r="D84" s="215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7" t="s">
        <v>282</v>
      </c>
      <c r="R87" s="77" t="s">
        <v>281</v>
      </c>
      <c r="S87" s="77" t="s">
        <v>74</v>
      </c>
      <c r="U87" s="117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4" t="s">
        <v>303</v>
      </c>
      <c r="B154" s="214"/>
      <c r="C154" s="214"/>
      <c r="D154" s="214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7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6" t="s">
        <v>72</v>
      </c>
      <c r="B222" s="217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4" t="s">
        <v>300</v>
      </c>
      <c r="B225" s="214"/>
      <c r="C225" s="214"/>
      <c r="D225" s="214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7" t="s">
        <v>282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zoomScale="70" zoomScaleNormal="70" workbookViewId="0">
      <selection activeCell="G331" sqref="G331:G34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0.67999999998503224</v>
      </c>
      <c r="D7" s="153">
        <f>SUM(_xlfn.ANCHORARRAY(N88))*F7</f>
        <v>0.26000000995872052</v>
      </c>
      <c r="E7" s="185">
        <f>SUM(C7:D7)</f>
        <v>0.94000000994375277</v>
      </c>
      <c r="F7" s="154">
        <f>M80</f>
        <v>4.2016800504201604E-3</v>
      </c>
      <c r="G7" s="186">
        <f>1/F7</f>
        <v>238.00003522400564</v>
      </c>
      <c r="H7" s="187">
        <f>D7*G7</f>
        <v>61.880011528417306</v>
      </c>
      <c r="I7" s="162" cm="1">
        <f t="array" ref="I7">LOOKUP(2,1/(L16:L79&lt;&gt;0),B16:B79)</f>
        <v>80</v>
      </c>
      <c r="L7" s="162" cm="1">
        <f t="array" ref="L7">LOOKUP(2,1/(_xlfn.ANCHORARRAY(L88)&lt;&gt;0),B16:B79)</f>
        <v>2000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0.33653492820633824</v>
      </c>
      <c r="D8" s="153">
        <f>SUM(_xlfn.ANCHORARRAY(N229))*F8/B8</f>
        <v>0.6034650773961735</v>
      </c>
      <c r="E8" s="185">
        <f>SUM(C8:D8)</f>
        <v>0.94000000560251173</v>
      </c>
      <c r="F8" s="154">
        <f>M222</f>
        <v>2.1008403231092435E-2</v>
      </c>
      <c r="G8" s="186">
        <f>1/F8</f>
        <v>47.600000295120005</v>
      </c>
      <c r="H8" s="187">
        <f>D8*G8</f>
        <v>28.724937862152476</v>
      </c>
      <c r="I8" s="162" cm="1">
        <f t="array" ref="I8">LOOKUP(2,1/(L158:L221&lt;&gt;0),B16:B79)</f>
        <v>80</v>
      </c>
      <c r="L8" s="162" cm="1">
        <f t="array" ref="L8">LOOKUP(2,1/(_xlfn.ANCHORARRAY(L229)&lt;&gt;0),B16:B79)</f>
        <v>2000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0.9250000963995505</v>
      </c>
      <c r="E9" s="185">
        <f>SUM(C9:D9)</f>
        <v>0.9250000963995505</v>
      </c>
      <c r="F9" s="188">
        <f>E81</f>
        <v>1</v>
      </c>
      <c r="G9" s="186">
        <f>1/F9</f>
        <v>1</v>
      </c>
      <c r="H9" s="187">
        <f>D9*G9*B9</f>
        <v>69.375007229966286</v>
      </c>
      <c r="I9" s="163"/>
      <c r="L9" s="163" cm="1">
        <f t="array" ref="L9">LOOKUP(2,1/(_xlfn.ANCHORARRAY(L299)&lt;&gt;0),B16:B79)</f>
        <v>2000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5" t="s">
        <v>304</v>
      </c>
      <c r="B12" s="215"/>
      <c r="C12" s="215"/>
      <c r="D12" s="215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301</v>
      </c>
      <c r="Q15" s="157" t="s">
        <v>302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0.96409593923035619</v>
      </c>
      <c r="J16" s="180" cm="1">
        <f t="array" ref="J16:J80">E16:E80*I16:I80</f>
        <v>0.72209391557051605</v>
      </c>
      <c r="K16" s="180" cm="1">
        <f t="array" ref="K16:K79">J16:J79/SUM(_xlfn.ANCHORARRAY(J16))</f>
        <v>0.72209366411081255</v>
      </c>
      <c r="L16" s="189" cm="1">
        <f t="array" ref="L16:L80">INT(K16:K80*$B$2)</f>
        <v>722093664</v>
      </c>
      <c r="M16" s="180" cm="1">
        <f t="array" ref="M16:M80">_xlfn.LET(_xlpm.x, L16:L80, _xlpm.x/SUM(_xlpm.x))</f>
        <v>0.72209367266512403</v>
      </c>
      <c r="N16" s="180" cm="1">
        <f t="array" ref="N16:N80">M16:M80*F16:F80</f>
        <v>0</v>
      </c>
      <c r="O16" s="106"/>
      <c r="P16" s="180" cm="1">
        <f t="array" ref="P16:P79">M16:M79</f>
        <v>0.72209367266512403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0.99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1.1604137390607165</v>
      </c>
      <c r="J17" s="180">
        <v>0.15839099404239523</v>
      </c>
      <c r="K17" s="180">
        <v>0.15839093888481595</v>
      </c>
      <c r="L17" s="189">
        <v>158390938</v>
      </c>
      <c r="M17" s="180">
        <v>0.15839093990069128</v>
      </c>
      <c r="N17" s="180">
        <v>6.9031608209817075E-2</v>
      </c>
      <c r="O17" s="106"/>
      <c r="P17" s="180">
        <v>0.15839093990069128</v>
      </c>
      <c r="Q17" s="180">
        <v>0.16062308095382313</v>
      </c>
      <c r="R17" s="180">
        <v>0.15905886499823757</v>
      </c>
      <c r="S17" s="190">
        <v>1.01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1.4259510624872327</v>
      </c>
      <c r="J18" s="180">
        <v>4.9579162426858774E-2</v>
      </c>
      <c r="K18" s="180">
        <v>4.957914516156791E-2</v>
      </c>
      <c r="L18" s="189">
        <v>49579145</v>
      </c>
      <c r="M18" s="180">
        <v>4.9579145594949747E-2</v>
      </c>
      <c r="N18" s="180">
        <v>7.4232931763173138E-2</v>
      </c>
      <c r="O18" s="106"/>
      <c r="P18" s="180">
        <v>4.9579145594949747E-2</v>
      </c>
      <c r="Q18" s="180">
        <v>4.5422828499110453E-2</v>
      </c>
      <c r="R18" s="180">
        <v>4.9788508988367994E-2</v>
      </c>
      <c r="S18" s="190">
        <v>0.92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1.31591470995636</v>
      </c>
      <c r="J19" s="180">
        <v>2.1366873277769354E-2</v>
      </c>
      <c r="K19" s="180">
        <v>2.1366865837036918E-2</v>
      </c>
      <c r="L19" s="189">
        <v>21366865</v>
      </c>
      <c r="M19" s="180">
        <v>2.1366865256402384E-2</v>
      </c>
      <c r="N19" s="180">
        <v>5.3798266842583688E-2</v>
      </c>
      <c r="O19" s="106"/>
      <c r="P19" s="180">
        <v>2.1366865256402384E-2</v>
      </c>
      <c r="Q19" s="180">
        <v>2.1536403688151018E-2</v>
      </c>
      <c r="R19" s="180">
        <v>2.1457525555163906E-2</v>
      </c>
      <c r="S19" s="190">
        <v>1.01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1.1626743062802374</v>
      </c>
      <c r="J20" s="180">
        <v>9.3890151220571965E-3</v>
      </c>
      <c r="K20" s="180">
        <v>9.3890118524562385E-3</v>
      </c>
      <c r="L20" s="189">
        <v>9389011</v>
      </c>
      <c r="M20" s="180">
        <v>9.3890111126681327E-3</v>
      </c>
      <c r="N20" s="180">
        <v>3.3494798834668153E-2</v>
      </c>
      <c r="O20" s="106"/>
      <c r="P20" s="180">
        <v>9.3890111126681327E-3</v>
      </c>
      <c r="Q20" s="180">
        <v>1.1596655369052545E-2</v>
      </c>
      <c r="R20" s="180">
        <v>9.4289742685935846E-3</v>
      </c>
      <c r="S20" s="190">
        <v>1.24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1.1018263136606525</v>
      </c>
      <c r="J21" s="180">
        <v>6.2300130809901707E-3</v>
      </c>
      <c r="K21" s="180">
        <v>6.230010911470101E-3</v>
      </c>
      <c r="L21" s="189">
        <v>6230010</v>
      </c>
      <c r="M21" s="180">
        <v>6.2300100747601211E-3</v>
      </c>
      <c r="N21" s="180">
        <v>2.8635805744437848E-2</v>
      </c>
      <c r="O21" s="106"/>
      <c r="P21" s="180">
        <v>6.2300100747601211E-3</v>
      </c>
      <c r="Q21" s="180">
        <v>9.1348015252749552E-3</v>
      </c>
      <c r="R21" s="180">
        <v>6.2566090941134998E-3</v>
      </c>
      <c r="S21" s="190">
        <v>1.47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>
        <v>1.2698985046930191</v>
      </c>
      <c r="J22" s="180">
        <v>5.3524800695822407E-3</v>
      </c>
      <c r="K22" s="180">
        <v>5.352478205651494E-3</v>
      </c>
      <c r="L22" s="189">
        <v>5352478</v>
      </c>
      <c r="M22" s="180">
        <v>5.3524780642297369E-3</v>
      </c>
      <c r="N22" s="180">
        <v>2.9895459374476123E-2</v>
      </c>
      <c r="O22" s="106"/>
      <c r="P22" s="180">
        <v>5.3524780642297369E-3</v>
      </c>
      <c r="Q22" s="180">
        <v>7.1901817658911434E-3</v>
      </c>
      <c r="R22" s="180">
        <v>5.37539654564681E-3</v>
      </c>
      <c r="S22" s="190">
        <v>1.34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0.88999579147493557</v>
      </c>
      <c r="J23" s="180">
        <v>2.5007180325093345E-3</v>
      </c>
      <c r="K23" s="180">
        <v>2.5007171616671887E-3</v>
      </c>
      <c r="L23" s="189">
        <v>2500717</v>
      </c>
      <c r="M23" s="180">
        <v>2.5007170300086045E-3</v>
      </c>
      <c r="N23" s="180">
        <v>1.6404865382075844E-2</v>
      </c>
      <c r="O23" s="106"/>
      <c r="P23" s="180">
        <v>2.5007170300086045E-3</v>
      </c>
      <c r="Q23" s="180">
        <v>3.3204670238186486E-3</v>
      </c>
      <c r="R23" s="180">
        <v>2.5114557631300671E-3</v>
      </c>
      <c r="S23" s="190">
        <v>1.33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1.055056505858428</v>
      </c>
      <c r="J24" s="180">
        <v>3.071016039923209E-3</v>
      </c>
      <c r="K24" s="180">
        <v>3.0710149704822869E-3</v>
      </c>
      <c r="L24" s="189">
        <v>3071014</v>
      </c>
      <c r="M24" s="180">
        <v>3.0710140368521684E-3</v>
      </c>
      <c r="N24" s="180">
        <v>2.3405321786776359E-2</v>
      </c>
      <c r="O24" s="106"/>
      <c r="P24" s="180">
        <v>3.0710140368521684E-3</v>
      </c>
      <c r="Q24" s="180">
        <v>2.8294846391841814E-3</v>
      </c>
      <c r="R24" s="180">
        <v>3.0842439196334154E-3</v>
      </c>
      <c r="S24" s="190">
        <v>0.92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1.2540922530280501</v>
      </c>
      <c r="J25" s="180">
        <v>2.6761380347897945E-3</v>
      </c>
      <c r="K25" s="180">
        <v>2.6761371028599414E-3</v>
      </c>
      <c r="L25" s="189">
        <v>2676137</v>
      </c>
      <c r="M25" s="180">
        <v>2.6761370321136445E-3</v>
      </c>
      <c r="N25" s="180">
        <v>2.3011060259842672E-2</v>
      </c>
      <c r="O25" s="106"/>
      <c r="P25" s="180">
        <v>2.6761370321136445E-3</v>
      </c>
      <c r="Q25" s="180">
        <v>2.5624196936059641E-3</v>
      </c>
      <c r="R25" s="180">
        <v>2.687698272823405E-3</v>
      </c>
      <c r="S25" s="190">
        <v>0.96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1.1295870463620095</v>
      </c>
      <c r="J26" s="180">
        <v>2.2373970290861613E-3</v>
      </c>
      <c r="K26" s="180">
        <v>2.2373962499420896E-3</v>
      </c>
      <c r="L26" s="189">
        <v>2237396</v>
      </c>
      <c r="M26" s="180">
        <v>2.2373960268487524E-3</v>
      </c>
      <c r="N26" s="180">
        <v>2.1582618011628585E-2</v>
      </c>
      <c r="O26" s="106"/>
      <c r="P26" s="180">
        <v>2.2373960268487524E-3</v>
      </c>
      <c r="Q26" s="180">
        <v>2.2840698770928156E-3</v>
      </c>
      <c r="R26" s="180">
        <v>2.2470919985900597E-3</v>
      </c>
      <c r="S26" s="190">
        <v>1.02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0.72624325444488247</v>
      </c>
      <c r="J27" s="180">
        <v>4.9572354927399677E-3</v>
      </c>
      <c r="K27" s="180">
        <v>4.9572337664479434E-3</v>
      </c>
      <c r="L27" s="189">
        <v>4957233</v>
      </c>
      <c r="M27" s="180">
        <v>4.9572330594867967E-3</v>
      </c>
      <c r="N27" s="180">
        <v>6.1705468086095512E-2</v>
      </c>
      <c r="O27" s="106"/>
      <c r="P27" s="180">
        <v>4.9572330594867967E-3</v>
      </c>
      <c r="Q27" s="180">
        <v>3.1224782882158177E-3</v>
      </c>
      <c r="R27" s="180">
        <v>4.9788508988367992E-3</v>
      </c>
      <c r="S27" s="190">
        <v>0.63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0.50648654908843349</v>
      </c>
      <c r="J28" s="180">
        <v>2.3249090302238174E-3</v>
      </c>
      <c r="K28" s="180">
        <v>2.3249082206048431E-3</v>
      </c>
      <c r="L28" s="189">
        <v>2324908</v>
      </c>
      <c r="M28" s="180">
        <v>2.3249080278988964E-3</v>
      </c>
      <c r="N28" s="180">
        <v>4.0653057476683324E-2</v>
      </c>
      <c r="O28" s="106"/>
      <c r="P28" s="180">
        <v>2.3249080278988964E-3</v>
      </c>
      <c r="Q28" s="180">
        <v>4.9433034634382891E-3</v>
      </c>
      <c r="R28" s="180">
        <v>2.3352132534367291E-3</v>
      </c>
      <c r="S28" s="190">
        <v>2.13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0.56692802269834763</v>
      </c>
      <c r="J29" s="180">
        <v>1.7984000233792002E-3</v>
      </c>
      <c r="K29" s="180">
        <v>1.7983993971100586E-3</v>
      </c>
      <c r="L29" s="189">
        <v>1798399</v>
      </c>
      <c r="M29" s="180">
        <v>1.7983990215807882E-3</v>
      </c>
      <c r="N29" s="180">
        <v>4.0534527313393257E-2</v>
      </c>
      <c r="O29" s="106"/>
      <c r="P29" s="180">
        <v>1.7983990215807882E-3</v>
      </c>
      <c r="Q29" s="180">
        <v>1.6324983291166099E-3</v>
      </c>
      <c r="R29" s="180">
        <v>1.8064857243567148E-3</v>
      </c>
      <c r="S29" s="190">
        <v>0.91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0.34523126457592784</v>
      </c>
      <c r="J30" s="180">
        <v>8.7721301140376916E-4</v>
      </c>
      <c r="K30" s="180">
        <v>8.7721270592588181E-4</v>
      </c>
      <c r="L30" s="189">
        <v>877212</v>
      </c>
      <c r="M30" s="180">
        <v>8.7721201052654409E-4</v>
      </c>
      <c r="N30" s="180">
        <v>2.4162425216428984E-2</v>
      </c>
      <c r="O30" s="106"/>
      <c r="P30" s="180">
        <v>8.7721201052654409E-4</v>
      </c>
      <c r="Q30" s="180">
        <v>4.8431246091838449E-4</v>
      </c>
      <c r="R30" s="180">
        <v>8.8121254846669017E-4</v>
      </c>
      <c r="S30" s="190">
        <v>0.55000000000000004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0.25335381674629009</v>
      </c>
      <c r="J31" s="180">
        <v>4.8243600627166812E-4</v>
      </c>
      <c r="K31" s="180">
        <v>4.8243583826967771E-4</v>
      </c>
      <c r="L31" s="189">
        <v>482435</v>
      </c>
      <c r="M31" s="180">
        <v>4.8243500578922009E-4</v>
      </c>
      <c r="N31" s="180">
        <v>1.5694574368579087E-2</v>
      </c>
      <c r="O31" s="106"/>
      <c r="P31" s="180">
        <v>4.8243500578922009E-4</v>
      </c>
      <c r="Q31" s="180">
        <v>3.9924143387572077E-4</v>
      </c>
      <c r="R31" s="180">
        <v>4.8466690165667957E-4</v>
      </c>
      <c r="S31" s="190">
        <v>0.83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0.42686708447841509</v>
      </c>
      <c r="J32" s="180">
        <v>7.0168200912186615E-4</v>
      </c>
      <c r="K32" s="180">
        <v>7.0168176477034049E-4</v>
      </c>
      <c r="L32" s="189">
        <v>701681</v>
      </c>
      <c r="M32" s="180">
        <v>7.0168100842017212E-4</v>
      </c>
      <c r="N32" s="180">
        <v>2.6344560569954857E-2</v>
      </c>
      <c r="O32" s="106"/>
      <c r="P32" s="180">
        <v>7.0168100842017212E-4</v>
      </c>
      <c r="Q32" s="180">
        <v>5.1696608745885775E-4</v>
      </c>
      <c r="R32" s="180">
        <v>7.0497003877335212E-4</v>
      </c>
      <c r="S32" s="190">
        <v>0.74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0.25890587535981929</v>
      </c>
      <c r="J33" s="180">
        <v>3.5081800456063402E-4</v>
      </c>
      <c r="K33" s="180">
        <v>3.5081788239288062E-4</v>
      </c>
      <c r="L33" s="189">
        <v>350817</v>
      </c>
      <c r="M33" s="180">
        <v>3.5081700420980407E-4</v>
      </c>
      <c r="N33" s="180">
        <v>1.495391387957813E-2</v>
      </c>
      <c r="O33" s="106"/>
      <c r="P33" s="180">
        <v>3.5081700420980407E-4</v>
      </c>
      <c r="Q33" s="180">
        <v>2.066136369598341E-4</v>
      </c>
      <c r="R33" s="180">
        <v>3.5248501938667606E-4</v>
      </c>
      <c r="S33" s="190">
        <v>0.59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0.1148623475727972</v>
      </c>
      <c r="J34" s="180">
        <v>1.3154800171012403E-4</v>
      </c>
      <c r="K34" s="180">
        <v>1.3154795590026357E-4</v>
      </c>
      <c r="L34" s="189">
        <v>131547</v>
      </c>
      <c r="M34" s="180">
        <v>1.3154700157856403E-4</v>
      </c>
      <c r="N34" s="180">
        <v>6.2703506284796685E-3</v>
      </c>
      <c r="O34" s="106"/>
      <c r="P34" s="180">
        <v>1.3154700157856403E-4</v>
      </c>
      <c r="Q34" s="180">
        <v>2.1829150340007563E-4</v>
      </c>
      <c r="R34" s="180">
        <v>1.3218188227000352E-4</v>
      </c>
      <c r="S34" s="190">
        <v>1.66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0.51527866107216336</v>
      </c>
      <c r="J35" s="180">
        <v>9.7984187246215196E-4</v>
      </c>
      <c r="K35" s="180">
        <v>9.7984153124511448E-4</v>
      </c>
      <c r="L35" s="189">
        <v>979841</v>
      </c>
      <c r="M35" s="180">
        <v>9.7984101175809207E-4</v>
      </c>
      <c r="N35" s="180">
        <v>5.3794511409323474E-2</v>
      </c>
      <c r="O35" s="106"/>
      <c r="P35" s="180">
        <v>9.7984101175809207E-4</v>
      </c>
      <c r="Q35" s="180">
        <v>3.6244685469532286E-4</v>
      </c>
      <c r="R35" s="180">
        <v>3.0842439196334157E-4</v>
      </c>
      <c r="S35" s="190">
        <v>0.37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0.12639037379836304</v>
      </c>
      <c r="J36" s="180">
        <v>1.75359002279667E-4</v>
      </c>
      <c r="K36" s="180">
        <v>1.7535894121320215E-4</v>
      </c>
      <c r="L36" s="189">
        <v>175358</v>
      </c>
      <c r="M36" s="180">
        <v>1.7535800210429604E-4</v>
      </c>
      <c r="N36" s="180">
        <v>1.1399155362266745E-2</v>
      </c>
      <c r="O36" s="106"/>
      <c r="P36" s="180">
        <v>1.7535800210429604E-4</v>
      </c>
      <c r="Q36" s="180">
        <v>1.4544733651881224E-4</v>
      </c>
      <c r="R36" s="180">
        <v>1.7624250969333803E-4</v>
      </c>
      <c r="S36" s="190">
        <v>0.83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0.11718921423193056</v>
      </c>
      <c r="J37" s="180">
        <v>1.3150300170953902E-4</v>
      </c>
      <c r="K37" s="180">
        <v>1.3150295591534924E-4</v>
      </c>
      <c r="L37" s="189">
        <v>131502</v>
      </c>
      <c r="M37" s="180">
        <v>1.3150200157802401E-4</v>
      </c>
      <c r="N37" s="180">
        <v>9.8626735943194328E-3</v>
      </c>
      <c r="O37" s="106"/>
      <c r="P37" s="180">
        <v>1.3150200157802401E-4</v>
      </c>
      <c r="Q37" s="180">
        <v>1.2833053228370226E-4</v>
      </c>
      <c r="R37" s="180">
        <v>1.3218188227000352E-4</v>
      </c>
      <c r="S37" s="190">
        <v>0.98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0</v>
      </c>
      <c r="J40" s="180">
        <v>0</v>
      </c>
      <c r="K40" s="180">
        <v>0</v>
      </c>
      <c r="L40" s="189">
        <v>0</v>
      </c>
      <c r="M40" s="180">
        <v>0</v>
      </c>
      <c r="N40" s="180">
        <v>0</v>
      </c>
      <c r="O40" s="106"/>
      <c r="P40" s="180">
        <v>0</v>
      </c>
      <c r="Q40" s="180">
        <v>8.81999912567E-5</v>
      </c>
      <c r="R40" s="180">
        <v>0</v>
      </c>
      <c r="S40" s="190">
        <v>0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6" t="s">
        <v>72</v>
      </c>
      <c r="B80" s="217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0.31444993673266286</v>
      </c>
      <c r="J80" s="180">
        <v>4.2016800546218411E-3</v>
      </c>
      <c r="K80" s="180">
        <f>J80</f>
        <v>4.2016800546218411E-3</v>
      </c>
      <c r="L80" s="193">
        <v>4201680</v>
      </c>
      <c r="M80" s="196">
        <v>4.2016800504201604E-3</v>
      </c>
      <c r="N80" s="180">
        <v>1.132045870450289E-3</v>
      </c>
      <c r="P80" s="47"/>
      <c r="Q80" s="47"/>
      <c r="R80" s="47"/>
      <c r="S80" s="47"/>
      <c r="T80" s="47"/>
    </row>
    <row r="81" spans="1:22">
      <c r="A81" s="216" t="s">
        <v>73</v>
      </c>
      <c r="B81" s="217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5" t="s">
        <v>305</v>
      </c>
      <c r="B84" s="215"/>
      <c r="C84" s="215"/>
      <c r="D84" s="215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301</v>
      </c>
      <c r="Q87" s="157" t="s">
        <v>302</v>
      </c>
      <c r="R87" s="157" t="s">
        <v>281</v>
      </c>
      <c r="S87" s="157" t="s">
        <v>74</v>
      </c>
      <c r="U87" s="117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0.34804330019166346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-25756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4.1765196022999618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0.74243999999999999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21.09914938864544</v>
      </c>
      <c r="J99" s="180">
        <v>8.1625253461069372E-2</v>
      </c>
      <c r="K99" s="180">
        <v>8.1625031464220732E-2</v>
      </c>
      <c r="L99" s="189">
        <v>81625031</v>
      </c>
      <c r="M99" s="180">
        <v>8.1625032469250583E-2</v>
      </c>
      <c r="N99" s="180">
        <v>1.0295025345041988</v>
      </c>
      <c r="O99" s="106">
        <v>0.7</v>
      </c>
      <c r="P99" s="180">
        <v>8.1625032469250583E-2</v>
      </c>
      <c r="Q99" s="180">
        <v>0.14065752251643807</v>
      </c>
      <c r="R99" s="180">
        <v>7.2289156626506021E-2</v>
      </c>
      <c r="S99" s="190">
        <v>1.72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17.646765063860123</v>
      </c>
      <c r="J100" s="180">
        <v>7.9985833702648348E-2</v>
      </c>
      <c r="K100" s="180">
        <v>7.9985616164542611E-2</v>
      </c>
      <c r="L100" s="189">
        <v>79985616</v>
      </c>
      <c r="M100" s="180">
        <v>7.9985617439741113E-2</v>
      </c>
      <c r="N100" s="180">
        <v>1.4079116236499067</v>
      </c>
      <c r="O100" s="106" cm="1">
        <f t="array" ref="O100:O106">I100:I106*O99</f>
        <v>12.352735544702085</v>
      </c>
      <c r="P100" s="180">
        <v>7.9985617439741113E-2</v>
      </c>
      <c r="Q100" s="180">
        <v>0.13948329848708246</v>
      </c>
      <c r="R100" s="180">
        <v>7.2289156626506021E-2</v>
      </c>
      <c r="S100" s="190">
        <v>1.74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15.210000905271277</v>
      </c>
      <c r="J101" s="180">
        <v>7.8349588463688405E-2</v>
      </c>
      <c r="K101" s="180">
        <v>7.834937537569181E-2</v>
      </c>
      <c r="L101" s="189">
        <v>78349375</v>
      </c>
      <c r="M101" s="180">
        <v>7.8349376410288774E-2</v>
      </c>
      <c r="N101" s="180">
        <v>1.7692121871224507</v>
      </c>
      <c r="O101" s="106">
        <v>10.647000633689894</v>
      </c>
      <c r="P101" s="180">
        <v>7.8349376410288774E-2</v>
      </c>
      <c r="Q101" s="180">
        <v>0.1402127125053178</v>
      </c>
      <c r="R101" s="180">
        <v>7.2289156626506021E-2</v>
      </c>
      <c r="S101" s="190">
        <v>1.79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14.998551121790166</v>
      </c>
      <c r="J102" s="180">
        <v>8.5685895905049769E-2</v>
      </c>
      <c r="K102" s="180">
        <v>8.5685662864439696E-2</v>
      </c>
      <c r="L102" s="189">
        <v>85685662</v>
      </c>
      <c r="M102" s="180">
        <v>8.5685663542341944E-2</v>
      </c>
      <c r="N102" s="180">
        <v>2.3623412454162147</v>
      </c>
      <c r="O102" s="47">
        <v>10.498985785253115</v>
      </c>
      <c r="P102" s="180">
        <v>8.5685663542341944E-2</v>
      </c>
      <c r="Q102" s="180">
        <v>0.13974440349361009</v>
      </c>
      <c r="R102" s="180">
        <v>8.4337349397590355E-2</v>
      </c>
      <c r="S102" s="190">
        <v>1.63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7.7242383496661287</v>
      </c>
      <c r="J103" s="180">
        <v>4.813995550459866E-2</v>
      </c>
      <c r="K103" s="180">
        <v>4.813982457798021E-2</v>
      </c>
      <c r="L103" s="189">
        <v>48139824</v>
      </c>
      <c r="M103" s="180">
        <v>4.8139824866516849E-2</v>
      </c>
      <c r="N103" s="180">
        <v>1.5678651874920675</v>
      </c>
      <c r="O103" s="106">
        <v>5.4069668447662895</v>
      </c>
      <c r="P103" s="180">
        <v>4.8139824866516849E-2</v>
      </c>
      <c r="Q103" s="180">
        <v>3.6792875919821895E-2</v>
      </c>
      <c r="R103" s="180">
        <v>3.614457831325301E-2</v>
      </c>
      <c r="S103" s="190">
        <v>0.76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5.603437612964842</v>
      </c>
      <c r="J104" s="180">
        <v>3.7526486504790853E-2</v>
      </c>
      <c r="K104" s="180">
        <v>3.7526384443708143E-2</v>
      </c>
      <c r="L104" s="189">
        <v>37526384</v>
      </c>
      <c r="M104" s="180">
        <v>3.7526384675474922E-2</v>
      </c>
      <c r="N104" s="180">
        <v>1.4092060909881494</v>
      </c>
      <c r="O104" s="106">
        <v>3.9224063290753892</v>
      </c>
      <c r="P104" s="180">
        <v>3.7526384675474922E-2</v>
      </c>
      <c r="Q104" s="180">
        <v>2.9973236749330917E-2</v>
      </c>
      <c r="R104" s="180">
        <v>2.4096385542168676E-2</v>
      </c>
      <c r="S104" s="190">
        <v>0.8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6.2804379597792144</v>
      </c>
      <c r="J105" s="180">
        <v>4.485961954836535E-2</v>
      </c>
      <c r="K105" s="180">
        <v>4.4859497543302589E-2</v>
      </c>
      <c r="L105" s="189">
        <v>44859497</v>
      </c>
      <c r="M105" s="180">
        <v>4.4859497807470963E-2</v>
      </c>
      <c r="N105" s="180">
        <v>1.9088102603149781</v>
      </c>
      <c r="O105" s="106">
        <v>4.3963065718454502</v>
      </c>
      <c r="P105" s="180">
        <v>4.4859497807470963E-2</v>
      </c>
      <c r="Q105" s="180">
        <v>2.961772074044302E-2</v>
      </c>
      <c r="R105" s="180">
        <v>3.614457831325301E-2</v>
      </c>
      <c r="S105" s="190">
        <v>0.66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4.5448763841744846</v>
      </c>
      <c r="J106" s="180">
        <v>3.4240207026956147E-2</v>
      </c>
      <c r="K106" s="180">
        <v>3.4240113903593772E-2</v>
      </c>
      <c r="L106" s="189">
        <v>34240113</v>
      </c>
      <c r="M106" s="180">
        <v>3.4240113616322045E-2</v>
      </c>
      <c r="N106" s="180">
        <v>1.6281986097537215</v>
      </c>
      <c r="O106" s="106">
        <v>3.1814134689221389</v>
      </c>
      <c r="P106" s="180">
        <v>3.4240113616322045E-2</v>
      </c>
      <c r="Q106" s="180">
        <v>2.7089906677247668E-2</v>
      </c>
      <c r="R106" s="180">
        <v>2.4096385542168676E-2</v>
      </c>
      <c r="S106" s="190">
        <v>0.79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>
        <v>15.013189738772589</v>
      </c>
      <c r="J107" s="180">
        <v>0.24162470428313765</v>
      </c>
      <c r="K107" s="180">
        <v>0.24162404713451474</v>
      </c>
      <c r="L107" s="189">
        <v>241624047</v>
      </c>
      <c r="M107" s="180">
        <v>0.24162405134923293</v>
      </c>
      <c r="N107" s="180">
        <v>13.315708088784517</v>
      </c>
      <c r="O107" s="106" cm="1">
        <f t="array" ref="O107:O151">G107:G151*O99</f>
        <v>7</v>
      </c>
      <c r="P107" s="180">
        <v>0.24162405134923293</v>
      </c>
      <c r="Q107" s="180">
        <v>2.0696065517401638E-2</v>
      </c>
      <c r="R107" s="180">
        <v>2.4096385542168676E-2</v>
      </c>
      <c r="S107" s="190">
        <v>0.09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4.1366582733345574</v>
      </c>
      <c r="J108" s="180">
        <v>7.1205978399896369E-2</v>
      </c>
      <c r="K108" s="180">
        <v>7.1205784740432668E-2</v>
      </c>
      <c r="L108" s="189">
        <v>71205784</v>
      </c>
      <c r="M108" s="180">
        <v>7.120578528170414E-2</v>
      </c>
      <c r="N108" s="180">
        <v>4.6337387301762263</v>
      </c>
      <c r="O108" s="106">
        <v>9.3554999999999993</v>
      </c>
      <c r="P108" s="180">
        <v>7.120578528170414E-2</v>
      </c>
      <c r="Q108" s="180">
        <v>6.0878189521954736E-2</v>
      </c>
      <c r="R108" s="180">
        <v>6.0240963855421686E-2</v>
      </c>
      <c r="S108" s="190">
        <v>0.85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3.0616026182282265</v>
      </c>
      <c r="J109" s="180">
        <v>5.5448784714544674E-2</v>
      </c>
      <c r="K109" s="180">
        <v>5.5448633910045501E-2</v>
      </c>
      <c r="L109" s="189">
        <v>55448633</v>
      </c>
      <c r="M109" s="180">
        <v>5.5448633998075411E-2</v>
      </c>
      <c r="N109" s="180">
        <v>4.1624529114162945</v>
      </c>
      <c r="O109" s="106">
        <v>7.9852499999999997</v>
      </c>
      <c r="P109" s="180">
        <v>5.5448633998075411E-2</v>
      </c>
      <c r="Q109" s="180">
        <v>5.4668850366721262E-2</v>
      </c>
      <c r="R109" s="180">
        <v>4.8192771084337352E-2</v>
      </c>
      <c r="S109" s="190">
        <v>0.99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1.4932877984213417</v>
      </c>
      <c r="J110" s="180">
        <v>2.816011422566864E-2</v>
      </c>
      <c r="K110" s="180">
        <v>2.8160037638382835E-2</v>
      </c>
      <c r="L110" s="189">
        <v>28160037</v>
      </c>
      <c r="M110" s="180">
        <v>2.8160037506880675E-2</v>
      </c>
      <c r="N110" s="180">
        <v>2.3953343297754408</v>
      </c>
      <c r="O110" s="106">
        <v>3.5</v>
      </c>
      <c r="P110" s="180">
        <v>2.8160037506880675E-2</v>
      </c>
      <c r="Q110" s="180">
        <v>2.7836151695903793E-2</v>
      </c>
      <c r="R110" s="180">
        <v>2.4096385542168676E-2</v>
      </c>
      <c r="S110" s="190">
        <v>0.99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0.64165691921344581</v>
      </c>
      <c r="J111" s="200">
        <v>1.2409092362682233E-2</v>
      </c>
      <c r="K111" s="200">
        <v>1.2409058613575403E-2</v>
      </c>
      <c r="L111" s="189">
        <v>12409058</v>
      </c>
      <c r="M111" s="200">
        <v>1.2409058223363047E-2</v>
      </c>
      <c r="N111" s="200">
        <v>1.1794368101893631</v>
      </c>
      <c r="O111" s="106">
        <v>3.5</v>
      </c>
      <c r="P111" s="180">
        <v>1.2409058223363047E-2</v>
      </c>
      <c r="Q111" s="180">
        <v>2.4594054614851365E-2</v>
      </c>
      <c r="R111" s="180">
        <v>1.2048192771084338E-2</v>
      </c>
      <c r="S111" s="190">
        <v>1.98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0.79079979563843039</v>
      </c>
      <c r="J112" s="200">
        <v>3.1252862658851258E-2</v>
      </c>
      <c r="K112" s="200">
        <v>3.1252777660193035E-2</v>
      </c>
      <c r="L112" s="189">
        <v>31252777</v>
      </c>
      <c r="M112" s="200">
        <v>3.1252777562549995E-2</v>
      </c>
      <c r="N112" s="200">
        <v>3.4395418121025627</v>
      </c>
      <c r="O112" s="106">
        <v>3.5</v>
      </c>
      <c r="P112" s="180">
        <v>3.1252777562549995E-2</v>
      </c>
      <c r="Q112" s="180">
        <v>3.8380480959512027E-2</v>
      </c>
      <c r="R112" s="180">
        <v>6.0240963855421686E-2</v>
      </c>
      <c r="S112" s="190">
        <v>1.23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0.80620089609838419</v>
      </c>
      <c r="J113" s="200">
        <v>3.2348575442643912E-2</v>
      </c>
      <c r="K113" s="200">
        <v>3.2348487463966943E-2</v>
      </c>
      <c r="L113" s="189">
        <v>32348487</v>
      </c>
      <c r="M113" s="200">
        <v>3.2348487582272774E-2</v>
      </c>
      <c r="N113" s="200">
        <v>4.2057807126888154</v>
      </c>
      <c r="O113" s="106">
        <v>2.0999999999999996</v>
      </c>
      <c r="P113" s="180">
        <v>3.2348487582272774E-2</v>
      </c>
      <c r="Q113" s="180">
        <v>1.6844639421115984E-2</v>
      </c>
      <c r="R113" s="180">
        <v>7.2289156626506021E-2</v>
      </c>
      <c r="S113" s="190">
        <v>0.52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0.12014584726489717</v>
      </c>
      <c r="J114" s="200">
        <v>4.7607725884859751E-3</v>
      </c>
      <c r="K114" s="200">
        <v>4.7607596405750416E-3</v>
      </c>
      <c r="L114" s="189">
        <v>4760759</v>
      </c>
      <c r="M114" s="200">
        <v>4.7607590856936638E-3</v>
      </c>
      <c r="N114" s="200">
        <v>0.71410053077840796</v>
      </c>
      <c r="O114" s="106">
        <v>0.84000000000000008</v>
      </c>
      <c r="P114" s="180">
        <v>4.7607590856936638E-3</v>
      </c>
      <c r="Q114" s="180">
        <v>2.573943964348599E-2</v>
      </c>
      <c r="R114" s="180">
        <v>2.4096385542168676E-2</v>
      </c>
      <c r="S114" s="190">
        <v>5.41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0.10799042989693658</v>
      </c>
      <c r="J115" s="200">
        <v>4.2013581807744151E-3</v>
      </c>
      <c r="K115" s="200">
        <v>4.2013467543072789E-3</v>
      </c>
      <c r="L115" s="189">
        <v>4201346</v>
      </c>
      <c r="M115" s="200">
        <v>4.201346075624229E-3</v>
      </c>
      <c r="N115" s="200">
        <v>0.71410054645521315</v>
      </c>
      <c r="O115" s="106">
        <v>0.15749999999999997</v>
      </c>
      <c r="P115" s="180">
        <v>4.201346075624229E-3</v>
      </c>
      <c r="Q115" s="180">
        <v>7.539038188475955E-3</v>
      </c>
      <c r="R115" s="180">
        <v>3.614457831325301E-2</v>
      </c>
      <c r="S115" s="190">
        <v>1.79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0.10030850537328581</v>
      </c>
      <c r="J116" s="200">
        <v>3.7592894233662148E-3</v>
      </c>
      <c r="K116" s="200">
        <v>3.7592791991969809E-3</v>
      </c>
      <c r="L116" s="189">
        <v>3759279</v>
      </c>
      <c r="M116" s="200">
        <v>3.7592790676670234E-3</v>
      </c>
      <c r="N116" s="200">
        <v>0.71410043536447898</v>
      </c>
      <c r="O116" s="106">
        <v>0.13649999999999998</v>
      </c>
      <c r="P116" s="180">
        <v>3.7592790676670234E-3</v>
      </c>
      <c r="Q116" s="180">
        <v>6.4951011623775295E-3</v>
      </c>
      <c r="R116" s="180">
        <v>0</v>
      </c>
      <c r="S116" s="190">
        <v>1.73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3.6439896469345756E-2</v>
      </c>
      <c r="J117" s="200">
        <v>3.1803627637880536E-3</v>
      </c>
      <c r="K117" s="200">
        <v>3.1803541141302433E-3</v>
      </c>
      <c r="L117" s="189">
        <v>3180354</v>
      </c>
      <c r="M117" s="200">
        <v>3.1803540572463728E-3</v>
      </c>
      <c r="N117" s="200">
        <v>0.71416045450509968</v>
      </c>
      <c r="O117" s="106">
        <v>0.21</v>
      </c>
      <c r="P117" s="180">
        <v>3.1803540572463728E-3</v>
      </c>
      <c r="Q117" s="180">
        <v>1.8141927453548187E-2</v>
      </c>
      <c r="R117" s="180">
        <v>6.0240963855421686E-2</v>
      </c>
      <c r="S117" s="190">
        <v>5.7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3.3845854954670296E-2</v>
      </c>
      <c r="J118" s="200">
        <v>2.6018844486044735E-3</v>
      </c>
      <c r="K118" s="200">
        <v>2.601877372238721E-3</v>
      </c>
      <c r="L118" s="189">
        <v>2601877</v>
      </c>
      <c r="M118" s="200">
        <v>2.6018770468337867E-3</v>
      </c>
      <c r="N118" s="200">
        <v>0.7141005184988366</v>
      </c>
      <c r="O118" s="106">
        <v>3.7799999999999993E-2</v>
      </c>
      <c r="P118" s="180">
        <v>2.6018770468337867E-3</v>
      </c>
      <c r="Q118" s="180">
        <v>5.0921931273048282E-3</v>
      </c>
      <c r="R118" s="180">
        <v>2.4096385542168676E-2</v>
      </c>
      <c r="S118" s="190">
        <v>1.96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3.3009612976084755E-2</v>
      </c>
      <c r="J119" s="200">
        <v>2.2011715693978002E-3</v>
      </c>
      <c r="K119" s="200">
        <v>2.2011655828540404E-3</v>
      </c>
      <c r="L119" s="189">
        <v>2201165</v>
      </c>
      <c r="M119" s="200">
        <v>2.2011650396209707E-3</v>
      </c>
      <c r="N119" s="200">
        <v>0.71410026676367588</v>
      </c>
      <c r="O119" s="106">
        <v>3.3599999999999998E-2</v>
      </c>
      <c r="P119" s="180">
        <v>2.2011650396209707E-3</v>
      </c>
      <c r="Q119" s="180">
        <v>4.1641551041038775E-3</v>
      </c>
      <c r="R119" s="180">
        <v>1.2048192771084338E-2</v>
      </c>
      <c r="S119" s="190">
        <v>1.89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3.3292179866305893E-2</v>
      </c>
      <c r="J120" s="200">
        <v>1.9072008677744326E-3</v>
      </c>
      <c r="K120" s="200">
        <v>1.9071956807451195E-3</v>
      </c>
      <c r="L120" s="189">
        <v>1907195</v>
      </c>
      <c r="M120" s="200">
        <v>1.9071950343295106E-3</v>
      </c>
      <c r="N120" s="200">
        <v>0.71410008075351372</v>
      </c>
      <c r="O120" s="106">
        <v>3.4999999999999996E-3</v>
      </c>
      <c r="P120" s="180">
        <v>1.9071950343295106E-3</v>
      </c>
      <c r="Q120" s="180">
        <v>4.734770118369253E-4</v>
      </c>
      <c r="R120" s="180">
        <v>0</v>
      </c>
      <c r="S120" s="190">
        <v>0.25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3.4285913848240021E-2</v>
      </c>
      <c r="J121" s="200">
        <v>1.682763246462564E-3</v>
      </c>
      <c r="K121" s="200">
        <v>1.6827586698380283E-3</v>
      </c>
      <c r="L121" s="189">
        <v>1682758</v>
      </c>
      <c r="M121" s="200">
        <v>1.6827580302896446E-3</v>
      </c>
      <c r="N121" s="200">
        <v>0.71410024092769686</v>
      </c>
      <c r="O121" s="106">
        <v>2.3333333333333335E-3</v>
      </c>
      <c r="P121" s="180">
        <v>1.6827580302896446E-3</v>
      </c>
      <c r="Q121" s="180">
        <v>4.2735301068382524E-4</v>
      </c>
      <c r="R121" s="180">
        <v>0</v>
      </c>
      <c r="S121" s="190">
        <v>0.25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3.5887048897723817E-2</v>
      </c>
      <c r="J122" s="200">
        <v>1.5054154563269831E-3</v>
      </c>
      <c r="K122" s="200">
        <v>1.5054113620366373E-3</v>
      </c>
      <c r="L122" s="189">
        <v>1505411</v>
      </c>
      <c r="M122" s="200">
        <v>1.5054110270973984E-3</v>
      </c>
      <c r="N122" s="200">
        <v>0.71410000786532679</v>
      </c>
      <c r="O122" s="106">
        <v>2.3333333333333335E-3</v>
      </c>
      <c r="P122" s="180">
        <v>1.5054110270973984E-3</v>
      </c>
      <c r="Q122" s="180">
        <v>3.8447000961175024E-4</v>
      </c>
      <c r="R122" s="180">
        <v>0</v>
      </c>
      <c r="S122" s="190">
        <v>0.26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3.8018468969651061E-2</v>
      </c>
      <c r="J123" s="200">
        <v>1.3618247355004231E-3</v>
      </c>
      <c r="K123" s="200">
        <v>1.3618210317348988E-3</v>
      </c>
      <c r="L123" s="189">
        <v>1361821</v>
      </c>
      <c r="M123" s="200">
        <v>1.3618210245127783E-3</v>
      </c>
      <c r="N123" s="200">
        <v>0.71410050243534329</v>
      </c>
      <c r="O123" s="106">
        <v>2.3333333333333335E-3</v>
      </c>
      <c r="P123" s="180">
        <v>1.3618210245127783E-3</v>
      </c>
      <c r="Q123" s="180">
        <v>3.460800086520002E-4</v>
      </c>
      <c r="R123" s="180">
        <v>0</v>
      </c>
      <c r="S123" s="190">
        <v>0.25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4.0584479631193257E-2</v>
      </c>
      <c r="J124" s="180">
        <v>1.2431982951600256E-3</v>
      </c>
      <c r="K124" s="180">
        <v>1.2431949140237709E-3</v>
      </c>
      <c r="L124" s="189">
        <v>1243194</v>
      </c>
      <c r="M124" s="180">
        <v>1.2431940223774924E-3</v>
      </c>
      <c r="N124" s="180">
        <v>0.71409974260617182</v>
      </c>
      <c r="O124" s="106">
        <v>2.3333333333333335E-3</v>
      </c>
      <c r="P124" s="180">
        <v>1.2431940223774924E-3</v>
      </c>
      <c r="Q124" s="180">
        <v>3.1015400775385017E-4</v>
      </c>
      <c r="R124" s="180">
        <v>0</v>
      </c>
      <c r="S124" s="190">
        <v>0.25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4.3782982601813313E-2</v>
      </c>
      <c r="J125" s="180">
        <v>1.1437313383824536E-3</v>
      </c>
      <c r="K125" s="180">
        <v>1.1437282277672696E-3</v>
      </c>
      <c r="L125" s="189">
        <v>1143728</v>
      </c>
      <c r="M125" s="180">
        <v>1.1437280205871044E-3</v>
      </c>
      <c r="N125" s="180">
        <v>0.71410021015407432</v>
      </c>
      <c r="O125" s="106">
        <v>2.3333333333333335E-3</v>
      </c>
      <c r="P125" s="180">
        <v>1.1437280205871044E-3</v>
      </c>
      <c r="Q125" s="180">
        <v>2.7749600693740016E-4</v>
      </c>
      <c r="R125" s="180">
        <v>0</v>
      </c>
      <c r="S125" s="190">
        <v>0.24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4.7291970861634093E-2</v>
      </c>
      <c r="J126" s="180">
        <v>1.0589298349161875E-3</v>
      </c>
      <c r="K126" s="180">
        <v>1.0589269549363244E-3</v>
      </c>
      <c r="L126" s="189">
        <v>1058926</v>
      </c>
      <c r="M126" s="180">
        <v>1.0589260190606684E-3</v>
      </c>
      <c r="N126" s="180">
        <v>0.71409994539085853</v>
      </c>
      <c r="O126" s="106">
        <v>2.3333333333333335E-3</v>
      </c>
      <c r="P126" s="180">
        <v>1.0589260190606684E-3</v>
      </c>
      <c r="Q126" s="180">
        <v>2.4982700624567514E-4</v>
      </c>
      <c r="R126" s="180">
        <v>0</v>
      </c>
      <c r="S126" s="190">
        <v>0.24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5.1206724933819066E-2</v>
      </c>
      <c r="J127" s="180">
        <v>9.8585816060432719E-4</v>
      </c>
      <c r="K127" s="180">
        <v>9.8585547935807569E-4</v>
      </c>
      <c r="L127" s="189">
        <v>985855</v>
      </c>
      <c r="M127" s="180">
        <v>9.8585501774539033E-4</v>
      </c>
      <c r="N127" s="180">
        <v>0.71409949295131536</v>
      </c>
      <c r="O127" s="106">
        <v>2.3333333333333335E-3</v>
      </c>
      <c r="P127" s="180">
        <v>9.8585501774539033E-4</v>
      </c>
      <c r="Q127" s="180">
        <v>2.2392200559805014E-4</v>
      </c>
      <c r="R127" s="180">
        <v>0</v>
      </c>
      <c r="S127" s="190">
        <v>0.23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5.557682659339519E-2</v>
      </c>
      <c r="J128" s="180">
        <v>9.221710954499232E-4</v>
      </c>
      <c r="K128" s="180">
        <v>9.2216858741388751E-4</v>
      </c>
      <c r="L128" s="189">
        <v>922168</v>
      </c>
      <c r="M128" s="180">
        <v>9.2216801659902425E-4</v>
      </c>
      <c r="N128" s="180">
        <v>0.71410009624656756</v>
      </c>
      <c r="O128" s="106">
        <v>2.3333333333333335E-3</v>
      </c>
      <c r="P128" s="180">
        <v>9.2216801659902425E-4</v>
      </c>
      <c r="Q128" s="180">
        <v>2.0146700503667514E-4</v>
      </c>
      <c r="R128" s="180">
        <v>0</v>
      </c>
      <c r="S128" s="190">
        <v>0.22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6.0786039368979229E-2</v>
      </c>
      <c r="J129" s="180">
        <v>8.6621580885422496E-4</v>
      </c>
      <c r="K129" s="180">
        <v>8.6621345300022566E-4</v>
      </c>
      <c r="L129" s="189">
        <v>866213</v>
      </c>
      <c r="M129" s="180">
        <v>8.6621301559183426E-4</v>
      </c>
      <c r="N129" s="180">
        <v>0.71410004289566598</v>
      </c>
      <c r="O129" s="106">
        <v>2.3333333333333335E-3</v>
      </c>
      <c r="P129" s="180">
        <v>8.6621301559183426E-4</v>
      </c>
      <c r="Q129" s="180">
        <v>1.8110900452772511E-4</v>
      </c>
      <c r="R129" s="180">
        <v>0</v>
      </c>
      <c r="S129" s="190">
        <v>0.21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6.601471218135721E-2</v>
      </c>
      <c r="J130" s="180">
        <v>8.1667686191901133E-4</v>
      </c>
      <c r="K130" s="180">
        <v>8.1667464079647847E-4</v>
      </c>
      <c r="L130" s="193">
        <v>816674</v>
      </c>
      <c r="M130" s="180">
        <v>8.1667401470013226E-4</v>
      </c>
      <c r="N130" s="180">
        <v>0.7140992513471407</v>
      </c>
      <c r="O130" s="106">
        <v>2.3333333333333335E-3</v>
      </c>
      <c r="P130" s="180">
        <v>8.1667401470013226E-4</v>
      </c>
      <c r="Q130" s="180">
        <v>1.6346100408652509E-4</v>
      </c>
      <c r="R130" s="180">
        <v>0</v>
      </c>
      <c r="S130" s="190">
        <v>0.2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7.2277640371151669E-2</v>
      </c>
      <c r="J131" s="180">
        <v>7.7244661161205851E-4</v>
      </c>
      <c r="K131" s="180">
        <v>7.7244451078288794E-4</v>
      </c>
      <c r="L131" s="193">
        <v>772444</v>
      </c>
      <c r="M131" s="180">
        <v>7.7244401390399228E-4</v>
      </c>
      <c r="N131" s="180">
        <v>0.71409944765456912</v>
      </c>
      <c r="O131" s="106">
        <v>2.3333333333333335E-3</v>
      </c>
      <c r="P131" s="180">
        <v>7.7244401390399228E-4</v>
      </c>
      <c r="Q131" s="180">
        <v>1.4801600370040009E-4</v>
      </c>
      <c r="R131" s="180">
        <v>0</v>
      </c>
      <c r="S131" s="190">
        <v>0.19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7.8921083405340792E-2</v>
      </c>
      <c r="J132" s="180">
        <v>7.328203056265562E-4</v>
      </c>
      <c r="K132" s="180">
        <v>7.3281831256936404E-4</v>
      </c>
      <c r="L132" s="193">
        <v>732818</v>
      </c>
      <c r="M132" s="180">
        <v>7.3281801319072422E-4</v>
      </c>
      <c r="N132" s="180">
        <v>0.71410024869346422</v>
      </c>
      <c r="O132" s="106">
        <v>2.3333333333333335E-3</v>
      </c>
      <c r="P132" s="180">
        <v>7.3281801319072422E-4</v>
      </c>
      <c r="Q132" s="180">
        <v>1.3288400332210008E-4</v>
      </c>
      <c r="R132" s="180">
        <v>0</v>
      </c>
      <c r="S132" s="190">
        <v>0.18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2.2542414869910581E-2</v>
      </c>
      <c r="J133" s="180">
        <v>1.4356759177231108E-3</v>
      </c>
      <c r="K133" s="180">
        <v>1.4356720131039409E-3</v>
      </c>
      <c r="L133" s="193">
        <v>1435672</v>
      </c>
      <c r="M133" s="180">
        <v>1.4356720258420965E-3</v>
      </c>
      <c r="N133" s="180">
        <v>1.8970083317549786</v>
      </c>
      <c r="O133" s="106">
        <v>2.3333333333333335E-3</v>
      </c>
      <c r="P133" s="180">
        <v>1.4356720258420965E-3</v>
      </c>
      <c r="Q133" s="180">
        <v>1.1697930292448257E-3</v>
      </c>
      <c r="R133" s="180">
        <v>0</v>
      </c>
      <c r="S133" s="190">
        <v>0.81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>
        <v>2.3333333333333335E-3</v>
      </c>
      <c r="P134" s="180">
        <v>0</v>
      </c>
      <c r="Q134" s="180">
        <v>2.7582200689555016E-4</v>
      </c>
      <c r="R134" s="180">
        <v>0</v>
      </c>
      <c r="S134" s="190">
        <v>0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>
        <v>2.3333333333333335E-3</v>
      </c>
      <c r="P135" s="180">
        <v>0</v>
      </c>
      <c r="Q135" s="180">
        <v>1.0459900261497507E-4</v>
      </c>
      <c r="R135" s="180">
        <v>0</v>
      </c>
      <c r="S135" s="190">
        <v>0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>
        <v>2.3333333333333335E-3</v>
      </c>
      <c r="P136" s="180">
        <v>0</v>
      </c>
      <c r="Q136" s="180">
        <v>5.2747001318675036E-5</v>
      </c>
      <c r="R136" s="180">
        <v>0</v>
      </c>
      <c r="S136" s="190">
        <v>0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O142" s="47">
        <v>3.4999999999999996E-3</v>
      </c>
      <c r="P142" s="180">
        <v>0</v>
      </c>
      <c r="Q142" s="180">
        <v>1.2316600307915007E-4</v>
      </c>
      <c r="R142" s="180">
        <v>0</v>
      </c>
      <c r="S142" s="190">
        <v>0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238.00003498600557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4" t="s">
        <v>303</v>
      </c>
      <c r="B154" s="214"/>
      <c r="C154" s="214"/>
      <c r="D154" s="214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301</v>
      </c>
      <c r="Q157" s="157" t="s">
        <v>302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0.94782427960149385</v>
      </c>
      <c r="J158" s="180" cm="1">
        <f t="array" ref="J158:J222">E158:E222*I158:I222</f>
        <v>0.70990667783189876</v>
      </c>
      <c r="K158" s="180" cm="1">
        <f t="array" ref="K158:K221">J158:J221/SUM(_xlfn.ANCHORARRAY(J158))</f>
        <v>0.70990668367594245</v>
      </c>
      <c r="L158" s="189" cm="1">
        <f t="array" ref="L158:L222">INT(K158:K222*$B$2)</f>
        <v>709906683</v>
      </c>
      <c r="M158" s="180" cm="1">
        <f t="array" ref="M158:M222">_xlfn.LET(_xlpm.x, L158:L222, _xlpm.x/SUM(_xlpm.x))</f>
        <v>0.70990669080897362</v>
      </c>
      <c r="N158" s="180" cm="1">
        <f t="array" ref="N158:N222">M158:M222*F158:F222</f>
        <v>0</v>
      </c>
      <c r="O158" s="106"/>
      <c r="P158" s="180" cm="1">
        <f t="array" ref="P158:P221">M158:M221</f>
        <v>0.70990669080897362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1.01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1.1408287355285196</v>
      </c>
      <c r="J159" s="180">
        <v>0.15571773357212587</v>
      </c>
      <c r="K159" s="180">
        <v>0.15571773485401441</v>
      </c>
      <c r="L159" s="189">
        <v>155717734</v>
      </c>
      <c r="M159" s="180">
        <v>0.1557177357128951</v>
      </c>
      <c r="N159" s="180">
        <v>6.7866544196228368E-2</v>
      </c>
      <c r="O159" s="106"/>
      <c r="P159" s="180">
        <v>0.1557177357128951</v>
      </c>
      <c r="Q159" s="180">
        <v>0.15823094111577102</v>
      </c>
      <c r="R159" s="180"/>
      <c r="S159" s="190">
        <v>1.02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1.4018743879079292</v>
      </c>
      <c r="J160" s="180">
        <v>4.8742035970650813E-2</v>
      </c>
      <c r="K160" s="180">
        <v>4.8742036371901568E-2</v>
      </c>
      <c r="L160" s="189">
        <v>48742036</v>
      </c>
      <c r="M160" s="180">
        <v>4.8742036536162402E-2</v>
      </c>
      <c r="N160" s="180">
        <v>7.2979560836877358E-2</v>
      </c>
      <c r="O160" s="106"/>
      <c r="P160" s="180">
        <v>4.8742036536162402E-2</v>
      </c>
      <c r="Q160" s="180">
        <v>4.4404777632051251E-2</v>
      </c>
      <c r="R160" s="180"/>
      <c r="S160" s="190">
        <v>0.91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1.2937051653091691</v>
      </c>
      <c r="J161" s="180">
        <v>2.1006250721882565E-2</v>
      </c>
      <c r="K161" s="180">
        <v>2.1006250894808742E-2</v>
      </c>
      <c r="L161" s="189">
        <v>21006250</v>
      </c>
      <c r="M161" s="180">
        <v>2.1006250231068752E-2</v>
      </c>
      <c r="N161" s="180">
        <v>5.2890297277205789E-2</v>
      </c>
      <c r="O161" s="106"/>
      <c r="P161" s="180">
        <v>2.1006250231068752E-2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1.1430510991528324</v>
      </c>
      <c r="J162" s="180">
        <v>9.2305506342231832E-3</v>
      </c>
      <c r="K162" s="180">
        <v>9.2305507102102714E-3</v>
      </c>
      <c r="L162" s="189">
        <v>9230550</v>
      </c>
      <c r="M162" s="180">
        <v>9.230550101536051E-3</v>
      </c>
      <c r="N162" s="180">
        <v>3.2929497587570272E-2</v>
      </c>
      <c r="O162" s="106"/>
      <c r="P162" s="180">
        <v>9.230550101536051E-3</v>
      </c>
      <c r="Q162" s="180">
        <v>8.5679609024493231E-3</v>
      </c>
      <c r="R162" s="180"/>
      <c r="S162" s="190">
        <v>0.93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1.0832300775052655</v>
      </c>
      <c r="J163" s="180">
        <v>6.1248651161350436E-3</v>
      </c>
      <c r="K163" s="180">
        <v>6.124865166555726E-3</v>
      </c>
      <c r="L163" s="189">
        <v>6124865</v>
      </c>
      <c r="M163" s="180">
        <v>6.1248650673735158E-3</v>
      </c>
      <c r="N163" s="180">
        <v>2.8152514069081092E-2</v>
      </c>
      <c r="O163" s="106"/>
      <c r="P163" s="180">
        <v>6.1248650673735158E-3</v>
      </c>
      <c r="Q163" s="180">
        <v>6.7212946403497013E-3</v>
      </c>
      <c r="R163" s="180"/>
      <c r="S163" s="190">
        <v>1.1000000000000001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>
        <v>1.2484656053386864</v>
      </c>
      <c r="J164" s="180">
        <v>5.262142797584933E-3</v>
      </c>
      <c r="K164" s="180">
        <v>5.2621428409035742E-3</v>
      </c>
      <c r="L164" s="189">
        <v>5262142</v>
      </c>
      <c r="M164" s="180">
        <v>5.2621420578835626E-3</v>
      </c>
      <c r="N164" s="180">
        <v>2.939090122862913E-2</v>
      </c>
      <c r="O164" s="106"/>
      <c r="P164" s="180">
        <v>5.2621420578835626E-3</v>
      </c>
      <c r="Q164" s="180">
        <v>4.9964773187698283E-3</v>
      </c>
      <c r="R164" s="180"/>
      <c r="S164" s="190">
        <v>0.95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0.87497475620796916</v>
      </c>
      <c r="J165" s="180">
        <v>2.4585117949980197E-3</v>
      </c>
      <c r="K165" s="180">
        <v>2.4585118152368073E-3</v>
      </c>
      <c r="L165" s="189">
        <v>2458511</v>
      </c>
      <c r="M165" s="180">
        <v>2.4585110270436213E-3</v>
      </c>
      <c r="N165" s="180">
        <v>1.6127991274111034E-2</v>
      </c>
      <c r="O165" s="106"/>
      <c r="P165" s="180">
        <v>2.4585110270436213E-3</v>
      </c>
      <c r="Q165" s="180">
        <v>3.0574184649998222E-3</v>
      </c>
      <c r="R165" s="180"/>
      <c r="S165" s="190">
        <v>1.24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1.0372496340339241</v>
      </c>
      <c r="J166" s="180">
        <v>3.0191845136587321E-3</v>
      </c>
      <c r="K166" s="180">
        <v>3.01918453851305E-3</v>
      </c>
      <c r="L166" s="189">
        <v>3019184</v>
      </c>
      <c r="M166" s="180">
        <v>3.0191840332110245E-3</v>
      </c>
      <c r="N166" s="180">
        <v>2.3010306362270451E-2</v>
      </c>
      <c r="O166" s="106"/>
      <c r="P166" s="180">
        <v>3.0191840332110245E-3</v>
      </c>
      <c r="Q166" s="180">
        <v>2.6007625876551671E-3</v>
      </c>
      <c r="R166" s="180"/>
      <c r="S166" s="190">
        <v>0.86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1.2329261260180051</v>
      </c>
      <c r="J167" s="180">
        <v>2.6309711203112104E-3</v>
      </c>
      <c r="K167" s="180">
        <v>2.6309711419697053E-3</v>
      </c>
      <c r="L167" s="189">
        <v>2630971</v>
      </c>
      <c r="M167" s="180">
        <v>2.6309710289406812E-3</v>
      </c>
      <c r="N167" s="180">
        <v>2.262269538605725E-2</v>
      </c>
      <c r="O167" s="106"/>
      <c r="P167" s="180">
        <v>2.6309710289406812E-3</v>
      </c>
      <c r="Q167" s="180">
        <v>2.3408505695017233E-3</v>
      </c>
      <c r="R167" s="180"/>
      <c r="S167" s="190">
        <v>0.89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1.110522274345062</v>
      </c>
      <c r="J168" s="180">
        <v>2.1996350306564688E-3</v>
      </c>
      <c r="K168" s="180">
        <v>2.1996350487641491E-3</v>
      </c>
      <c r="L168" s="189">
        <v>2199635</v>
      </c>
      <c r="M168" s="180">
        <v>2.1996350241959852E-3</v>
      </c>
      <c r="N168" s="180">
        <v>2.1218363634571063E-2</v>
      </c>
      <c r="O168" s="106"/>
      <c r="P168" s="180">
        <v>2.1996350241959852E-3</v>
      </c>
      <c r="Q168" s="180">
        <v>2.1027016819961052E-3</v>
      </c>
      <c r="R168" s="180"/>
      <c r="S168" s="190">
        <v>0.96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0.71398591509212372</v>
      </c>
      <c r="J169" s="180">
        <v>4.8735685983293626E-3</v>
      </c>
      <c r="K169" s="180">
        <v>4.8735686384492102E-3</v>
      </c>
      <c r="L169" s="189">
        <v>4873568</v>
      </c>
      <c r="M169" s="180">
        <v>4.873568053609249E-3</v>
      </c>
      <c r="N169" s="180">
        <v>6.0664042700573191E-2</v>
      </c>
      <c r="O169" s="106"/>
      <c r="P169" s="180">
        <v>4.873568053609249E-3</v>
      </c>
      <c r="Q169" s="180">
        <v>2.7777186019530011E-3</v>
      </c>
      <c r="R169" s="180"/>
      <c r="S169" s="190">
        <v>0.56999999999999995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0.49793824763692518</v>
      </c>
      <c r="J170" s="180">
        <v>2.2856700350847442E-3</v>
      </c>
      <c r="K170" s="180">
        <v>2.2856700539006761E-3</v>
      </c>
      <c r="L170" s="189">
        <v>2285670</v>
      </c>
      <c r="M170" s="180">
        <v>2.2856700251423705E-3</v>
      </c>
      <c r="N170" s="180">
        <v>3.9966946558664389E-2</v>
      </c>
      <c r="O170" s="106"/>
      <c r="P170" s="180">
        <v>2.2856700251423705E-3</v>
      </c>
      <c r="Q170" s="180">
        <v>3.6141071713737959E-3</v>
      </c>
      <c r="R170" s="180"/>
      <c r="S170" s="190">
        <v>1.58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0.55735961135937861</v>
      </c>
      <c r="J171" s="180">
        <v>1.7680472616762219E-3</v>
      </c>
      <c r="K171" s="180">
        <v>1.7680472762310159E-3</v>
      </c>
      <c r="L171" s="189">
        <v>1768047</v>
      </c>
      <c r="M171" s="180">
        <v>1.7680470194485173E-3</v>
      </c>
      <c r="N171" s="180">
        <v>3.9850416587862911E-2</v>
      </c>
      <c r="O171" s="106"/>
      <c r="P171" s="180">
        <v>1.7680470194485173E-3</v>
      </c>
      <c r="Q171" s="180">
        <v>1.5153920478740172E-3</v>
      </c>
      <c r="R171" s="180"/>
      <c r="S171" s="190">
        <v>0.86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0.33940457297791421</v>
      </c>
      <c r="J172" s="180">
        <v>8.6240771939322927E-4</v>
      </c>
      <c r="K172" s="180">
        <v>8.6240772649268127E-4</v>
      </c>
      <c r="L172" s="189">
        <v>862407</v>
      </c>
      <c r="M172" s="180">
        <v>8.6240700948647707E-4</v>
      </c>
      <c r="N172" s="180">
        <v>2.3754627869644995E-2</v>
      </c>
      <c r="O172" s="106"/>
      <c r="P172" s="180">
        <v>8.6240700948647707E-4</v>
      </c>
      <c r="Q172" s="180">
        <v>6.0691954335539858E-4</v>
      </c>
      <c r="R172" s="180"/>
      <c r="S172" s="190">
        <v>0.7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0.2490778003282127</v>
      </c>
      <c r="J173" s="180">
        <v>4.7429362140459839E-4</v>
      </c>
      <c r="K173" s="180">
        <v>4.7429362530904487E-4</v>
      </c>
      <c r="L173" s="189">
        <v>474293</v>
      </c>
      <c r="M173" s="180">
        <v>4.7429300521722306E-4</v>
      </c>
      <c r="N173" s="180">
        <v>1.5429698826894097E-2</v>
      </c>
      <c r="O173" s="106"/>
      <c r="P173" s="180">
        <v>4.7429300521722306E-4</v>
      </c>
      <c r="Q173" s="180">
        <v>5.0536626410719525E-4</v>
      </c>
      <c r="R173" s="180"/>
      <c r="S173" s="190">
        <v>1.07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0.41966257228669868</v>
      </c>
      <c r="J174" s="180">
        <v>6.8983926749749478E-4</v>
      </c>
      <c r="K174" s="180">
        <v>6.8983927317634096E-4</v>
      </c>
      <c r="L174" s="189">
        <v>689839</v>
      </c>
      <c r="M174" s="180">
        <v>6.8983900758822912E-4</v>
      </c>
      <c r="N174" s="180">
        <v>2.5899953541343695E-2</v>
      </c>
      <c r="O174" s="106"/>
      <c r="P174" s="180">
        <v>6.8983900758822912E-4</v>
      </c>
      <c r="Q174" s="180">
        <v>8.725125073299621E-4</v>
      </c>
      <c r="R174" s="180"/>
      <c r="S174" s="190">
        <v>1.26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0.25453615325342638</v>
      </c>
      <c r="J175" s="180">
        <v>3.4489702193434653E-4</v>
      </c>
      <c r="K175" s="180">
        <v>3.4489702477358345E-4</v>
      </c>
      <c r="L175" s="189">
        <v>344897</v>
      </c>
      <c r="M175" s="180">
        <v>3.4489700379386706E-4</v>
      </c>
      <c r="N175" s="180">
        <v>1.4701568139991215E-2</v>
      </c>
      <c r="O175" s="106"/>
      <c r="P175" s="180">
        <v>3.4489700379386706E-4</v>
      </c>
      <c r="Q175" s="180">
        <v>1.9179264950407317E-4</v>
      </c>
      <c r="R175" s="180"/>
      <c r="S175" s="190">
        <v>0.56000000000000005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0.11292374135660574</v>
      </c>
      <c r="J176" s="180">
        <v>1.2932778090468398E-4</v>
      </c>
      <c r="K176" s="180">
        <v>1.2932778196932701E-4</v>
      </c>
      <c r="L176" s="189">
        <v>129327</v>
      </c>
      <c r="M176" s="180">
        <v>1.29327001422597E-4</v>
      </c>
      <c r="N176" s="180">
        <v>6.1645315736464108E-3</v>
      </c>
      <c r="O176" s="106"/>
      <c r="P176" s="180">
        <v>1.29327001422597E-4</v>
      </c>
      <c r="Q176" s="180">
        <v>1.9250039359018132E-4</v>
      </c>
      <c r="R176" s="180"/>
      <c r="S176" s="190">
        <v>1.49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0.50657709005352092</v>
      </c>
      <c r="J177" s="180">
        <v>9.6329516815553808E-4</v>
      </c>
      <c r="K177" s="180">
        <v>9.6329517608550867E-4</v>
      </c>
      <c r="L177" s="189">
        <v>963295</v>
      </c>
      <c r="M177" s="180">
        <v>9.632950105962451E-4</v>
      </c>
      <c r="N177" s="180">
        <v>5.2886115008684342E-2</v>
      </c>
      <c r="O177" s="106"/>
      <c r="P177" s="180">
        <v>9.632950105962451E-4</v>
      </c>
      <c r="Q177" s="180">
        <v>5.7196018434498247E-4</v>
      </c>
      <c r="R177" s="180"/>
      <c r="S177" s="190">
        <v>0.59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0.12425720161888115</v>
      </c>
      <c r="J178" s="180">
        <v>1.7239935484891046E-4</v>
      </c>
      <c r="K178" s="180">
        <v>1.7239935626812427E-4</v>
      </c>
      <c r="L178" s="189">
        <v>172399</v>
      </c>
      <c r="M178" s="180">
        <v>1.7239900189638903E-4</v>
      </c>
      <c r="N178" s="180">
        <v>1.1206805411411065E-2</v>
      </c>
      <c r="O178" s="106"/>
      <c r="P178" s="180">
        <v>1.7239900189638903E-4</v>
      </c>
      <c r="Q178" s="180">
        <v>1.3501418008760794E-4</v>
      </c>
      <c r="R178" s="180"/>
      <c r="S178" s="190">
        <v>0.78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0.11521133598042928</v>
      </c>
      <c r="J179" s="180">
        <v>1.2928354039824742E-4</v>
      </c>
      <c r="K179" s="180">
        <v>1.2928354146252627E-4</v>
      </c>
      <c r="L179" s="189">
        <v>129283</v>
      </c>
      <c r="M179" s="180">
        <v>1.2928300142211303E-4</v>
      </c>
      <c r="N179" s="180">
        <v>9.6962481864863153E-3</v>
      </c>
      <c r="O179" s="106"/>
      <c r="P179" s="180">
        <v>1.2928300142211303E-4</v>
      </c>
      <c r="Q179" s="180">
        <v>1.1912392586052417E-4</v>
      </c>
      <c r="R179" s="180"/>
      <c r="S179" s="190">
        <v>0.92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0</v>
      </c>
      <c r="J182" s="180">
        <v>0</v>
      </c>
      <c r="K182" s="180">
        <v>0</v>
      </c>
      <c r="L182" s="189">
        <v>0</v>
      </c>
      <c r="M182" s="180">
        <v>0</v>
      </c>
      <c r="N182" s="180">
        <v>0</v>
      </c>
      <c r="O182" s="106"/>
      <c r="P182" s="180">
        <v>0</v>
      </c>
      <c r="Q182" s="180">
        <v>1.1257529378694429E-4</v>
      </c>
      <c r="R182" s="180"/>
      <c r="S182" s="190">
        <v>0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6" t="s">
        <v>72</v>
      </c>
      <c r="B222" s="217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v>1.5722499097528546</v>
      </c>
      <c r="J222" s="180">
        <v>2.1008403294117645E-2</v>
      </c>
      <c r="K222" s="180">
        <f>J222</f>
        <v>2.1008403294117645E-2</v>
      </c>
      <c r="L222" s="193">
        <v>21008403</v>
      </c>
      <c r="M222" s="196">
        <v>2.1008403231092435E-2</v>
      </c>
      <c r="N222" s="180">
        <v>5.6602301548720957E-3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4" t="s">
        <v>300</v>
      </c>
      <c r="B225" s="214"/>
      <c r="C225" s="214"/>
      <c r="D225" s="214"/>
      <c r="E225" s="214"/>
      <c r="F225" s="214"/>
      <c r="G225" s="214"/>
      <c r="H225" s="214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0.34767276447072304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-395804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4.1720731736486769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0.60419599999999996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22.59298521316347</v>
      </c>
      <c r="J240" s="55">
        <v>8.7404383489464221E-2</v>
      </c>
      <c r="K240" s="55">
        <v>8.7404500802563831E-2</v>
      </c>
      <c r="L240" s="104">
        <v>87404500</v>
      </c>
      <c r="M240" s="55">
        <v>8.7404501835494544E-2</v>
      </c>
      <c r="N240" s="55">
        <v>1.1023965742447526</v>
      </c>
      <c r="O240" s="106"/>
      <c r="P240" s="55">
        <v>8.7404501835494544E-2</v>
      </c>
      <c r="Q240" s="55">
        <v>1.1909520250099925E-2</v>
      </c>
      <c r="R240" s="55">
        <v>7.2289156626506021E-2</v>
      </c>
      <c r="S240" s="74">
        <v>0.14000000000000001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18.885309621277262</v>
      </c>
      <c r="J241" s="55">
        <v>8.5599668229508499E-2</v>
      </c>
      <c r="K241" s="55">
        <v>8.5599783120341263E-2</v>
      </c>
      <c r="L241" s="104">
        <v>85599783</v>
      </c>
      <c r="M241" s="55">
        <v>8.5599784797595474E-2</v>
      </c>
      <c r="N241" s="55">
        <v>1.5067325333740067</v>
      </c>
      <c r="O241" s="106"/>
      <c r="P241" s="55">
        <v>8.5599784797595474E-2</v>
      </c>
      <c r="Q241" s="55">
        <v>4.1860452879069511E-2</v>
      </c>
      <c r="R241" s="55">
        <v>7.2289156626506021E-2</v>
      </c>
      <c r="S241" s="74">
        <v>0.49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16.268175210704733</v>
      </c>
      <c r="J242" s="55">
        <v>8.3800444244034059E-2</v>
      </c>
      <c r="K242" s="55">
        <v>8.380055671997029E-2</v>
      </c>
      <c r="L242" s="104">
        <v>83800556</v>
      </c>
      <c r="M242" s="55">
        <v>8.3800557759811711E-2</v>
      </c>
      <c r="N242" s="55">
        <v>1.8923056553753022</v>
      </c>
      <c r="O242" s="106"/>
      <c r="P242" s="55">
        <v>8.3800557759811711E-2</v>
      </c>
      <c r="Q242" s="55">
        <v>0.11100440633109253</v>
      </c>
      <c r="R242" s="55">
        <v>7.2289156626506021E-2</v>
      </c>
      <c r="S242" s="74">
        <v>1.32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16.032786699088501</v>
      </c>
      <c r="J243" s="55">
        <v>9.1594426755668812E-2</v>
      </c>
      <c r="K243" s="55">
        <v>9.1594549692593494E-2</v>
      </c>
      <c r="L243" s="104">
        <v>91594549</v>
      </c>
      <c r="M243" s="55">
        <v>9.1594550923485563E-2</v>
      </c>
      <c r="N243" s="55">
        <v>2.5252484086209108</v>
      </c>
      <c r="O243" s="106"/>
      <c r="P243" s="55">
        <v>9.1594550923485563E-2</v>
      </c>
      <c r="Q243" s="55">
        <v>0.11136164533859455</v>
      </c>
      <c r="R243" s="55">
        <v>8.4337349397590355E-2</v>
      </c>
      <c r="S243" s="74">
        <v>1.22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8.2521091294067492</v>
      </c>
      <c r="J244" s="55">
        <v>5.14298171969155E-2</v>
      </c>
      <c r="K244" s="55">
        <v>5.1429886225390124E-2</v>
      </c>
      <c r="L244" s="104">
        <v>51429886</v>
      </c>
      <c r="M244" s="55">
        <v>5.1429887080027631E-2</v>
      </c>
      <c r="N244" s="55">
        <v>1.6750191711957867</v>
      </c>
      <c r="O244" s="106"/>
      <c r="P244" s="55">
        <v>5.1429887080027631E-2</v>
      </c>
      <c r="Q244" s="55">
        <v>8.0581251692206285E-2</v>
      </c>
      <c r="R244" s="55">
        <v>3.614457831325301E-2</v>
      </c>
      <c r="S244" s="74">
        <v>1.57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5.9829340545900802</v>
      </c>
      <c r="J245" s="55">
        <v>4.0067992108835666E-2</v>
      </c>
      <c r="K245" s="55">
        <v>4.0068045887606957E-2</v>
      </c>
      <c r="L245" s="104">
        <v>40068045</v>
      </c>
      <c r="M245" s="55">
        <v>4.0068045841428965E-2</v>
      </c>
      <c r="N245" s="55">
        <v>1.5046515869309356</v>
      </c>
      <c r="O245" s="106" cm="1">
        <f t="array" ref="O245:O247">I245:I247*1.5</f>
        <v>8.9744010818851194</v>
      </c>
      <c r="P245" s="55">
        <v>4.0068045841428965E-2</v>
      </c>
      <c r="Q245" s="55">
        <v>7.9361967666601321E-2</v>
      </c>
      <c r="R245" s="55">
        <v>2.4096385542168676E-2</v>
      </c>
      <c r="S245" s="74">
        <v>1.98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6.701919682479808</v>
      </c>
      <c r="J246" s="55">
        <v>4.7870159553381648E-2</v>
      </c>
      <c r="K246" s="55">
        <v>4.7870223804127116E-2</v>
      </c>
      <c r="L246" s="104">
        <v>47870223</v>
      </c>
      <c r="M246" s="55">
        <v>4.7870224005274707E-2</v>
      </c>
      <c r="N246" s="55">
        <v>2.0369192525741333</v>
      </c>
      <c r="O246" s="106">
        <v>10.052879523719712</v>
      </c>
      <c r="P246" s="55">
        <v>4.7870224005274707E-2</v>
      </c>
      <c r="Q246" s="55">
        <v>8.031688068665449E-2</v>
      </c>
      <c r="R246" s="55">
        <v>3.614457831325301E-2</v>
      </c>
      <c r="S246" s="74">
        <v>1.68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4.8470872455852563</v>
      </c>
      <c r="J247" s="55">
        <v>3.6517004366600207E-2</v>
      </c>
      <c r="K247" s="55">
        <v>3.6517053379278977E-2</v>
      </c>
      <c r="L247" s="104">
        <v>36517053</v>
      </c>
      <c r="M247" s="55">
        <v>3.6517053766858126E-2</v>
      </c>
      <c r="N247" s="55">
        <v>1.736472514132007</v>
      </c>
      <c r="O247" s="106">
        <v>7.270630868377884</v>
      </c>
      <c r="P247" s="55">
        <v>3.6517053766858126E-2</v>
      </c>
      <c r="Q247" s="55">
        <v>8.1174019704654418E-2</v>
      </c>
      <c r="R247" s="55">
        <v>2.4096385542168676E-2</v>
      </c>
      <c r="S247" s="74">
        <v>2.2200000000000002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>
        <v>13.659230634213626</v>
      </c>
      <c r="J248" s="55">
        <v>0.2198338674294853</v>
      </c>
      <c r="K248" s="55">
        <v>0.21983416248782631</v>
      </c>
      <c r="L248" s="104">
        <v>219834162</v>
      </c>
      <c r="M248" s="55">
        <v>0.2198341666165175</v>
      </c>
      <c r="N248" s="55">
        <v>12.114884980451919</v>
      </c>
      <c r="O248" s="106" cm="1">
        <f t="array" ref="O248:O250">G248:G250*1.5</f>
        <v>45</v>
      </c>
      <c r="P248" s="55">
        <v>0.2198341666165175</v>
      </c>
      <c r="Q248" s="55">
        <v>5.3738888128516647E-2</v>
      </c>
      <c r="R248" s="55">
        <v>2.4096385542168676E-2</v>
      </c>
      <c r="S248" s="74">
        <v>0.24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4.2356164172877815</v>
      </c>
      <c r="J249" s="55">
        <v>7.2909385110150673E-2</v>
      </c>
      <c r="K249" s="55">
        <v>7.2909482968239903E-2</v>
      </c>
      <c r="L249" s="104">
        <v>72909482</v>
      </c>
      <c r="M249" s="55">
        <v>7.2909483531099148E-2</v>
      </c>
      <c r="N249" s="55">
        <v>4.7446074261890976</v>
      </c>
      <c r="O249" s="106">
        <v>60.142499999999998</v>
      </c>
      <c r="P249" s="55">
        <v>7.2909483531099148E-2</v>
      </c>
      <c r="Q249" s="55">
        <v>7.6816778613152351E-2</v>
      </c>
      <c r="R249" s="55">
        <v>6.0240963855421686E-2</v>
      </c>
      <c r="S249" s="74">
        <v>1.05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3.1313481196461841</v>
      </c>
      <c r="J250" s="55">
        <v>5.6711947761867366E-2</v>
      </c>
      <c r="K250" s="55">
        <v>5.671202387995334E-2</v>
      </c>
      <c r="L250" s="104">
        <v>56712023</v>
      </c>
      <c r="M250" s="55">
        <v>5.6712024190952511E-2</v>
      </c>
      <c r="N250" s="55">
        <v>4.2572938805694491</v>
      </c>
      <c r="O250" s="106">
        <v>51.333750000000009</v>
      </c>
      <c r="P250" s="55">
        <v>5.6712024190952511E-2</v>
      </c>
      <c r="Q250" s="55">
        <v>6.898489444868279E-2</v>
      </c>
      <c r="R250" s="55">
        <v>4.8192771084337352E-2</v>
      </c>
      <c r="S250" s="74">
        <v>1.22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1.5255466853002448</v>
      </c>
      <c r="J251" s="55">
        <v>2.876844568077273E-2</v>
      </c>
      <c r="K251" s="55">
        <v>2.8768484293430346E-2</v>
      </c>
      <c r="L251" s="104">
        <v>28768484</v>
      </c>
      <c r="M251" s="55">
        <v>2.8768484604138177E-2</v>
      </c>
      <c r="N251" s="55">
        <v>2.4470897374007681</v>
      </c>
      <c r="O251" s="106" cm="1">
        <f t="array" ref="O251:O253">G251:G253*1.5</f>
        <v>11.25</v>
      </c>
      <c r="P251" s="55">
        <v>2.8768484604138177E-2</v>
      </c>
      <c r="Q251" s="55">
        <v>3.1483369661150763E-2</v>
      </c>
      <c r="R251" s="55">
        <v>2.4096385542168676E-2</v>
      </c>
      <c r="S251" s="74">
        <v>1.0900000000000001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0.65476389295077186</v>
      </c>
      <c r="J252" s="103">
        <v>1.2662569949896759E-2</v>
      </c>
      <c r="K252" s="103">
        <v>1.2662586945444015E-2</v>
      </c>
      <c r="L252" s="104">
        <v>12662586</v>
      </c>
      <c r="M252" s="103">
        <v>1.2662586265914311E-2</v>
      </c>
      <c r="N252" s="103">
        <v>1.2035337481211426</v>
      </c>
      <c r="O252" s="106">
        <v>11.25</v>
      </c>
      <c r="P252" s="55">
        <v>1.2662586265914311E-2</v>
      </c>
      <c r="Q252" s="103">
        <v>3.2286981678026613E-2</v>
      </c>
      <c r="R252" s="55">
        <v>1.2048192771084338E-2</v>
      </c>
      <c r="S252" s="74">
        <v>2.5499999999999998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0.68808098307461385</v>
      </c>
      <c r="J253" s="103">
        <v>2.7193356119720794E-2</v>
      </c>
      <c r="K253" s="103">
        <v>2.7193392618312374E-2</v>
      </c>
      <c r="L253" s="104">
        <v>27193392</v>
      </c>
      <c r="M253" s="103">
        <v>2.7193392571061244E-2</v>
      </c>
      <c r="N253" s="103">
        <v>2.9927839397277807</v>
      </c>
      <c r="O253" s="106">
        <v>11.25</v>
      </c>
      <c r="P253" s="55">
        <v>2.7193392571061244E-2</v>
      </c>
      <c r="Q253" s="103">
        <v>6.5980192385584044E-2</v>
      </c>
      <c r="R253" s="55">
        <v>6.0240963855421686E-2</v>
      </c>
      <c r="S253" s="74">
        <v>2.4300000000000002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0.70191890145066327</v>
      </c>
      <c r="J254" s="103">
        <v>2.8164290871023293E-2</v>
      </c>
      <c r="K254" s="103">
        <v>2.8164328672791679E-2</v>
      </c>
      <c r="L254" s="104">
        <v>28164328</v>
      </c>
      <c r="M254" s="103">
        <v>2.8164328591450901E-2</v>
      </c>
      <c r="N254" s="103">
        <v>3.6617783033747617</v>
      </c>
      <c r="O254" s="106"/>
      <c r="P254" s="55">
        <v>2.8164328591450901E-2</v>
      </c>
      <c r="Q254" s="103">
        <v>4.0193279844058877E-2</v>
      </c>
      <c r="R254" s="55">
        <v>7.2289156626506021E-2</v>
      </c>
      <c r="S254" s="74">
        <v>1.43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9.780212039479691E-2</v>
      </c>
      <c r="J255" s="103">
        <v>3.8754036404168909E-3</v>
      </c>
      <c r="K255" s="103">
        <v>3.8754088419364848E-3</v>
      </c>
      <c r="L255" s="104">
        <v>3875408</v>
      </c>
      <c r="M255" s="103">
        <v>3.8754080813835699E-3</v>
      </c>
      <c r="N255" s="103">
        <v>0.5813003594773819</v>
      </c>
      <c r="O255" s="106"/>
      <c r="P255" s="55">
        <v>3.8754080813835699E-3</v>
      </c>
      <c r="Q255" s="103">
        <v>1.5877065333418372E-2</v>
      </c>
      <c r="R255" s="55">
        <v>2.4096385542168676E-2</v>
      </c>
      <c r="S255" s="74">
        <v>4.0999999999999996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8.7726174746301899E-2</v>
      </c>
      <c r="J256" s="103">
        <v>3.412979115743633E-3</v>
      </c>
      <c r="K256" s="103">
        <v>3.4129836966026584E-3</v>
      </c>
      <c r="L256" s="104">
        <v>3412983</v>
      </c>
      <c r="M256" s="103">
        <v>3.4129830716726445E-3</v>
      </c>
      <c r="N256" s="103">
        <v>0.5801029081284883</v>
      </c>
      <c r="O256" s="106"/>
      <c r="P256" s="55">
        <v>3.4129830716726445E-3</v>
      </c>
      <c r="Q256" s="103">
        <v>2.9228540613799353E-3</v>
      </c>
      <c r="R256" s="55">
        <v>3.614457831325301E-2</v>
      </c>
      <c r="S256" s="74">
        <v>0.86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8.1317823662537606E-2</v>
      </c>
      <c r="J257" s="103">
        <v>3.0475704257392905E-3</v>
      </c>
      <c r="K257" s="103">
        <v>3.0475745161512202E-3</v>
      </c>
      <c r="L257" s="104">
        <v>3047574</v>
      </c>
      <c r="M257" s="103">
        <v>3.0475740639990551E-3</v>
      </c>
      <c r="N257" s="103">
        <v>0.57890726565766693</v>
      </c>
      <c r="O257" s="106"/>
      <c r="P257" s="55">
        <v>3.0475740639990551E-3</v>
      </c>
      <c r="Q257" s="103">
        <v>2.440185051243886E-3</v>
      </c>
      <c r="R257" s="55">
        <v>0</v>
      </c>
      <c r="S257" s="74">
        <v>0.8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2.9436529685879845E-2</v>
      </c>
      <c r="J258" s="103">
        <v>2.5691303208522742E-3</v>
      </c>
      <c r="K258" s="103">
        <v>2.5691337691077188E-3</v>
      </c>
      <c r="L258" s="104">
        <v>2569133</v>
      </c>
      <c r="M258" s="103">
        <v>2.5691330539517943E-3</v>
      </c>
      <c r="N258" s="103">
        <v>0.57690848140438777</v>
      </c>
      <c r="O258" s="106"/>
      <c r="P258" s="55">
        <v>2.5691330539517943E-3</v>
      </c>
      <c r="Q258" s="103">
        <v>8.7426091835947923E-3</v>
      </c>
      <c r="R258" s="55">
        <v>6.0240963855421686E-2</v>
      </c>
      <c r="S258" s="74">
        <v>3.4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2.7199923819652562E-2</v>
      </c>
      <c r="J259" s="103">
        <v>2.0909815658184429E-3</v>
      </c>
      <c r="K259" s="103">
        <v>2.0909843723084486E-3</v>
      </c>
      <c r="L259" s="104">
        <v>2090984</v>
      </c>
      <c r="M259" s="103">
        <v>2.0909840439106648E-3</v>
      </c>
      <c r="N259" s="103">
        <v>0.57388291723716756</v>
      </c>
      <c r="O259" s="106"/>
      <c r="P259" s="55">
        <v>2.0909840439106648E-3</v>
      </c>
      <c r="Q259" s="103">
        <v>1.3861060291082267E-3</v>
      </c>
      <c r="R259" s="55">
        <v>2.4096385542168676E-2</v>
      </c>
      <c r="S259" s="74">
        <v>0.66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2.6391626203162735E-2</v>
      </c>
      <c r="J260" s="103">
        <v>1.7598660520698455E-3</v>
      </c>
      <c r="K260" s="103">
        <v>1.759868414140639E-3</v>
      </c>
      <c r="L260" s="104">
        <v>1759868</v>
      </c>
      <c r="M260" s="103">
        <v>1.7598680369572289E-3</v>
      </c>
      <c r="N260" s="103">
        <v>0.57093503305705096</v>
      </c>
      <c r="O260" s="106"/>
      <c r="P260" s="55">
        <v>1.7598680369572289E-3</v>
      </c>
      <c r="Q260" s="103">
        <v>1.0687470224436874E-3</v>
      </c>
      <c r="R260" s="55">
        <v>1.2048192771084338E-2</v>
      </c>
      <c r="S260" s="74">
        <v>0.61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2.6480781143477058E-2</v>
      </c>
      <c r="J261" s="103">
        <v>1.5169979550452377E-3</v>
      </c>
      <c r="K261" s="103">
        <v>1.5169999911414278E-3</v>
      </c>
      <c r="L261" s="104">
        <v>1516999</v>
      </c>
      <c r="M261" s="103">
        <v>1.5169990318569797E-3</v>
      </c>
      <c r="N261" s="103">
        <v>0.56800123304269723</v>
      </c>
      <c r="O261" s="106"/>
      <c r="P261" s="55">
        <v>1.5169990318569797E-3</v>
      </c>
      <c r="Q261" s="103">
        <v>9.5641002008461039E-5</v>
      </c>
      <c r="R261" s="55">
        <v>0</v>
      </c>
      <c r="S261" s="74">
        <v>0.06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2.7131354049860418E-2</v>
      </c>
      <c r="J262" s="103">
        <v>1.3316152407065554E-3</v>
      </c>
      <c r="K262" s="103">
        <v>1.3316170279843228E-3</v>
      </c>
      <c r="L262" s="104">
        <v>1331617</v>
      </c>
      <c r="M262" s="103">
        <v>1.3316170279639575E-3</v>
      </c>
      <c r="N262" s="103">
        <v>0.56508899281782698</v>
      </c>
      <c r="O262" s="106"/>
      <c r="P262" s="55">
        <v>1.3316170279639575E-3</v>
      </c>
      <c r="Q262" s="103">
        <v>5.4626001147146026E-5</v>
      </c>
      <c r="R262" s="55">
        <v>0</v>
      </c>
      <c r="S262" s="74">
        <v>0.04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2.8252698262929692E-2</v>
      </c>
      <c r="J263" s="103">
        <v>1.1851642850090834E-3</v>
      </c>
      <c r="K263" s="103">
        <v>1.1851658757221608E-3</v>
      </c>
      <c r="L263" s="104">
        <v>1185165</v>
      </c>
      <c r="M263" s="103">
        <v>1.1851650248884656E-3</v>
      </c>
      <c r="N263" s="103">
        <v>0.56218955379008728</v>
      </c>
      <c r="O263" s="106"/>
      <c r="P263" s="55">
        <v>1.1851650248884656E-3</v>
      </c>
      <c r="Q263" s="103">
        <v>4.6689000980469022E-5</v>
      </c>
      <c r="R263" s="55">
        <v>0</v>
      </c>
      <c r="S263" s="74">
        <v>0.04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2.977713388055599E-2</v>
      </c>
      <c r="J264" s="103">
        <v>1.0666194239231364E-3</v>
      </c>
      <c r="K264" s="103">
        <v>1.066620855526744E-3</v>
      </c>
      <c r="L264" s="104">
        <v>1066620</v>
      </c>
      <c r="M264" s="103">
        <v>1.0666200223990205E-3</v>
      </c>
      <c r="N264" s="103">
        <v>0.55930543015022349</v>
      </c>
      <c r="O264" s="106"/>
      <c r="P264" s="55">
        <v>1.0666200223990205E-3</v>
      </c>
      <c r="Q264" s="103">
        <v>3.9868000837228018E-5</v>
      </c>
      <c r="R264" s="55">
        <v>0</v>
      </c>
      <c r="S264" s="74">
        <v>0.04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3.1623925958420472E-2</v>
      </c>
      <c r="J265" s="55">
        <v>9.6871541030078454E-4</v>
      </c>
      <c r="K265" s="55">
        <v>9.6871671049881679E-4</v>
      </c>
      <c r="L265" s="104">
        <v>968716</v>
      </c>
      <c r="M265" s="55">
        <v>9.6871602034303639E-4</v>
      </c>
      <c r="N265" s="55">
        <v>0.55643756994786009</v>
      </c>
      <c r="O265" s="106"/>
      <c r="P265" s="55">
        <v>9.6871602034303639E-4</v>
      </c>
      <c r="Q265" s="55">
        <v>3.4094000715974015E-5</v>
      </c>
      <c r="R265" s="55">
        <v>0</v>
      </c>
      <c r="S265" s="74">
        <v>0.04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3.3941661654357462E-2</v>
      </c>
      <c r="J266" s="55">
        <v>8.8664909980926913E-4</v>
      </c>
      <c r="K266" s="55">
        <v>8.8665028985889839E-4</v>
      </c>
      <c r="L266" s="104">
        <v>886650</v>
      </c>
      <c r="M266" s="55">
        <v>8.8665001861965042E-4</v>
      </c>
      <c r="N266" s="55">
        <v>0.55359049811894168</v>
      </c>
      <c r="O266" s="106"/>
      <c r="P266" s="55">
        <v>8.8665001861965042E-4</v>
      </c>
      <c r="Q266" s="55">
        <v>2.9074000610554013E-5</v>
      </c>
      <c r="R266" s="55">
        <v>0</v>
      </c>
      <c r="S266" s="74">
        <v>0.03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3.6474248982093969E-2</v>
      </c>
      <c r="J267" s="55">
        <v>8.1670672102681133E-4</v>
      </c>
      <c r="K267" s="55">
        <v>8.1670781720063112E-4</v>
      </c>
      <c r="L267" s="104">
        <v>816707</v>
      </c>
      <c r="M267" s="55">
        <v>8.1670701715084732E-4</v>
      </c>
      <c r="N267" s="55">
        <v>0.55075654564149257</v>
      </c>
      <c r="O267" s="106"/>
      <c r="P267" s="55">
        <v>8.1670701715084732E-4</v>
      </c>
      <c r="Q267" s="55">
        <v>2.4921000523341011E-5</v>
      </c>
      <c r="R267" s="55">
        <v>0</v>
      </c>
      <c r="S267" s="74">
        <v>0.03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3.9291653302565371E-2</v>
      </c>
      <c r="J268" s="55">
        <v>7.5646308374600153E-4</v>
      </c>
      <c r="K268" s="55">
        <v>7.5646409906154465E-4</v>
      </c>
      <c r="L268" s="104">
        <v>756464</v>
      </c>
      <c r="M268" s="55">
        <v>7.5646401588574431E-4</v>
      </c>
      <c r="N268" s="55">
        <v>0.54794118856880125</v>
      </c>
      <c r="O268" s="106"/>
      <c r="P268" s="55">
        <v>7.5646401588574431E-4</v>
      </c>
      <c r="Q268" s="55">
        <v>2.142800044998801E-5</v>
      </c>
      <c r="R268" s="55">
        <v>0</v>
      </c>
      <c r="S268" s="74">
        <v>0.03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4.2426731023236033E-2</v>
      </c>
      <c r="J269" s="55">
        <v>7.0397515335476955E-4</v>
      </c>
      <c r="K269" s="55">
        <v>7.0397609822165144E-4</v>
      </c>
      <c r="L269" s="104">
        <v>703976</v>
      </c>
      <c r="M269" s="55">
        <v>7.039760147834963E-4</v>
      </c>
      <c r="N269" s="55">
        <v>0.54513855486570961</v>
      </c>
      <c r="O269" s="106"/>
      <c r="P269" s="55">
        <v>7.039760147834963E-4</v>
      </c>
      <c r="Q269" s="55">
        <v>1.8467000387807009E-5</v>
      </c>
      <c r="R269" s="55">
        <v>0</v>
      </c>
      <c r="S269" s="74">
        <v>0.03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4.6166306765970118E-2</v>
      </c>
      <c r="J270" s="55">
        <v>6.578810722368772E-4</v>
      </c>
      <c r="K270" s="55">
        <v>6.5788195523684451E-4</v>
      </c>
      <c r="L270" s="104">
        <v>657881</v>
      </c>
      <c r="M270" s="55">
        <v>6.5788101381550129E-4</v>
      </c>
      <c r="N270" s="55">
        <v>0.54235257578635077</v>
      </c>
      <c r="O270" s="106"/>
      <c r="P270" s="55">
        <v>6.5788101381550129E-4</v>
      </c>
      <c r="Q270" s="55">
        <v>1.5860000333060006E-5</v>
      </c>
      <c r="R270" s="55">
        <v>0</v>
      </c>
      <c r="S270" s="74">
        <v>0.02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4.9881396957181544E-2</v>
      </c>
      <c r="J271" s="55">
        <v>6.1708945459330216E-4</v>
      </c>
      <c r="K271" s="55">
        <v>6.1709028284325678E-4</v>
      </c>
      <c r="L271" s="75">
        <v>617090</v>
      </c>
      <c r="M271" s="55">
        <v>6.170900129588903E-4</v>
      </c>
      <c r="N271" s="55">
        <v>0.53958312415455567</v>
      </c>
      <c r="O271" s="106"/>
      <c r="P271" s="55">
        <v>6.170900129588903E-4</v>
      </c>
      <c r="Q271" s="55">
        <v>1.3769000289149006E-5</v>
      </c>
      <c r="R271" s="55">
        <v>0</v>
      </c>
      <c r="S271" s="74">
        <v>0.02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5.4334737951744955E-2</v>
      </c>
      <c r="J272" s="55">
        <v>5.8068697328982478E-4</v>
      </c>
      <c r="K272" s="55">
        <v>5.8068775268081208E-4</v>
      </c>
      <c r="L272" s="75">
        <v>580687</v>
      </c>
      <c r="M272" s="55">
        <v>5.806870121944273E-4</v>
      </c>
      <c r="N272" s="55">
        <v>0.536826316476267</v>
      </c>
      <c r="O272" s="106"/>
      <c r="P272" s="55">
        <v>5.806870121944273E-4</v>
      </c>
      <c r="Q272" s="55">
        <v>1.1894000249774005E-5</v>
      </c>
      <c r="R272" s="55">
        <v>0</v>
      </c>
      <c r="S272" s="74">
        <v>0.02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5.902649865088868E-2</v>
      </c>
      <c r="J273" s="55">
        <v>5.4808949541717167E-4</v>
      </c>
      <c r="K273" s="55">
        <v>5.4809023105622091E-4</v>
      </c>
      <c r="L273" s="75">
        <v>548090</v>
      </c>
      <c r="M273" s="55">
        <v>5.4809001150989026E-4</v>
      </c>
      <c r="N273" s="55">
        <v>0.53409060159626875</v>
      </c>
      <c r="O273" s="106"/>
      <c r="P273" s="55">
        <v>5.4809001150989026E-4</v>
      </c>
      <c r="Q273" s="55">
        <v>1.0334000217014005E-5</v>
      </c>
      <c r="R273" s="55">
        <v>0</v>
      </c>
      <c r="S273" s="74">
        <v>0.02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1.6931266703170134E-2</v>
      </c>
      <c r="J274" s="55">
        <v>1.0783144575488399E-3</v>
      </c>
      <c r="K274" s="55">
        <v>1.0783159048493793E-3</v>
      </c>
      <c r="L274" s="75">
        <v>1078315</v>
      </c>
      <c r="M274" s="55">
        <v>1.0783150226446154E-3</v>
      </c>
      <c r="N274" s="55">
        <v>1.4248188621029645</v>
      </c>
      <c r="O274" s="106"/>
      <c r="P274" s="55">
        <v>1.0783150226446154E-3</v>
      </c>
      <c r="Q274" s="55">
        <v>7.0885001488585036E-5</v>
      </c>
      <c r="R274" s="55">
        <v>0</v>
      </c>
      <c r="S274" s="74">
        <v>7.0000000000000007E-2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55">
        <v>9.9440002088240046E-6</v>
      </c>
      <c r="R275" s="55">
        <v>0</v>
      </c>
      <c r="S275" s="74">
        <v>0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55">
        <v>2.9250000614250014E-6</v>
      </c>
      <c r="R276" s="55">
        <v>0</v>
      </c>
      <c r="S276" s="74">
        <v>0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55">
        <v>1.4620000307020006E-6</v>
      </c>
      <c r="R277" s="55">
        <v>0</v>
      </c>
      <c r="S277" s="74">
        <v>0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55">
        <v>6.0230001264830023E-6</v>
      </c>
      <c r="R283" s="55">
        <v>0</v>
      </c>
      <c r="S283" s="74">
        <v>0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8" t="s">
        <v>49</v>
      </c>
      <c r="B295" s="218"/>
      <c r="C295" s="218"/>
      <c r="D295" s="218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301</v>
      </c>
      <c r="Q298" s="157" t="s">
        <v>302</v>
      </c>
      <c r="R298" s="157" t="s">
        <v>281</v>
      </c>
      <c r="S298" s="157" t="s">
        <v>74</v>
      </c>
      <c r="U298" s="117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0.35601055903178558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0.1058891505320077</v>
      </c>
      <c r="V300" s="202">
        <f>V299*12</f>
        <v>4.2721267083814265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0.15170441803094861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0.17677620747899339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0.1955627891039918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0.2078578548036045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0.21803709019489351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0.22959410003327049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0.23616206872221829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0.2460493890985542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0.24911116572458419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23.51533308944466</v>
      </c>
      <c r="J310" s="180">
        <v>8.3117288428667266E-2</v>
      </c>
      <c r="K310" s="180">
        <v>8.3117398098410872E-2</v>
      </c>
      <c r="L310" s="189">
        <v>83117398</v>
      </c>
      <c r="M310" s="180">
        <v>8.3117399496113187E-2</v>
      </c>
      <c r="N310" s="180">
        <v>1.0482911578324043</v>
      </c>
      <c r="O310" s="106"/>
      <c r="P310" s="180">
        <v>8.3117399496113187E-2</v>
      </c>
      <c r="Q310" s="180">
        <v>1.1910025238200506E-2</v>
      </c>
      <c r="R310" s="180">
        <v>7.2289156626506021E-2</v>
      </c>
      <c r="S310" s="190">
        <v>0.14000000000000001</v>
      </c>
      <c r="T310" s="92"/>
      <c r="U310" s="180">
        <v>0.26623994018568342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19.619437532209858</v>
      </c>
      <c r="J311" s="180">
        <v>8.1533805251930005E-2</v>
      </c>
      <c r="K311" s="180">
        <v>8.153391283233459E-2</v>
      </c>
      <c r="L311" s="189">
        <v>81533912</v>
      </c>
      <c r="M311" s="180">
        <v>8.1533913467610436E-2</v>
      </c>
      <c r="N311" s="180">
        <v>1.4349236986937957</v>
      </c>
      <c r="O311" s="106"/>
      <c r="P311" s="180">
        <v>8.1533913467610436E-2</v>
      </c>
      <c r="Q311" s="180">
        <v>4.186222683724454E-2</v>
      </c>
      <c r="R311" s="180">
        <v>7.2289156626506021E-2</v>
      </c>
      <c r="S311" s="190">
        <v>0.51</v>
      </c>
      <c r="T311" s="92"/>
      <c r="U311" s="180">
        <v>0.28653505966539411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16.856114686378511</v>
      </c>
      <c r="J312" s="180">
        <v>7.9949426588075079E-2</v>
      </c>
      <c r="K312" s="180">
        <v>7.9949532077959087E-2</v>
      </c>
      <c r="L312" s="189">
        <v>79949532</v>
      </c>
      <c r="M312" s="180">
        <v>7.99495334390916E-2</v>
      </c>
      <c r="N312" s="180">
        <v>1.8057859594944807</v>
      </c>
      <c r="O312" s="106"/>
      <c r="P312" s="180">
        <v>7.99495334390916E-2</v>
      </c>
      <c r="Q312" s="180">
        <v>0.11100911122018223</v>
      </c>
      <c r="R312" s="180">
        <v>7.2289156626506021E-2</v>
      </c>
      <c r="S312" s="190">
        <v>1.39</v>
      </c>
      <c r="T312" s="92"/>
      <c r="U312" s="180">
        <v>0.30237898056905232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16.51732280149832</v>
      </c>
      <c r="J313" s="180">
        <v>8.7537775470735477E-2</v>
      </c>
      <c r="K313" s="180">
        <v>8.7537890973124616E-2</v>
      </c>
      <c r="L313" s="189">
        <v>87537890</v>
      </c>
      <c r="M313" s="180">
        <v>8.753789157568205E-2</v>
      </c>
      <c r="N313" s="180">
        <v>2.4139874834984987</v>
      </c>
      <c r="O313" s="106"/>
      <c r="P313" s="180">
        <v>8.753789157568205E-2</v>
      </c>
      <c r="Q313" s="180">
        <v>0.1113663652273273</v>
      </c>
      <c r="R313" s="180">
        <v>8.4337349397590355E-2</v>
      </c>
      <c r="S313" s="190">
        <v>1.27</v>
      </c>
      <c r="T313" s="92"/>
      <c r="U313" s="180">
        <v>0.3162044578648337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8.486559395735993</v>
      </c>
      <c r="J314" s="180">
        <v>4.9192476437818662E-2</v>
      </c>
      <c r="K314" s="180">
        <v>4.9192541345208937E-2</v>
      </c>
      <c r="L314" s="189">
        <v>49192541</v>
      </c>
      <c r="M314" s="180">
        <v>4.9192541885465756E-2</v>
      </c>
      <c r="N314" s="180">
        <v>1.6021733315986164</v>
      </c>
      <c r="O314" s="106"/>
      <c r="P314" s="180">
        <v>4.9192541885465756E-2</v>
      </c>
      <c r="Q314" s="180">
        <v>8.0584666611693334E-2</v>
      </c>
      <c r="R314" s="180">
        <v>3.614457831325301E-2</v>
      </c>
      <c r="S314" s="190">
        <v>1.64</v>
      </c>
      <c r="T314" s="92"/>
      <c r="U314" s="180">
        <v>0.32743314564967207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6.1300939479010594</v>
      </c>
      <c r="J315" s="180">
        <v>3.8367646088107527E-2</v>
      </c>
      <c r="K315" s="180">
        <v>3.8367696712592381E-2</v>
      </c>
      <c r="L315" s="189">
        <v>38367696</v>
      </c>
      <c r="M315" s="180">
        <v>3.8367696690618541E-2</v>
      </c>
      <c r="N315" s="180">
        <v>1.441188447845003</v>
      </c>
      <c r="O315" s="106"/>
      <c r="P315" s="180">
        <v>3.8367696690618541E-2</v>
      </c>
      <c r="Q315" s="180">
        <v>7.9365330587306618E-2</v>
      </c>
      <c r="R315" s="180">
        <v>2.4096385542168676E-2</v>
      </c>
      <c r="S315" s="190">
        <v>2.0699999999999998</v>
      </c>
      <c r="T315" s="92"/>
      <c r="U315" s="180">
        <v>0.33705596911860491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6.8877187266144011</v>
      </c>
      <c r="J316" s="180">
        <v>4.5932446188698711E-2</v>
      </c>
      <c r="K316" s="180">
        <v>4.5932506794617071E-2</v>
      </c>
      <c r="L316" s="189">
        <v>45932506</v>
      </c>
      <c r="M316" s="180">
        <v>4.5932506826785124E-2</v>
      </c>
      <c r="N316" s="180">
        <v>1.9548189426644473</v>
      </c>
      <c r="O316" s="106"/>
      <c r="P316" s="180">
        <v>4.5932506826785124E-2</v>
      </c>
      <c r="Q316" s="180">
        <v>8.0320283606405668E-2</v>
      </c>
      <c r="R316" s="180">
        <v>3.614457831325301E-2</v>
      </c>
      <c r="S316" s="190">
        <v>1.75</v>
      </c>
      <c r="T316" s="92"/>
      <c r="U316" s="180">
        <v>0.34630663093382918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4.9764432427809178</v>
      </c>
      <c r="J317" s="180">
        <v>3.5074754824689407E-2</v>
      </c>
      <c r="K317" s="180">
        <v>3.5074801104343634E-2</v>
      </c>
      <c r="L317" s="189">
        <v>35074801</v>
      </c>
      <c r="M317" s="180">
        <v>3.5074801631346429E-2</v>
      </c>
      <c r="N317" s="180">
        <v>1.6679469127730775</v>
      </c>
      <c r="O317" s="106">
        <v>1.5</v>
      </c>
      <c r="P317" s="180">
        <v>3.5074801631346429E-2</v>
      </c>
      <c r="Q317" s="180">
        <v>8.1177459623549192E-2</v>
      </c>
      <c r="R317" s="180">
        <v>2.4096385542168676E-2</v>
      </c>
      <c r="S317" s="190">
        <v>2.31</v>
      </c>
      <c r="T317" s="92"/>
      <c r="U317" s="180">
        <v>0.35514780883072311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>
        <v>10.930079442049335</v>
      </c>
      <c r="J318" s="180">
        <v>0.16506070083401078</v>
      </c>
      <c r="K318" s="180">
        <v>0.16506091862461827</v>
      </c>
      <c r="L318" s="189">
        <v>165060918</v>
      </c>
      <c r="M318" s="180">
        <v>0.16506092097109656</v>
      </c>
      <c r="N318" s="180">
        <v>9.0950885191306785</v>
      </c>
      <c r="O318" s="106" cm="1">
        <f t="array" ref="O318:O362">G318:G362*O317</f>
        <v>5.01</v>
      </c>
      <c r="P318" s="180">
        <v>0.16506092097109656</v>
      </c>
      <c r="Q318" s="180">
        <v>5.3735220074704403E-2</v>
      </c>
      <c r="R318" s="180">
        <v>2.4096385542168676E-2</v>
      </c>
      <c r="S318" s="190">
        <v>0.33</v>
      </c>
      <c r="T318" s="92"/>
      <c r="U318" s="180">
        <v>0.36609409525769698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4.3959081254550574</v>
      </c>
      <c r="J319" s="180">
        <v>7.1410791619850228E-2</v>
      </c>
      <c r="K319" s="180">
        <v>7.1410885843366856E-2</v>
      </c>
      <c r="L319" s="189">
        <v>71410885</v>
      </c>
      <c r="M319" s="180">
        <v>7.141088628539595E-2</v>
      </c>
      <c r="N319" s="180">
        <v>4.6476727124021426</v>
      </c>
      <c r="O319" s="106">
        <v>6.6899999999999995</v>
      </c>
      <c r="P319" s="180">
        <v>7.141088628539595E-2</v>
      </c>
      <c r="Q319" s="180">
        <v>7.6811535536230713E-2</v>
      </c>
      <c r="R319" s="180">
        <v>6.0240963855421686E-2</v>
      </c>
      <c r="S319" s="190">
        <v>1.08</v>
      </c>
      <c r="T319" s="92"/>
      <c r="U319" s="180">
        <v>0.37920328529188319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3.2474645361942813</v>
      </c>
      <c r="J320" s="180">
        <v>5.5703950101476989E-2</v>
      </c>
      <c r="K320" s="180">
        <v>5.5704023600481122E-2</v>
      </c>
      <c r="L320" s="189">
        <v>55704023</v>
      </c>
      <c r="M320" s="180">
        <v>5.570402400267243E-2</v>
      </c>
      <c r="N320" s="180">
        <v>4.1817706096006892</v>
      </c>
      <c r="O320" s="106">
        <v>5.7149999999999999</v>
      </c>
      <c r="P320" s="180">
        <v>5.570402400267243E-2</v>
      </c>
      <c r="Q320" s="180">
        <v>6.8980185379603709E-2</v>
      </c>
      <c r="R320" s="180">
        <v>4.8192771084337352E-2</v>
      </c>
      <c r="S320" s="190">
        <v>1.24</v>
      </c>
      <c r="T320" s="92"/>
      <c r="U320" s="180">
        <v>0.39031090064681029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1.5824627772638009</v>
      </c>
      <c r="J321" s="180">
        <v>2.8293391450312472E-2</v>
      </c>
      <c r="K321" s="180">
        <v>2.8293428782244792E-2</v>
      </c>
      <c r="L321" s="189">
        <v>28293428</v>
      </c>
      <c r="M321" s="180">
        <v>2.8293428509281713E-2</v>
      </c>
      <c r="N321" s="180">
        <v>2.4066539414690742</v>
      </c>
      <c r="O321" s="106">
        <v>2.5049999999999999</v>
      </c>
      <c r="P321" s="180">
        <v>2.8293428509281713E-2</v>
      </c>
      <c r="Q321" s="180">
        <v>3.1481220629624412E-2</v>
      </c>
      <c r="R321" s="180">
        <v>2.4096385542168676E-2</v>
      </c>
      <c r="S321" s="190">
        <v>1.1100000000000001</v>
      </c>
      <c r="T321" s="92"/>
      <c r="U321" s="180">
        <v>0.40047450541398422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0.67467063886924705</v>
      </c>
      <c r="J322" s="180">
        <v>1.2429845728825027E-2</v>
      </c>
      <c r="K322" s="180">
        <v>1.2429862129480293E-2</v>
      </c>
      <c r="L322" s="189">
        <v>12429862</v>
      </c>
      <c r="M322" s="180">
        <v>1.242986222373752E-2</v>
      </c>
      <c r="N322" s="180">
        <v>1.1814716859985686</v>
      </c>
      <c r="O322" s="106">
        <v>2.5049999999999999</v>
      </c>
      <c r="P322" s="180">
        <v>1.242986222373752E-2</v>
      </c>
      <c r="Q322" s="180">
        <v>3.2284777645695553E-2</v>
      </c>
      <c r="R322" s="180">
        <v>1.2048192771084338E-2</v>
      </c>
      <c r="S322" s="190">
        <v>2.6</v>
      </c>
      <c r="T322" s="92"/>
      <c r="U322" s="200">
        <v>0.40980344805207769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1.4405206952735643</v>
      </c>
      <c r="J323" s="180">
        <v>5.464033024303052E-2</v>
      </c>
      <c r="K323" s="180">
        <v>5.4640402338633272E-2</v>
      </c>
      <c r="L323" s="189">
        <v>54640402</v>
      </c>
      <c r="M323" s="180">
        <v>5.464040298352725E-2</v>
      </c>
      <c r="N323" s="180">
        <v>6.0145971459189536</v>
      </c>
      <c r="O323" s="106">
        <v>2.5049999999999999</v>
      </c>
      <c r="P323" s="180">
        <v>5.464040298352725E-2</v>
      </c>
      <c r="Q323" s="180">
        <v>6.5975688319513767E-2</v>
      </c>
      <c r="R323" s="180">
        <v>6.0240963855421686E-2</v>
      </c>
      <c r="S323" s="190">
        <v>1.21</v>
      </c>
      <c r="T323" s="92"/>
      <c r="U323" s="200">
        <v>0.421465812891617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1.4598933058556061</v>
      </c>
      <c r="J324" s="180">
        <v>5.6242020680458325E-2</v>
      </c>
      <c r="K324" s="180">
        <v>5.6242094889423812E-2</v>
      </c>
      <c r="L324" s="189">
        <v>56242094</v>
      </c>
      <c r="M324" s="180">
        <v>5.6242095012357711E-2</v>
      </c>
      <c r="N324" s="180">
        <v>7.3135452449281244</v>
      </c>
      <c r="O324" s="106">
        <v>1.5</v>
      </c>
      <c r="P324" s="180">
        <v>5.6242095012357711E-2</v>
      </c>
      <c r="Q324" s="180">
        <v>4.0190536803810739E-2</v>
      </c>
      <c r="R324" s="180">
        <v>7.2289156626506021E-2</v>
      </c>
      <c r="S324" s="190">
        <v>0.71</v>
      </c>
      <c r="T324" s="92"/>
      <c r="U324" s="200">
        <v>0.43566693356949571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0.17125428038277729</v>
      </c>
      <c r="J325" s="180">
        <v>6.575022520880343E-3</v>
      </c>
      <c r="K325" s="180">
        <v>6.5750311963442293E-3</v>
      </c>
      <c r="L325" s="189">
        <v>6575031</v>
      </c>
      <c r="M325" s="180">
        <v>6.5750311183505605E-3</v>
      </c>
      <c r="N325" s="180">
        <v>0.98633008294867641</v>
      </c>
      <c r="O325" s="106">
        <v>0.60000000000000009</v>
      </c>
      <c r="P325" s="180">
        <v>6.5750311183505605E-3</v>
      </c>
      <c r="Q325" s="180">
        <v>1.5875981317519626E-2</v>
      </c>
      <c r="R325" s="180">
        <v>2.4096385542168676E-2</v>
      </c>
      <c r="S325" s="190">
        <v>2.41</v>
      </c>
      <c r="T325" s="92"/>
      <c r="U325" s="200">
        <v>0.44717023498564051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0.15367871980888273</v>
      </c>
      <c r="J326" s="180">
        <v>5.8004444324225518E-3</v>
      </c>
      <c r="K326" s="180">
        <v>5.8004520858634398E-3</v>
      </c>
      <c r="L326" s="189">
        <v>5800452</v>
      </c>
      <c r="M326" s="180">
        <v>5.8004521044081377E-3</v>
      </c>
      <c r="N326" s="180">
        <v>0.98602026547267785</v>
      </c>
      <c r="O326" s="106">
        <v>0.12</v>
      </c>
      <c r="P326" s="180">
        <v>5.8004521044081377E-3</v>
      </c>
      <c r="Q326" s="180">
        <v>2.922655058453101E-3</v>
      </c>
      <c r="R326" s="180">
        <v>3.614457831325301E-2</v>
      </c>
      <c r="S326" s="190">
        <v>0.5</v>
      </c>
      <c r="T326" s="92"/>
      <c r="U326" s="200">
        <v>0.45747273730325311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0.14135040845473909</v>
      </c>
      <c r="J327" s="180">
        <v>5.1885166067285327E-3</v>
      </c>
      <c r="K327" s="180">
        <v>5.1885234527565584E-3</v>
      </c>
      <c r="L327" s="189">
        <v>5188523</v>
      </c>
      <c r="M327" s="180">
        <v>5.1885230933934158E-3</v>
      </c>
      <c r="N327" s="180">
        <v>0.98569847429596213</v>
      </c>
      <c r="O327" s="106">
        <v>0.10500000000000001</v>
      </c>
      <c r="P327" s="180">
        <v>5.1885230933934158E-3</v>
      </c>
      <c r="Q327" s="180">
        <v>2.4400190488003811E-3</v>
      </c>
      <c r="R327" s="180">
        <v>0</v>
      </c>
      <c r="S327" s="190">
        <v>0.47</v>
      </c>
      <c r="T327" s="92"/>
      <c r="U327" s="200">
        <v>0.46688540167069742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9.2924936266311778E-2</v>
      </c>
      <c r="J328" s="180">
        <v>7.9827588407966697E-3</v>
      </c>
      <c r="K328" s="180">
        <v>7.9827693737090383E-3</v>
      </c>
      <c r="L328" s="189">
        <v>7982769</v>
      </c>
      <c r="M328" s="180">
        <v>7.9827691436898454E-3</v>
      </c>
      <c r="N328" s="180">
        <v>1.7928404849080946</v>
      </c>
      <c r="O328" s="106">
        <v>0.15000000000000002</v>
      </c>
      <c r="P328" s="180">
        <v>7.9827691436898454E-3</v>
      </c>
      <c r="Q328" s="180">
        <v>8.7420121748402434E-3</v>
      </c>
      <c r="R328" s="180">
        <v>6.0240963855421686E-2</v>
      </c>
      <c r="S328" s="190">
        <v>1.1000000000000001</v>
      </c>
      <c r="T328" s="92"/>
      <c r="U328" s="200">
        <v>0.48025330649648901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6.3446310911552894E-2</v>
      </c>
      <c r="J329" s="180">
        <v>4.8444216871542413E-3</v>
      </c>
      <c r="K329" s="180">
        <v>4.8444280791635867E-3</v>
      </c>
      <c r="L329" s="189">
        <v>4844428</v>
      </c>
      <c r="M329" s="180">
        <v>4.8444280871997054E-3</v>
      </c>
      <c r="N329" s="180">
        <v>1.3297627277098365</v>
      </c>
      <c r="O329" s="106">
        <v>0.03</v>
      </c>
      <c r="P329" s="180">
        <v>4.8444280871997054E-3</v>
      </c>
      <c r="Q329" s="180">
        <v>1.3860110277202206E-3</v>
      </c>
      <c r="R329" s="180">
        <v>2.4096385542168676E-2</v>
      </c>
      <c r="S329" s="190">
        <v>0.28999999999999998</v>
      </c>
      <c r="T329" s="92"/>
      <c r="U329" s="200">
        <v>0.49682640747581852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5.4442830036657924E-2</v>
      </c>
      <c r="J330" s="180">
        <v>3.6338331641568768E-3</v>
      </c>
      <c r="K330" s="180">
        <v>3.6338379588459115E-3</v>
      </c>
      <c r="L330" s="189">
        <v>3633837</v>
      </c>
      <c r="M330" s="180">
        <v>3.6338370654090671E-3</v>
      </c>
      <c r="N330" s="180">
        <v>1.178970709573312</v>
      </c>
      <c r="O330" s="106">
        <v>0.03</v>
      </c>
      <c r="P330" s="180">
        <v>3.6338370654090671E-3</v>
      </c>
      <c r="Q330" s="180">
        <v>1.0686740213734804E-3</v>
      </c>
      <c r="R330" s="180">
        <v>1.2048192771084338E-2</v>
      </c>
      <c r="S330" s="190">
        <v>0.28999999999999998</v>
      </c>
      <c r="T330" s="92"/>
      <c r="U330" s="200">
        <v>0.5100563402168331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4.5425855925097278E-2</v>
      </c>
      <c r="J331" s="180">
        <v>2.6260142901788357E-3</v>
      </c>
      <c r="K331" s="180">
        <v>2.6260177550935285E-3</v>
      </c>
      <c r="L331" s="189">
        <v>2626017</v>
      </c>
      <c r="M331" s="180">
        <v>2.6260170472683069E-3</v>
      </c>
      <c r="N331" s="180">
        <v>0.98321111619721491</v>
      </c>
      <c r="O331" s="106">
        <v>0.03</v>
      </c>
      <c r="P331" s="180">
        <v>2.6260170472683069E-3</v>
      </c>
      <c r="Q331" s="180">
        <v>9.5634001912680043E-5</v>
      </c>
      <c r="R331" s="180">
        <v>0</v>
      </c>
      <c r="S331" s="190">
        <v>0.04</v>
      </c>
      <c r="T331" s="92"/>
      <c r="U331" s="200">
        <v>0.52143714187281465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4.6507866456475727E-2</v>
      </c>
      <c r="J332" s="180">
        <v>2.3156627706935988E-3</v>
      </c>
      <c r="K332" s="180">
        <v>2.3156658261125995E-3</v>
      </c>
      <c r="L332" s="189">
        <v>2315665</v>
      </c>
      <c r="M332" s="180">
        <v>2.3156650416819705E-3</v>
      </c>
      <c r="N332" s="180">
        <v>0.98276549164774596</v>
      </c>
      <c r="O332" s="106">
        <v>0.03</v>
      </c>
      <c r="P332" s="180">
        <v>2.3156650416819705E-3</v>
      </c>
      <c r="Q332" s="180">
        <v>5.4623001092460021E-5</v>
      </c>
      <c r="R332" s="180">
        <v>0</v>
      </c>
      <c r="S332" s="190">
        <v>0.02</v>
      </c>
      <c r="T332" s="92"/>
      <c r="U332" s="200">
        <v>0.53100027358521928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4.8390104063627613E-2</v>
      </c>
      <c r="J333" s="180">
        <v>2.0706938932946706E-3</v>
      </c>
      <c r="K333" s="180">
        <v>2.0706966254876074E-3</v>
      </c>
      <c r="L333" s="189">
        <v>2070696</v>
      </c>
      <c r="M333" s="180">
        <v>2.0706960372725287E-3</v>
      </c>
      <c r="N333" s="180">
        <v>0.98232087072424756</v>
      </c>
      <c r="O333" s="106">
        <v>0.03</v>
      </c>
      <c r="P333" s="180">
        <v>2.0706960372725287E-3</v>
      </c>
      <c r="Q333" s="180">
        <v>4.668600093372002E-5</v>
      </c>
      <c r="R333" s="180">
        <v>0</v>
      </c>
      <c r="S333" s="190">
        <v>0.02</v>
      </c>
      <c r="T333" s="92"/>
      <c r="U333" s="200">
        <v>0.53927150015387737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5.0968506718619529E-2</v>
      </c>
      <c r="J334" s="180">
        <v>1.8725059357629053E-3</v>
      </c>
      <c r="K334" s="180">
        <v>1.8725084064552219E-3</v>
      </c>
      <c r="L334" s="189">
        <v>1872508</v>
      </c>
      <c r="M334" s="180">
        <v>1.8725080337051445E-3</v>
      </c>
      <c r="N334" s="180">
        <v>0.98192355991042846</v>
      </c>
      <c r="O334" s="106">
        <v>0.03</v>
      </c>
      <c r="P334" s="180">
        <v>1.8725080337051445E-3</v>
      </c>
      <c r="Q334" s="180">
        <v>3.9865000797300016E-5</v>
      </c>
      <c r="R334" s="180">
        <v>0</v>
      </c>
      <c r="S334" s="190">
        <v>0.02</v>
      </c>
      <c r="T334" s="92"/>
      <c r="U334" s="200">
        <v>0.54676261482494559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5.414528977218485E-2</v>
      </c>
      <c r="J335" s="180">
        <v>1.708906517204395E-3</v>
      </c>
      <c r="K335" s="180">
        <v>1.708908772034204E-3</v>
      </c>
      <c r="L335" s="189">
        <v>1708908</v>
      </c>
      <c r="M335" s="180">
        <v>1.7089080307603447E-3</v>
      </c>
      <c r="N335" s="180">
        <v>0.98158119128890087</v>
      </c>
      <c r="O335" s="106">
        <v>0.03</v>
      </c>
      <c r="P335" s="180">
        <v>1.7089080307603447E-3</v>
      </c>
      <c r="Q335" s="180">
        <v>3.4091000681820014E-5</v>
      </c>
      <c r="R335" s="180">
        <v>0</v>
      </c>
      <c r="S335" s="190">
        <v>0.02</v>
      </c>
      <c r="T335" s="92"/>
      <c r="U335" s="180">
        <v>0.55355376742561602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5.7917927479592006E-2</v>
      </c>
      <c r="J336" s="180">
        <v>1.5717322905463515E-3</v>
      </c>
      <c r="K336" s="180">
        <v>1.5717343643805752E-3</v>
      </c>
      <c r="L336" s="189">
        <v>1571734</v>
      </c>
      <c r="M336" s="180">
        <v>1.5717340282912125E-3</v>
      </c>
      <c r="N336" s="180">
        <v>0.98138162783479799</v>
      </c>
      <c r="O336" s="106">
        <v>0.03</v>
      </c>
      <c r="P336" s="180">
        <v>1.5717340282912125E-3</v>
      </c>
      <c r="Q336" s="180">
        <v>2.9072000581440012E-5</v>
      </c>
      <c r="R336" s="180">
        <v>0</v>
      </c>
      <c r="S336" s="190">
        <v>0.02</v>
      </c>
      <c r="T336" s="92"/>
      <c r="U336" s="180">
        <v>0.55890973295901325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6.231224718375511E-2</v>
      </c>
      <c r="J337" s="180">
        <v>1.4549312731849792E-3</v>
      </c>
      <c r="K337" s="180">
        <v>1.4549331929052049E-3</v>
      </c>
      <c r="L337" s="189">
        <v>1454933</v>
      </c>
      <c r="M337" s="180">
        <v>1.4549330261887945E-3</v>
      </c>
      <c r="N337" s="180">
        <v>0.98121611806820808</v>
      </c>
      <c r="O337" s="106">
        <v>0.03</v>
      </c>
      <c r="P337" s="180">
        <v>1.4549330261887945E-3</v>
      </c>
      <c r="Q337" s="180">
        <v>2.4920000498400009E-5</v>
      </c>
      <c r="R337" s="180">
        <v>0</v>
      </c>
      <c r="S337" s="190">
        <v>0.02</v>
      </c>
      <c r="T337" s="92"/>
      <c r="U337" s="180">
        <v>0.56408631602044401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6.7256513143218732E-2</v>
      </c>
      <c r="J338" s="180">
        <v>1.3543685885672424E-3</v>
      </c>
      <c r="K338" s="180">
        <v>1.3543703755992626E-3</v>
      </c>
      <c r="L338" s="189">
        <v>1354370</v>
      </c>
      <c r="M338" s="180">
        <v>1.3543700243786605E-3</v>
      </c>
      <c r="N338" s="180">
        <v>0.98112880958551807</v>
      </c>
      <c r="O338" s="106">
        <v>0.03</v>
      </c>
      <c r="P338" s="180">
        <v>1.3543700243786605E-3</v>
      </c>
      <c r="Q338" s="180">
        <v>2.142600042852001E-5</v>
      </c>
      <c r="R338" s="180">
        <v>0</v>
      </c>
      <c r="S338" s="190">
        <v>0.02</v>
      </c>
      <c r="T338" s="92"/>
      <c r="U338" s="180">
        <v>0.56856346140145408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7.2804782974347601E-2</v>
      </c>
      <c r="J339" s="180">
        <v>1.2668439409764683E-3</v>
      </c>
      <c r="K339" s="180">
        <v>1.2668456125234213E-3</v>
      </c>
      <c r="L339" s="189">
        <v>1266845</v>
      </c>
      <c r="M339" s="180">
        <v>1.2668450228032104E-3</v>
      </c>
      <c r="N339" s="180">
        <v>0.98107291963820509</v>
      </c>
      <c r="O339" s="106">
        <v>0.03</v>
      </c>
      <c r="P339" s="180">
        <v>1.2668450228032104E-3</v>
      </c>
      <c r="Q339" s="180">
        <v>1.8466000369320008E-5</v>
      </c>
      <c r="R339" s="180">
        <v>0</v>
      </c>
      <c r="S339" s="190">
        <v>0.01</v>
      </c>
      <c r="T339" s="92"/>
      <c r="U339" s="180">
        <v>0.57334680236536373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7.897312143885897E-2</v>
      </c>
      <c r="J340" s="180">
        <v>1.1900278835319854E-3</v>
      </c>
      <c r="K340" s="180">
        <v>1.1900294537234022E-3</v>
      </c>
      <c r="L340" s="189">
        <v>1190029</v>
      </c>
      <c r="M340" s="180">
        <v>1.1900290214205225E-3</v>
      </c>
      <c r="N340" s="180">
        <v>0.98109132418813871</v>
      </c>
      <c r="O340" s="106">
        <v>0.03</v>
      </c>
      <c r="P340" s="180">
        <v>1.1900290214205225E-3</v>
      </c>
      <c r="Q340" s="180">
        <v>1.5859000317180007E-5</v>
      </c>
      <c r="R340" s="180">
        <v>0</v>
      </c>
      <c r="S340" s="190">
        <v>0.01</v>
      </c>
      <c r="T340" s="92"/>
      <c r="U340" s="180">
        <v>0.57698274648178982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8.5837055659298361E-2</v>
      </c>
      <c r="J341" s="180">
        <v>1.1220842946216424E-3</v>
      </c>
      <c r="K341" s="180">
        <v>1.1220857751643696E-3</v>
      </c>
      <c r="L341" s="193">
        <v>1122085</v>
      </c>
      <c r="M341" s="180">
        <v>1.1220850201975304E-3</v>
      </c>
      <c r="N341" s="180">
        <v>0.98119890804463683</v>
      </c>
      <c r="O341" s="106">
        <v>0.03</v>
      </c>
      <c r="P341" s="180">
        <v>1.1220850201975304E-3</v>
      </c>
      <c r="Q341" s="180">
        <v>1.3768000275360006E-5</v>
      </c>
      <c r="R341" s="180">
        <v>0</v>
      </c>
      <c r="S341" s="190">
        <v>0.01</v>
      </c>
      <c r="T341" s="92"/>
      <c r="U341" s="180">
        <v>0.58038352925724046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9.3376821863554116E-2</v>
      </c>
      <c r="J342" s="180">
        <v>1.0615341902996292E-3</v>
      </c>
      <c r="K342" s="180">
        <v>1.061535590949057E-3</v>
      </c>
      <c r="L342" s="193">
        <v>1061535</v>
      </c>
      <c r="M342" s="180">
        <v>1.0615350191076304E-3</v>
      </c>
      <c r="N342" s="180">
        <v>0.98133166634124214</v>
      </c>
      <c r="O342" s="106">
        <v>0.03</v>
      </c>
      <c r="P342" s="180">
        <v>1.0615350191076304E-3</v>
      </c>
      <c r="Q342" s="180">
        <v>1.1894000237880004E-5</v>
      </c>
      <c r="R342" s="180">
        <v>0</v>
      </c>
      <c r="S342" s="190">
        <v>0.01</v>
      </c>
      <c r="T342" s="92"/>
      <c r="U342" s="180">
        <v>0.58365360408592371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0.10164174971790589</v>
      </c>
      <c r="J343" s="180">
        <v>1.0073194027861833E-3</v>
      </c>
      <c r="K343" s="180">
        <v>1.007320731901494E-3</v>
      </c>
      <c r="L343" s="193">
        <v>1007320</v>
      </c>
      <c r="M343" s="180">
        <v>1.0073200181317603E-3</v>
      </c>
      <c r="N343" s="180">
        <v>0.98159067111193177</v>
      </c>
      <c r="O343" s="106">
        <v>0.03</v>
      </c>
      <c r="P343" s="180">
        <v>1.0073200181317603E-3</v>
      </c>
      <c r="Q343" s="180">
        <v>1.0334000206680005E-5</v>
      </c>
      <c r="R343" s="180">
        <v>0</v>
      </c>
      <c r="S343" s="190">
        <v>0.01</v>
      </c>
      <c r="T343" s="92"/>
      <c r="U343" s="180">
        <v>0.58652278290282522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1.2531843847226293E-2</v>
      </c>
      <c r="J344" s="180">
        <v>8.6440808359774482E-4</v>
      </c>
      <c r="K344" s="180">
        <v>8.6440922414761953E-4</v>
      </c>
      <c r="L344" s="193">
        <v>864409</v>
      </c>
      <c r="M344" s="180">
        <v>8.6440901555936229E-4</v>
      </c>
      <c r="N344" s="180">
        <v>1.1436544166279361</v>
      </c>
      <c r="O344" s="106">
        <v>0.03</v>
      </c>
      <c r="P344" s="180">
        <v>8.6440901555936229E-4</v>
      </c>
      <c r="Q344" s="180">
        <v>7.0880001417600032E-5</v>
      </c>
      <c r="R344" s="180">
        <v>0</v>
      </c>
      <c r="S344" s="190">
        <v>0.08</v>
      </c>
      <c r="T344" s="92"/>
      <c r="U344" s="180">
        <v>0.59752520032021483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0.03</v>
      </c>
      <c r="P345" s="180">
        <v>0</v>
      </c>
      <c r="Q345" s="180">
        <v>9.9440001988800038E-6</v>
      </c>
      <c r="R345" s="180">
        <v>0</v>
      </c>
      <c r="S345" s="190">
        <v>0</v>
      </c>
      <c r="U345" s="180">
        <v>0.60105240338188048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0.03</v>
      </c>
      <c r="P346" s="180">
        <v>0</v>
      </c>
      <c r="Q346" s="180">
        <v>2.9240000584800012E-6</v>
      </c>
      <c r="R346" s="180">
        <v>0</v>
      </c>
      <c r="S346" s="190">
        <v>0</v>
      </c>
      <c r="U346" s="180">
        <v>0.57457059818472023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0.03</v>
      </c>
      <c r="P347" s="180">
        <v>0</v>
      </c>
      <c r="Q347" s="180">
        <v>1.4620000292400006E-6</v>
      </c>
      <c r="R347" s="180">
        <v>0</v>
      </c>
      <c r="S347" s="190">
        <v>0</v>
      </c>
      <c r="U347" s="180">
        <v>0.53973922050151191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0.50866411935067779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0.50214690771258086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0.49964756230594948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0.504346464813894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0.51076910465807324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0.03</v>
      </c>
      <c r="P353" s="180">
        <v>0</v>
      </c>
      <c r="Q353" s="180">
        <v>4.0150000803000012E-6</v>
      </c>
      <c r="R353" s="180">
        <v>0</v>
      </c>
      <c r="S353" s="190">
        <v>0</v>
      </c>
      <c r="U353" s="180">
        <v>0.53459566114129264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0.56948653378291858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0.58357223210073661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0.59727533460803062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0.58342077649527802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0.56822880771881457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0.57094017094017091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0.57268722466960353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0.55882352941176472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0.53078817733990147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G24" sqref="G2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9" t="s">
        <v>247</v>
      </c>
      <c r="C5" s="219" t="s">
        <v>47</v>
      </c>
      <c r="D5" s="20" t="s">
        <v>91</v>
      </c>
      <c r="E5" s="221">
        <v>100000000</v>
      </c>
      <c r="F5" s="160">
        <v>32827126</v>
      </c>
      <c r="G5" s="225">
        <f>SUM(F5:F6)/E5*$C$2</f>
        <v>3368441800</v>
      </c>
      <c r="H5" s="47" t="s">
        <v>307</v>
      </c>
    </row>
    <row r="6" spans="1:8">
      <c r="B6" s="220"/>
      <c r="C6" s="220"/>
      <c r="D6" s="8" t="s">
        <v>92</v>
      </c>
      <c r="E6" s="222"/>
      <c r="F6" s="203">
        <v>857292</v>
      </c>
      <c r="G6" s="226"/>
      <c r="H6" s="47"/>
    </row>
    <row r="7" spans="1:8">
      <c r="B7" s="219" t="s">
        <v>247</v>
      </c>
      <c r="C7" s="219" t="s">
        <v>240</v>
      </c>
      <c r="D7" s="20" t="s">
        <v>91</v>
      </c>
      <c r="E7" s="221">
        <v>100000000</v>
      </c>
      <c r="F7" s="160">
        <v>34010643</v>
      </c>
      <c r="G7" s="225">
        <f>SUM(F7:F8)/E7*$C$2</f>
        <v>3830983800</v>
      </c>
      <c r="H7" s="47" t="s">
        <v>308</v>
      </c>
    </row>
    <row r="8" spans="1:8">
      <c r="B8" s="220"/>
      <c r="C8" s="220"/>
      <c r="D8" s="8" t="s">
        <v>92</v>
      </c>
      <c r="E8" s="222"/>
      <c r="F8" s="203">
        <v>4299195</v>
      </c>
      <c r="G8" s="226"/>
      <c r="H8" s="47"/>
    </row>
    <row r="9" spans="1:8">
      <c r="A9" s="15"/>
      <c r="B9" s="219" t="s">
        <v>248</v>
      </c>
      <c r="C9" s="219" t="s">
        <v>47</v>
      </c>
      <c r="D9" s="20" t="s">
        <v>91</v>
      </c>
      <c r="E9" s="221">
        <v>100000000</v>
      </c>
      <c r="F9" s="97">
        <v>32853826</v>
      </c>
      <c r="G9" s="225">
        <f>SUM(F9:F10)/E9*$C$2</f>
        <v>3371218200</v>
      </c>
      <c r="H9" s="47" t="s">
        <v>309</v>
      </c>
    </row>
    <row r="10" spans="1:8">
      <c r="B10" s="220"/>
      <c r="C10" s="220"/>
      <c r="D10" s="8" t="s">
        <v>92</v>
      </c>
      <c r="E10" s="222"/>
      <c r="F10" s="97">
        <v>858356</v>
      </c>
      <c r="G10" s="226"/>
      <c r="H10" s="47"/>
    </row>
    <row r="11" spans="1:8">
      <c r="B11" s="219" t="s">
        <v>248</v>
      </c>
      <c r="C11" s="219" t="s">
        <v>240</v>
      </c>
      <c r="D11" s="20" t="s">
        <v>91</v>
      </c>
      <c r="E11" s="221">
        <v>100000000</v>
      </c>
      <c r="F11" s="97">
        <v>34015523</v>
      </c>
      <c r="G11" s="225">
        <f>SUM(F11:F12)/E11*$C$2</f>
        <v>3830025700</v>
      </c>
      <c r="H11" s="47" t="s">
        <v>310</v>
      </c>
    </row>
    <row r="12" spans="1:8">
      <c r="B12" s="220"/>
      <c r="C12" s="220"/>
      <c r="D12" s="8" t="s">
        <v>92</v>
      </c>
      <c r="E12" s="222"/>
      <c r="F12" s="97">
        <v>4284734</v>
      </c>
      <c r="G12" s="226"/>
      <c r="H12" s="47"/>
    </row>
    <row r="13" spans="1:8">
      <c r="A13" s="15"/>
      <c r="B13" s="219" t="s">
        <v>248</v>
      </c>
      <c r="C13" s="219" t="s">
        <v>49</v>
      </c>
      <c r="D13" s="20" t="s">
        <v>91</v>
      </c>
      <c r="E13" s="223">
        <f>F13</f>
        <v>100000000</v>
      </c>
      <c r="F13" s="203">
        <v>100000000</v>
      </c>
      <c r="G13" s="227">
        <f>SUM(F13:F14)/E13*$C$2</f>
        <v>30000858400</v>
      </c>
      <c r="H13" s="47" t="s">
        <v>311</v>
      </c>
    </row>
    <row r="14" spans="1:8">
      <c r="B14" s="220"/>
      <c r="C14" s="220"/>
      <c r="D14" s="8" t="s">
        <v>92</v>
      </c>
      <c r="E14" s="224"/>
      <c r="F14" s="203">
        <v>200008584</v>
      </c>
      <c r="G14" s="228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283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284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285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294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295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295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294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295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295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294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295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295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294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295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294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295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294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295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295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294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294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295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295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295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294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295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295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295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294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295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294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295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294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295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295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295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294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295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295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294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295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294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295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294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295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295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295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294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295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294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295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294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295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295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294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295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294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295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294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296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295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296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295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296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298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297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295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298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295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297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294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298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296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294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295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297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293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S1" workbookViewId="0">
      <selection activeCell="AQ14" sqref="AQ14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1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3CB2AF00-0D8A-47CE-8B6C-F239CC4BE33A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2026-08-14T03:38:57Z</dcterms:modified>
</cp:coreProperties>
</file>