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E1957B8-8A99-4BF9-B47B-A25454E1352C}" xr6:coauthVersionLast="47" xr6:coauthVersionMax="47" xr10:uidLastSave="{00000000-0000-0000-0000-000000000000}"/>
  <bookViews>
    <workbookView xWindow="-25470" yWindow="2310" windowWidth="22965" windowHeight="12210" xr2:uid="{1AAA8AEF-6F68-4990-B984-94C7938B0DF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3" i="72" l="1" a="1"/>
  <c r="W43" i="72" s="1"/>
  <c r="C229" i="48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/>
  <c r="Z203" i="71" a="1"/>
  <c r="Z203" i="71" s="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 s="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 s="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 s="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 s="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 s="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 s="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 s="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 s="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 s="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 s="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 s="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 s="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 s="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 s="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 s="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 s="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 s="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 s="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 s="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 s="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 s="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 s="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 s="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 s="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 s="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 s="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 s="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 s="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 s="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 s="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 s="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 s="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 s="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 s="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 s="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 s="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 s="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 s="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 s="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 s="1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 s="1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 s="1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 s="1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 s="1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 s="1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 s="1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 s="1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 s="1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 s="1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 s="1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 s="1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 s="1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 s="1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/>
  <c r="W166" i="71" a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/>
  <c r="X39" i="71" a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/>
  <c r="W175" i="70" a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/>
  <c r="W170" i="70" a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/>
  <c r="W165" i="70" a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/>
  <c r="Y138" i="70" a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/>
  <c r="W96" i="70" a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/>
  <c r="Y84" i="70" a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/>
  <c r="Y26" i="70" a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/>
  <c r="Y21" i="70" a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/>
  <c r="Y10" i="70" a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/>
  <c r="X188" i="69" a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/>
  <c r="W169" i="69" a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/>
  <c r="X58" i="69" a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E24" i="74" s="1"/>
  <c r="D4" i="74"/>
  <c r="D24" i="74" s="1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F24" i="68" s="1"/>
  <c r="E4" i="68"/>
  <c r="E24" i="68" s="1"/>
  <c r="D4" i="68"/>
  <c r="D24" i="68" s="1"/>
  <c r="C4" i="68"/>
  <c r="C24" i="68" s="1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G24" i="74" l="1"/>
  <c r="C30" i="13" a="1"/>
  <c r="C30" i="13" s="1"/>
  <c r="C30" i="68" a="1"/>
  <c r="C30" i="68" s="1"/>
  <c r="C30" i="74" a="1"/>
  <c r="C30" i="74" s="1"/>
  <c r="E24" i="71"/>
  <c r="E26" i="71" s="1"/>
  <c r="E24" i="72"/>
  <c r="G24" i="68"/>
  <c r="C24" i="74"/>
  <c r="F24" i="74"/>
  <c r="E24" i="13"/>
  <c r="F24" i="13"/>
  <c r="D24" i="13"/>
  <c r="D27" i="13" s="1"/>
  <c r="G24" i="13"/>
  <c r="F24" i="72"/>
  <c r="G24" i="72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F27" i="13" l="1"/>
  <c r="F26" i="13"/>
  <c r="E27" i="13"/>
  <c r="E26" i="13"/>
  <c r="E26" i="70"/>
  <c r="D26" i="71"/>
  <c r="F26" i="71"/>
  <c r="F26" i="70"/>
  <c r="F26" i="69"/>
  <c r="D27" i="69"/>
  <c r="D27" i="70"/>
  <c r="E13" i="53"/>
  <c r="G18" i="48"/>
  <c r="G301" i="48" l="1"/>
  <c r="G90" i="48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 s="1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 s="1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 s="1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 s="1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 s="1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 s="1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 s="1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 s="1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 s="1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 s="1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 s="1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 s="1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 s="1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 s="1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 s="1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 s="1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 s="1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 s="1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 s="1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 s="1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 s="1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 s="1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 s="1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 s="1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 s="1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 s="1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 s="1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 s="1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 s="1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 s="1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 s="1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 s="1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 s="1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 s="1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 s="1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 s="1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 s="1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 s="1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 s="1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 s="1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 s="1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 s="1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 s="1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 s="1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 s="1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 s="1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 s="1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 s="1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 s="1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 s="1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 s="1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 s="1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 s="1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 s="1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 s="1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 s="1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 s="1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 s="1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 s="1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 s="1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 s="1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 s="1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 s="1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 s="1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 s="1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 s="1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 s="1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 s="1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 s="1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 s="1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 s="1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 s="1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 s="1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 s="1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 s="1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 s="1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 s="1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 s="1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 s="1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 s="1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 s="1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 s="1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 s="1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 s="1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 s="1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 s="1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 s="1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 s="1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 s="1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 s="1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 s="1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 s="1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 s="1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 s="1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 s="1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 s="1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 s="1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 s="1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 s="1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 s="1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 s="1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 s="1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 s="1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 s="1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 s="1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 s="1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 s="1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 s="1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 s="1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 s="1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 s="1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 s="1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 s="1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 s="1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 s="1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 s="1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 s="1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 s="1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 s="1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 s="1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 s="1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 s="1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 s="1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 s="1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 s="1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 s="1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 s="1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 s="1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 s="1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 s="1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 s="1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 s="1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 s="1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 s="1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 s="1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 s="1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 s="1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 s="1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 s="1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 s="1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 s="1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 s="1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 s="1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 s="1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 s="1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F158" i="77" a="1"/>
  <c r="F158" i="77" s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J158" i="77" l="1"/>
  <c r="K158" i="77" s="1" a="1"/>
  <c r="K158" i="77" s="1"/>
  <c r="L158" i="77" s="1" a="1"/>
  <c r="L158" i="77" s="1"/>
  <c r="K222" i="77"/>
  <c r="M158" i="48" a="1"/>
  <c r="I4" i="76" a="1"/>
  <c r="I4" i="76" s="1"/>
  <c r="I8" i="77" l="1" a="1"/>
  <c r="I8" i="77" s="1"/>
  <c r="M158" i="77" a="1"/>
  <c r="E4" i="76" a="1"/>
  <c r="E4" i="76" s="1"/>
  <c r="F8" i="48"/>
  <c r="M158" i="48"/>
  <c r="F8" i="77" l="1"/>
  <c r="M158" i="77"/>
  <c r="G8" i="48"/>
  <c r="D22" i="4" s="1"/>
  <c r="C22" i="4" s="1"/>
  <c r="S158" i="48" a="1"/>
  <c r="S158" i="48" s="1"/>
  <c r="P158" i="48" a="1"/>
  <c r="P158" i="48" s="1"/>
  <c r="D8" i="77" l="1"/>
  <c r="H8" i="77" s="1"/>
  <c r="G8" i="77"/>
  <c r="P158" i="77" a="1"/>
  <c r="P158" i="77" s="1"/>
  <c r="S158" i="77" a="1"/>
  <c r="S158" i="77" s="1"/>
  <c r="N158" i="77" a="1"/>
  <c r="N158" i="77" s="1"/>
  <c r="C8" i="77" s="1"/>
  <c r="H320" i="48"/>
  <c r="H29" i="48"/>
  <c r="E8" i="77" l="1"/>
  <c r="B7" i="48" a="1"/>
  <c r="B7" i="48" s="1"/>
  <c r="B3" i="48"/>
  <c r="F299" i="48" s="1" a="1"/>
  <c r="F299" i="48" s="1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<sst xmlns="http://schemas.openxmlformats.org/spreadsheetml/2006/main" count="9253" uniqueCount="313">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</sst>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16" sqref="F1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0.91999920586256534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0.91999964372282106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0.92499500068069307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3" t="str">
        <f>D11</f>
        <v>Normal Bet</v>
      </c>
      <c r="B18" s="39">
        <f>Multiplier_Weight_Oldhand!C7</f>
        <v>0.68018484679426872</v>
      </c>
      <c r="C18" s="204">
        <f>1/D18</f>
        <v>4.1956680503480162E-3</v>
      </c>
      <c r="D18" s="206">
        <f>Multiplier_Weight_Oldhand!G7</f>
        <v>238.34106702436898</v>
      </c>
      <c r="E18" s="27" t="s">
        <v>43</v>
      </c>
      <c r="F18" s="96"/>
      <c r="G18" s="7"/>
      <c r="H18" s="7"/>
      <c r="I18" s="11"/>
    </row>
    <row r="19" spans="1:9">
      <c r="A19" s="203"/>
      <c r="B19" s="39">
        <f>Multiplier_Weight_Oldhand!D7</f>
        <v>0.23981435906829662</v>
      </c>
      <c r="C19" s="205"/>
      <c r="D19" s="207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3" t="str">
        <f>D12</f>
        <v>Extra Bet</v>
      </c>
      <c r="B22" s="39">
        <f>Multiplier_Weight_Oldhand!C8</f>
        <v>0.33663109183882356</v>
      </c>
      <c r="C22" s="204">
        <f>1/D22</f>
        <v>2.0978340293696763E-2</v>
      </c>
      <c r="D22" s="206">
        <f>Multiplier_Weight_Oldhand!G8</f>
        <v>47.668213309537364</v>
      </c>
      <c r="E22" s="27" t="s">
        <v>43</v>
      </c>
      <c r="F22" s="96"/>
      <c r="G22" s="7"/>
      <c r="H22" s="7"/>
      <c r="I22" s="11"/>
    </row>
    <row r="23" spans="1:9">
      <c r="A23" s="203"/>
      <c r="B23" s="39">
        <f>Multiplier_Weight_Oldhand!D8</f>
        <v>0.5833685518839975</v>
      </c>
      <c r="C23" s="205"/>
      <c r="D23" s="207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6"/>
      <c r="G26" s="7"/>
      <c r="H26" s="7"/>
      <c r="I26" s="11"/>
    </row>
    <row r="27" spans="1:9">
      <c r="A27" s="203"/>
      <c r="B27" s="39">
        <f>Multiplier_Weight_Oldhand!D9</f>
        <v>0.92499500068069307</v>
      </c>
      <c r="C27" s="205"/>
      <c r="D27" s="209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722502200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710325593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158391506</v>
      </c>
      <c r="H5" s="156">
        <v>0</v>
      </c>
      <c r="I5" s="156">
        <v>155722074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49579612</v>
      </c>
      <c r="H6" s="156">
        <v>0</v>
      </c>
      <c r="I6" s="156">
        <v>48744028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21367496</v>
      </c>
      <c r="H7" s="156">
        <v>0</v>
      </c>
      <c r="I7" s="156">
        <v>21007382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9389413</v>
      </c>
      <c r="H8" s="156">
        <v>134115258</v>
      </c>
      <c r="I8" s="156">
        <v>9231170</v>
      </c>
      <c r="J8" s="156">
        <v>134115583</v>
      </c>
      <c r="K8" s="156">
        <v>134111087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6230358</v>
      </c>
      <c r="H9" s="156">
        <v>0</v>
      </c>
      <c r="I9" s="156">
        <v>6125355</v>
      </c>
      <c r="J9" s="156">
        <v>324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5352843</v>
      </c>
      <c r="H10" s="156">
        <v>0</v>
      </c>
      <c r="I10" s="156">
        <v>5262629</v>
      </c>
      <c r="J10" s="156">
        <v>324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2500918</v>
      </c>
      <c r="H11" s="156">
        <v>0</v>
      </c>
      <c r="I11" s="156">
        <v>2458769</v>
      </c>
      <c r="J11" s="156">
        <v>324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3071303</v>
      </c>
      <c r="H12" s="156">
        <v>0</v>
      </c>
      <c r="I12" s="156">
        <v>3019541</v>
      </c>
      <c r="J12" s="156">
        <v>324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2676421</v>
      </c>
      <c r="H13" s="156">
        <v>0</v>
      </c>
      <c r="I13" s="156">
        <v>2631314</v>
      </c>
      <c r="J13" s="156">
        <v>324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2237663</v>
      </c>
      <c r="H14" s="156">
        <v>0</v>
      </c>
      <c r="I14" s="156">
        <v>2199951</v>
      </c>
      <c r="J14" s="156">
        <v>324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4957961</v>
      </c>
      <c r="H15" s="156">
        <v>37794171</v>
      </c>
      <c r="I15" s="156">
        <v>4874402</v>
      </c>
      <c r="J15" s="156">
        <v>37794495</v>
      </c>
      <c r="K15" s="156">
        <v>37790003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2325415</v>
      </c>
      <c r="H16" s="156">
        <v>30923588</v>
      </c>
      <c r="I16" s="156">
        <v>2286224</v>
      </c>
      <c r="J16" s="156">
        <v>30923911</v>
      </c>
      <c r="K16" s="156">
        <v>30919421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1798906</v>
      </c>
      <c r="H17" s="156">
        <v>100067982</v>
      </c>
      <c r="I17" s="156">
        <v>1768588</v>
      </c>
      <c r="J17" s="156">
        <v>100068305</v>
      </c>
      <c r="K17" s="156">
        <v>100063817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877515</v>
      </c>
      <c r="H18" s="156">
        <v>100425663</v>
      </c>
      <c r="I18" s="156">
        <v>862726</v>
      </c>
      <c r="J18" s="156">
        <v>100425985</v>
      </c>
      <c r="K18" s="156">
        <v>100421500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482633</v>
      </c>
      <c r="H19" s="156">
        <v>69645712</v>
      </c>
      <c r="I19" s="156">
        <v>474499</v>
      </c>
      <c r="J19" s="156">
        <v>69646034</v>
      </c>
      <c r="K19" s="156">
        <v>69641550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702012</v>
      </c>
      <c r="H20" s="156">
        <v>68426870</v>
      </c>
      <c r="I20" s="156">
        <v>690180</v>
      </c>
      <c r="J20" s="156">
        <v>68427191</v>
      </c>
      <c r="K20" s="156">
        <v>68422709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351006</v>
      </c>
      <c r="H21" s="156">
        <v>69382226</v>
      </c>
      <c r="I21" s="156">
        <v>345090</v>
      </c>
      <c r="J21" s="156">
        <v>69382546</v>
      </c>
      <c r="K21" s="156">
        <v>69378067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131627</v>
      </c>
      <c r="H22" s="156">
        <v>70239808</v>
      </c>
      <c r="I22" s="156">
        <v>129408</v>
      </c>
      <c r="J22" s="156">
        <v>70240128</v>
      </c>
      <c r="K22" s="156">
        <v>70235651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307130</v>
      </c>
      <c r="H23" s="156">
        <v>42805346</v>
      </c>
      <c r="I23" s="156">
        <v>301954</v>
      </c>
      <c r="J23" s="156">
        <v>42805665</v>
      </c>
      <c r="K23" s="156">
        <v>42801191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175503</v>
      </c>
      <c r="H24" s="156">
        <v>65884119</v>
      </c>
      <c r="I24" s="156">
        <v>172545</v>
      </c>
      <c r="J24" s="156">
        <v>65884437</v>
      </c>
      <c r="K24" s="156">
        <v>65879967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131627</v>
      </c>
      <c r="H25" s="156">
        <v>58053120</v>
      </c>
      <c r="I25" s="156">
        <v>129408</v>
      </c>
      <c r="J25" s="156">
        <v>58053438</v>
      </c>
      <c r="K25" s="156">
        <v>58048971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20552481</v>
      </c>
      <c r="I26" s="156">
        <v>0</v>
      </c>
      <c r="J26" s="156">
        <v>20552797</v>
      </c>
      <c r="K26" s="156">
        <v>20548335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87751</v>
      </c>
      <c r="H27" s="156">
        <v>21356977</v>
      </c>
      <c r="I27" s="156">
        <v>86272</v>
      </c>
      <c r="J27" s="156">
        <v>21357293</v>
      </c>
      <c r="K27" s="156">
        <v>21352835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0</v>
      </c>
      <c r="H28" s="156">
        <v>55051518</v>
      </c>
      <c r="I28" s="156">
        <v>0</v>
      </c>
      <c r="J28" s="156">
        <v>55051832</v>
      </c>
      <c r="K28" s="156">
        <v>55047380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43875</v>
      </c>
      <c r="H29" s="156">
        <v>29266373</v>
      </c>
      <c r="I29" s="156">
        <v>43136</v>
      </c>
      <c r="J29" s="156">
        <v>29266685</v>
      </c>
      <c r="K29" s="156">
        <v>29262242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87751</v>
      </c>
      <c r="H30" s="156">
        <v>4951929</v>
      </c>
      <c r="I30" s="156">
        <v>86272</v>
      </c>
      <c r="J30" s="156">
        <v>4952239</v>
      </c>
      <c r="K30" s="156">
        <v>4947803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2804516</v>
      </c>
      <c r="I31" s="156">
        <v>0</v>
      </c>
      <c r="J31" s="156">
        <v>2804823</v>
      </c>
      <c r="K31" s="156">
        <v>2800396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2509424</v>
      </c>
      <c r="I32" s="156">
        <v>0</v>
      </c>
      <c r="J32" s="156">
        <v>2509730</v>
      </c>
      <c r="K32" s="156">
        <v>2505311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43875</v>
      </c>
      <c r="H33" s="156">
        <v>2122797</v>
      </c>
      <c r="I33" s="156">
        <v>43136</v>
      </c>
      <c r="J33" s="156">
        <v>2123099</v>
      </c>
      <c r="K33" s="156">
        <v>2118694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1736825</v>
      </c>
      <c r="I34" s="156">
        <v>0</v>
      </c>
      <c r="J34" s="156">
        <v>1737122</v>
      </c>
      <c r="K34" s="156">
        <v>1732738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1469339</v>
      </c>
      <c r="I35" s="156">
        <v>0</v>
      </c>
      <c r="J35" s="156">
        <v>1469631</v>
      </c>
      <c r="K35" s="156">
        <v>1465267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1273106</v>
      </c>
      <c r="I36" s="156">
        <v>0</v>
      </c>
      <c r="J36" s="156">
        <v>1273393</v>
      </c>
      <c r="K36" s="156">
        <v>1269050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1123288</v>
      </c>
      <c r="I37" s="156">
        <v>0</v>
      </c>
      <c r="J37" s="156">
        <v>1123570</v>
      </c>
      <c r="K37" s="156">
        <v>1119247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1004904</v>
      </c>
      <c r="I38" s="156">
        <v>0</v>
      </c>
      <c r="J38" s="156">
        <v>1005181</v>
      </c>
      <c r="K38" s="156">
        <v>1000878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909053</v>
      </c>
      <c r="I39" s="156">
        <v>0</v>
      </c>
      <c r="J39" s="156">
        <v>909324</v>
      </c>
      <c r="K39" s="156">
        <v>905043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829867</v>
      </c>
      <c r="I40" s="156">
        <v>0</v>
      </c>
      <c r="J40" s="156">
        <v>830133</v>
      </c>
      <c r="K40" s="156">
        <v>825872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763470</v>
      </c>
      <c r="I41" s="156">
        <v>0</v>
      </c>
      <c r="J41" s="156">
        <v>763731</v>
      </c>
      <c r="K41" s="156">
        <v>759490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706863</v>
      </c>
      <c r="I42" s="156">
        <v>0</v>
      </c>
      <c r="J42" s="156">
        <v>707118</v>
      </c>
      <c r="K42" s="156">
        <v>702898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658086</v>
      </c>
      <c r="I43" s="156">
        <v>0</v>
      </c>
      <c r="J43" s="156">
        <v>658337</v>
      </c>
      <c r="K43" s="156">
        <v>654137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615573</v>
      </c>
      <c r="I44" s="156">
        <v>0</v>
      </c>
      <c r="J44" s="156">
        <v>615818</v>
      </c>
      <c r="K44" s="156">
        <v>611639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578221</v>
      </c>
      <c r="I45" s="156">
        <v>0</v>
      </c>
      <c r="J45" s="156">
        <v>578461</v>
      </c>
      <c r="K45" s="156">
        <v>574303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545153</v>
      </c>
      <c r="I46" s="156">
        <v>0</v>
      </c>
      <c r="J46" s="156">
        <v>545388</v>
      </c>
      <c r="K46" s="156">
        <v>541250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515628</v>
      </c>
      <c r="I47" s="156">
        <v>0</v>
      </c>
      <c r="J47" s="156">
        <v>515858</v>
      </c>
      <c r="K47" s="156">
        <v>511741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489176</v>
      </c>
      <c r="I48" s="156">
        <v>0</v>
      </c>
      <c r="J48" s="156">
        <v>489401</v>
      </c>
      <c r="K48" s="156">
        <v>485304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360757</v>
      </c>
      <c r="I49" s="156">
        <v>0</v>
      </c>
      <c r="J49" s="156">
        <v>360945</v>
      </c>
      <c r="K49" s="156">
        <v>356991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0</v>
      </c>
      <c r="I50" s="156">
        <v>0</v>
      </c>
      <c r="J50" s="156">
        <v>79</v>
      </c>
      <c r="K50" s="156">
        <v>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0</v>
      </c>
      <c r="I51" s="156">
        <v>0</v>
      </c>
      <c r="J51" s="156">
        <v>0</v>
      </c>
      <c r="K51" s="156">
        <v>0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0</v>
      </c>
      <c r="I52" s="156">
        <v>0</v>
      </c>
      <c r="J52" s="156">
        <v>0</v>
      </c>
      <c r="K52" s="156">
        <v>0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0</v>
      </c>
      <c r="I58" s="156">
        <v>0</v>
      </c>
      <c r="J58" s="156">
        <v>0</v>
      </c>
      <c r="K58" s="156">
        <v>165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3184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6258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9338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12557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15613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18622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21648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24751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40792</v>
      </c>
      <c r="I67" s="156">
        <v>0</v>
      </c>
      <c r="J67" s="156">
        <v>28328</v>
      </c>
      <c r="K67" s="156">
        <v>75062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0" t="s">
        <v>301</v>
      </c>
      <c r="B225" s="210"/>
      <c r="C225" s="210"/>
      <c r="D225" s="210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295" zoomScale="70" zoomScaleNormal="70" workbookViewId="0">
      <selection activeCell="U326" sqref="U32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0.68018484679426872</v>
      </c>
      <c r="D7" s="153">
        <f>SUM(_xlfn.ANCHORARRAY(N88))*F7</f>
        <v>0.23981435906829662</v>
      </c>
      <c r="E7" s="185">
        <f>SUM(C7:D7)</f>
        <v>0.91999920586256534</v>
      </c>
      <c r="F7" s="154">
        <f>M80</f>
        <v>4.1956680503480162E-3</v>
      </c>
      <c r="G7" s="186">
        <f>1/F7</f>
        <v>238.34106702436898</v>
      </c>
      <c r="H7" s="187">
        <f>D7*G7</f>
        <v>57.157610228102975</v>
      </c>
      <c r="I7" s="162" cm="1">
        <f t="array" ref="I7">LOOKUP(2,1/(L16:L79&lt;&gt;0),B16:B79)</f>
        <v>250</v>
      </c>
      <c r="L7" s="162" cm="1">
        <f t="array" ref="L7">LOOKUP(2,1/(_xlfn.ANCHORARRAY(L88)&lt;&gt;0),B16:B79)</f>
        <v>9999999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0.33663109183882356</v>
      </c>
      <c r="D8" s="153">
        <f>SUM(_xlfn.ANCHORARRAY(N229))*F8/B8</f>
        <v>0.5833685518839975</v>
      </c>
      <c r="E8" s="185">
        <f>SUM(C8:D8)</f>
        <v>0.91999964372282106</v>
      </c>
      <c r="F8" s="154">
        <f>M222</f>
        <v>2.0978340293696763E-2</v>
      </c>
      <c r="G8" s="186">
        <f>1/F8</f>
        <v>47.668213309537364</v>
      </c>
      <c r="H8" s="187">
        <f>D8*G8</f>
        <v>27.808136569282308</v>
      </c>
      <c r="I8" s="162" cm="1">
        <f t="array" ref="I8">LOOKUP(2,1/(L158:L221&lt;&gt;0),B16:B79)</f>
        <v>250</v>
      </c>
      <c r="L8" s="162" cm="1">
        <f t="array" ref="L8">LOOKUP(2,1/(_xlfn.ANCHORARRAY(L229)&lt;&gt;0),B16:B79)</f>
        <v>9999999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0.92499500068069307</v>
      </c>
      <c r="E9" s="185">
        <f>SUM(C9:D9)</f>
        <v>0.92499500068069307</v>
      </c>
      <c r="F9" s="188">
        <f>E81</f>
        <v>1</v>
      </c>
      <c r="G9" s="186">
        <f>1/F9</f>
        <v>1</v>
      </c>
      <c r="H9" s="187">
        <f>D9*G9*B9</f>
        <v>69.374625051051979</v>
      </c>
      <c r="I9" s="163"/>
      <c r="L9" s="163" cm="1">
        <f t="array" ref="L9">LOOKUP(2,1/(_xlfn.ANCHORARRAY(L299)&lt;&gt;0),B16:B79)</f>
        <v>9999999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0.96464105602931638</v>
      </c>
      <c r="J16" s="180" cm="1">
        <f t="array" ref="J16:J80">E16:E80*I16:I80</f>
        <v>0.72250220016936906</v>
      </c>
      <c r="K16" s="180" cm="1">
        <f t="array" ref="K16:K79">J16:J79/SUM(_xlfn.ANCHORARRAY(J16))</f>
        <v>0.72250220016936906</v>
      </c>
      <c r="L16" s="189" cm="1">
        <f t="array" ref="L16:L80">INT(K16:K80*$B$2)</f>
        <v>722502200</v>
      </c>
      <c r="M16" s="180" cm="1">
        <f t="array" ref="M16:M80">_xlfn.LET(_xlpm.x, L16:L80, _xlpm.x/SUM(_xlpm.x))</f>
        <v>0.72250220867002646</v>
      </c>
      <c r="N16" s="180" cm="1">
        <f t="array" ref="N16:N80">M16:M80*F16:F80</f>
        <v>0</v>
      </c>
      <c r="O16" s="106"/>
      <c r="P16" s="180" cm="1">
        <f t="array" ref="P16:P79">M16:M79</f>
        <v>0.72250220867002646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0.99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1.1604174957171114</v>
      </c>
      <c r="J17" s="180">
        <v>0.15839150680824815</v>
      </c>
      <c r="K17" s="180">
        <v>0.15839150680824815</v>
      </c>
      <c r="L17" s="189">
        <v>158391506</v>
      </c>
      <c r="M17" s="180">
        <v>0.15839150790069809</v>
      </c>
      <c r="N17" s="180">
        <v>6.9031855761564412E-2</v>
      </c>
      <c r="O17" s="106"/>
      <c r="P17" s="180">
        <v>0.15839150790069809</v>
      </c>
      <c r="Q17" s="180">
        <v>0.16062308095382313</v>
      </c>
      <c r="R17" s="180">
        <v>0.15905886499823757</v>
      </c>
      <c r="S17" s="190">
        <v>1.01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1.4259640195790735</v>
      </c>
      <c r="J18" s="180">
        <v>4.9579612934437786E-2</v>
      </c>
      <c r="K18" s="180">
        <v>4.9579612934437786E-2</v>
      </c>
      <c r="L18" s="189">
        <v>49579612</v>
      </c>
      <c r="M18" s="180">
        <v>4.9579612594955351E-2</v>
      </c>
      <c r="N18" s="180">
        <v>7.4233630984168839E-2</v>
      </c>
      <c r="O18" s="106"/>
      <c r="P18" s="180">
        <v>4.9579612594955351E-2</v>
      </c>
      <c r="Q18" s="180">
        <v>4.5422828499110453E-2</v>
      </c>
      <c r="R18" s="180">
        <v>4.9788508988367994E-2</v>
      </c>
      <c r="S18" s="190">
        <v>0.92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1.3159531168897498</v>
      </c>
      <c r="J19" s="180">
        <v>2.1367496901832921E-2</v>
      </c>
      <c r="K19" s="180">
        <v>2.1367496901832921E-2</v>
      </c>
      <c r="L19" s="189">
        <v>21367496</v>
      </c>
      <c r="M19" s="180">
        <v>2.1367496256409955E-2</v>
      </c>
      <c r="N19" s="180">
        <v>5.3799855597245531E-2</v>
      </c>
      <c r="O19" s="106"/>
      <c r="P19" s="180">
        <v>2.1367496256409955E-2</v>
      </c>
      <c r="Q19" s="180">
        <v>2.1536403688151018E-2</v>
      </c>
      <c r="R19" s="180">
        <v>2.1457525555163906E-2</v>
      </c>
      <c r="S19" s="190">
        <v>1.01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1.1627236292651768</v>
      </c>
      <c r="J20" s="180">
        <v>9.3894134229820219E-3</v>
      </c>
      <c r="K20" s="180">
        <v>9.3894134229820219E-3</v>
      </c>
      <c r="L20" s="189">
        <v>9389413</v>
      </c>
      <c r="M20" s="180">
        <v>9.389413112672957E-3</v>
      </c>
      <c r="N20" s="180">
        <v>3.3496232948349726E-2</v>
      </c>
      <c r="O20" s="106"/>
      <c r="P20" s="180">
        <v>9.389413112672957E-3</v>
      </c>
      <c r="Q20" s="180">
        <v>1.1596655369052545E-2</v>
      </c>
      <c r="R20" s="180">
        <v>9.4289742685935846E-3</v>
      </c>
      <c r="S20" s="190">
        <v>1.24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1.1018873930103457</v>
      </c>
      <c r="J21" s="180">
        <v>6.2303584395488184E-3</v>
      </c>
      <c r="K21" s="180">
        <v>6.2303584395488184E-3</v>
      </c>
      <c r="L21" s="189">
        <v>6230358</v>
      </c>
      <c r="M21" s="180">
        <v>6.2303580747642973E-3</v>
      </c>
      <c r="N21" s="180">
        <v>2.8637405302127016E-2</v>
      </c>
      <c r="O21" s="106"/>
      <c r="P21" s="180">
        <v>6.2303580747642973E-3</v>
      </c>
      <c r="Q21" s="180">
        <v>9.1348015252749552E-3</v>
      </c>
      <c r="R21" s="180">
        <v>6.2566090941134998E-3</v>
      </c>
      <c r="S21" s="190">
        <v>1.47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>
        <v>1.2699846509402839</v>
      </c>
      <c r="J22" s="180">
        <v>5.3528431663729288E-3</v>
      </c>
      <c r="K22" s="180">
        <v>5.3528431663729288E-3</v>
      </c>
      <c r="L22" s="189">
        <v>5352843</v>
      </c>
      <c r="M22" s="180">
        <v>5.3528430642341166E-3</v>
      </c>
      <c r="N22" s="180">
        <v>2.9897498026979073E-2</v>
      </c>
      <c r="O22" s="106"/>
      <c r="P22" s="180">
        <v>5.3528430642341166E-3</v>
      </c>
      <c r="Q22" s="180">
        <v>7.1901817658911434E-3</v>
      </c>
      <c r="R22" s="180">
        <v>5.37539654564681E-3</v>
      </c>
      <c r="S22" s="190">
        <v>1.34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0.89006714723405156</v>
      </c>
      <c r="J23" s="180">
        <v>2.5009185285512865E-3</v>
      </c>
      <c r="K23" s="180">
        <v>2.5009185285512865E-3</v>
      </c>
      <c r="L23" s="189">
        <v>2500918</v>
      </c>
      <c r="M23" s="180">
        <v>2.5009180300110162E-3</v>
      </c>
      <c r="N23" s="180">
        <v>1.6406183955085821E-2</v>
      </c>
      <c r="O23" s="106"/>
      <c r="P23" s="180">
        <v>2.5009180300110162E-3</v>
      </c>
      <c r="Q23" s="180">
        <v>3.3204670238186486E-3</v>
      </c>
      <c r="R23" s="180">
        <v>2.5114557631300671E-3</v>
      </c>
      <c r="S23" s="190">
        <v>1.33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1.0551552485285232</v>
      </c>
      <c r="J24" s="180">
        <v>3.0713034561156149E-3</v>
      </c>
      <c r="K24" s="180">
        <v>3.0713034561156149E-3</v>
      </c>
      <c r="L24" s="189">
        <v>3071303</v>
      </c>
      <c r="M24" s="180">
        <v>3.0713030368556367E-3</v>
      </c>
      <c r="N24" s="180">
        <v>2.3407524361559927E-2</v>
      </c>
      <c r="O24" s="106"/>
      <c r="P24" s="180">
        <v>3.0713030368556367E-3</v>
      </c>
      <c r="Q24" s="180">
        <v>2.8294846391841814E-3</v>
      </c>
      <c r="R24" s="180">
        <v>3.0842439196334154E-3</v>
      </c>
      <c r="S24" s="190">
        <v>0.92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1.2542251295250766</v>
      </c>
      <c r="J25" s="180">
        <v>2.6764215831864644E-3</v>
      </c>
      <c r="K25" s="180">
        <v>2.6764215831864644E-3</v>
      </c>
      <c r="L25" s="189">
        <v>2676421</v>
      </c>
      <c r="M25" s="180">
        <v>2.6764210321170525E-3</v>
      </c>
      <c r="N25" s="180">
        <v>2.3013502265283273E-2</v>
      </c>
      <c r="O25" s="106"/>
      <c r="P25" s="180">
        <v>2.6764210321170525E-3</v>
      </c>
      <c r="Q25" s="180">
        <v>2.5624196936059641E-3</v>
      </c>
      <c r="R25" s="180">
        <v>2.687698272823405E-3</v>
      </c>
      <c r="S25" s="190">
        <v>0.96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1.1297218041007955</v>
      </c>
      <c r="J26" s="180">
        <v>2.2376639465985192E-3</v>
      </c>
      <c r="K26" s="180">
        <v>2.2376639465985192E-3</v>
      </c>
      <c r="L26" s="189">
        <v>2237663</v>
      </c>
      <c r="M26" s="180">
        <v>2.2376630268519564E-3</v>
      </c>
      <c r="N26" s="180">
        <v>2.15851935767092E-2</v>
      </c>
      <c r="O26" s="106"/>
      <c r="P26" s="180">
        <v>2.2376630268519564E-3</v>
      </c>
      <c r="Q26" s="180">
        <v>2.2840698770928156E-3</v>
      </c>
      <c r="R26" s="180">
        <v>2.2470919985900597E-3</v>
      </c>
      <c r="S26" s="190">
        <v>1.02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0.72634958545658967</v>
      </c>
      <c r="J27" s="180">
        <v>4.9579612934437783E-3</v>
      </c>
      <c r="K27" s="180">
        <v>4.9579612934437783E-3</v>
      </c>
      <c r="L27" s="189">
        <v>4957961</v>
      </c>
      <c r="M27" s="180">
        <v>4.9579610594955329E-3</v>
      </c>
      <c r="N27" s="180">
        <v>6.1714529911667697E-2</v>
      </c>
      <c r="O27" s="106"/>
      <c r="P27" s="180">
        <v>4.9579610594955329E-3</v>
      </c>
      <c r="Q27" s="180">
        <v>3.1224782882158177E-3</v>
      </c>
      <c r="R27" s="180">
        <v>4.9788508988367992E-3</v>
      </c>
      <c r="S27" s="190">
        <v>0.63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0.50659687896142269</v>
      </c>
      <c r="J28" s="180">
        <v>2.3254154739161086E-3</v>
      </c>
      <c r="K28" s="180">
        <v>2.3254154739161086E-3</v>
      </c>
      <c r="L28" s="189">
        <v>2325415</v>
      </c>
      <c r="M28" s="180">
        <v>2.3254150279049804E-3</v>
      </c>
      <c r="N28" s="180">
        <v>4.06619228167917E-2</v>
      </c>
      <c r="O28" s="106"/>
      <c r="P28" s="180">
        <v>2.3254150279049804E-3</v>
      </c>
      <c r="Q28" s="180">
        <v>4.9433034634382891E-3</v>
      </c>
      <c r="R28" s="180">
        <v>2.3352132534367291E-3</v>
      </c>
      <c r="S28" s="190">
        <v>2.13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0.5670876246084412</v>
      </c>
      <c r="J29" s="180">
        <v>1.7989063100105746E-3</v>
      </c>
      <c r="K29" s="180">
        <v>1.7989063100105746E-3</v>
      </c>
      <c r="L29" s="189">
        <v>1798906</v>
      </c>
      <c r="M29" s="180">
        <v>1.7989060215868723E-3</v>
      </c>
      <c r="N29" s="180">
        <v>4.0545954702614392E-2</v>
      </c>
      <c r="O29" s="106"/>
      <c r="P29" s="180">
        <v>1.7989060215868723E-3</v>
      </c>
      <c r="Q29" s="180">
        <v>1.6324983291166099E-3</v>
      </c>
      <c r="R29" s="180">
        <v>1.8064857243567148E-3</v>
      </c>
      <c r="S29" s="190">
        <v>0.91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0.34535022110355079</v>
      </c>
      <c r="J30" s="180">
        <v>8.7751527317589005E-4</v>
      </c>
      <c r="K30" s="180">
        <v>8.7751527317589005E-4</v>
      </c>
      <c r="L30" s="189">
        <v>877515</v>
      </c>
      <c r="M30" s="180">
        <v>8.7751501053018018E-4</v>
      </c>
      <c r="N30" s="180">
        <v>2.4170771220405882E-2</v>
      </c>
      <c r="O30" s="106"/>
      <c r="P30" s="180">
        <v>8.7751501053018018E-4</v>
      </c>
      <c r="Q30" s="180">
        <v>4.8431246091838449E-4</v>
      </c>
      <c r="R30" s="180">
        <v>8.8121254846669017E-4</v>
      </c>
      <c r="S30" s="190">
        <v>0.55000000000000004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0.2534574792348625</v>
      </c>
      <c r="J31" s="180">
        <v>4.826334002467395E-4</v>
      </c>
      <c r="K31" s="180">
        <v>4.826334002467395E-4</v>
      </c>
      <c r="L31" s="189">
        <v>482633</v>
      </c>
      <c r="M31" s="180">
        <v>4.8263300579159604E-4</v>
      </c>
      <c r="N31" s="180">
        <v>1.5701015704147562E-2</v>
      </c>
      <c r="O31" s="106"/>
      <c r="P31" s="180">
        <v>4.8263300579159604E-4</v>
      </c>
      <c r="Q31" s="180">
        <v>3.9924143387572077E-4</v>
      </c>
      <c r="R31" s="180">
        <v>4.8466690165667957E-4</v>
      </c>
      <c r="S31" s="190">
        <v>0.83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0.42706796682976172</v>
      </c>
      <c r="J32" s="180">
        <v>7.0201221854071202E-4</v>
      </c>
      <c r="K32" s="180">
        <v>7.0201221854071202E-4</v>
      </c>
      <c r="L32" s="189">
        <v>702012</v>
      </c>
      <c r="M32" s="180">
        <v>7.020120084241441E-4</v>
      </c>
      <c r="N32" s="180">
        <v>2.6356987940153929E-2</v>
      </c>
      <c r="O32" s="106"/>
      <c r="P32" s="180">
        <v>7.020120084241441E-4</v>
      </c>
      <c r="Q32" s="180">
        <v>5.1696608745885775E-4</v>
      </c>
      <c r="R32" s="180">
        <v>7.0497003877335212E-4</v>
      </c>
      <c r="S32" s="190">
        <v>0.74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0.25904469780877215</v>
      </c>
      <c r="J33" s="180">
        <v>3.5100610927035595E-4</v>
      </c>
      <c r="K33" s="180">
        <v>3.5100610927035595E-4</v>
      </c>
      <c r="L33" s="189">
        <v>351006</v>
      </c>
      <c r="M33" s="180">
        <v>3.5100600421207205E-4</v>
      </c>
      <c r="N33" s="180">
        <v>1.4961970187348961E-2</v>
      </c>
      <c r="O33" s="106"/>
      <c r="P33" s="180">
        <v>3.5100600421207205E-4</v>
      </c>
      <c r="Q33" s="180">
        <v>2.066136369598341E-4</v>
      </c>
      <c r="R33" s="180">
        <v>3.5248501938667606E-4</v>
      </c>
      <c r="S33" s="190">
        <v>0.59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0.11493157972487471</v>
      </c>
      <c r="J34" s="180">
        <v>1.316272909763835E-4</v>
      </c>
      <c r="K34" s="180">
        <v>1.316272909763835E-4</v>
      </c>
      <c r="L34" s="189">
        <v>131627</v>
      </c>
      <c r="M34" s="180">
        <v>1.3162700157952402E-4</v>
      </c>
      <c r="N34" s="180">
        <v>6.2741639275307936E-3</v>
      </c>
      <c r="O34" s="106"/>
      <c r="P34" s="180">
        <v>1.3162700157952402E-4</v>
      </c>
      <c r="Q34" s="180">
        <v>2.1829150340007563E-4</v>
      </c>
      <c r="R34" s="180">
        <v>1.3218188227000352E-4</v>
      </c>
      <c r="S34" s="190">
        <v>1.66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0.16151352346648074</v>
      </c>
      <c r="J35" s="180">
        <v>3.0713034561156153E-4</v>
      </c>
      <c r="K35" s="180">
        <v>3.0713034561156153E-4</v>
      </c>
      <c r="L35" s="189">
        <v>307130</v>
      </c>
      <c r="M35" s="180">
        <v>3.0713000368556002E-4</v>
      </c>
      <c r="N35" s="180">
        <v>1.686182583617701E-2</v>
      </c>
      <c r="O35" s="106"/>
      <c r="P35" s="180">
        <v>3.0713000368556002E-4</v>
      </c>
      <c r="Q35" s="180">
        <v>3.6244685469532286E-4</v>
      </c>
      <c r="R35" s="180">
        <v>3.0842439196334157E-4</v>
      </c>
      <c r="S35" s="190">
        <v>1.18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0.12649419983992852</v>
      </c>
      <c r="J36" s="180">
        <v>1.75503054635178E-4</v>
      </c>
      <c r="K36" s="180">
        <v>1.75503054635178E-4</v>
      </c>
      <c r="L36" s="189">
        <v>175503</v>
      </c>
      <c r="M36" s="180">
        <v>1.7550300210603602E-4</v>
      </c>
      <c r="N36" s="180">
        <v>1.140858109435498E-2</v>
      </c>
      <c r="O36" s="106"/>
      <c r="P36" s="180">
        <v>1.7550300210603602E-4</v>
      </c>
      <c r="Q36" s="180">
        <v>1.4544733651881224E-4</v>
      </c>
      <c r="R36" s="180">
        <v>1.7624250969333803E-4</v>
      </c>
      <c r="S36" s="190">
        <v>0.83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0.11729997490909852</v>
      </c>
      <c r="J37" s="180">
        <v>1.316272909763835E-4</v>
      </c>
      <c r="K37" s="180">
        <v>1.316272909763835E-4</v>
      </c>
      <c r="L37" s="189">
        <v>131627</v>
      </c>
      <c r="M37" s="180">
        <v>1.3162700157952402E-4</v>
      </c>
      <c r="N37" s="180">
        <v>9.8720486167471529E-3</v>
      </c>
      <c r="O37" s="106"/>
      <c r="P37" s="180">
        <v>1.3162700157952402E-4</v>
      </c>
      <c r="Q37" s="180">
        <v>1.2833053228370226E-4</v>
      </c>
      <c r="R37" s="180">
        <v>1.3218188227000352E-4</v>
      </c>
      <c r="S37" s="190">
        <v>0.97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0.1169845181869195</v>
      </c>
      <c r="J39" s="180">
        <v>8.7751527317589002E-5</v>
      </c>
      <c r="K39" s="180">
        <v>8.7751527317589002E-5</v>
      </c>
      <c r="L39" s="189">
        <v>87751</v>
      </c>
      <c r="M39" s="180">
        <v>8.7751001053012014E-5</v>
      </c>
      <c r="N39" s="180">
        <v>8.3577555479892231E-3</v>
      </c>
      <c r="O39" s="106"/>
      <c r="P39" s="180">
        <v>8.7751001053012014E-5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0</v>
      </c>
      <c r="J40" s="180">
        <v>0</v>
      </c>
      <c r="K40" s="180">
        <v>0</v>
      </c>
      <c r="L40" s="189">
        <v>0</v>
      </c>
      <c r="M40" s="180">
        <v>0</v>
      </c>
      <c r="N40" s="180">
        <v>0</v>
      </c>
      <c r="O40" s="106"/>
      <c r="P40" s="180">
        <v>0</v>
      </c>
      <c r="Q40" s="180">
        <v>8.81999912567E-5</v>
      </c>
      <c r="R40" s="180">
        <v>0</v>
      </c>
      <c r="S40" s="190">
        <v>0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5.3030229114693843E-2</v>
      </c>
      <c r="J41" s="180">
        <v>4.3875763658794501E-5</v>
      </c>
      <c r="K41" s="180">
        <v>4.3875763658794501E-5</v>
      </c>
      <c r="L41" s="189">
        <v>43875</v>
      </c>
      <c r="M41" s="180">
        <v>4.3875000526500009E-5</v>
      </c>
      <c r="N41" s="180">
        <v>5.6919432200599283E-3</v>
      </c>
      <c r="O41" s="106"/>
      <c r="P41" s="180">
        <v>4.3875000526500009E-5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0.13676674193368055</v>
      </c>
      <c r="J42" s="180">
        <v>8.7751527317589002E-5</v>
      </c>
      <c r="K42" s="180">
        <v>8.7751527317589002E-5</v>
      </c>
      <c r="L42" s="189">
        <v>87751</v>
      </c>
      <c r="M42" s="180">
        <v>8.7751001053012014E-5</v>
      </c>
      <c r="N42" s="180">
        <v>1.3155276910587791E-2</v>
      </c>
      <c r="O42" s="106"/>
      <c r="P42" s="180">
        <v>8.7751001053012014E-5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6.2973474217105502E-2</v>
      </c>
      <c r="J45" s="180">
        <v>4.3875763658794501E-5</v>
      </c>
      <c r="K45" s="180">
        <v>4.3875763658794501E-5</v>
      </c>
      <c r="L45" s="189">
        <v>43875</v>
      </c>
      <c r="M45" s="180">
        <v>4.3875000526500009E-5</v>
      </c>
      <c r="N45" s="180">
        <v>9.8107903030536063E-3</v>
      </c>
      <c r="O45" s="106"/>
      <c r="P45" s="180">
        <v>4.3875000526500009E-5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2" t="s">
        <v>72</v>
      </c>
      <c r="B80" s="213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4.1956680503480162E-3</v>
      </c>
      <c r="N80" s="180">
        <v>1.1304260755651127E-3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0.32830711788777533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-45768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3.939685414653304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0.54231999999999991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252.15205303018968</v>
      </c>
      <c r="J92" s="180">
        <v>0.13411525832810617</v>
      </c>
      <c r="K92" s="180">
        <v>0.13411525832810617</v>
      </c>
      <c r="L92" s="189">
        <v>134115258</v>
      </c>
      <c r="M92" s="180">
        <v>0.13411526081642047</v>
      </c>
      <c r="N92" s="180">
        <v>0.47668214861307001</v>
      </c>
      <c r="O92" s="106"/>
      <c r="P92" s="180">
        <v>0.13411526081642047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9.7693401530699546</v>
      </c>
      <c r="J99" s="180">
        <v>3.7794171293505964E-2</v>
      </c>
      <c r="K99" s="180">
        <v>3.7794171293505964E-2</v>
      </c>
      <c r="L99" s="189">
        <v>37794171</v>
      </c>
      <c r="M99" s="180">
        <v>3.7794171793677604E-2</v>
      </c>
      <c r="N99" s="180">
        <v>0.47668214607738008</v>
      </c>
      <c r="O99" s="106">
        <v>0.7</v>
      </c>
      <c r="P99" s="180">
        <v>3.7794171793677604E-2</v>
      </c>
      <c r="Q99" s="180">
        <v>0.14065752251643807</v>
      </c>
      <c r="R99" s="180">
        <v>7.2289156626506021E-2</v>
      </c>
      <c r="S99" s="190">
        <v>3.72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6.8224742735767592</v>
      </c>
      <c r="J100" s="180">
        <v>3.0923588018094143E-2</v>
      </c>
      <c r="K100" s="180">
        <v>3.0923588018094143E-2</v>
      </c>
      <c r="L100" s="189">
        <v>30923588</v>
      </c>
      <c r="M100" s="180">
        <v>3.0923588649395362E-2</v>
      </c>
      <c r="N100" s="180">
        <v>0.54431885754025844</v>
      </c>
      <c r="O100" s="106" cm="1">
        <f t="array" ref="O100:O106">I100:I106*O99</f>
        <v>4.7757319915037311</v>
      </c>
      <c r="P100" s="180">
        <v>3.0923588649395362E-2</v>
      </c>
      <c r="Q100" s="180">
        <v>0.13948329848708246</v>
      </c>
      <c r="R100" s="180">
        <v>7.2289156626506021E-2</v>
      </c>
      <c r="S100" s="190">
        <v>4.51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19.426191449906351</v>
      </c>
      <c r="J101" s="180">
        <v>0.10006798257253875</v>
      </c>
      <c r="K101" s="180">
        <v>0.10006798257253875</v>
      </c>
      <c r="L101" s="189">
        <v>100067982</v>
      </c>
      <c r="M101" s="180">
        <v>0.10006798410142767</v>
      </c>
      <c r="N101" s="180">
        <v>2.2596414307870933</v>
      </c>
      <c r="O101" s="106">
        <v>13.598334014934446</v>
      </c>
      <c r="P101" s="180">
        <v>0.10006798410142767</v>
      </c>
      <c r="Q101" s="180">
        <v>0.1402127125053178</v>
      </c>
      <c r="R101" s="180">
        <v>7.2289156626506021E-2</v>
      </c>
      <c r="S101" s="190">
        <v>1.4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17.578615859465476</v>
      </c>
      <c r="J102" s="180">
        <v>0.10042566354964272</v>
      </c>
      <c r="K102" s="180">
        <v>0.10042566354964272</v>
      </c>
      <c r="L102" s="189">
        <v>100425663</v>
      </c>
      <c r="M102" s="180">
        <v>0.10042566510893897</v>
      </c>
      <c r="N102" s="180">
        <v>2.7687209385729918</v>
      </c>
      <c r="O102" s="47">
        <v>12.305031101625833</v>
      </c>
      <c r="P102" s="180">
        <v>0.10042566510893897</v>
      </c>
      <c r="Q102" s="180">
        <v>0.13974440349361009</v>
      </c>
      <c r="R102" s="180">
        <v>8.4337349397590355E-2</v>
      </c>
      <c r="S102" s="190">
        <v>1.39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11.174918629941134</v>
      </c>
      <c r="J103" s="180">
        <v>6.9645712788773476E-2</v>
      </c>
      <c r="K103" s="180">
        <v>6.9645712788773476E-2</v>
      </c>
      <c r="L103" s="189">
        <v>69645712</v>
      </c>
      <c r="M103" s="180">
        <v>6.9645713462559988E-2</v>
      </c>
      <c r="N103" s="180">
        <v>2.268290129820246</v>
      </c>
      <c r="O103" s="106">
        <v>7.8224430409587935</v>
      </c>
      <c r="P103" s="180">
        <v>6.9645713462559988E-2</v>
      </c>
      <c r="Q103" s="180">
        <v>3.6792875919821895E-2</v>
      </c>
      <c r="R103" s="180">
        <v>3.614457831325301E-2</v>
      </c>
      <c r="S103" s="190">
        <v>0.53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10.217468626800853</v>
      </c>
      <c r="J104" s="180">
        <v>6.8426870257218997E-2</v>
      </c>
      <c r="K104" s="180">
        <v>6.8426870257218997E-2</v>
      </c>
      <c r="L104" s="189">
        <v>68426870</v>
      </c>
      <c r="M104" s="180">
        <v>6.8426871436964298E-2</v>
      </c>
      <c r="N104" s="180">
        <v>2.5695937631650563</v>
      </c>
      <c r="O104" s="106">
        <v>7.1522280387605965</v>
      </c>
      <c r="P104" s="180">
        <v>6.8426871436964298E-2</v>
      </c>
      <c r="Q104" s="180">
        <v>2.9973236749330917E-2</v>
      </c>
      <c r="R104" s="180">
        <v>2.4096385542168676E-2</v>
      </c>
      <c r="S104" s="190">
        <v>0.44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9.7136527446618341</v>
      </c>
      <c r="J105" s="180">
        <v>6.9382226102872507E-2</v>
      </c>
      <c r="K105" s="180">
        <v>6.9382226102872507E-2</v>
      </c>
      <c r="L105" s="189">
        <v>69382226</v>
      </c>
      <c r="M105" s="180">
        <v>6.9382227457026782E-2</v>
      </c>
      <c r="N105" s="180">
        <v>2.9522735234772064</v>
      </c>
      <c r="O105" s="106">
        <v>6.7995569212632834</v>
      </c>
      <c r="P105" s="180">
        <v>6.9382227457026782E-2</v>
      </c>
      <c r="Q105" s="180">
        <v>2.961772074044302E-2</v>
      </c>
      <c r="R105" s="180">
        <v>3.614457831325301E-2</v>
      </c>
      <c r="S105" s="190">
        <v>0.43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9.323286081315123</v>
      </c>
      <c r="J106" s="180">
        <v>7.0239808217303704E-2</v>
      </c>
      <c r="K106" s="180">
        <v>7.0239808217303704E-2</v>
      </c>
      <c r="L106" s="189">
        <v>70239808</v>
      </c>
      <c r="M106" s="180">
        <v>7.0239809475035997E-2</v>
      </c>
      <c r="N106" s="180">
        <v>3.3400695283354178</v>
      </c>
      <c r="O106" s="106">
        <v>6.5263002569205861</v>
      </c>
      <c r="P106" s="180">
        <v>7.0239809475035997E-2</v>
      </c>
      <c r="Q106" s="180">
        <v>2.7089906677247668E-2</v>
      </c>
      <c r="R106" s="180">
        <v>2.4096385542168676E-2</v>
      </c>
      <c r="S106" s="190">
        <v>0.39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>
        <v>2.6596816125820673</v>
      </c>
      <c r="J107" s="180">
        <v>4.2805346119603523E-2</v>
      </c>
      <c r="K107" s="180">
        <v>4.2805346119603523E-2</v>
      </c>
      <c r="L107" s="189">
        <v>42805346</v>
      </c>
      <c r="M107" s="180">
        <v>4.2805346898912286E-2</v>
      </c>
      <c r="N107" s="180">
        <v>2.3589684088246829</v>
      </c>
      <c r="O107" s="106" cm="1">
        <f t="array" ref="O107:O151">G107:G151*O99</f>
        <v>7</v>
      </c>
      <c r="P107" s="180">
        <v>4.2805346898912286E-2</v>
      </c>
      <c r="Q107" s="180">
        <v>2.0696065517401638E-2</v>
      </c>
      <c r="R107" s="180">
        <v>2.4096385542168676E-2</v>
      </c>
      <c r="S107" s="190">
        <v>0.48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3.8274888464191048</v>
      </c>
      <c r="J108" s="180">
        <v>6.5884119527298696E-2</v>
      </c>
      <c r="K108" s="180">
        <v>6.5884119527298696E-2</v>
      </c>
      <c r="L108" s="189">
        <v>65884119</v>
      </c>
      <c r="M108" s="180">
        <v>6.588412038356653E-2</v>
      </c>
      <c r="N108" s="180">
        <v>4.2874297238228394</v>
      </c>
      <c r="O108" s="106">
        <v>9.3554999999999993</v>
      </c>
      <c r="P108" s="180">
        <v>6.588412038356653E-2</v>
      </c>
      <c r="Q108" s="180">
        <v>6.0878189521954736E-2</v>
      </c>
      <c r="R108" s="180">
        <v>6.0240963855421686E-2</v>
      </c>
      <c r="S108" s="190">
        <v>0.92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3.2054009341026286</v>
      </c>
      <c r="J109" s="180">
        <v>5.8053120695890324E-2</v>
      </c>
      <c r="K109" s="180">
        <v>5.8053120695890324E-2</v>
      </c>
      <c r="L109" s="189">
        <v>58053120</v>
      </c>
      <c r="M109" s="180">
        <v>5.8053121219115544E-2</v>
      </c>
      <c r="N109" s="180">
        <v>4.3579681952795779</v>
      </c>
      <c r="O109" s="106">
        <v>7.9852499999999997</v>
      </c>
      <c r="P109" s="180">
        <v>5.8053121219115544E-2</v>
      </c>
      <c r="Q109" s="180">
        <v>5.4668850366721262E-2</v>
      </c>
      <c r="R109" s="180">
        <v>4.8192771084337352E-2</v>
      </c>
      <c r="S109" s="190">
        <v>0.94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1.0898666517127265</v>
      </c>
      <c r="J110" s="180">
        <v>2.0552481199821455E-2</v>
      </c>
      <c r="K110" s="180">
        <v>2.0552481199821455E-2</v>
      </c>
      <c r="L110" s="189">
        <v>20552481</v>
      </c>
      <c r="M110" s="180">
        <v>2.0552481431602109E-2</v>
      </c>
      <c r="N110" s="180">
        <v>1.7482243879526038</v>
      </c>
      <c r="O110" s="106">
        <v>3.5</v>
      </c>
      <c r="P110" s="180">
        <v>2.0552481431602109E-2</v>
      </c>
      <c r="Q110" s="180">
        <v>2.7836151695903793E-2</v>
      </c>
      <c r="R110" s="180">
        <v>2.4096385542168676E-2</v>
      </c>
      <c r="S110" s="190">
        <v>1.35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1.1043396394111575</v>
      </c>
      <c r="J111" s="200">
        <v>2.1356977809921643E-2</v>
      </c>
      <c r="K111" s="200">
        <v>2.1356977809921643E-2</v>
      </c>
      <c r="L111" s="189">
        <v>21356977</v>
      </c>
      <c r="M111" s="200">
        <v>2.1356977448496527E-2</v>
      </c>
      <c r="N111" s="200">
        <v>2.0299046796086548</v>
      </c>
      <c r="O111" s="106">
        <v>3.5</v>
      </c>
      <c r="P111" s="180">
        <v>2.1356977448496527E-2</v>
      </c>
      <c r="Q111" s="180">
        <v>2.4594054614851365E-2</v>
      </c>
      <c r="R111" s="180">
        <v>1.2048192771084338E-2</v>
      </c>
      <c r="S111" s="190">
        <v>1.1499999999999999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1.3929837348837324</v>
      </c>
      <c r="J112" s="200">
        <v>5.5051518212885224E-2</v>
      </c>
      <c r="K112" s="200">
        <v>5.5051518212885224E-2</v>
      </c>
      <c r="L112" s="189">
        <v>55051518</v>
      </c>
      <c r="M112" s="200">
        <v>5.5051519156081904E-2</v>
      </c>
      <c r="N112" s="200">
        <v>6.05872555097337</v>
      </c>
      <c r="O112" s="106">
        <v>3.5</v>
      </c>
      <c r="P112" s="180">
        <v>5.5051519156081904E-2</v>
      </c>
      <c r="Q112" s="180">
        <v>3.8380480959512027E-2</v>
      </c>
      <c r="R112" s="180">
        <v>6.0240963855421686E-2</v>
      </c>
      <c r="S112" s="190">
        <v>0.7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0.72938534530990395</v>
      </c>
      <c r="J113" s="200">
        <v>2.9266373907176804E-2</v>
      </c>
      <c r="K113" s="200">
        <v>2.9266373907176804E-2</v>
      </c>
      <c r="L113" s="189">
        <v>29266373</v>
      </c>
      <c r="M113" s="200">
        <v>2.9266373614593846E-2</v>
      </c>
      <c r="N113" s="200">
        <v>3.8050604179113714</v>
      </c>
      <c r="O113" s="106">
        <v>2.0999999999999996</v>
      </c>
      <c r="P113" s="180">
        <v>2.9266373614593846E-2</v>
      </c>
      <c r="Q113" s="180">
        <v>1.6844639421115984E-2</v>
      </c>
      <c r="R113" s="180">
        <v>7.2289156626506021E-2</v>
      </c>
      <c r="S113" s="190">
        <v>0.57999999999999996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0.12497000798417666</v>
      </c>
      <c r="J114" s="200">
        <v>4.9519296916038184E-3</v>
      </c>
      <c r="K114" s="200">
        <v>4.9519296916038184E-3</v>
      </c>
      <c r="L114" s="189">
        <v>4951929</v>
      </c>
      <c r="M114" s="200">
        <v>4.9519291039905114E-3</v>
      </c>
      <c r="N114" s="200">
        <v>0.7427754981685728</v>
      </c>
      <c r="O114" s="106">
        <v>0.84000000000000008</v>
      </c>
      <c r="P114" s="180">
        <v>4.9519291039905114E-3</v>
      </c>
      <c r="Q114" s="180">
        <v>2.573943964348599E-2</v>
      </c>
      <c r="R114" s="180">
        <v>2.4096385542168676E-2</v>
      </c>
      <c r="S114" s="190">
        <v>5.2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7.2086432555062446E-2</v>
      </c>
      <c r="J115" s="200">
        <v>2.8045163208174815E-3</v>
      </c>
      <c r="K115" s="200">
        <v>2.8045163208174815E-3</v>
      </c>
      <c r="L115" s="189">
        <v>2804516</v>
      </c>
      <c r="M115" s="200">
        <v>2.8045160588948373E-3</v>
      </c>
      <c r="N115" s="200">
        <v>0.47668209525007177</v>
      </c>
      <c r="O115" s="106">
        <v>0.15749999999999997</v>
      </c>
      <c r="P115" s="180">
        <v>2.8045160588948373E-3</v>
      </c>
      <c r="Q115" s="180">
        <v>7.539038188475955E-3</v>
      </c>
      <c r="R115" s="180">
        <v>3.614457831325301E-2</v>
      </c>
      <c r="S115" s="190">
        <v>2.69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6.6958566181826565E-2</v>
      </c>
      <c r="J116" s="200">
        <v>2.5094245868221717E-3</v>
      </c>
      <c r="K116" s="200">
        <v>2.5094245868221717E-3</v>
      </c>
      <c r="L116" s="189">
        <v>2509424</v>
      </c>
      <c r="M116" s="200">
        <v>2.5094240526979052E-3</v>
      </c>
      <c r="N116" s="200">
        <v>0.47668203830841355</v>
      </c>
      <c r="O116" s="106">
        <v>0.13649999999999998</v>
      </c>
      <c r="P116" s="180">
        <v>2.5094240526979052E-3</v>
      </c>
      <c r="Q116" s="180">
        <v>6.4951011623775295E-3</v>
      </c>
      <c r="R116" s="180">
        <v>0</v>
      </c>
      <c r="S116" s="190">
        <v>2.59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2.4322545668422159E-2</v>
      </c>
      <c r="J117" s="200">
        <v>2.1227974297198401E-3</v>
      </c>
      <c r="K117" s="200">
        <v>2.1227974297198401E-3</v>
      </c>
      <c r="L117" s="189">
        <v>2122797</v>
      </c>
      <c r="M117" s="200">
        <v>2.1227970445787379E-3</v>
      </c>
      <c r="N117" s="200">
        <v>0.47668205328404173</v>
      </c>
      <c r="O117" s="106">
        <v>0.21</v>
      </c>
      <c r="P117" s="180">
        <v>2.1227970445787379E-3</v>
      </c>
      <c r="Q117" s="180">
        <v>1.8141927453548187E-2</v>
      </c>
      <c r="R117" s="180">
        <v>6.0240963855421686E-2</v>
      </c>
      <c r="S117" s="190">
        <v>8.5500000000000007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2.2592993909681926E-2</v>
      </c>
      <c r="J118" s="200">
        <v>1.736825959330819E-3</v>
      </c>
      <c r="K118" s="200">
        <v>1.736825959330819E-3</v>
      </c>
      <c r="L118" s="189">
        <v>1736825</v>
      </c>
      <c r="M118" s="200">
        <v>1.7368250364733257E-3</v>
      </c>
      <c r="N118" s="200">
        <v>0.47668188648523541</v>
      </c>
      <c r="O118" s="106">
        <v>3.7799999999999993E-2</v>
      </c>
      <c r="P118" s="180">
        <v>1.7368250364733257E-3</v>
      </c>
      <c r="Q118" s="180">
        <v>5.0921931273048282E-3</v>
      </c>
      <c r="R118" s="180">
        <v>2.4096385542168676E-2</v>
      </c>
      <c r="S118" s="190">
        <v>2.93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2.2034785590450492E-2</v>
      </c>
      <c r="J119" s="200">
        <v>1.4693399651372939E-3</v>
      </c>
      <c r="K119" s="200">
        <v>1.4693399651372939E-3</v>
      </c>
      <c r="L119" s="189">
        <v>1469339</v>
      </c>
      <c r="M119" s="200">
        <v>1.4693390308561196E-3</v>
      </c>
      <c r="N119" s="200">
        <v>0.47668183667014458</v>
      </c>
      <c r="O119" s="106">
        <v>3.3599999999999998E-2</v>
      </c>
      <c r="P119" s="180">
        <v>1.4693390308561196E-3</v>
      </c>
      <c r="Q119" s="180">
        <v>4.1641551041038775E-3</v>
      </c>
      <c r="R119" s="180">
        <v>1.2048192771084338E-2</v>
      </c>
      <c r="S119" s="190">
        <v>2.83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2.2223410168916647E-2</v>
      </c>
      <c r="J120" s="200">
        <v>1.2731069977776127E-3</v>
      </c>
      <c r="K120" s="200">
        <v>1.2731069977776127E-3</v>
      </c>
      <c r="L120" s="189">
        <v>1273106</v>
      </c>
      <c r="M120" s="200">
        <v>1.2731060267352266E-3</v>
      </c>
      <c r="N120" s="200">
        <v>0.47668177618710106</v>
      </c>
      <c r="O120" s="106">
        <v>3.4999999999999996E-3</v>
      </c>
      <c r="P120" s="180">
        <v>1.2731060267352266E-3</v>
      </c>
      <c r="Q120" s="180">
        <v>4.734770118369253E-4</v>
      </c>
      <c r="R120" s="180">
        <v>0</v>
      </c>
      <c r="S120" s="190">
        <v>0.37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2.2886747797342542E-2</v>
      </c>
      <c r="J121" s="200">
        <v>1.1232886541947325E-3</v>
      </c>
      <c r="K121" s="200">
        <v>1.1232886541947325E-3</v>
      </c>
      <c r="L121" s="189">
        <v>1123288</v>
      </c>
      <c r="M121" s="200">
        <v>1.1232880235890485E-3</v>
      </c>
      <c r="N121" s="200">
        <v>0.47668187216320557</v>
      </c>
      <c r="O121" s="106">
        <v>2.3333333333333335E-3</v>
      </c>
      <c r="P121" s="180">
        <v>1.1232880235890485E-3</v>
      </c>
      <c r="Q121" s="180">
        <v>4.2735301068382524E-4</v>
      </c>
      <c r="R121" s="180">
        <v>0</v>
      </c>
      <c r="S121" s="190">
        <v>0.38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2.3955559079688972E-2</v>
      </c>
      <c r="J122" s="200">
        <v>1.0049048336712167E-3</v>
      </c>
      <c r="K122" s="200">
        <v>1.0049048336712167E-3</v>
      </c>
      <c r="L122" s="189">
        <v>1004904</v>
      </c>
      <c r="M122" s="200">
        <v>1.0049040211029844E-3</v>
      </c>
      <c r="N122" s="200">
        <v>0.47668175432270937</v>
      </c>
      <c r="O122" s="106">
        <v>2.3333333333333335E-3</v>
      </c>
      <c r="P122" s="180">
        <v>1.0049040211029844E-3</v>
      </c>
      <c r="Q122" s="180">
        <v>3.8447000961175024E-4</v>
      </c>
      <c r="R122" s="180">
        <v>0</v>
      </c>
      <c r="S122" s="190">
        <v>0.38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2.5378326569940685E-2</v>
      </c>
      <c r="J123" s="200">
        <v>9.090537784712387E-4</v>
      </c>
      <c r="K123" s="200">
        <v>9.090537784712387E-4</v>
      </c>
      <c r="L123" s="189">
        <v>909053</v>
      </c>
      <c r="M123" s="200">
        <v>9.0905301909011344E-4</v>
      </c>
      <c r="N123" s="200">
        <v>0.47668174157089793</v>
      </c>
      <c r="O123" s="106">
        <v>2.3333333333333335E-3</v>
      </c>
      <c r="P123" s="180">
        <v>9.0905301909011344E-4</v>
      </c>
      <c r="Q123" s="180">
        <v>3.460800086520002E-4</v>
      </c>
      <c r="R123" s="180">
        <v>0</v>
      </c>
      <c r="S123" s="190">
        <v>0.38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2.7091215620601097E-2</v>
      </c>
      <c r="J124" s="180">
        <v>8.2986780610235194E-4</v>
      </c>
      <c r="K124" s="180">
        <v>8.2986780610235194E-4</v>
      </c>
      <c r="L124" s="189">
        <v>829867</v>
      </c>
      <c r="M124" s="180">
        <v>8.2986701742720733E-4</v>
      </c>
      <c r="N124" s="180">
        <v>0.47668168674814987</v>
      </c>
      <c r="O124" s="106">
        <v>2.3333333333333335E-3</v>
      </c>
      <c r="P124" s="180">
        <v>8.2986701742720733E-4</v>
      </c>
      <c r="Q124" s="180">
        <v>3.1015400775385017E-4</v>
      </c>
      <c r="R124" s="180">
        <v>0</v>
      </c>
      <c r="S124" s="190">
        <v>0.37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2.9226297644096899E-2</v>
      </c>
      <c r="J125" s="180">
        <v>7.6347088603923681E-4</v>
      </c>
      <c r="K125" s="180">
        <v>7.6347088603923681E-4</v>
      </c>
      <c r="L125" s="189">
        <v>763470</v>
      </c>
      <c r="M125" s="180">
        <v>7.6347001603287038E-4</v>
      </c>
      <c r="N125" s="180">
        <v>0.47668159657008785</v>
      </c>
      <c r="O125" s="106">
        <v>2.3333333333333335E-3</v>
      </c>
      <c r="P125" s="180">
        <v>7.6347001603287038E-4</v>
      </c>
      <c r="Q125" s="180">
        <v>2.7749600693740016E-4</v>
      </c>
      <c r="R125" s="180">
        <v>0</v>
      </c>
      <c r="S125" s="190">
        <v>0.36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3.1568629538652658E-2</v>
      </c>
      <c r="J126" s="180">
        <v>7.068634073995676E-4</v>
      </c>
      <c r="K126" s="180">
        <v>7.068634073995676E-4</v>
      </c>
      <c r="L126" s="189">
        <v>706863</v>
      </c>
      <c r="M126" s="180">
        <v>7.0686301484412328E-4</v>
      </c>
      <c r="N126" s="180">
        <v>0.47668187504427212</v>
      </c>
      <c r="O126" s="106">
        <v>2.3333333333333335E-3</v>
      </c>
      <c r="P126" s="180">
        <v>7.0686301484412328E-4</v>
      </c>
      <c r="Q126" s="180">
        <v>2.4982700624567514E-4</v>
      </c>
      <c r="R126" s="180">
        <v>0</v>
      </c>
      <c r="S126" s="190">
        <v>0.35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3.4181866304918505E-2</v>
      </c>
      <c r="J127" s="180">
        <v>6.5808684083863581E-4</v>
      </c>
      <c r="K127" s="180">
        <v>6.5808684083863581E-4</v>
      </c>
      <c r="L127" s="189">
        <v>658086</v>
      </c>
      <c r="M127" s="180">
        <v>6.580860138198063E-4</v>
      </c>
      <c r="N127" s="180">
        <v>0.47668154072168423</v>
      </c>
      <c r="O127" s="106">
        <v>2.3333333333333335E-3</v>
      </c>
      <c r="P127" s="180">
        <v>6.580860138198063E-4</v>
      </c>
      <c r="Q127" s="180">
        <v>2.2392200559805014E-4</v>
      </c>
      <c r="R127" s="180">
        <v>0</v>
      </c>
      <c r="S127" s="190">
        <v>0.34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3.7098989778827147E-2</v>
      </c>
      <c r="J128" s="180">
        <v>6.1557339886859029E-4</v>
      </c>
      <c r="K128" s="180">
        <v>6.1557339886859029E-4</v>
      </c>
      <c r="L128" s="189">
        <v>615573</v>
      </c>
      <c r="M128" s="180">
        <v>6.1557301292703326E-4</v>
      </c>
      <c r="N128" s="180">
        <v>0.47668184090700455</v>
      </c>
      <c r="O128" s="106">
        <v>2.3333333333333335E-3</v>
      </c>
      <c r="P128" s="180">
        <v>6.1557301292703326E-4</v>
      </c>
      <c r="Q128" s="180">
        <v>2.0146700503667514E-4</v>
      </c>
      <c r="R128" s="180">
        <v>0</v>
      </c>
      <c r="S128" s="190">
        <v>0.33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4.0576283625613295E-2</v>
      </c>
      <c r="J129" s="180">
        <v>5.7822188624113502E-4</v>
      </c>
      <c r="K129" s="180">
        <v>5.7822188624113502E-4</v>
      </c>
      <c r="L129" s="189">
        <v>578221</v>
      </c>
      <c r="M129" s="180">
        <v>5.7822101214264124E-4</v>
      </c>
      <c r="N129" s="180">
        <v>0.47668141916814671</v>
      </c>
      <c r="O129" s="106">
        <v>2.3333333333333335E-3</v>
      </c>
      <c r="P129" s="180">
        <v>5.7822101214264124E-4</v>
      </c>
      <c r="Q129" s="180">
        <v>1.8110900452772511E-4</v>
      </c>
      <c r="R129" s="180">
        <v>0</v>
      </c>
      <c r="S129" s="190">
        <v>0.31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4.4066597872760814E-2</v>
      </c>
      <c r="J130" s="180">
        <v>5.4515379491931607E-4</v>
      </c>
      <c r="K130" s="180">
        <v>5.4515379491931607E-4</v>
      </c>
      <c r="L130" s="193">
        <v>545153</v>
      </c>
      <c r="M130" s="180">
        <v>5.4515301144821319E-4</v>
      </c>
      <c r="N130" s="180">
        <v>0.47668145470227757</v>
      </c>
      <c r="O130" s="106">
        <v>2.3333333333333335E-3</v>
      </c>
      <c r="P130" s="180">
        <v>5.4515301144821319E-4</v>
      </c>
      <c r="Q130" s="180">
        <v>1.6346100408652509E-4</v>
      </c>
      <c r="R130" s="180">
        <v>0</v>
      </c>
      <c r="S130" s="190">
        <v>0.3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4.8247263762878086E-2</v>
      </c>
      <c r="J131" s="180">
        <v>5.156288337833378E-4</v>
      </c>
      <c r="K131" s="180">
        <v>5.156288337833378E-4</v>
      </c>
      <c r="L131" s="193">
        <v>515628</v>
      </c>
      <c r="M131" s="180">
        <v>5.1562801082818824E-4</v>
      </c>
      <c r="N131" s="180">
        <v>0.47668137897356855</v>
      </c>
      <c r="O131" s="106">
        <v>2.3333333333333335E-3</v>
      </c>
      <c r="P131" s="180">
        <v>5.1562801082818824E-4</v>
      </c>
      <c r="Q131" s="180">
        <v>1.4801600370040009E-4</v>
      </c>
      <c r="R131" s="180">
        <v>0</v>
      </c>
      <c r="S131" s="190">
        <v>0.28999999999999998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5.2681893465566912E-2</v>
      </c>
      <c r="J132" s="180">
        <v>4.8917677766965157E-4</v>
      </c>
      <c r="K132" s="180">
        <v>4.8917677766965157E-4</v>
      </c>
      <c r="L132" s="193">
        <v>489176</v>
      </c>
      <c r="M132" s="180">
        <v>4.8917601027269623E-4</v>
      </c>
      <c r="N132" s="180">
        <v>0.476681391972954</v>
      </c>
      <c r="O132" s="106">
        <v>2.3333333333333335E-3</v>
      </c>
      <c r="P132" s="180">
        <v>4.8917601027269623E-4</v>
      </c>
      <c r="Q132" s="180">
        <v>1.3288400332210008E-4</v>
      </c>
      <c r="R132" s="180">
        <v>0</v>
      </c>
      <c r="S132" s="190">
        <v>0.27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5.6644650666057934E-3</v>
      </c>
      <c r="J133" s="180">
        <v>3.6075709411970521E-4</v>
      </c>
      <c r="K133" s="180">
        <v>3.6075709411970521E-4</v>
      </c>
      <c r="L133" s="193">
        <v>360757</v>
      </c>
      <c r="M133" s="180">
        <v>3.6075700757589717E-4</v>
      </c>
      <c r="N133" s="180">
        <v>0.47668202541528149</v>
      </c>
      <c r="O133" s="106">
        <v>2.3333333333333335E-3</v>
      </c>
      <c r="P133" s="180">
        <v>3.6075700757589717E-4</v>
      </c>
      <c r="Q133" s="180">
        <v>1.1697930292448257E-3</v>
      </c>
      <c r="R133" s="180">
        <v>0</v>
      </c>
      <c r="S133" s="190">
        <v>3.24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0</v>
      </c>
      <c r="J134" s="180">
        <v>0</v>
      </c>
      <c r="K134" s="180">
        <v>0</v>
      </c>
      <c r="L134" s="193">
        <v>0</v>
      </c>
      <c r="M134" s="180">
        <v>0</v>
      </c>
      <c r="N134" s="180">
        <v>0</v>
      </c>
      <c r="O134" s="106">
        <v>2.3333333333333335E-3</v>
      </c>
      <c r="P134" s="180">
        <v>0</v>
      </c>
      <c r="Q134" s="180">
        <v>2.7582200689555016E-4</v>
      </c>
      <c r="R134" s="180">
        <v>0</v>
      </c>
      <c r="S134" s="190">
        <v>0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0</v>
      </c>
      <c r="J135" s="180">
        <v>0</v>
      </c>
      <c r="K135" s="180">
        <v>0</v>
      </c>
      <c r="L135" s="193">
        <v>0</v>
      </c>
      <c r="M135" s="180">
        <v>0</v>
      </c>
      <c r="N135" s="180">
        <v>0</v>
      </c>
      <c r="O135" s="106">
        <v>2.3333333333333335E-3</v>
      </c>
      <c r="P135" s="180">
        <v>0</v>
      </c>
      <c r="Q135" s="180">
        <v>1.0459900261497507E-4</v>
      </c>
      <c r="R135" s="180">
        <v>0</v>
      </c>
      <c r="S135" s="190">
        <v>0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0</v>
      </c>
      <c r="J136" s="180">
        <v>0</v>
      </c>
      <c r="K136" s="180">
        <v>0</v>
      </c>
      <c r="L136" s="193">
        <v>0</v>
      </c>
      <c r="M136" s="180">
        <v>0</v>
      </c>
      <c r="N136" s="180">
        <v>0</v>
      </c>
      <c r="O136" s="106">
        <v>2.3333333333333335E-3</v>
      </c>
      <c r="P136" s="180">
        <v>0</v>
      </c>
      <c r="Q136" s="180">
        <v>5.2747001318675036E-5</v>
      </c>
      <c r="R136" s="180">
        <v>0</v>
      </c>
      <c r="S136" s="190">
        <v>0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0</v>
      </c>
      <c r="J142" s="180">
        <v>0</v>
      </c>
      <c r="K142" s="180">
        <v>0</v>
      </c>
      <c r="L142" s="193">
        <v>0</v>
      </c>
      <c r="M142" s="180">
        <v>0</v>
      </c>
      <c r="N142" s="180">
        <v>0</v>
      </c>
      <c r="O142" s="47">
        <v>3.4999999999999996E-3</v>
      </c>
      <c r="P142" s="180">
        <v>0</v>
      </c>
      <c r="Q142" s="180">
        <v>1.2316600307915007E-4</v>
      </c>
      <c r="R142" s="180">
        <v>0</v>
      </c>
      <c r="S142" s="190">
        <v>0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8.2551161300961287</v>
      </c>
      <c r="J151" s="180">
        <v>4.0792455818066883E-5</v>
      </c>
      <c r="K151" s="180">
        <v>4.0792455818066883E-5</v>
      </c>
      <c r="L151" s="193">
        <v>40792</v>
      </c>
      <c r="M151" s="180">
        <v>4.0792000856632018E-5</v>
      </c>
      <c r="N151" s="180">
        <v>5.0553276347073348</v>
      </c>
      <c r="O151" s="106">
        <v>0</v>
      </c>
      <c r="P151" s="180">
        <v>4.0792000856632018E-5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0.94838359066103595</v>
      </c>
      <c r="J158" s="180" cm="1">
        <f t="array" ref="J158:J222">E158:E222*I158:I222</f>
        <v>0.71032559372664783</v>
      </c>
      <c r="K158" s="180" cm="1">
        <f t="array" ref="K158:K221">J158:J221/SUM(_xlfn.ANCHORARRAY(J158))</f>
        <v>0.71032559372664783</v>
      </c>
      <c r="L158" s="189" cm="1">
        <f t="array" ref="L158:L222">INT(K158:K222*$B$2)</f>
        <v>710325593</v>
      </c>
      <c r="M158" s="180" cm="1">
        <f t="array" ref="M158:M222">_xlfn.LET(_xlpm.x, L158:L222, _xlpm.x/SUM(_xlpm.x))</f>
        <v>0.71032560294455849</v>
      </c>
      <c r="N158" s="180" cm="1">
        <f t="array" ref="N158:N222">M158:M222*F158:F222</f>
        <v>0</v>
      </c>
      <c r="O158" s="106"/>
      <c r="P158" s="180" cm="1">
        <f t="array" ref="P158:P221">M158:M221</f>
        <v>0.71032560294455849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1.1408605349891259</v>
      </c>
      <c r="J159" s="180">
        <v>0.15572207404829044</v>
      </c>
      <c r="K159" s="180">
        <v>0.15572207404829044</v>
      </c>
      <c r="L159" s="189">
        <v>155722074</v>
      </c>
      <c r="M159" s="180">
        <v>0.15572207618010905</v>
      </c>
      <c r="N159" s="180">
        <v>6.7868435904380034E-2</v>
      </c>
      <c r="O159" s="106"/>
      <c r="P159" s="180">
        <v>0.15572207618010905</v>
      </c>
      <c r="Q159" s="180">
        <v>0.15823094111577102</v>
      </c>
      <c r="R159" s="180"/>
      <c r="S159" s="190">
        <v>1.02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1.4019317015268589</v>
      </c>
      <c r="J160" s="180">
        <v>4.8744028718716956E-2</v>
      </c>
      <c r="K160" s="180">
        <v>4.8744028718716956E-2</v>
      </c>
      <c r="L160" s="189">
        <v>48744028</v>
      </c>
      <c r="M160" s="180">
        <v>4.8744028682416403E-2</v>
      </c>
      <c r="N160" s="180">
        <v>7.2982543600197722E-2</v>
      </c>
      <c r="O160" s="106"/>
      <c r="P160" s="180">
        <v>4.8744028682416403E-2</v>
      </c>
      <c r="Q160" s="180">
        <v>4.4404777632051251E-2</v>
      </c>
      <c r="R160" s="180"/>
      <c r="S160" s="190">
        <v>0.91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1.2937748547368009</v>
      </c>
      <c r="J161" s="180">
        <v>2.1007382288508989E-2</v>
      </c>
      <c r="K161" s="180">
        <v>2.1007382288508989E-2</v>
      </c>
      <c r="L161" s="189">
        <v>21007382</v>
      </c>
      <c r="M161" s="180">
        <v>2.1007382294103351E-2</v>
      </c>
      <c r="N161" s="180">
        <v>5.2893147626496016E-2</v>
      </c>
      <c r="O161" s="106"/>
      <c r="P161" s="180">
        <v>2.1007382294103351E-2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1.1431278023847942</v>
      </c>
      <c r="J162" s="180">
        <v>9.2311700405357765E-3</v>
      </c>
      <c r="K162" s="180">
        <v>9.2311700405357765E-3</v>
      </c>
      <c r="L162" s="189">
        <v>9231170</v>
      </c>
      <c r="M162" s="180">
        <v>9.2311701292363824E-3</v>
      </c>
      <c r="N162" s="180">
        <v>3.2931709503484022E-2</v>
      </c>
      <c r="O162" s="106"/>
      <c r="P162" s="180">
        <v>9.2311701292363824E-3</v>
      </c>
      <c r="Q162" s="180">
        <v>8.5679609024493231E-3</v>
      </c>
      <c r="R162" s="180"/>
      <c r="S162" s="190">
        <v>0.93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1.0833168625320471</v>
      </c>
      <c r="J163" s="180">
        <v>6.125355821290094E-3</v>
      </c>
      <c r="K163" s="180">
        <v>6.125355821290094E-3</v>
      </c>
      <c r="L163" s="189">
        <v>6125355</v>
      </c>
      <c r="M163" s="180">
        <v>6.1253550857549716E-3</v>
      </c>
      <c r="N163" s="180">
        <v>2.8154766404312363E-2</v>
      </c>
      <c r="O163" s="106"/>
      <c r="P163" s="180">
        <v>6.1253550857549716E-3</v>
      </c>
      <c r="Q163" s="180">
        <v>6.7212946403497013E-3</v>
      </c>
      <c r="R163" s="180"/>
      <c r="S163" s="190">
        <v>1.1000000000000001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>
        <v>1.2485811129591242</v>
      </c>
      <c r="J164" s="180">
        <v>5.2626296492774057E-3</v>
      </c>
      <c r="K164" s="180">
        <v>5.2626296492774057E-3</v>
      </c>
      <c r="L164" s="189">
        <v>5262629</v>
      </c>
      <c r="M164" s="180">
        <v>5.2626290736768073E-3</v>
      </c>
      <c r="N164" s="180">
        <v>2.9393621381927651E-2</v>
      </c>
      <c r="O164" s="106"/>
      <c r="P164" s="180">
        <v>5.2626290736768073E-3</v>
      </c>
      <c r="Q164" s="180">
        <v>4.9964773187698283E-3</v>
      </c>
      <c r="R164" s="180"/>
      <c r="S164" s="190">
        <v>0.95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0.87506650452746337</v>
      </c>
      <c r="J165" s="180">
        <v>2.458769590236165E-3</v>
      </c>
      <c r="K165" s="180">
        <v>2.458769590236165E-3</v>
      </c>
      <c r="L165" s="189">
        <v>2458769</v>
      </c>
      <c r="M165" s="180">
        <v>2.4587690344227667E-3</v>
      </c>
      <c r="N165" s="180">
        <v>1.6129683819197771E-2</v>
      </c>
      <c r="O165" s="106"/>
      <c r="P165" s="180">
        <v>2.4587690344227667E-3</v>
      </c>
      <c r="Q165" s="180">
        <v>3.0574184649998222E-3</v>
      </c>
      <c r="R165" s="180"/>
      <c r="S165" s="190">
        <v>1.24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1.037372312788962</v>
      </c>
      <c r="J166" s="180">
        <v>3.0195416020444132E-3</v>
      </c>
      <c r="K166" s="180">
        <v>3.0195416020444132E-3</v>
      </c>
      <c r="L166" s="189">
        <v>3019541</v>
      </c>
      <c r="M166" s="180">
        <v>3.0195410422735745E-3</v>
      </c>
      <c r="N166" s="180">
        <v>2.301302725898063E-2</v>
      </c>
      <c r="O166" s="106"/>
      <c r="P166" s="180">
        <v>3.0195410422735745E-3</v>
      </c>
      <c r="Q166" s="180">
        <v>2.6007625876551671E-3</v>
      </c>
      <c r="R166" s="180"/>
      <c r="S166" s="190">
        <v>0.86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1.2330871927973852</v>
      </c>
      <c r="J167" s="180">
        <v>2.6313148246387024E-3</v>
      </c>
      <c r="K167" s="180">
        <v>2.6313148246387024E-3</v>
      </c>
      <c r="L167" s="189">
        <v>2631314</v>
      </c>
      <c r="M167" s="180">
        <v>2.6313140368383965E-3</v>
      </c>
      <c r="N167" s="180">
        <v>2.2625644777403513E-2</v>
      </c>
      <c r="O167" s="106"/>
      <c r="P167" s="180">
        <v>2.6313140368383965E-3</v>
      </c>
      <c r="Q167" s="180">
        <v>2.3408505695017233E-3</v>
      </c>
      <c r="R167" s="180"/>
      <c r="S167" s="190">
        <v>0.89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1.110682169626227</v>
      </c>
      <c r="J168" s="180">
        <v>2.1999517386323579E-3</v>
      </c>
      <c r="K168" s="180">
        <v>2.1999517386323579E-3</v>
      </c>
      <c r="L168" s="189">
        <v>2199951</v>
      </c>
      <c r="M168" s="180">
        <v>2.1999510307993144E-3</v>
      </c>
      <c r="N168" s="180">
        <v>2.1221411932559869E-2</v>
      </c>
      <c r="O168" s="106"/>
      <c r="P168" s="180">
        <v>2.1999510307993144E-3</v>
      </c>
      <c r="Q168" s="180">
        <v>2.1027016819961052E-3</v>
      </c>
      <c r="R168" s="180"/>
      <c r="S168" s="190">
        <v>0.96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0.71410813755530278</v>
      </c>
      <c r="J169" s="180">
        <v>4.8744028718716954E-3</v>
      </c>
      <c r="K169" s="180">
        <v>4.8744028718716954E-3</v>
      </c>
      <c r="L169" s="189">
        <v>4874402</v>
      </c>
      <c r="M169" s="180">
        <v>4.8744020682416293E-3</v>
      </c>
      <c r="N169" s="180">
        <v>6.0674424149793779E-2</v>
      </c>
      <c r="O169" s="106"/>
      <c r="P169" s="180">
        <v>4.8744020682416293E-3</v>
      </c>
      <c r="Q169" s="180">
        <v>2.7777186019530011E-3</v>
      </c>
      <c r="R169" s="180"/>
      <c r="S169" s="190">
        <v>0.56999999999999995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0.49805900763206479</v>
      </c>
      <c r="J170" s="180">
        <v>2.2862243558336272E-3</v>
      </c>
      <c r="K170" s="180">
        <v>2.2862243558336272E-3</v>
      </c>
      <c r="L170" s="189">
        <v>2286224</v>
      </c>
      <c r="M170" s="180">
        <v>2.2862240320071364E-3</v>
      </c>
      <c r="N170" s="180">
        <v>3.9976633854955486E-2</v>
      </c>
      <c r="O170" s="106"/>
      <c r="P170" s="180">
        <v>2.2862240320071364E-3</v>
      </c>
      <c r="Q170" s="180">
        <v>3.6141071713737959E-3</v>
      </c>
      <c r="R170" s="180"/>
      <c r="S170" s="190">
        <v>1.58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0.55753027956260481</v>
      </c>
      <c r="J171" s="180">
        <v>1.7685886526260133E-3</v>
      </c>
      <c r="K171" s="180">
        <v>1.7685886526260133E-3</v>
      </c>
      <c r="L171" s="189">
        <v>1768588</v>
      </c>
      <c r="M171" s="180">
        <v>1.7685880247602323E-3</v>
      </c>
      <c r="N171" s="180">
        <v>3.9862610430453596E-2</v>
      </c>
      <c r="O171" s="106"/>
      <c r="P171" s="180">
        <v>1.7685880247602323E-3</v>
      </c>
      <c r="Q171" s="180">
        <v>1.5153920478740172E-3</v>
      </c>
      <c r="R171" s="180"/>
      <c r="S171" s="190">
        <v>0.86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0.33952990148888534</v>
      </c>
      <c r="J172" s="180">
        <v>8.6272617201268943E-4</v>
      </c>
      <c r="K172" s="180">
        <v>8.6272617201268943E-4</v>
      </c>
      <c r="L172" s="189">
        <v>862726</v>
      </c>
      <c r="M172" s="180">
        <v>8.6272601207816417E-4</v>
      </c>
      <c r="N172" s="180">
        <v>2.3763414657984636E-2</v>
      </c>
      <c r="O172" s="106"/>
      <c r="P172" s="180">
        <v>8.6272601207816417E-4</v>
      </c>
      <c r="Q172" s="180">
        <v>6.0691954335539858E-4</v>
      </c>
      <c r="R172" s="180"/>
      <c r="S172" s="190">
        <v>0.7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0.24918586321226269</v>
      </c>
      <c r="J173" s="180">
        <v>4.7449939460697917E-4</v>
      </c>
      <c r="K173" s="180">
        <v>4.7449939460697917E-4</v>
      </c>
      <c r="L173" s="189">
        <v>474499</v>
      </c>
      <c r="M173" s="180">
        <v>4.744990066429861E-4</v>
      </c>
      <c r="N173" s="180">
        <v>1.5436400464747639E-2</v>
      </c>
      <c r="O173" s="106"/>
      <c r="P173" s="180">
        <v>4.744990066429861E-4</v>
      </c>
      <c r="Q173" s="180">
        <v>5.0536626410719525E-4</v>
      </c>
      <c r="R173" s="180"/>
      <c r="S173" s="190">
        <v>1.07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0.41987042673208447</v>
      </c>
      <c r="J174" s="180">
        <v>6.9018093761015161E-4</v>
      </c>
      <c r="K174" s="180">
        <v>6.9018093761015161E-4</v>
      </c>
      <c r="L174" s="189">
        <v>690180</v>
      </c>
      <c r="M174" s="180">
        <v>6.9018000966252011E-4</v>
      </c>
      <c r="N174" s="180">
        <v>2.5912756438518959E-2</v>
      </c>
      <c r="O174" s="106"/>
      <c r="P174" s="180">
        <v>6.9018000966252011E-4</v>
      </c>
      <c r="Q174" s="180">
        <v>8.725125073299621E-4</v>
      </c>
      <c r="R174" s="180"/>
      <c r="S174" s="190">
        <v>1.26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0.25467891825052086</v>
      </c>
      <c r="J175" s="180">
        <v>3.4509046880507581E-4</v>
      </c>
      <c r="K175" s="180">
        <v>3.4509046880507581E-4</v>
      </c>
      <c r="L175" s="189">
        <v>345090</v>
      </c>
      <c r="M175" s="180">
        <v>3.4509000483126006E-4</v>
      </c>
      <c r="N175" s="180">
        <v>1.470979499575137E-2</v>
      </c>
      <c r="O175" s="106"/>
      <c r="P175" s="180">
        <v>3.4509000483126006E-4</v>
      </c>
      <c r="Q175" s="180">
        <v>1.9179264950407317E-4</v>
      </c>
      <c r="R175" s="180"/>
      <c r="S175" s="190">
        <v>0.56000000000000005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0.11299459376992264</v>
      </c>
      <c r="J176" s="180">
        <v>1.2940892580190342E-4</v>
      </c>
      <c r="K176" s="180">
        <v>1.2940892580190342E-4</v>
      </c>
      <c r="L176" s="189">
        <v>129408</v>
      </c>
      <c r="M176" s="180">
        <v>1.2940800181171201E-4</v>
      </c>
      <c r="N176" s="180">
        <v>6.1683925574369915E-3</v>
      </c>
      <c r="O176" s="106"/>
      <c r="P176" s="180">
        <v>1.2940800181171201E-4</v>
      </c>
      <c r="Q176" s="180">
        <v>1.9250039359018132E-4</v>
      </c>
      <c r="R176" s="180"/>
      <c r="S176" s="190">
        <v>1.49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0.15879147416342324</v>
      </c>
      <c r="J177" s="180">
        <v>3.0195416020444135E-4</v>
      </c>
      <c r="K177" s="180">
        <v>3.0195416020444135E-4</v>
      </c>
      <c r="L177" s="189">
        <v>301954</v>
      </c>
      <c r="M177" s="180">
        <v>3.0195400422735604E-4</v>
      </c>
      <c r="N177" s="180">
        <v>1.6577656916354589E-2</v>
      </c>
      <c r="O177" s="106"/>
      <c r="P177" s="180">
        <v>3.0195400422735604E-4</v>
      </c>
      <c r="Q177" s="180">
        <v>5.7196018434498247E-4</v>
      </c>
      <c r="R177" s="180"/>
      <c r="S177" s="190">
        <v>1.89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0.12436234461737465</v>
      </c>
      <c r="J178" s="180">
        <v>1.725452344025379E-4</v>
      </c>
      <c r="K178" s="180">
        <v>1.725452344025379E-4</v>
      </c>
      <c r="L178" s="189">
        <v>172545</v>
      </c>
      <c r="M178" s="180">
        <v>1.7254500241563003E-4</v>
      </c>
      <c r="N178" s="180">
        <v>1.1216296182187582E-2</v>
      </c>
      <c r="O178" s="106"/>
      <c r="P178" s="180">
        <v>1.7254500241563003E-4</v>
      </c>
      <c r="Q178" s="180">
        <v>1.3501418008760794E-4</v>
      </c>
      <c r="R178" s="180"/>
      <c r="S178" s="190">
        <v>0.78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0.11532307348253631</v>
      </c>
      <c r="J179" s="180">
        <v>1.2940892580190342E-4</v>
      </c>
      <c r="K179" s="180">
        <v>1.2940892580190342E-4</v>
      </c>
      <c r="L179" s="189">
        <v>129408</v>
      </c>
      <c r="M179" s="180">
        <v>1.2940800181171201E-4</v>
      </c>
      <c r="N179" s="180">
        <v>9.7056232380215279E-3</v>
      </c>
      <c r="O179" s="106"/>
      <c r="P179" s="180">
        <v>1.2940800181171201E-4</v>
      </c>
      <c r="Q179" s="180">
        <v>1.1912392586052417E-4</v>
      </c>
      <c r="R179" s="180"/>
      <c r="S179" s="190">
        <v>0.92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0.11501293327337939</v>
      </c>
      <c r="J181" s="180">
        <v>8.6272617201268951E-5</v>
      </c>
      <c r="K181" s="180">
        <v>8.6272617201268951E-5</v>
      </c>
      <c r="L181" s="189">
        <v>86272</v>
      </c>
      <c r="M181" s="180">
        <v>8.6272001207808013E-5</v>
      </c>
      <c r="N181" s="180">
        <v>8.2168897001539207E-3</v>
      </c>
      <c r="O181" s="106"/>
      <c r="P181" s="180">
        <v>8.6272001207808013E-5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0</v>
      </c>
      <c r="J182" s="180">
        <v>0</v>
      </c>
      <c r="K182" s="180">
        <v>0</v>
      </c>
      <c r="L182" s="189">
        <v>0</v>
      </c>
      <c r="M182" s="180">
        <v>0</v>
      </c>
      <c r="N182" s="180">
        <v>0</v>
      </c>
      <c r="O182" s="106"/>
      <c r="P182" s="180">
        <v>0</v>
      </c>
      <c r="Q182" s="180">
        <v>1.1257529378694429E-4</v>
      </c>
      <c r="R182" s="180"/>
      <c r="S182" s="190">
        <v>0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5.2136490342209012E-2</v>
      </c>
      <c r="J183" s="180">
        <v>4.3136308600634476E-5</v>
      </c>
      <c r="K183" s="180">
        <v>4.3136308600634476E-5</v>
      </c>
      <c r="L183" s="189">
        <v>43136</v>
      </c>
      <c r="M183" s="180">
        <v>4.3136000603904007E-5</v>
      </c>
      <c r="N183" s="180">
        <v>5.5960720964458198E-3</v>
      </c>
      <c r="O183" s="106"/>
      <c r="P183" s="180">
        <v>4.3136000603904007E-5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0.13446175962277654</v>
      </c>
      <c r="J184" s="180">
        <v>8.6272617201268965E-5</v>
      </c>
      <c r="K184" s="180">
        <v>8.6272617201268965E-5</v>
      </c>
      <c r="L184" s="189">
        <v>86272</v>
      </c>
      <c r="M184" s="180">
        <v>8.6272001207808013E-5</v>
      </c>
      <c r="N184" s="180">
        <v>1.2933551206255131E-2</v>
      </c>
      <c r="O184" s="106"/>
      <c r="P184" s="180">
        <v>8.6272001207808013E-5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6.1912158124652381E-2</v>
      </c>
      <c r="J187" s="180">
        <v>4.3136308600634476E-5</v>
      </c>
      <c r="K187" s="180">
        <v>4.3136308600634476E-5</v>
      </c>
      <c r="L187" s="189">
        <v>43136</v>
      </c>
      <c r="M187" s="180">
        <v>4.3136000603904007E-5</v>
      </c>
      <c r="N187" s="180">
        <v>9.645544190516624E-3</v>
      </c>
      <c r="O187" s="106"/>
      <c r="P187" s="180">
        <v>4.3136000603904007E-5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2" t="s">
        <v>72</v>
      </c>
      <c r="B222" s="213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2.0978340293696763E-2</v>
      </c>
      <c r="N222" s="180">
        <v>5.6521303891298247E-3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0" t="s">
        <v>301</v>
      </c>
      <c r="B225" s="210"/>
      <c r="C225" s="210"/>
      <c r="D225" s="210"/>
      <c r="E225" s="210"/>
      <c r="F225" s="210"/>
      <c r="G225" s="210"/>
      <c r="H225" s="210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0.33133970538044155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3.9760764645652986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252.15266367827294</v>
      </c>
      <c r="J233" s="55">
        <v>0.13411558312112073</v>
      </c>
      <c r="K233" s="55">
        <v>0.13411558312112073</v>
      </c>
      <c r="L233" s="104">
        <v>134115583</v>
      </c>
      <c r="M233" s="55">
        <v>0.1341155859505429</v>
      </c>
      <c r="N233" s="55">
        <v>0.47668330422825594</v>
      </c>
      <c r="O233" s="106"/>
      <c r="P233" s="55">
        <v>0.1341155859505429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5.7953536002367293E-4</v>
      </c>
      <c r="J234" s="55">
        <v>3.2468962658893856E-7</v>
      </c>
      <c r="K234" s="55">
        <v>3.2468962658893856E-7</v>
      </c>
      <c r="L234" s="104">
        <v>324</v>
      </c>
      <c r="M234" s="55">
        <v>3.2400000712800014E-7</v>
      </c>
      <c r="N234" s="55">
        <v>1.476172262864671E-6</v>
      </c>
      <c r="O234" s="106"/>
      <c r="P234" s="55">
        <v>3.2400000712800014E-7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5.2985725006324215E-4</v>
      </c>
      <c r="J235" s="55">
        <v>3.2458697274397656E-7</v>
      </c>
      <c r="K235" s="55">
        <v>3.2458697274397656E-7</v>
      </c>
      <c r="L235" s="104">
        <v>324</v>
      </c>
      <c r="M235" s="55">
        <v>3.2400000712800014E-7</v>
      </c>
      <c r="N235" s="55">
        <v>1.798455453890146E-6</v>
      </c>
      <c r="O235" s="106"/>
      <c r="P235" s="55">
        <v>3.2400000712800014E-7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5.1655699887255882E-4</v>
      </c>
      <c r="J236" s="55">
        <v>3.2448374086338128E-7</v>
      </c>
      <c r="K236" s="55">
        <v>3.2448374086338128E-7</v>
      </c>
      <c r="L236" s="104">
        <v>324</v>
      </c>
      <c r="M236" s="55">
        <v>3.2400000712800014E-7</v>
      </c>
      <c r="N236" s="55">
        <v>2.1225533959214429E-6</v>
      </c>
      <c r="O236" s="106"/>
      <c r="P236" s="55">
        <v>3.2400000712800014E-7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4.9531652433871783E-4</v>
      </c>
      <c r="J237" s="55">
        <v>3.2438045038337356E-7</v>
      </c>
      <c r="K237" s="55">
        <v>3.2438045038337356E-7</v>
      </c>
      <c r="L237" s="104">
        <v>324</v>
      </c>
      <c r="M237" s="55">
        <v>3.2400000712800014E-7</v>
      </c>
      <c r="N237" s="55">
        <v>2.446835311633052E-6</v>
      </c>
      <c r="O237" s="106"/>
      <c r="P237" s="55">
        <v>3.2400000712800014E-7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4.8906505525581252E-4</v>
      </c>
      <c r="J238" s="55">
        <v>3.2427761460184175E-7</v>
      </c>
      <c r="K238" s="55">
        <v>3.2427761460184175E-7</v>
      </c>
      <c r="L238" s="104">
        <v>324</v>
      </c>
      <c r="M238" s="55">
        <v>3.2400000712800014E-7</v>
      </c>
      <c r="N238" s="55">
        <v>2.7696896950795147E-6</v>
      </c>
      <c r="O238" s="106"/>
      <c r="P238" s="55">
        <v>3.2400000712800014E-7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4.7538267144345227E-4</v>
      </c>
      <c r="J239" s="55">
        <v>3.2417468532210733E-7</v>
      </c>
      <c r="K239" s="55">
        <v>3.2417468532210733E-7</v>
      </c>
      <c r="L239" s="104">
        <v>324</v>
      </c>
      <c r="M239" s="55">
        <v>3.2400000712800014E-7</v>
      </c>
      <c r="N239" s="55">
        <v>3.0928376174495422E-6</v>
      </c>
      <c r="O239" s="106"/>
      <c r="P239" s="55">
        <v>3.2400000712800014E-7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9.7694238665293973</v>
      </c>
      <c r="J240" s="55">
        <v>3.7794495151696604E-2</v>
      </c>
      <c r="K240" s="55">
        <v>3.7794495151696604E-2</v>
      </c>
      <c r="L240" s="104">
        <v>37794495</v>
      </c>
      <c r="M240" s="55">
        <v>3.7794495831478911E-2</v>
      </c>
      <c r="N240" s="55">
        <v>0.47668623303119351</v>
      </c>
      <c r="O240" s="106"/>
      <c r="P240" s="55">
        <v>3.7794495831478911E-2</v>
      </c>
      <c r="Q240" s="55">
        <v>1.1909520250099925E-2</v>
      </c>
      <c r="R240" s="55">
        <v>7.2289156626506021E-2</v>
      </c>
      <c r="S240" s="74">
        <v>0.32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6.822545610743779</v>
      </c>
      <c r="J241" s="55">
        <v>3.0923911361367396E-2</v>
      </c>
      <c r="K241" s="55">
        <v>3.0923911361367396E-2</v>
      </c>
      <c r="L241" s="104">
        <v>30923911</v>
      </c>
      <c r="M241" s="55">
        <v>3.0923911680326058E-2</v>
      </c>
      <c r="N241" s="55">
        <v>0.54432454355002724</v>
      </c>
      <c r="O241" s="106"/>
      <c r="P241" s="55">
        <v>3.0923911680326058E-2</v>
      </c>
      <c r="Q241" s="55">
        <v>4.1860452879069511E-2</v>
      </c>
      <c r="R241" s="55">
        <v>7.2289156626506021E-2</v>
      </c>
      <c r="S241" s="74">
        <v>1.35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19.426254120765527</v>
      </c>
      <c r="J242" s="55">
        <v>0.1000683054019755</v>
      </c>
      <c r="K242" s="55">
        <v>0.1000683054019755</v>
      </c>
      <c r="L242" s="104">
        <v>100068305</v>
      </c>
      <c r="M242" s="55">
        <v>0.10006830720150275</v>
      </c>
      <c r="N242" s="55">
        <v>2.2596487267301715</v>
      </c>
      <c r="O242" s="106"/>
      <c r="P242" s="55">
        <v>0.10006830720150275</v>
      </c>
      <c r="Q242" s="55">
        <v>0.11100440633109253</v>
      </c>
      <c r="R242" s="55">
        <v>7.2289156626506021E-2</v>
      </c>
      <c r="S242" s="74">
        <v>1.1100000000000001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17.578672277757015</v>
      </c>
      <c r="J243" s="55">
        <v>0.10042598586423275</v>
      </c>
      <c r="K243" s="55">
        <v>0.10042598586423275</v>
      </c>
      <c r="L243" s="104">
        <v>100425985</v>
      </c>
      <c r="M243" s="55">
        <v>0.10042598720937172</v>
      </c>
      <c r="N243" s="55">
        <v>2.7687298188349403</v>
      </c>
      <c r="O243" s="106"/>
      <c r="P243" s="55">
        <v>0.10042598720937172</v>
      </c>
      <c r="Q243" s="55">
        <v>0.11136164533859455</v>
      </c>
      <c r="R243" s="55">
        <v>8.4337349397590355E-2</v>
      </c>
      <c r="S243" s="74">
        <v>1.1100000000000001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11.174970263758638</v>
      </c>
      <c r="J244" s="55">
        <v>6.9646034587449876E-2</v>
      </c>
      <c r="K244" s="55">
        <v>6.9646034587449876E-2</v>
      </c>
      <c r="L244" s="104">
        <v>69646034</v>
      </c>
      <c r="M244" s="55">
        <v>6.9646035532212783E-2</v>
      </c>
      <c r="N244" s="55">
        <v>2.268300619301626</v>
      </c>
      <c r="O244" s="106"/>
      <c r="P244" s="55">
        <v>6.9646035532212783E-2</v>
      </c>
      <c r="Q244" s="55">
        <v>8.0581251692206285E-2</v>
      </c>
      <c r="R244" s="55">
        <v>3.614457831325301E-2</v>
      </c>
      <c r="S244" s="74">
        <v>1.1599999999999999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10.217516600836467</v>
      </c>
      <c r="J245" s="55">
        <v>6.8427191541602678E-2</v>
      </c>
      <c r="K245" s="55">
        <v>6.8427191541602678E-2</v>
      </c>
      <c r="L245" s="104">
        <v>68427191</v>
      </c>
      <c r="M245" s="55">
        <v>6.8427192505398235E-2</v>
      </c>
      <c r="N245" s="55">
        <v>2.5696058200577374</v>
      </c>
      <c r="O245" s="106" cm="1">
        <f t="array" ref="O245:O247">I245:I247*1.5</f>
        <v>15.326274901254699</v>
      </c>
      <c r="P245" s="55">
        <v>6.8427192505398235E-2</v>
      </c>
      <c r="Q245" s="55">
        <v>7.9361967666601321E-2</v>
      </c>
      <c r="R245" s="55">
        <v>2.4096385542168676E-2</v>
      </c>
      <c r="S245" s="74">
        <v>1.1599999999999999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9.7136976529097012</v>
      </c>
      <c r="J246" s="55">
        <v>6.9382546871412348E-2</v>
      </c>
      <c r="K246" s="55">
        <v>6.9382546871412348E-2</v>
      </c>
      <c r="L246" s="104">
        <v>69382546</v>
      </c>
      <c r="M246" s="55">
        <v>6.9382547526416052E-2</v>
      </c>
      <c r="N246" s="55">
        <v>2.9522871427053325</v>
      </c>
      <c r="O246" s="106">
        <v>14.570546479364552</v>
      </c>
      <c r="P246" s="55">
        <v>6.9382547526416052E-2</v>
      </c>
      <c r="Q246" s="55">
        <v>8.031688068665449E-2</v>
      </c>
      <c r="R246" s="55">
        <v>3.614457831325301E-2</v>
      </c>
      <c r="S246" s="74">
        <v>1.1599999999999999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9.3233285900382743</v>
      </c>
      <c r="J247" s="55">
        <v>7.0240128469684221E-2</v>
      </c>
      <c r="K247" s="55">
        <v>7.0240128469684221E-2</v>
      </c>
      <c r="L247" s="104">
        <v>70240128</v>
      </c>
      <c r="M247" s="55">
        <v>7.0240129545282845E-2</v>
      </c>
      <c r="N247" s="55">
        <v>3.3400847484347662</v>
      </c>
      <c r="O247" s="106">
        <v>13.984992885057412</v>
      </c>
      <c r="P247" s="55">
        <v>7.0240129545282845E-2</v>
      </c>
      <c r="Q247" s="55">
        <v>8.1174019704654418E-2</v>
      </c>
      <c r="R247" s="55">
        <v>2.4096385542168676E-2</v>
      </c>
      <c r="S247" s="74">
        <v>1.1599999999999999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>
        <v>2.6597014627933002</v>
      </c>
      <c r="J248" s="55">
        <v>4.2805665592114205E-2</v>
      </c>
      <c r="K248" s="55">
        <v>4.2805665592114205E-2</v>
      </c>
      <c r="L248" s="104">
        <v>42805665</v>
      </c>
      <c r="M248" s="55">
        <v>4.2805665941724649E-2</v>
      </c>
      <c r="N248" s="55">
        <v>2.3589859910187303</v>
      </c>
      <c r="O248" s="106" cm="1">
        <f t="array" ref="O248:O250">G248:G250*1.5</f>
        <v>45</v>
      </c>
      <c r="P248" s="55">
        <v>4.2805665941724649E-2</v>
      </c>
      <c r="Q248" s="55">
        <v>5.3738888128516647E-2</v>
      </c>
      <c r="R248" s="55">
        <v>2.4096385542168676E-2</v>
      </c>
      <c r="S248" s="74">
        <v>1.26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3.8275073461861311</v>
      </c>
      <c r="J249" s="55">
        <v>6.5884437971299684E-2</v>
      </c>
      <c r="K249" s="55">
        <v>6.5884437971299684E-2</v>
      </c>
      <c r="L249" s="104">
        <v>65884437</v>
      </c>
      <c r="M249" s="55">
        <v>6.5884438449457641E-2</v>
      </c>
      <c r="N249" s="55">
        <v>4.287450422060104</v>
      </c>
      <c r="O249" s="106">
        <v>60.142499999999998</v>
      </c>
      <c r="P249" s="55">
        <v>6.5884438449457641E-2</v>
      </c>
      <c r="Q249" s="55">
        <v>7.6816778613152351E-2</v>
      </c>
      <c r="R249" s="55">
        <v>6.0240963855421686E-2</v>
      </c>
      <c r="S249" s="74">
        <v>1.17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3.2054184600323512</v>
      </c>
      <c r="J250" s="55">
        <v>5.8053438108574232E-2</v>
      </c>
      <c r="K250" s="55">
        <v>5.8053438108574232E-2</v>
      </c>
      <c r="L250" s="104">
        <v>58053438</v>
      </c>
      <c r="M250" s="55">
        <v>5.8053439277175663E-2</v>
      </c>
      <c r="N250" s="55">
        <v>4.3579920714619629</v>
      </c>
      <c r="O250" s="106">
        <v>51.333750000000009</v>
      </c>
      <c r="P250" s="55">
        <v>5.8053439277175663E-2</v>
      </c>
      <c r="Q250" s="55">
        <v>6.898489444868279E-2</v>
      </c>
      <c r="R250" s="55">
        <v>4.8192771084337352E-2</v>
      </c>
      <c r="S250" s="74">
        <v>1.19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1.0898834289354082</v>
      </c>
      <c r="J251" s="55">
        <v>2.0552797581236751E-2</v>
      </c>
      <c r="K251" s="55">
        <v>2.0552797581236751E-2</v>
      </c>
      <c r="L251" s="104">
        <v>20552797</v>
      </c>
      <c r="M251" s="55">
        <v>2.0552797452161545E-2</v>
      </c>
      <c r="N251" s="55">
        <v>1.7482512691275578</v>
      </c>
      <c r="O251" s="106" cm="1">
        <f t="array" ref="O251:O253">G251:G253*1.5</f>
        <v>11.25</v>
      </c>
      <c r="P251" s="55">
        <v>2.0552797452161545E-2</v>
      </c>
      <c r="Q251" s="55">
        <v>3.1483369661150763E-2</v>
      </c>
      <c r="R251" s="55">
        <v>2.4096385542168676E-2</v>
      </c>
      <c r="S251" s="74">
        <v>1.53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1.104355945771009</v>
      </c>
      <c r="J252" s="103">
        <v>2.1357293160881693E-2</v>
      </c>
      <c r="K252" s="103">
        <v>2.1357293160881693E-2</v>
      </c>
      <c r="L252" s="104">
        <v>21357293</v>
      </c>
      <c r="M252" s="103">
        <v>2.1357293469860456E-2</v>
      </c>
      <c r="N252" s="103">
        <v>2.0299347163143189</v>
      </c>
      <c r="O252" s="106">
        <v>11.25</v>
      </c>
      <c r="P252" s="55">
        <v>2.1357293469860456E-2</v>
      </c>
      <c r="Q252" s="103">
        <v>3.2286981678026613E-2</v>
      </c>
      <c r="R252" s="55">
        <v>1.2048192771084338E-2</v>
      </c>
      <c r="S252" s="74">
        <v>1.51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1.3929916751024347</v>
      </c>
      <c r="J253" s="103">
        <v>5.505183201489422E-2</v>
      </c>
      <c r="K253" s="103">
        <v>5.505183201489422E-2</v>
      </c>
      <c r="L253" s="104">
        <v>55051832</v>
      </c>
      <c r="M253" s="103">
        <v>5.5051833211140329E-2</v>
      </c>
      <c r="N253" s="103">
        <v>6.0587601144774492</v>
      </c>
      <c r="O253" s="106">
        <v>11.25</v>
      </c>
      <c r="P253" s="55">
        <v>5.5051833211140329E-2</v>
      </c>
      <c r="Q253" s="103">
        <v>6.5980192385584044E-2</v>
      </c>
      <c r="R253" s="55">
        <v>6.0240963855421686E-2</v>
      </c>
      <c r="S253" s="74">
        <v>1.2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0.72939311464262713</v>
      </c>
      <c r="J254" s="103">
        <v>2.9266685649382691E-2</v>
      </c>
      <c r="K254" s="103">
        <v>2.9266685649382691E-2</v>
      </c>
      <c r="L254" s="104">
        <v>29266685</v>
      </c>
      <c r="M254" s="103">
        <v>2.9266685643867085E-2</v>
      </c>
      <c r="N254" s="103">
        <v>3.805100986321126</v>
      </c>
      <c r="O254" s="106"/>
      <c r="P254" s="55">
        <v>2.9266685643867085E-2</v>
      </c>
      <c r="Q254" s="103">
        <v>4.0193279844058877E-2</v>
      </c>
      <c r="R254" s="55">
        <v>7.2289156626506021E-2</v>
      </c>
      <c r="S254" s="74">
        <v>1.37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0.12497782326326549</v>
      </c>
      <c r="J255" s="103">
        <v>4.9522393716077842E-3</v>
      </c>
      <c r="K255" s="103">
        <v>4.9522393716077842E-3</v>
      </c>
      <c r="L255" s="104">
        <v>4952239</v>
      </c>
      <c r="M255" s="103">
        <v>4.95223910894926E-3</v>
      </c>
      <c r="N255" s="103">
        <v>0.7428219980442442</v>
      </c>
      <c r="O255" s="106"/>
      <c r="P255" s="55">
        <v>4.95223910894926E-3</v>
      </c>
      <c r="Q255" s="103">
        <v>1.5877065333418372E-2</v>
      </c>
      <c r="R255" s="55">
        <v>2.4096385542168676E-2</v>
      </c>
      <c r="S255" s="74">
        <v>3.21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7.2094339496267784E-2</v>
      </c>
      <c r="J256" s="103">
        <v>2.804823939669908E-3</v>
      </c>
      <c r="K256" s="103">
        <v>2.804823939669908E-3</v>
      </c>
      <c r="L256" s="104">
        <v>2804823</v>
      </c>
      <c r="M256" s="103">
        <v>2.8048230617061074E-3</v>
      </c>
      <c r="N256" s="103">
        <v>0.47673427635378118</v>
      </c>
      <c r="O256" s="106"/>
      <c r="P256" s="55">
        <v>2.8048230617061074E-3</v>
      </c>
      <c r="Q256" s="103">
        <v>2.9228540613799353E-3</v>
      </c>
      <c r="R256" s="55">
        <v>3.614457831325301E-2</v>
      </c>
      <c r="S256" s="74">
        <v>1.04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6.6966719286669779E-2</v>
      </c>
      <c r="J257" s="103">
        <v>2.5097301429730743E-3</v>
      </c>
      <c r="K257" s="103">
        <v>2.5097301429730743E-3</v>
      </c>
      <c r="L257" s="104">
        <v>2509730</v>
      </c>
      <c r="M257" s="103">
        <v>2.5097300552140611E-3</v>
      </c>
      <c r="N257" s="103">
        <v>0.47674016555198245</v>
      </c>
      <c r="O257" s="106"/>
      <c r="P257" s="55">
        <v>2.5097300552140611E-3</v>
      </c>
      <c r="Q257" s="103">
        <v>2.440185051243886E-3</v>
      </c>
      <c r="R257" s="55">
        <v>0</v>
      </c>
      <c r="S257" s="74">
        <v>0.97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2.4326005754281357E-2</v>
      </c>
      <c r="J258" s="103">
        <v>2.1230994154358357E-3</v>
      </c>
      <c r="K258" s="103">
        <v>2.1230994154358357E-3</v>
      </c>
      <c r="L258" s="104">
        <v>2123099</v>
      </c>
      <c r="M258" s="103">
        <v>2.1230990467081788E-3</v>
      </c>
      <c r="N258" s="103">
        <v>0.47674986899705379</v>
      </c>
      <c r="O258" s="106"/>
      <c r="P258" s="55">
        <v>2.1230990467081788E-3</v>
      </c>
      <c r="Q258" s="103">
        <v>8.7426091835947923E-3</v>
      </c>
      <c r="R258" s="55">
        <v>6.0240963855421686E-2</v>
      </c>
      <c r="S258" s="74">
        <v>4.12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2.25968552113501E-2</v>
      </c>
      <c r="J259" s="103">
        <v>1.7371227951110126E-3</v>
      </c>
      <c r="K259" s="103">
        <v>1.7371227951110126E-3</v>
      </c>
      <c r="L259" s="104">
        <v>1737122</v>
      </c>
      <c r="M259" s="103">
        <v>1.7371220382166848E-3</v>
      </c>
      <c r="N259" s="103">
        <v>0.47676340036737136</v>
      </c>
      <c r="O259" s="106"/>
      <c r="P259" s="55">
        <v>1.7371220382166848E-3</v>
      </c>
      <c r="Q259" s="103">
        <v>1.3861060291082267E-3</v>
      </c>
      <c r="R259" s="55">
        <v>2.4096385542168676E-2</v>
      </c>
      <c r="S259" s="74">
        <v>0.8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2.2039159728548922E-2</v>
      </c>
      <c r="J260" s="103">
        <v>1.4696316446680372E-3</v>
      </c>
      <c r="K260" s="103">
        <v>1.4696316446680372E-3</v>
      </c>
      <c r="L260" s="104">
        <v>1469631</v>
      </c>
      <c r="M260" s="103">
        <v>1.4696310323318827E-3</v>
      </c>
      <c r="N260" s="103">
        <v>0.4767765675640051</v>
      </c>
      <c r="O260" s="106"/>
      <c r="P260" s="55">
        <v>1.4696310323318827E-3</v>
      </c>
      <c r="Q260" s="103">
        <v>1.0687470224436874E-3</v>
      </c>
      <c r="R260" s="55">
        <v>1.2048192771084338E-2</v>
      </c>
      <c r="S260" s="74">
        <v>0.73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2.2228411656439184E-2</v>
      </c>
      <c r="J261" s="103">
        <v>1.2733935167553861E-3</v>
      </c>
      <c r="K261" s="103">
        <v>1.2733935167553861E-3</v>
      </c>
      <c r="L261" s="104">
        <v>1273393</v>
      </c>
      <c r="M261" s="103">
        <v>1.2733930280146466E-3</v>
      </c>
      <c r="N261" s="103">
        <v>0.47678923642746512</v>
      </c>
      <c r="O261" s="106"/>
      <c r="P261" s="55">
        <v>1.2733930280146466E-3</v>
      </c>
      <c r="Q261" s="103">
        <v>9.5641002008461039E-5</v>
      </c>
      <c r="R261" s="55">
        <v>0</v>
      </c>
      <c r="S261" s="74">
        <v>0.08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2.28924805498666E-2</v>
      </c>
      <c r="J262" s="103">
        <v>1.123570019460108E-3</v>
      </c>
      <c r="K262" s="103">
        <v>1.123570019460108E-3</v>
      </c>
      <c r="L262" s="104">
        <v>1123570</v>
      </c>
      <c r="M262" s="103">
        <v>1.1235700247185405E-3</v>
      </c>
      <c r="N262" s="103">
        <v>0.4768015430076688</v>
      </c>
      <c r="O262" s="106"/>
      <c r="P262" s="55">
        <v>1.1235700247185405E-3</v>
      </c>
      <c r="Q262" s="103">
        <v>5.4626001147146026E-5</v>
      </c>
      <c r="R262" s="55">
        <v>0</v>
      </c>
      <c r="S262" s="74">
        <v>0.05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2.396214345368259E-2</v>
      </c>
      <c r="J263" s="103">
        <v>1.005181039675463E-3</v>
      </c>
      <c r="K263" s="103">
        <v>1.005181039675463E-3</v>
      </c>
      <c r="L263" s="104">
        <v>1005181</v>
      </c>
      <c r="M263" s="103">
        <v>1.0051810221139825E-3</v>
      </c>
      <c r="N263" s="103">
        <v>0.47681315127714369</v>
      </c>
      <c r="O263" s="106"/>
      <c r="P263" s="55">
        <v>1.0051810221139825E-3</v>
      </c>
      <c r="Q263" s="103">
        <v>4.6689000980469022E-5</v>
      </c>
      <c r="R263" s="55">
        <v>0</v>
      </c>
      <c r="S263" s="74">
        <v>0.05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2.5385893394589968E-2</v>
      </c>
      <c r="J264" s="103">
        <v>9.0932482276249657E-4</v>
      </c>
      <c r="K264" s="103">
        <v>9.0932482276249657E-4</v>
      </c>
      <c r="L264" s="104">
        <v>909324</v>
      </c>
      <c r="M264" s="103">
        <v>9.093240200051284E-4</v>
      </c>
      <c r="N264" s="103">
        <v>0.47682384680065226</v>
      </c>
      <c r="O264" s="106"/>
      <c r="P264" s="55">
        <v>9.093240200051284E-4</v>
      </c>
      <c r="Q264" s="103">
        <v>3.9868000837228018E-5</v>
      </c>
      <c r="R264" s="55">
        <v>0</v>
      </c>
      <c r="S264" s="74">
        <v>0.04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2.7099895350435253E-2</v>
      </c>
      <c r="J265" s="55">
        <v>8.3013368669094959E-4</v>
      </c>
      <c r="K265" s="55">
        <v>8.3013368669094959E-4</v>
      </c>
      <c r="L265" s="104">
        <v>830133</v>
      </c>
      <c r="M265" s="55">
        <v>8.3013301826292637E-4</v>
      </c>
      <c r="N265" s="55">
        <v>0.47683447957445124</v>
      </c>
      <c r="O265" s="106"/>
      <c r="P265" s="55">
        <v>8.3013301826292637E-4</v>
      </c>
      <c r="Q265" s="55">
        <v>3.4094000715974015E-5</v>
      </c>
      <c r="R265" s="55">
        <v>0</v>
      </c>
      <c r="S265" s="74">
        <v>0.04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2.9236278422170883E-2</v>
      </c>
      <c r="J266" s="55">
        <v>7.637316112796452E-4</v>
      </c>
      <c r="K266" s="55">
        <v>7.637316112796452E-4</v>
      </c>
      <c r="L266" s="104">
        <v>763731</v>
      </c>
      <c r="M266" s="55">
        <v>7.6373101680208232E-4</v>
      </c>
      <c r="N266" s="55">
        <v>0.4768445555085678</v>
      </c>
      <c r="O266" s="106"/>
      <c r="P266" s="55">
        <v>7.6373101680208232E-4</v>
      </c>
      <c r="Q266" s="55">
        <v>2.9074000610554013E-5</v>
      </c>
      <c r="R266" s="55">
        <v>0</v>
      </c>
      <c r="S266" s="74">
        <v>0.04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3.1580043117944212E-2</v>
      </c>
      <c r="J267" s="55">
        <v>7.071189725497358E-4</v>
      </c>
      <c r="K267" s="55">
        <v>7.071189725497358E-4</v>
      </c>
      <c r="L267" s="104">
        <v>707118</v>
      </c>
      <c r="M267" s="55">
        <v>7.0711801555659634E-4</v>
      </c>
      <c r="N267" s="55">
        <v>0.47685383794968184</v>
      </c>
      <c r="O267" s="106"/>
      <c r="P267" s="55">
        <v>7.0711801555659634E-4</v>
      </c>
      <c r="Q267" s="55">
        <v>2.4921000523341011E-5</v>
      </c>
      <c r="R267" s="55">
        <v>0</v>
      </c>
      <c r="S267" s="74">
        <v>0.04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3.4194872756351864E-2</v>
      </c>
      <c r="J268" s="55">
        <v>6.5833724771981498E-4</v>
      </c>
      <c r="K268" s="55">
        <v>6.5833724771981498E-4</v>
      </c>
      <c r="L268" s="104">
        <v>658337</v>
      </c>
      <c r="M268" s="55">
        <v>6.583370144834143E-4</v>
      </c>
      <c r="N268" s="55">
        <v>0.47686335188396123</v>
      </c>
      <c r="O268" s="106"/>
      <c r="P268" s="55">
        <v>6.583370144834143E-4</v>
      </c>
      <c r="Q268" s="55">
        <v>2.142800044998801E-5</v>
      </c>
      <c r="R268" s="55">
        <v>0</v>
      </c>
      <c r="S268" s="74">
        <v>0.03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3.7113770002210493E-2</v>
      </c>
      <c r="J269" s="55">
        <v>6.1581864307600311E-4</v>
      </c>
      <c r="K269" s="55">
        <v>6.1581864307600311E-4</v>
      </c>
      <c r="L269" s="104">
        <v>615818</v>
      </c>
      <c r="M269" s="55">
        <v>6.1581801354799635E-4</v>
      </c>
      <c r="N269" s="55">
        <v>0.47687156226348298</v>
      </c>
      <c r="O269" s="106"/>
      <c r="P269" s="55">
        <v>6.1581801354799635E-4</v>
      </c>
      <c r="Q269" s="55">
        <v>1.8467000387807009E-5</v>
      </c>
      <c r="R269" s="55">
        <v>0</v>
      </c>
      <c r="S269" s="74">
        <v>0.03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4.0593131190210081E-2</v>
      </c>
      <c r="J270" s="55">
        <v>5.78461968124178E-4</v>
      </c>
      <c r="K270" s="55">
        <v>5.78461968124178E-4</v>
      </c>
      <c r="L270" s="104">
        <v>578461</v>
      </c>
      <c r="M270" s="55">
        <v>5.7846101272614225E-4</v>
      </c>
      <c r="N270" s="55">
        <v>0.47687927399587166</v>
      </c>
      <c r="O270" s="106"/>
      <c r="P270" s="55">
        <v>5.7846101272614225E-4</v>
      </c>
      <c r="Q270" s="55">
        <v>1.5860000333060006E-5</v>
      </c>
      <c r="R270" s="55">
        <v>0</v>
      </c>
      <c r="S270" s="74">
        <v>0.03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4.4085587336342602E-2</v>
      </c>
      <c r="J271" s="55">
        <v>5.4538871612119745E-4</v>
      </c>
      <c r="K271" s="55">
        <v>5.4538871612119745E-4</v>
      </c>
      <c r="L271" s="75">
        <v>545388</v>
      </c>
      <c r="M271" s="55">
        <v>5.4538801199853623E-4</v>
      </c>
      <c r="N271" s="55">
        <v>0.47688693903755852</v>
      </c>
      <c r="O271" s="106"/>
      <c r="P271" s="55">
        <v>5.4538801199853623E-4</v>
      </c>
      <c r="Q271" s="55">
        <v>1.3769000289149006E-5</v>
      </c>
      <c r="R271" s="55">
        <v>0</v>
      </c>
      <c r="S271" s="74">
        <v>0.03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4.8268761800514107E-2</v>
      </c>
      <c r="J272" s="55">
        <v>5.1585858791259524E-4</v>
      </c>
      <c r="K272" s="55">
        <v>5.1585858791259524E-4</v>
      </c>
      <c r="L272" s="75">
        <v>515858</v>
      </c>
      <c r="M272" s="55">
        <v>5.1585801134887627E-4</v>
      </c>
      <c r="N272" s="55">
        <v>0.47689400699815959</v>
      </c>
      <c r="O272" s="106"/>
      <c r="P272" s="55">
        <v>5.1585801134887627E-4</v>
      </c>
      <c r="Q272" s="55">
        <v>1.1894000249774005E-5</v>
      </c>
      <c r="R272" s="55">
        <v>0</v>
      </c>
      <c r="S272" s="74">
        <v>0.02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5.2706081235191854E-2</v>
      </c>
      <c r="J273" s="55">
        <v>4.8940137277103831E-4</v>
      </c>
      <c r="K273" s="55">
        <v>4.8940137277103831E-4</v>
      </c>
      <c r="L273" s="75">
        <v>489401</v>
      </c>
      <c r="M273" s="55">
        <v>4.8940101076682221E-4</v>
      </c>
      <c r="N273" s="55">
        <v>0.47690064546552569</v>
      </c>
      <c r="O273" s="106"/>
      <c r="P273" s="55">
        <v>4.8940101076682221E-4</v>
      </c>
      <c r="Q273" s="55">
        <v>1.0334000217014005E-5</v>
      </c>
      <c r="R273" s="55">
        <v>0</v>
      </c>
      <c r="S273" s="74">
        <v>0.02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5.6674294793058093E-3</v>
      </c>
      <c r="J274" s="55">
        <v>3.6094589092555614E-4</v>
      </c>
      <c r="K274" s="55">
        <v>3.6094589092555614E-4</v>
      </c>
      <c r="L274" s="75">
        <v>360945</v>
      </c>
      <c r="M274" s="55">
        <v>3.6094500794079016E-4</v>
      </c>
      <c r="N274" s="55">
        <v>0.47693043748444175</v>
      </c>
      <c r="O274" s="106"/>
      <c r="P274" s="55">
        <v>3.6094500794079016E-4</v>
      </c>
      <c r="Q274" s="55">
        <v>7.0885001488585036E-5</v>
      </c>
      <c r="R274" s="55">
        <v>0</v>
      </c>
      <c r="S274" s="74">
        <v>0.2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8.9013260294158179E-6</v>
      </c>
      <c r="J275" s="55">
        <v>7.9534784745313569E-8</v>
      </c>
      <c r="K275" s="55">
        <v>7.9534784745313569E-8</v>
      </c>
      <c r="L275" s="75">
        <v>79</v>
      </c>
      <c r="M275" s="55">
        <v>7.9000001738000044E-8</v>
      </c>
      <c r="N275" s="55">
        <v>1.8802566863535393E-4</v>
      </c>
      <c r="O275" s="106"/>
      <c r="P275" s="55">
        <v>7.9000001738000044E-8</v>
      </c>
      <c r="Q275" s="55">
        <v>9.9440002088240046E-6</v>
      </c>
      <c r="R275" s="55">
        <v>0</v>
      </c>
      <c r="S275" s="74">
        <v>125.87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55">
        <v>2.9250000614250014E-6</v>
      </c>
      <c r="R276" s="55">
        <v>0</v>
      </c>
      <c r="S276" s="74">
        <v>0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55">
        <v>1.4620000307020006E-6</v>
      </c>
      <c r="R277" s="55">
        <v>0</v>
      </c>
      <c r="S277" s="74">
        <v>0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55">
        <v>6.0230001264830023E-6</v>
      </c>
      <c r="R283" s="55">
        <v>0</v>
      </c>
      <c r="S283" s="74">
        <v>0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5.7327040720784241</v>
      </c>
      <c r="J292" s="55">
        <v>2.8328017909493428E-5</v>
      </c>
      <c r="K292" s="55">
        <v>2.8328017909493428E-5</v>
      </c>
      <c r="L292" s="75">
        <v>28328</v>
      </c>
      <c r="M292" s="55">
        <v>2.8328000623216014E-5</v>
      </c>
      <c r="N292" s="55">
        <v>3.5106717341438691</v>
      </c>
      <c r="O292" s="106"/>
      <c r="P292" s="55">
        <v>2.8328000623216014E-5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4" t="s">
        <v>49</v>
      </c>
      <c r="B295" s="214"/>
      <c r="C295" s="214"/>
      <c r="D295" s="214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0.32612464381733935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0.10345893327448361</v>
      </c>
      <c r="V300" s="202">
        <f>V299*12</f>
        <v>3.9134957258080725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0.1477424547027687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0.17235169912466811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278.26354585929943</v>
      </c>
      <c r="J303" s="180">
        <v>0.134111087606788</v>
      </c>
      <c r="K303" s="180">
        <v>0.13411108760678797</v>
      </c>
      <c r="L303" s="189">
        <v>134111087</v>
      </c>
      <c r="M303" s="180">
        <v>0.13411109021866616</v>
      </c>
      <c r="N303" s="180">
        <v>0.47662122652687278</v>
      </c>
      <c r="O303" s="106"/>
      <c r="P303" s="180">
        <v>0.13411109021866616</v>
      </c>
      <c r="Q303" s="180">
        <v>0</v>
      </c>
      <c r="R303" s="180">
        <v>3.614457831325301E-2</v>
      </c>
      <c r="S303" s="190">
        <v>0</v>
      </c>
      <c r="U303" s="180">
        <v>0.19156994155362531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0.20352906012141281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0.2124176204926165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0.2238547448554957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0.2317768943331554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0.23858782966221381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0.2452601550632903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10.691452201382413</v>
      </c>
      <c r="J310" s="180">
        <v>3.7790003354981096E-2</v>
      </c>
      <c r="K310" s="180">
        <v>3.7790003354981089E-2</v>
      </c>
      <c r="L310" s="189">
        <v>37790003</v>
      </c>
      <c r="M310" s="180">
        <v>3.7790003906960093E-2</v>
      </c>
      <c r="N310" s="180">
        <v>0.4766141288139169</v>
      </c>
      <c r="O310" s="106"/>
      <c r="P310" s="180">
        <v>3.7790003906960093E-2</v>
      </c>
      <c r="Q310" s="180">
        <v>1.1910025238200506E-2</v>
      </c>
      <c r="R310" s="180">
        <v>7.2289156626506021E-2</v>
      </c>
      <c r="S310" s="190">
        <v>0.32</v>
      </c>
      <c r="T310" s="92"/>
      <c r="U310" s="180">
        <v>0.26066190244815229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7.4401244853790889</v>
      </c>
      <c r="J311" s="180">
        <v>3.091942161160861E-2</v>
      </c>
      <c r="K311" s="180">
        <v>3.0919421611608603E-2</v>
      </c>
      <c r="L311" s="189">
        <v>30919421</v>
      </c>
      <c r="M311" s="180">
        <v>3.0919421742066123E-2</v>
      </c>
      <c r="N311" s="180">
        <v>0.54415407185408549</v>
      </c>
      <c r="O311" s="106"/>
      <c r="P311" s="180">
        <v>3.0919421742066123E-2</v>
      </c>
      <c r="Q311" s="180">
        <v>4.186222683724454E-2</v>
      </c>
      <c r="R311" s="180">
        <v>7.2289156626506021E-2</v>
      </c>
      <c r="S311" s="190">
        <v>1.35</v>
      </c>
      <c r="T311" s="92"/>
      <c r="U311" s="180">
        <v>0.28110920670866091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21.096926632996123</v>
      </c>
      <c r="J312" s="180">
        <v>0.10006381769825923</v>
      </c>
      <c r="K312" s="180">
        <v>0.1000638176982592</v>
      </c>
      <c r="L312" s="189">
        <v>100063817</v>
      </c>
      <c r="M312" s="180">
        <v>0.10006381940153167</v>
      </c>
      <c r="N312" s="180">
        <v>2.2600987442451594</v>
      </c>
      <c r="O312" s="106"/>
      <c r="P312" s="180">
        <v>0.10006381940153167</v>
      </c>
      <c r="Q312" s="180">
        <v>0.11100911122018223</v>
      </c>
      <c r="R312" s="180">
        <v>7.2289156626506021E-2</v>
      </c>
      <c r="S312" s="190">
        <v>1.1100000000000001</v>
      </c>
      <c r="T312" s="92"/>
      <c r="U312" s="180">
        <v>0.29715234513713079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18.948326322343689</v>
      </c>
      <c r="J313" s="180">
        <v>0.10042150020831979</v>
      </c>
      <c r="K313" s="180">
        <v>0.10042150020831976</v>
      </c>
      <c r="L313" s="189">
        <v>100421500</v>
      </c>
      <c r="M313" s="180">
        <v>0.10042150241011606</v>
      </c>
      <c r="N313" s="180">
        <v>2.7692722034840229</v>
      </c>
      <c r="O313" s="106"/>
      <c r="P313" s="180">
        <v>0.10042150241011606</v>
      </c>
      <c r="Q313" s="180">
        <v>0.1113663652273273</v>
      </c>
      <c r="R313" s="180">
        <v>8.4337349397590355E-2</v>
      </c>
      <c r="S313" s="190">
        <v>1.1100000000000001</v>
      </c>
      <c r="T313" s="92"/>
      <c r="U313" s="180">
        <v>0.31023955488282312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12.014381092632856</v>
      </c>
      <c r="J314" s="180">
        <v>6.9641550981339728E-2</v>
      </c>
      <c r="K314" s="180">
        <v>6.9641550981339714E-2</v>
      </c>
      <c r="L314" s="189">
        <v>69641550</v>
      </c>
      <c r="M314" s="180">
        <v>6.9641551671397239E-2</v>
      </c>
      <c r="N314" s="180">
        <v>2.2681860416736481</v>
      </c>
      <c r="O314" s="106"/>
      <c r="P314" s="180">
        <v>6.9641551671397239E-2</v>
      </c>
      <c r="Q314" s="180">
        <v>8.0584666611693334E-2</v>
      </c>
      <c r="R314" s="180">
        <v>3.614457831325301E-2</v>
      </c>
      <c r="S314" s="190">
        <v>1.1599999999999999</v>
      </c>
      <c r="T314" s="92"/>
      <c r="U314" s="180">
        <v>0.32182664517900977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10.932066027898133</v>
      </c>
      <c r="J315" s="180">
        <v>6.8422709983724503E-2</v>
      </c>
      <c r="K315" s="180">
        <v>6.8422709983724489E-2</v>
      </c>
      <c r="L315" s="189">
        <v>68422709</v>
      </c>
      <c r="M315" s="180">
        <v>6.8422710642145057E-2</v>
      </c>
      <c r="N315" s="180">
        <v>2.5701313514556734</v>
      </c>
      <c r="O315" s="106"/>
      <c r="P315" s="180">
        <v>6.8422710642145057E-2</v>
      </c>
      <c r="Q315" s="180">
        <v>7.9365330587306618E-2</v>
      </c>
      <c r="R315" s="180">
        <v>2.4096385542168676E-2</v>
      </c>
      <c r="S315" s="190">
        <v>1.1599999999999999</v>
      </c>
      <c r="T315" s="92"/>
      <c r="U315" s="180">
        <v>0.3318149513890582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10.403465381258822</v>
      </c>
      <c r="J316" s="180">
        <v>6.9378067364192025E-2</v>
      </c>
      <c r="K316" s="180">
        <v>6.9378067364192011E-2</v>
      </c>
      <c r="L316" s="189">
        <v>69378067</v>
      </c>
      <c r="M316" s="180">
        <v>6.937806866507365E-2</v>
      </c>
      <c r="N316" s="180">
        <v>2.952627065259025</v>
      </c>
      <c r="O316" s="106"/>
      <c r="P316" s="180">
        <v>6.937806866507365E-2</v>
      </c>
      <c r="Q316" s="180">
        <v>8.0320283606405668E-2</v>
      </c>
      <c r="R316" s="180">
        <v>3.614457831325301E-2</v>
      </c>
      <c r="S316" s="190">
        <v>1.1599999999999999</v>
      </c>
      <c r="T316" s="92"/>
      <c r="U316" s="180">
        <v>0.34086752296805989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9.9651083132128537</v>
      </c>
      <c r="J317" s="180">
        <v>7.0235651013291878E-2</v>
      </c>
      <c r="K317" s="180">
        <v>7.0235651013291864E-2</v>
      </c>
      <c r="L317" s="189">
        <v>70235651</v>
      </c>
      <c r="M317" s="180">
        <v>7.0235652685655667E-2</v>
      </c>
      <c r="N317" s="180">
        <v>3.3399858193052432</v>
      </c>
      <c r="O317" s="106">
        <v>1.5</v>
      </c>
      <c r="P317" s="180">
        <v>7.0235652685655667E-2</v>
      </c>
      <c r="Q317" s="180">
        <v>8.1177459623549192E-2</v>
      </c>
      <c r="R317" s="180">
        <v>2.4096385542168676E-2</v>
      </c>
      <c r="S317" s="190">
        <v>1.1599999999999999</v>
      </c>
      <c r="T317" s="92"/>
      <c r="U317" s="180">
        <v>0.34935122503885169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>
        <v>2.8342326067973915</v>
      </c>
      <c r="J318" s="180">
        <v>4.2801191234239443E-2</v>
      </c>
      <c r="K318" s="180">
        <v>4.2801191234239436E-2</v>
      </c>
      <c r="L318" s="189">
        <v>42801191</v>
      </c>
      <c r="M318" s="180">
        <v>4.280119202722861E-2</v>
      </c>
      <c r="N318" s="180">
        <v>2.3584057808578476</v>
      </c>
      <c r="O318" s="106" cm="1">
        <f t="array" ref="O318:O362">G318:G362*O317</f>
        <v>5.01</v>
      </c>
      <c r="P318" s="180">
        <v>4.280119202722861E-2</v>
      </c>
      <c r="Q318" s="180">
        <v>5.3735220074704403E-2</v>
      </c>
      <c r="R318" s="180">
        <v>2.4096385542168676E-2</v>
      </c>
      <c r="S318" s="190">
        <v>1.26</v>
      </c>
      <c r="T318" s="92"/>
      <c r="U318" s="180">
        <v>0.3605551984261669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4.055441464595817</v>
      </c>
      <c r="J319" s="180">
        <v>6.5879967708554629E-2</v>
      </c>
      <c r="K319" s="180">
        <v>6.5879967708554615E-2</v>
      </c>
      <c r="L319" s="189">
        <v>65879967</v>
      </c>
      <c r="M319" s="180">
        <v>6.5879968581119247E-2</v>
      </c>
      <c r="N319" s="180">
        <v>4.2877010522553372</v>
      </c>
      <c r="O319" s="106">
        <v>6.6899999999999995</v>
      </c>
      <c r="P319" s="180">
        <v>6.5879968581119247E-2</v>
      </c>
      <c r="Q319" s="180">
        <v>7.6811535536230713E-2</v>
      </c>
      <c r="R319" s="180">
        <v>6.0240963855421686E-2</v>
      </c>
      <c r="S319" s="190">
        <v>1.17</v>
      </c>
      <c r="T319" s="92"/>
      <c r="U319" s="180">
        <v>0.37370438411580259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3.3841761205816949</v>
      </c>
      <c r="J320" s="180">
        <v>5.8048971945482968E-2</v>
      </c>
      <c r="K320" s="180">
        <v>5.8048971945482954E-2</v>
      </c>
      <c r="L320" s="189">
        <v>58048971</v>
      </c>
      <c r="M320" s="180">
        <v>5.8048972393175337E-2</v>
      </c>
      <c r="N320" s="180">
        <v>4.3578088121543326</v>
      </c>
      <c r="O320" s="106">
        <v>5.7149999999999999</v>
      </c>
      <c r="P320" s="180">
        <v>5.8048972393175337E-2</v>
      </c>
      <c r="Q320" s="180">
        <v>6.8980185379603709E-2</v>
      </c>
      <c r="R320" s="180">
        <v>4.8192771084337352E-2</v>
      </c>
      <c r="S320" s="190">
        <v>1.19</v>
      </c>
      <c r="T320" s="92"/>
      <c r="U320" s="180">
        <v>0.38520961490905142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1.1492781326492072</v>
      </c>
      <c r="J321" s="180">
        <v>2.0548335518230956E-2</v>
      </c>
      <c r="K321" s="180">
        <v>2.0548335518230952E-2</v>
      </c>
      <c r="L321" s="189">
        <v>20548335</v>
      </c>
      <c r="M321" s="180">
        <v>2.0548335493160052E-2</v>
      </c>
      <c r="N321" s="180">
        <v>1.7478522473520468</v>
      </c>
      <c r="O321" s="106">
        <v>2.5049999999999999</v>
      </c>
      <c r="P321" s="180">
        <v>2.0548335493160052E-2</v>
      </c>
      <c r="Q321" s="180">
        <v>3.1481220629624412E-2</v>
      </c>
      <c r="R321" s="180">
        <v>2.4096385542168676E-2</v>
      </c>
      <c r="S321" s="190">
        <v>1.53</v>
      </c>
      <c r="T321" s="92"/>
      <c r="U321" s="180">
        <v>0.39534066872748802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1.1589951539771088</v>
      </c>
      <c r="J322" s="180">
        <v>2.135283519753587E-2</v>
      </c>
      <c r="K322" s="180">
        <v>2.1352835197535867E-2</v>
      </c>
      <c r="L322" s="189">
        <v>21352835</v>
      </c>
      <c r="M322" s="180">
        <v>2.1352835512468051E-2</v>
      </c>
      <c r="N322" s="180">
        <v>2.0296098315223348</v>
      </c>
      <c r="O322" s="106">
        <v>2.5049999999999999</v>
      </c>
      <c r="P322" s="180">
        <v>2.1352835512468051E-2</v>
      </c>
      <c r="Q322" s="180">
        <v>3.2284777645695553E-2</v>
      </c>
      <c r="R322" s="180">
        <v>1.2048192771084338E-2</v>
      </c>
      <c r="S322" s="190">
        <v>1.51</v>
      </c>
      <c r="T322" s="92"/>
      <c r="U322" s="200">
        <v>0.4044570966310263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1.4512520343400295</v>
      </c>
      <c r="J323" s="180">
        <v>5.5047380216325235E-2</v>
      </c>
      <c r="K323" s="180">
        <v>5.5047380216325222E-2</v>
      </c>
      <c r="L323" s="189">
        <v>55047380</v>
      </c>
      <c r="M323" s="180">
        <v>5.5047381321137151E-2</v>
      </c>
      <c r="N323" s="180">
        <v>6.059395694505378</v>
      </c>
      <c r="O323" s="106">
        <v>2.5049999999999999</v>
      </c>
      <c r="P323" s="180">
        <v>5.5047381321137151E-2</v>
      </c>
      <c r="Q323" s="180">
        <v>6.5975688319513767E-2</v>
      </c>
      <c r="R323" s="180">
        <v>6.0240963855421686E-2</v>
      </c>
      <c r="S323" s="190">
        <v>1.2</v>
      </c>
      <c r="T323" s="92"/>
      <c r="U323" s="200">
        <v>0.41638575592592592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0.75956999332121333</v>
      </c>
      <c r="J324" s="180">
        <v>2.9262242042811699E-2</v>
      </c>
      <c r="K324" s="180">
        <v>2.9262242042811692E-2</v>
      </c>
      <c r="L324" s="189">
        <v>29262242</v>
      </c>
      <c r="M324" s="180">
        <v>2.9262242702293825E-2</v>
      </c>
      <c r="N324" s="180">
        <v>3.8051700585525934</v>
      </c>
      <c r="O324" s="106">
        <v>1.5</v>
      </c>
      <c r="P324" s="180">
        <v>2.9262242702293825E-2</v>
      </c>
      <c r="Q324" s="180">
        <v>4.0190536803810739E-2</v>
      </c>
      <c r="R324" s="180">
        <v>7.2289156626506021E-2</v>
      </c>
      <c r="S324" s="190">
        <v>1.37</v>
      </c>
      <c r="T324" s="92"/>
      <c r="U324" s="200">
        <v>0.43017582854625841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0.12887143801878626</v>
      </c>
      <c r="J325" s="180">
        <v>4.9478039636606328E-3</v>
      </c>
      <c r="K325" s="180">
        <v>4.9478039636606319E-3</v>
      </c>
      <c r="L325" s="189">
        <v>4947803</v>
      </c>
      <c r="M325" s="180">
        <v>4.9478031187472748E-3</v>
      </c>
      <c r="N325" s="180">
        <v>0.7422272188047041</v>
      </c>
      <c r="O325" s="106">
        <v>0.60000000000000009</v>
      </c>
      <c r="P325" s="180">
        <v>4.9478031187472748E-3</v>
      </c>
      <c r="Q325" s="180">
        <v>1.5875981317519626E-2</v>
      </c>
      <c r="R325" s="180">
        <v>2.4096385542168676E-2</v>
      </c>
      <c r="S325" s="190">
        <v>3.21</v>
      </c>
      <c r="T325" s="92"/>
      <c r="U325" s="200">
        <v>0.44203375620431418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7.419455345629361E-2</v>
      </c>
      <c r="J326" s="180">
        <v>2.8003967305742774E-3</v>
      </c>
      <c r="K326" s="180">
        <v>2.800396730574277E-3</v>
      </c>
      <c r="L326" s="189">
        <v>2800396</v>
      </c>
      <c r="M326" s="180">
        <v>2.8003960672095055E-3</v>
      </c>
      <c r="N326" s="180">
        <v>0.47604000928136442</v>
      </c>
      <c r="O326" s="106">
        <v>0.12</v>
      </c>
      <c r="P326" s="180">
        <v>2.8003960672095055E-3</v>
      </c>
      <c r="Q326" s="180">
        <v>2.922655058453101E-3</v>
      </c>
      <c r="R326" s="180">
        <v>3.614457831325301E-2</v>
      </c>
      <c r="S326" s="190">
        <v>1.04</v>
      </c>
      <c r="T326" s="92"/>
      <c r="U326" s="200">
        <v>0.45238119047557851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6.8252022555108344E-2</v>
      </c>
      <c r="J327" s="180">
        <v>2.5053111366380144E-3</v>
      </c>
      <c r="K327" s="180">
        <v>2.5053111366380139E-3</v>
      </c>
      <c r="L327" s="189">
        <v>2505311</v>
      </c>
      <c r="M327" s="180">
        <v>2.5053110601274656E-3</v>
      </c>
      <c r="N327" s="180">
        <v>0.47595071760379187</v>
      </c>
      <c r="O327" s="106">
        <v>0.10500000000000001</v>
      </c>
      <c r="P327" s="180">
        <v>2.5053110601274656E-3</v>
      </c>
      <c r="Q327" s="180">
        <v>2.4400190488003811E-3</v>
      </c>
      <c r="R327" s="180">
        <v>0</v>
      </c>
      <c r="S327" s="190">
        <v>0.97</v>
      </c>
      <c r="T327" s="92"/>
      <c r="U327" s="200">
        <v>0.46165760256497168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2.4663097781658518E-2</v>
      </c>
      <c r="J328" s="180">
        <v>2.1186946127542553E-3</v>
      </c>
      <c r="K328" s="180">
        <v>2.1186946127542548E-3</v>
      </c>
      <c r="L328" s="189">
        <v>2118694</v>
      </c>
      <c r="M328" s="180">
        <v>2.1186940508486573E-3</v>
      </c>
      <c r="N328" s="180">
        <v>0.47583493911984087</v>
      </c>
      <c r="O328" s="106">
        <v>0.15000000000000002</v>
      </c>
      <c r="P328" s="180">
        <v>2.1186940508486573E-3</v>
      </c>
      <c r="Q328" s="180">
        <v>8.7420121748402434E-3</v>
      </c>
      <c r="R328" s="180">
        <v>6.0240963855421686E-2</v>
      </c>
      <c r="S328" s="190">
        <v>4.13</v>
      </c>
      <c r="T328" s="92"/>
      <c r="U328" s="200">
        <v>0.47537821652267681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2.2693289523794621E-2</v>
      </c>
      <c r="J329" s="180">
        <v>1.732738473560685E-3</v>
      </c>
      <c r="K329" s="180">
        <v>1.7327384735606845E-3</v>
      </c>
      <c r="L329" s="189">
        <v>1732738</v>
      </c>
      <c r="M329" s="180">
        <v>1.7327380415857129E-3</v>
      </c>
      <c r="N329" s="180">
        <v>0.47562486698352613</v>
      </c>
      <c r="O329" s="106">
        <v>0.03</v>
      </c>
      <c r="P329" s="180">
        <v>1.7327380415857129E-3</v>
      </c>
      <c r="Q329" s="180">
        <v>1.3860110277202206E-3</v>
      </c>
      <c r="R329" s="180">
        <v>2.4096385542168676E-2</v>
      </c>
      <c r="S329" s="190">
        <v>0.8</v>
      </c>
      <c r="T329" s="92"/>
      <c r="U329" s="200">
        <v>0.49202622858898809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2.1952941566795201E-2</v>
      </c>
      <c r="J330" s="180">
        <v>1.4652678242939384E-3</v>
      </c>
      <c r="K330" s="180">
        <v>1.4652678242939379E-3</v>
      </c>
      <c r="L330" s="189">
        <v>1465267</v>
      </c>
      <c r="M330" s="180">
        <v>1.4652670351664088E-3</v>
      </c>
      <c r="N330" s="180">
        <v>0.47539470952312923</v>
      </c>
      <c r="O330" s="106">
        <v>0.03</v>
      </c>
      <c r="P330" s="180">
        <v>1.4652670351664088E-3</v>
      </c>
      <c r="Q330" s="180">
        <v>1.0686740213734804E-3</v>
      </c>
      <c r="R330" s="180">
        <v>1.2048192771084338E-2</v>
      </c>
      <c r="S330" s="190">
        <v>0.73</v>
      </c>
      <c r="T330" s="92"/>
      <c r="U330" s="200">
        <v>0.50569574249781002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2.1952543109448847E-2</v>
      </c>
      <c r="J331" s="180">
        <v>1.2690502080188631E-3</v>
      </c>
      <c r="K331" s="180">
        <v>1.2690502080188629E-3</v>
      </c>
      <c r="L331" s="189">
        <v>1269050</v>
      </c>
      <c r="M331" s="180">
        <v>1.2690500304572006E-3</v>
      </c>
      <c r="N331" s="180">
        <v>0.4751469904789421</v>
      </c>
      <c r="O331" s="106">
        <v>0.03</v>
      </c>
      <c r="P331" s="180">
        <v>1.2690500304572006E-3</v>
      </c>
      <c r="Q331" s="180">
        <v>9.5634001912680043E-5</v>
      </c>
      <c r="R331" s="180">
        <v>0</v>
      </c>
      <c r="S331" s="190">
        <v>0.08</v>
      </c>
      <c r="T331" s="92"/>
      <c r="U331" s="200">
        <v>0.51725224450012586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2.2479007283919616E-2</v>
      </c>
      <c r="J332" s="180">
        <v>1.1192472210746823E-3</v>
      </c>
      <c r="K332" s="180">
        <v>1.1192472210746821E-3</v>
      </c>
      <c r="L332" s="189">
        <v>1119247</v>
      </c>
      <c r="M332" s="180">
        <v>1.1192470268619286E-3</v>
      </c>
      <c r="N332" s="180">
        <v>0.47500710803592439</v>
      </c>
      <c r="O332" s="106">
        <v>0.03</v>
      </c>
      <c r="P332" s="180">
        <v>1.1192470268619286E-3</v>
      </c>
      <c r="Q332" s="180">
        <v>5.4623001092460021E-5</v>
      </c>
      <c r="R332" s="180">
        <v>0</v>
      </c>
      <c r="S332" s="190">
        <v>0.05</v>
      </c>
      <c r="T332" s="92"/>
      <c r="U332" s="200">
        <v>0.52715770701298026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2.3389563978997743E-2</v>
      </c>
      <c r="J333" s="180">
        <v>1.0008787588977304E-3</v>
      </c>
      <c r="K333" s="180">
        <v>1.0008787588977302E-3</v>
      </c>
      <c r="L333" s="189">
        <v>1000878</v>
      </c>
      <c r="M333" s="180">
        <v>1.0008780240210726E-3</v>
      </c>
      <c r="N333" s="180">
        <v>0.47480815839111279</v>
      </c>
      <c r="O333" s="106">
        <v>0.03</v>
      </c>
      <c r="P333" s="180">
        <v>1.0008780240210726E-3</v>
      </c>
      <c r="Q333" s="180">
        <v>4.668600093372002E-5</v>
      </c>
      <c r="R333" s="180">
        <v>0</v>
      </c>
      <c r="S333" s="190">
        <v>0.05</v>
      </c>
      <c r="T333" s="92"/>
      <c r="U333" s="200">
        <v>0.53580634341877031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2.4634738179766368E-2</v>
      </c>
      <c r="J334" s="180">
        <v>9.0504306359688027E-4</v>
      </c>
      <c r="K334" s="180">
        <v>9.0504306359688006E-4</v>
      </c>
      <c r="L334" s="189">
        <v>905043</v>
      </c>
      <c r="M334" s="180">
        <v>9.0504302172103254E-4</v>
      </c>
      <c r="N334" s="180">
        <v>0.47459506168417565</v>
      </c>
      <c r="O334" s="106">
        <v>0.03</v>
      </c>
      <c r="P334" s="180">
        <v>9.0504302172103254E-4</v>
      </c>
      <c r="Q334" s="180">
        <v>3.9865000797300016E-5</v>
      </c>
      <c r="R334" s="180">
        <v>0</v>
      </c>
      <c r="S334" s="190">
        <v>0.04</v>
      </c>
      <c r="T334" s="92"/>
      <c r="U334" s="200">
        <v>0.54330613919547943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2.616708567100955E-2</v>
      </c>
      <c r="J335" s="180">
        <v>8.2587245220369524E-4</v>
      </c>
      <c r="K335" s="180">
        <v>8.2587245220369502E-4</v>
      </c>
      <c r="L335" s="189">
        <v>825872</v>
      </c>
      <c r="M335" s="180">
        <v>8.2587201982092849E-4</v>
      </c>
      <c r="N335" s="180">
        <v>0.47437335800178226</v>
      </c>
      <c r="O335" s="106">
        <v>0.03</v>
      </c>
      <c r="P335" s="180">
        <v>8.2587201982092849E-4</v>
      </c>
      <c r="Q335" s="180">
        <v>3.4091000681820014E-5</v>
      </c>
      <c r="R335" s="180">
        <v>0</v>
      </c>
      <c r="S335" s="190">
        <v>0.04</v>
      </c>
      <c r="T335" s="92"/>
      <c r="U335" s="180">
        <v>0.550064946190719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2.7987042556934811E-2</v>
      </c>
      <c r="J336" s="180">
        <v>7.5949089371557803E-4</v>
      </c>
      <c r="K336" s="180">
        <v>7.5949089371557782E-4</v>
      </c>
      <c r="L336" s="189">
        <v>759490</v>
      </c>
      <c r="M336" s="180">
        <v>7.5949001822776048E-4</v>
      </c>
      <c r="N336" s="180">
        <v>0.47422117037383432</v>
      </c>
      <c r="O336" s="106">
        <v>0.03</v>
      </c>
      <c r="P336" s="180">
        <v>7.5949001822776048E-4</v>
      </c>
      <c r="Q336" s="180">
        <v>2.9072000581440012E-5</v>
      </c>
      <c r="R336" s="180">
        <v>0</v>
      </c>
      <c r="S336" s="190">
        <v>0.04</v>
      </c>
      <c r="T336" s="92"/>
      <c r="U336" s="180">
        <v>0.55594407500747844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3.0103966621893345E-2</v>
      </c>
      <c r="J337" s="180">
        <v>7.0289877936753197E-4</v>
      </c>
      <c r="K337" s="180">
        <v>7.0289877936753186E-4</v>
      </c>
      <c r="L337" s="189">
        <v>702898</v>
      </c>
      <c r="M337" s="180">
        <v>7.0289801686955239E-4</v>
      </c>
      <c r="N337" s="180">
        <v>0.47403890838689927</v>
      </c>
      <c r="O337" s="106">
        <v>0.03</v>
      </c>
      <c r="P337" s="180">
        <v>7.0289801686955239E-4</v>
      </c>
      <c r="Q337" s="180">
        <v>2.4920000498400009E-5</v>
      </c>
      <c r="R337" s="180">
        <v>0</v>
      </c>
      <c r="S337" s="190">
        <v>0.04</v>
      </c>
      <c r="T337" s="92"/>
      <c r="U337" s="180">
        <v>0.56134986814315935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3.2483780924186863E-2</v>
      </c>
      <c r="J338" s="180">
        <v>6.5413757665274319E-4</v>
      </c>
      <c r="K338" s="180">
        <v>6.5413757665274308E-4</v>
      </c>
      <c r="L338" s="189">
        <v>654137</v>
      </c>
      <c r="M338" s="180">
        <v>6.5413701569928839E-4</v>
      </c>
      <c r="N338" s="180">
        <v>0.47386804194318982</v>
      </c>
      <c r="O338" s="106">
        <v>0.03</v>
      </c>
      <c r="P338" s="180">
        <v>6.5413701569928839E-4</v>
      </c>
      <c r="Q338" s="180">
        <v>2.142600042852001E-5</v>
      </c>
      <c r="R338" s="180">
        <v>0</v>
      </c>
      <c r="S338" s="190">
        <v>0.03</v>
      </c>
      <c r="T338" s="92"/>
      <c r="U338" s="180">
        <v>0.566119987200987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3.5150565419280085E-2</v>
      </c>
      <c r="J339" s="180">
        <v>6.1163949680341696E-4</v>
      </c>
      <c r="K339" s="180">
        <v>6.1163949680341685E-4</v>
      </c>
      <c r="L339" s="189">
        <v>611639</v>
      </c>
      <c r="M339" s="180">
        <v>6.1163901467933639E-4</v>
      </c>
      <c r="N339" s="180">
        <v>0.4736668361914575</v>
      </c>
      <c r="O339" s="106">
        <v>0.03</v>
      </c>
      <c r="P339" s="180">
        <v>6.1163901467933639E-4</v>
      </c>
      <c r="Q339" s="180">
        <v>1.8466000369320008E-5</v>
      </c>
      <c r="R339" s="180">
        <v>0</v>
      </c>
      <c r="S339" s="190">
        <v>0.03</v>
      </c>
      <c r="T339" s="92"/>
      <c r="U339" s="180">
        <v>0.57041387310201841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3.8112155618330389E-2</v>
      </c>
      <c r="J340" s="180">
        <v>5.7430334601167913E-4</v>
      </c>
      <c r="K340" s="180">
        <v>5.7430334601167902E-4</v>
      </c>
      <c r="L340" s="189">
        <v>574303</v>
      </c>
      <c r="M340" s="180">
        <v>5.7430301378327234E-4</v>
      </c>
      <c r="N340" s="180">
        <v>0.47347055755438128</v>
      </c>
      <c r="O340" s="106">
        <v>0.03</v>
      </c>
      <c r="P340" s="180">
        <v>5.7430301378327234E-4</v>
      </c>
      <c r="Q340" s="180">
        <v>1.5859000317180007E-5</v>
      </c>
      <c r="R340" s="180">
        <v>0</v>
      </c>
      <c r="S340" s="190">
        <v>0.03</v>
      </c>
      <c r="T340" s="92"/>
      <c r="U340" s="180">
        <v>0.57432356431429055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4.1404518212806933E-2</v>
      </c>
      <c r="J341" s="180">
        <v>5.4125062021432072E-4</v>
      </c>
      <c r="K341" s="180">
        <v>5.4125062021432061E-4</v>
      </c>
      <c r="L341" s="193">
        <v>541250</v>
      </c>
      <c r="M341" s="180">
        <v>5.4125001299000031E-4</v>
      </c>
      <c r="N341" s="180">
        <v>0.47329205199748964</v>
      </c>
      <c r="O341" s="106">
        <v>0.03</v>
      </c>
      <c r="P341" s="180">
        <v>5.4125001299000031E-4</v>
      </c>
      <c r="Q341" s="180">
        <v>1.3768000275360006E-5</v>
      </c>
      <c r="R341" s="180">
        <v>0</v>
      </c>
      <c r="S341" s="190">
        <v>0.03</v>
      </c>
      <c r="T341" s="92"/>
      <c r="U341" s="180">
        <v>0.57781732624886484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4.5014800805984898E-2</v>
      </c>
      <c r="J342" s="180">
        <v>5.1174102064541487E-4</v>
      </c>
      <c r="K342" s="180">
        <v>5.1174102064541476E-4</v>
      </c>
      <c r="L342" s="193">
        <v>511741</v>
      </c>
      <c r="M342" s="180">
        <v>5.1174101228178433E-4</v>
      </c>
      <c r="N342" s="180">
        <v>0.47307686630988105</v>
      </c>
      <c r="O342" s="106">
        <v>0.03</v>
      </c>
      <c r="P342" s="180">
        <v>5.1174101228178433E-4</v>
      </c>
      <c r="Q342" s="180">
        <v>1.1894000237880004E-5</v>
      </c>
      <c r="R342" s="180">
        <v>0</v>
      </c>
      <c r="S342" s="190">
        <v>0.02</v>
      </c>
      <c r="T342" s="92"/>
      <c r="U342" s="180">
        <v>0.58101895751433419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4.8968759042803123E-2</v>
      </c>
      <c r="J343" s="180">
        <v>4.8530432869444345E-4</v>
      </c>
      <c r="K343" s="180">
        <v>4.8530432869444334E-4</v>
      </c>
      <c r="L343" s="193">
        <v>485304</v>
      </c>
      <c r="M343" s="180">
        <v>4.8530401164729629E-4</v>
      </c>
      <c r="N343" s="180">
        <v>0.4729081939319425</v>
      </c>
      <c r="O343" s="106">
        <v>0.03</v>
      </c>
      <c r="P343" s="180">
        <v>4.8530401164729629E-4</v>
      </c>
      <c r="Q343" s="180">
        <v>1.0334000206680005E-5</v>
      </c>
      <c r="R343" s="180">
        <v>0</v>
      </c>
      <c r="S343" s="190">
        <v>0.02</v>
      </c>
      <c r="T343" s="92"/>
      <c r="U343" s="180">
        <v>0.58390396684849055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5.1755238917663964E-3</v>
      </c>
      <c r="J344" s="180">
        <v>3.5699173588779777E-4</v>
      </c>
      <c r="K344" s="180">
        <v>3.5699173588779772E-4</v>
      </c>
      <c r="L344" s="193">
        <v>356991</v>
      </c>
      <c r="M344" s="180">
        <v>3.569910085677842E-4</v>
      </c>
      <c r="N344" s="180">
        <v>0.47231615623630668</v>
      </c>
      <c r="O344" s="106">
        <v>0.03</v>
      </c>
      <c r="P344" s="180">
        <v>3.569910085677842E-4</v>
      </c>
      <c r="Q344" s="180">
        <v>7.0880001417600032E-5</v>
      </c>
      <c r="R344" s="180">
        <v>0</v>
      </c>
      <c r="S344" s="190">
        <v>0.2</v>
      </c>
      <c r="T344" s="92"/>
      <c r="U344" s="180">
        <v>0.59530686227464769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0</v>
      </c>
      <c r="J345" s="180">
        <v>0</v>
      </c>
      <c r="K345" s="180">
        <v>0</v>
      </c>
      <c r="L345" s="193">
        <v>0</v>
      </c>
      <c r="M345" s="180">
        <v>0</v>
      </c>
      <c r="N345" s="180">
        <v>0</v>
      </c>
      <c r="O345" s="106">
        <v>0.03</v>
      </c>
      <c r="P345" s="180">
        <v>0</v>
      </c>
      <c r="Q345" s="180">
        <v>9.9440001988800038E-6</v>
      </c>
      <c r="R345" s="180">
        <v>0</v>
      </c>
      <c r="S345" s="190">
        <v>0</v>
      </c>
      <c r="U345" s="180">
        <v>0.5981602806097035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0</v>
      </c>
      <c r="J346" s="180">
        <v>0</v>
      </c>
      <c r="K346" s="180">
        <v>0</v>
      </c>
      <c r="L346" s="193">
        <v>0</v>
      </c>
      <c r="M346" s="180">
        <v>0</v>
      </c>
      <c r="N346" s="180">
        <v>0</v>
      </c>
      <c r="O346" s="106">
        <v>0.03</v>
      </c>
      <c r="P346" s="180">
        <v>0</v>
      </c>
      <c r="Q346" s="180">
        <v>2.9240000584800012E-6</v>
      </c>
      <c r="R346" s="180">
        <v>0</v>
      </c>
      <c r="S346" s="190">
        <v>0</v>
      </c>
      <c r="U346" s="180">
        <v>0.57322626313301539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0</v>
      </c>
      <c r="J347" s="180">
        <v>0</v>
      </c>
      <c r="K347" s="180">
        <v>0</v>
      </c>
      <c r="L347" s="193">
        <v>0</v>
      </c>
      <c r="M347" s="180">
        <v>0</v>
      </c>
      <c r="N347" s="180">
        <v>0</v>
      </c>
      <c r="O347" s="106">
        <v>0.03</v>
      </c>
      <c r="P347" s="180">
        <v>0</v>
      </c>
      <c r="Q347" s="180">
        <v>1.4620000292400006E-6</v>
      </c>
      <c r="R347" s="180">
        <v>0</v>
      </c>
      <c r="S347" s="190">
        <v>0</v>
      </c>
      <c r="U347" s="180">
        <v>0.53748609428311878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0.50979756626428041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0.4979739152621584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0.49698528578284901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0.50073707886037722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0.50670786447892791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4.4924209612095224E-5</v>
      </c>
      <c r="J353" s="180">
        <v>1.6535305979608245E-7</v>
      </c>
      <c r="K353" s="180">
        <v>1.6535305979608242E-7</v>
      </c>
      <c r="L353" s="193">
        <v>165</v>
      </c>
      <c r="M353" s="180">
        <v>1.6500000396000008E-7</v>
      </c>
      <c r="N353" s="180">
        <v>2.3294488891464969E-3</v>
      </c>
      <c r="O353" s="106">
        <v>0.03</v>
      </c>
      <c r="P353" s="180">
        <v>1.6500000396000008E-7</v>
      </c>
      <c r="Q353" s="180">
        <v>4.0150000803000012E-6</v>
      </c>
      <c r="R353" s="180">
        <v>0</v>
      </c>
      <c r="S353" s="190">
        <v>24.33</v>
      </c>
      <c r="U353" s="180">
        <v>0.53266234095695253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2.8812990615234451E-3</v>
      </c>
      <c r="J354" s="180">
        <v>3.1849172436571321E-6</v>
      </c>
      <c r="K354" s="180">
        <v>3.1849172436571313E-6</v>
      </c>
      <c r="L354" s="193">
        <v>3184</v>
      </c>
      <c r="M354" s="180">
        <v>3.1840000764160018E-6</v>
      </c>
      <c r="N354" s="180">
        <v>7.6246704362817885E-2</v>
      </c>
      <c r="O354" s="106">
        <v>0</v>
      </c>
      <c r="P354" s="180">
        <v>3.1840000764160018E-6</v>
      </c>
      <c r="Q354" s="180">
        <v>0</v>
      </c>
      <c r="R354" s="180">
        <v>0</v>
      </c>
      <c r="S354" s="190">
        <v>0</v>
      </c>
      <c r="U354" s="180">
        <v>0.56845870237730201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2.0614411369995481E-2</v>
      </c>
      <c r="J355" s="180">
        <v>6.2584222930586743E-6</v>
      </c>
      <c r="K355" s="180">
        <v>6.2584222930586727E-6</v>
      </c>
      <c r="L355" s="193">
        <v>6258</v>
      </c>
      <c r="M355" s="180">
        <v>6.2580001501920037E-6</v>
      </c>
      <c r="N355" s="180">
        <v>0.21246766662525424</v>
      </c>
      <c r="O355" s="106">
        <v>0</v>
      </c>
      <c r="P355" s="180">
        <v>6.2580001501920037E-6</v>
      </c>
      <c r="Q355" s="180">
        <v>0</v>
      </c>
      <c r="R355" s="180">
        <v>0</v>
      </c>
      <c r="S355" s="190">
        <v>0</v>
      </c>
      <c r="U355" s="180">
        <v>0.58319956162689812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0.11114725460634246</v>
      </c>
      <c r="J356" s="180">
        <v>9.3385971968462023E-6</v>
      </c>
      <c r="K356" s="180">
        <v>9.3385971968462006E-6</v>
      </c>
      <c r="L356" s="193">
        <v>9338</v>
      </c>
      <c r="M356" s="180">
        <v>9.338000224112005E-6</v>
      </c>
      <c r="N356" s="180">
        <v>0.41066301127574728</v>
      </c>
      <c r="O356" s="106">
        <v>0</v>
      </c>
      <c r="P356" s="180">
        <v>9.338000224112005E-6</v>
      </c>
      <c r="Q356" s="180">
        <v>0</v>
      </c>
      <c r="R356" s="180">
        <v>0</v>
      </c>
      <c r="S356" s="190">
        <v>0</v>
      </c>
      <c r="U356" s="180">
        <v>0.59198882701506395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0.42753506503827871</v>
      </c>
      <c r="J357" s="180">
        <v>1.2557649853804812E-5</v>
      </c>
      <c r="K357" s="180">
        <v>1.2557649853804809E-5</v>
      </c>
      <c r="L357" s="193">
        <v>12557</v>
      </c>
      <c r="M357" s="180">
        <v>1.2557000301368007E-5</v>
      </c>
      <c r="N357" s="180">
        <v>0.68380311232258117</v>
      </c>
      <c r="O357" s="106">
        <v>0</v>
      </c>
      <c r="P357" s="180">
        <v>1.2557000301368007E-5</v>
      </c>
      <c r="Q357" s="180">
        <v>0</v>
      </c>
      <c r="R357" s="180">
        <v>0</v>
      </c>
      <c r="S357" s="190">
        <v>0</v>
      </c>
      <c r="U357" s="180">
        <v>0.57629254703070065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0.97008542650378582</v>
      </c>
      <c r="J358" s="180">
        <v>1.5613822916557577E-5</v>
      </c>
      <c r="K358" s="180">
        <v>1.5613822916557574E-5</v>
      </c>
      <c r="L358" s="193">
        <v>15613</v>
      </c>
      <c r="M358" s="180">
        <v>1.5613000374712008E-5</v>
      </c>
      <c r="N358" s="180">
        <v>1.0055404700258377</v>
      </c>
      <c r="O358" s="106">
        <v>0</v>
      </c>
      <c r="P358" s="180">
        <v>1.5613000374712008E-5</v>
      </c>
      <c r="Q358" s="180">
        <v>0</v>
      </c>
      <c r="R358" s="180">
        <v>0</v>
      </c>
      <c r="S358" s="190">
        <v>0</v>
      </c>
      <c r="U358" s="180">
        <v>0.56594990234560172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2.7087390844996277</v>
      </c>
      <c r="J359" s="180">
        <v>1.8622541896496052E-5</v>
      </c>
      <c r="K359" s="180">
        <v>1.8622541896496048E-5</v>
      </c>
      <c r="L359" s="193">
        <v>18622</v>
      </c>
      <c r="M359" s="180">
        <v>1.8622000446928009E-5</v>
      </c>
      <c r="N359" s="180">
        <v>1.3817097084848327</v>
      </c>
      <c r="O359" s="106">
        <v>0</v>
      </c>
      <c r="P359" s="180">
        <v>1.8622000446928009E-5</v>
      </c>
      <c r="Q359" s="180">
        <v>0</v>
      </c>
      <c r="R359" s="180">
        <v>0</v>
      </c>
      <c r="S359" s="190">
        <v>0</v>
      </c>
      <c r="U359" s="180">
        <v>0.58270136416900664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8.6964432428428431</v>
      </c>
      <c r="J360" s="180">
        <v>2.1648550421247419E-5</v>
      </c>
      <c r="K360" s="180">
        <v>2.1648550421247416E-5</v>
      </c>
      <c r="L360" s="193">
        <v>21648</v>
      </c>
      <c r="M360" s="180">
        <v>2.1648000519552012E-5</v>
      </c>
      <c r="N360" s="180">
        <v>1.8194633451678033</v>
      </c>
      <c r="O360" s="106">
        <v>0</v>
      </c>
      <c r="P360" s="180">
        <v>2.1648000519552012E-5</v>
      </c>
      <c r="Q360" s="180">
        <v>0</v>
      </c>
      <c r="R360" s="180">
        <v>0</v>
      </c>
      <c r="S360" s="190">
        <v>0</v>
      </c>
      <c r="U360" s="180">
        <v>0.59728749033371009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27.775787483877885</v>
      </c>
      <c r="J361" s="180">
        <v>2.4751774666522994E-5</v>
      </c>
      <c r="K361" s="180">
        <v>2.4751774666522987E-5</v>
      </c>
      <c r="L361" s="193">
        <v>24751</v>
      </c>
      <c r="M361" s="180">
        <v>2.4751000594024013E-5</v>
      </c>
      <c r="N361" s="180">
        <v>2.3302799173443947</v>
      </c>
      <c r="O361" s="106">
        <v>0</v>
      </c>
      <c r="P361" s="180">
        <v>2.4751000594024013E-5</v>
      </c>
      <c r="Q361" s="180">
        <v>0</v>
      </c>
      <c r="R361" s="180">
        <v>0</v>
      </c>
      <c r="S361" s="190">
        <v>0</v>
      </c>
      <c r="U361" s="180">
        <v>0.60944985957376507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16.390408768112316</v>
      </c>
      <c r="J362" s="180">
        <v>7.5062441499800634E-5</v>
      </c>
      <c r="K362" s="180">
        <v>7.506244149980062E-5</v>
      </c>
      <c r="L362" s="193">
        <v>75062</v>
      </c>
      <c r="M362" s="180">
        <v>7.5062001801488043E-5</v>
      </c>
      <c r="N362" s="180">
        <v>9.3926256159023769</v>
      </c>
      <c r="O362" s="106">
        <v>0</v>
      </c>
      <c r="P362" s="180">
        <v>7.5062001801488043E-5</v>
      </c>
      <c r="Q362" s="180">
        <v>0</v>
      </c>
      <c r="R362" s="180">
        <v>0</v>
      </c>
      <c r="S362" s="190">
        <v>0</v>
      </c>
      <c r="U362" s="180">
        <v>0.54221163270134176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E13" sqref="E13:H1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5" t="s">
        <v>247</v>
      </c>
      <c r="C5" s="215" t="s">
        <v>47</v>
      </c>
      <c r="D5" s="20" t="s">
        <v>91</v>
      </c>
      <c r="E5" s="217">
        <v>100000000</v>
      </c>
      <c r="F5" s="160">
        <v>32827126</v>
      </c>
      <c r="G5" s="221">
        <f>SUM(F5:F6)/E5*$C$2</f>
        <v>3368441800</v>
      </c>
      <c r="H5" s="47" t="s">
        <v>308</v>
      </c>
    </row>
    <row r="6" spans="1:8">
      <c r="B6" s="216"/>
      <c r="C6" s="216"/>
      <c r="D6" s="8" t="s">
        <v>92</v>
      </c>
      <c r="E6" s="218"/>
      <c r="F6" s="97">
        <v>857292</v>
      </c>
      <c r="G6" s="222"/>
      <c r="H6" s="47"/>
    </row>
    <row r="7" spans="1:8">
      <c r="B7" s="215" t="s">
        <v>247</v>
      </c>
      <c r="C7" s="215" t="s">
        <v>240</v>
      </c>
      <c r="D7" s="20" t="s">
        <v>91</v>
      </c>
      <c r="E7" s="217">
        <v>100000000</v>
      </c>
      <c r="F7" s="160">
        <v>34010643</v>
      </c>
      <c r="G7" s="221">
        <f>SUM(F7:F8)/E7*$C$2</f>
        <v>3830983800</v>
      </c>
      <c r="H7" s="47" t="s">
        <v>310</v>
      </c>
    </row>
    <row r="8" spans="1:8">
      <c r="B8" s="216"/>
      <c r="C8" s="216"/>
      <c r="D8" s="8" t="s">
        <v>92</v>
      </c>
      <c r="E8" s="218"/>
      <c r="F8" s="97">
        <v>4299195</v>
      </c>
      <c r="G8" s="222"/>
      <c r="H8" s="47"/>
    </row>
    <row r="9" spans="1:8">
      <c r="A9" s="15"/>
      <c r="B9" s="215" t="s">
        <v>248</v>
      </c>
      <c r="C9" s="215" t="s">
        <v>47</v>
      </c>
      <c r="D9" s="20" t="s">
        <v>91</v>
      </c>
      <c r="E9" s="217">
        <v>100000000</v>
      </c>
      <c r="F9" s="97">
        <v>32852127</v>
      </c>
      <c r="G9" s="221">
        <f>SUM(F9:F10)/E9*$C$2</f>
        <v>3370654300</v>
      </c>
      <c r="H9" s="47" t="s">
        <v>309</v>
      </c>
    </row>
    <row r="10" spans="1:8">
      <c r="B10" s="216"/>
      <c r="C10" s="216"/>
      <c r="D10" s="8" t="s">
        <v>92</v>
      </c>
      <c r="E10" s="218"/>
      <c r="F10" s="97">
        <v>854416</v>
      </c>
      <c r="G10" s="222"/>
      <c r="H10" s="47"/>
    </row>
    <row r="11" spans="1:8">
      <c r="B11" s="215" t="s">
        <v>248</v>
      </c>
      <c r="C11" s="215" t="s">
        <v>240</v>
      </c>
      <c r="D11" s="20" t="s">
        <v>91</v>
      </c>
      <c r="E11" s="217">
        <v>100000000</v>
      </c>
      <c r="F11" s="97">
        <v>34015732</v>
      </c>
      <c r="G11" s="221">
        <f>SUM(F11:F12)/E11*$C$2</f>
        <v>3829976500</v>
      </c>
      <c r="H11" s="47" t="s">
        <v>307</v>
      </c>
    </row>
    <row r="12" spans="1:8">
      <c r="B12" s="216"/>
      <c r="C12" s="216"/>
      <c r="D12" s="8" t="s">
        <v>92</v>
      </c>
      <c r="E12" s="218"/>
      <c r="F12" s="97">
        <v>4284033</v>
      </c>
      <c r="G12" s="222"/>
      <c r="H12" s="47"/>
    </row>
    <row r="13" spans="1:8">
      <c r="A13" s="15"/>
      <c r="B13" s="215" t="s">
        <v>248</v>
      </c>
      <c r="C13" s="215" t="s">
        <v>49</v>
      </c>
      <c r="D13" s="20" t="s">
        <v>91</v>
      </c>
      <c r="E13" s="219">
        <f>F13</f>
        <v>100000000</v>
      </c>
      <c r="F13" s="97">
        <v>100000000</v>
      </c>
      <c r="G13" s="221">
        <f>SUM(F13:F14)/E13*$C$2</f>
        <v>30000858400</v>
      </c>
      <c r="H13" s="47" t="s">
        <v>311</v>
      </c>
    </row>
    <row r="14" spans="1:8">
      <c r="B14" s="216"/>
      <c r="C14" s="216"/>
      <c r="D14" s="8" t="s">
        <v>92</v>
      </c>
      <c r="E14" s="220"/>
      <c r="F14" s="97">
        <v>200008584</v>
      </c>
      <c r="G14" s="222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N1" sqref="N1: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2026-08-11T06:48:31Z</dcterms:modified>
</cp:coreProperties>
</file>