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963E3DFF-E2FB-4FF5-B7B0-1ABF2F7A5B36}" xr6:coauthVersionLast="47" xr6:coauthVersionMax="47" xr10:uidLastSave="{00000000-0000-0000-0000-000000000000}"/>
  <bookViews>
    <workbookView xWindow="-108" yWindow="-108" windowWidth="23256" windowHeight="12456" tabRatio="840" xr2:uid="{F1DDA356-D507-4748-9DE5-3B246F72C201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3" i="53" s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I318" i="48" a="1"/>
  <c r="I318" i="48" s="1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H300" i="48"/>
  <c r="H299" i="48"/>
  <c r="F299" i="48" a="1"/>
  <c r="F299" i="48" s="1"/>
  <c r="E299" i="48" a="1"/>
  <c r="E299" i="48" s="1"/>
  <c r="J299" i="48" s="1" a="1"/>
  <c r="J299" i="48" s="1"/>
  <c r="K299" i="48" s="1" a="1"/>
  <c r="K299" i="48" s="1"/>
  <c r="L299" i="48" s="1" a="1"/>
  <c r="L299" i="48" s="1"/>
  <c r="G11" i="53" l="1"/>
  <c r="G9" i="53"/>
  <c r="G7" i="53" l="1"/>
  <c r="G5" i="53"/>
  <c r="H292" i="77" l="1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I248" i="77" a="1"/>
  <c r="I248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H230" i="77"/>
  <c r="H229" i="77"/>
  <c r="I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I107" i="77" a="1"/>
  <c r="I107" i="77" s="1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H89" i="77"/>
  <c r="H8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I22" i="77" a="1"/>
  <c r="I22" i="77" s="1"/>
  <c r="H22" i="77"/>
  <c r="H21" i="77"/>
  <c r="H20" i="77"/>
  <c r="H19" i="77"/>
  <c r="H18" i="77"/>
  <c r="G18" i="77"/>
  <c r="H17" i="77"/>
  <c r="H16" i="77"/>
  <c r="F229" i="77" a="1"/>
  <c r="F229" i="77" s="1"/>
  <c r="C229" i="48" a="1"/>
  <c r="C229" i="48" s="1"/>
  <c r="C229" i="77" s="1" a="1"/>
  <c r="C229" i="77" s="1"/>
  <c r="C158" i="77" a="1"/>
  <c r="C158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O100" i="48" a="1"/>
  <c r="O100" i="48" s="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G24" i="72" s="1"/>
  <c r="F4" i="72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F24" i="72" l="1"/>
  <c r="C30" i="72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D26" i="71" l="1"/>
  <c r="F26" i="71"/>
  <c r="F26" i="70"/>
  <c r="F26" i="69"/>
  <c r="D27" i="69"/>
  <c r="D27" i="70"/>
  <c r="G18" i="48"/>
  <c r="I222" i="48" l="1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D8" i="77" s="1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29" i="48" l="1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M229" i="48" l="1" a="1"/>
  <c r="M229" i="48" s="1"/>
  <c r="J4" i="76" a="1"/>
  <c r="J4" i="76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<sst xmlns="http://schemas.openxmlformats.org/spreadsheetml/2006/main" count="9253" uniqueCount="313">
  <si>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</si>
  <si>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</si>
  <si>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</si>
  <si>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</si>
  <si>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</si>
  <si>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</si>
  <si>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</si>
  <si>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</si>
  <si>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</si>
  <si>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</si>
  <si>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</si>
  <si>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</si>
  <si>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</si>
  <si>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</si>
  <si>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</si>
  <si>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</si>
  <si>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</si>
  <si>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</si>
  <si>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</si>
  <si>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</si>
  <si>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</si>
  <si>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</si>
  <si>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</si>
  <si>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</si>
  <si>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</si>
  <si>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</si>
  <si>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</si>
  <si>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</si>
  <si>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</si>
  <si>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</si>
  <si>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</si>
  <si>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</si>
  <si>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</si>
  <si>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</si>
  <si>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</si>
  <si>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</si>
  <si>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</si>
  <si>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</si>
  <si>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</si>
  <si>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</si>
  <si>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</si>
  <si>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</si>
  <si>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</si>
  <si>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</si>
  <si>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</si>
  <si>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</si>
  <si>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</si>
  <si>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</si>
  <si>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</si>
  <si>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</si>
  <si>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</si>
  <si>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</si>
  <si>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</si>
  <si>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</si>
  <si>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</si>
  <si>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</si>
  <si>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</si>
  <si>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</si>
  <si>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</si>
  <si>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</si>
  <si>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</si>
  <si>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</si>
  <si>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</si>
  <si>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</si>
  <si>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</si>
  <si>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</si>
  <si>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</si>
  <si>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</si>
  <si>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</si>
  <si>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</si>
  <si>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</si>
  <si>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</si>
  <si>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</si>
  <si>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</si>
  <si>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</si>
  <si>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</si>
  <si>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</si>
  <si>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</si>
  <si>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</si>
  <si>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</si>
  <si>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</si>
  <si>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</si>
  <si>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</si>
  <si>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</si>
  <si>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</si>
  <si>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</si>
  <si>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</si>
  <si>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</si>
  <si>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</si>
  <si>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</si>
  <si>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</si>
  <si>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</si>
  <si>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</si>
  <si>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</si>
  <si>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</si>
  <si>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</si>
  <si>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</si>
  <si>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</si>
  <si>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</si>
  <si>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</si>
  <si>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</si>
  <si>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</si>
  <si>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</si>
  <si>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</si>
  <si>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</si>
  <si>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</si>
  <si>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</si>
  <si>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</si>
  <si>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</si>
  <si>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</si>
  <si>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</si>
  <si>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</si>
  <si>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</si>
  <si>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</si>
  <si>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</si>
  <si>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</si>
  <si>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</si>
  <si>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</si>
  <si>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</si>
  <si>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</si>
  <si>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</si>
  <si>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</si>
  <si>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</si>
  <si>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</si>
  <si>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</si>
  <si>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</si>
  <si>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</si>
  <si>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</si>
  <si>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</si>
  <si>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</si>
  <si>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</si>
  <si>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</si>
  <si>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</si>
  <si>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</si>
  <si>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</si>
  <si>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</si>
  <si>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</si>
  <si>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</si>
  <si>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</si>
  <si>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</si>
  <si>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</si>
  <si>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</si>
  <si>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</si>
  <si>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</si>
  <si>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</si>
  <si>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</si>
  <si>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</si>
  <si>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</si>
  <si>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</si>
  <si>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</si>
  <si>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</si>
  <si>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</si>
  <si>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</si>
  <si>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</si>
  <si>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</si>
  <si>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</si>
  <si>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</si>
  <si>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</si>
  <si>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</si>
  <si>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</si>
  <si>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</si>
  <si>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</si>
  <si>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</si>
  <si>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</si>
  <si>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</si>
  <si>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</si>
  <si>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</si>
  <si>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</si>
  <si>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</si>
  <si>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</si>
  <si>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</si>
  <si>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</si>
  <si>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</si>
  <si>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</si>
  <si>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</si>
  <si>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</si>
  <si>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</si>
  <si>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</si>
  <si>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</si>
  <si>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</si>
  <si>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</si>
  <si>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</si>
  <si>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</si>
  <si>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</si>
  <si>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</si>
  <si>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</si>
  <si>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</si>
  <si>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</si>
  <si>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</si>
  <si>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</si>
  <si>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</si>
  <si>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</si>
  <si>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</si>
  <si>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</si>
  <si>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</si>
  <si>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</si>
  <si>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</si>
  <si>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</si>
  <si>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</si>
  <si>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</si>
  <si>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</si>
  <si>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</si>
  <si>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</si>
  <si>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</si>
  <si>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</si>
  <si>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</si>
  <si>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</si>
  <si>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</si>
  <si>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</si>
  <si>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</si>
  <si>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</si>
  <si>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</si>
  <si>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</si>
  <si>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</si>
  <si>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</si>
  <si>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</si>
  <si>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</si>
  <si>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</si>
  <si>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</si>
  <si>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</si>
  <si>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</si>
  <si>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</si>
  <si>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</si>
  <si>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</si>
  <si>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</si>
  <si>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</si>
  <si>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</si>
  <si>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</si>
  <si>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</si>
  <si>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</si>
  <si>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</si>
  <si>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</si>
  <si>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</si>
  <si>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</si>
  <si>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</si>
  <si>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</si>
  <si>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</si>
  <si>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</si>
  <si>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</si>
  <si>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</si>
  <si>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</si>
  <si>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</si>
  <si>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</si>
  <si>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</si>
  <si>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</si>
  <si>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</si>
  <si>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</si>
  <si>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</si>
  <si>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</si>
  <si>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</si>
  <si>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</si>
  <si>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</si>
  <si>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</si>
  <si>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</si>
  <si>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</si>
  <si>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</si>
  <si>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</si>
  <si>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</si>
  <si>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</si>
  <si>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</si>
  <si>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</si>
  <si>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</si>
  <si>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</si>
  <si>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</si>
  <si>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</si>
  <si>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</si>
  <si>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</si>
  <si>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</si>
  <si>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</si>
  <si>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</si>
  <si>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</si>
  <si>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</si>
  <si>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</si>
  <si>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</si>
  <si>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</si>
  <si>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</si>
  <si>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</si>
  <si>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</si>
  <si>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</si>
  <si>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</si>
  <si>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</si>
  <si>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</si>
  <si>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</si>
  <si>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</si>
  <si>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</si>
  <si>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</si>
  <si>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</si>
  <si>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</si>
  <si>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</si>
  <si>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</si>
  <si>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</si>
  <si>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</si>
  <si>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</si>
  <si>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</si>
  <si>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</si>
  <si>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</si>
  <si>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</si>
  <si>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</si>
  <si>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</si>
  <si>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</si>
  <si>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</si>
  <si>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</si>
  <si>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</si>
  <si>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</si>
  <si>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</si>
  <si>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</si>
  <si>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H026194B</t>
    <phoneticPr fontId="22" type="noConversion"/>
  </si>
  <si>
    <t>H026192B_4003_2607230609_betmode0_108_9291_newbie_card</t>
    <phoneticPr fontId="20" type="noConversion"/>
  </si>
  <si>
    <t>H026192B_4003_2607230637_betmode1_108_9298_newbie_card</t>
    <phoneticPr fontId="20" type="noConversion"/>
  </si>
  <si>
    <t>H026194A_4003_2607230717_betmode0_108_9395_oldhand_card</t>
    <phoneticPr fontId="20" type="noConversion"/>
  </si>
  <si>
    <t>H026194A_4003_2607230746_betmode1_108_9398_oldhand_card</t>
    <phoneticPr fontId="20" type="noConversion"/>
  </si>
  <si>
    <t>H026192A_4006_2607241819_betmode2_108_9246_card</t>
    <phoneticPr fontId="20" type="noConversion"/>
  </si>
  <si>
    <t>4.0.0.8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</si>
</sst>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0" fontId="25" fillId="33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6" sqref="E6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306</v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2">
        <f>SUM(B18:B19)</f>
        <v>0.9399997728090852</v>
      </c>
      <c r="D11" s="92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3">
        <f>B22+B23</f>
        <v>0.94000000960709207</v>
      </c>
      <c r="D12" s="153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0.92499967665385463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5"/>
      <c r="G17" s="7"/>
      <c r="H17" s="7"/>
      <c r="I17" s="11"/>
    </row>
    <row r="18" spans="1:9">
      <c r="A18" s="202" t="str">
        <f>D11</f>
        <v>Normal Bet</v>
      </c>
      <c r="B18" s="39">
        <f>Multiplier_Weight_Oldhand!C7</f>
        <v>0.67999976892735525</v>
      </c>
      <c r="C18" s="203">
        <f>1/D18</f>
        <v>4.1956200146938917E-3</v>
      </c>
      <c r="D18" s="205">
        <f>Multiplier_Weight_Oldhand!G7</f>
        <v>238.34379579127807</v>
      </c>
      <c r="E18" s="27" t="s">
        <v>43</v>
      </c>
      <c r="F18" s="95"/>
      <c r="G18" s="7"/>
      <c r="H18" s="7"/>
      <c r="I18" s="11"/>
    </row>
    <row r="19" spans="1:9">
      <c r="A19" s="202"/>
      <c r="B19" s="39">
        <f>Multiplier_Weight_Oldhand!D7</f>
        <v>0.26000000388172995</v>
      </c>
      <c r="C19" s="204"/>
      <c r="D19" s="206"/>
      <c r="E19" s="27" t="s">
        <v>51</v>
      </c>
      <c r="F19" s="95"/>
      <c r="G19" s="7"/>
      <c r="H19" s="7"/>
      <c r="I19" s="11"/>
    </row>
    <row r="20" spans="1:9">
      <c r="A20" s="42"/>
      <c r="B20" s="43"/>
      <c r="C20" s="44"/>
      <c r="D20" s="41"/>
      <c r="E20" s="7"/>
      <c r="F20" s="95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5"/>
      <c r="G21" s="7"/>
      <c r="H21" s="7"/>
      <c r="I21" s="11"/>
    </row>
    <row r="22" spans="1:9">
      <c r="A22" s="202" t="str">
        <f>D12</f>
        <v>Extra Bet</v>
      </c>
      <c r="B22" s="39">
        <f>Multiplier_Weight_Oldhand!C8</f>
        <v>0.32020989855910986</v>
      </c>
      <c r="C22" s="203">
        <f>1/D22</f>
        <v>2.0970757162946694E-2</v>
      </c>
      <c r="D22" s="205">
        <f>Multiplier_Weight_Oldhand!G8</f>
        <v>47.685450374052472</v>
      </c>
      <c r="E22" s="27" t="s">
        <v>43</v>
      </c>
      <c r="F22" s="95"/>
      <c r="G22" s="7"/>
      <c r="H22" s="7"/>
      <c r="I22" s="11"/>
    </row>
    <row r="23" spans="1:9">
      <c r="A23" s="202"/>
      <c r="B23" s="39">
        <f>Multiplier_Weight_Oldhand!D8</f>
        <v>0.61979011104798221</v>
      </c>
      <c r="C23" s="204"/>
      <c r="D23" s="206"/>
      <c r="E23" s="27" t="s">
        <v>51</v>
      </c>
      <c r="F23" s="95"/>
      <c r="G23" s="7"/>
      <c r="H23" s="7"/>
      <c r="I23" s="11"/>
    </row>
    <row r="24" spans="1:9">
      <c r="A24" s="42"/>
      <c r="B24" s="43"/>
      <c r="C24" s="44"/>
      <c r="D24" s="41"/>
      <c r="E24" s="7"/>
      <c r="F24" s="95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5"/>
      <c r="G25" s="7"/>
      <c r="H25" s="7"/>
      <c r="I25" s="11"/>
    </row>
    <row r="26" spans="1:9">
      <c r="A26" s="202" t="str">
        <f>D13</f>
        <v>Buy Feature</v>
      </c>
      <c r="B26" s="39">
        <f>Multiplier_Weight_Oldhand!C9</f>
        <v>0</v>
      </c>
      <c r="C26" s="203">
        <f>1/D26</f>
        <v>1</v>
      </c>
      <c r="D26" s="207">
        <v>1</v>
      </c>
      <c r="E26" s="27" t="s">
        <v>43</v>
      </c>
      <c r="F26" s="95"/>
      <c r="G26" s="7"/>
      <c r="H26" s="7"/>
      <c r="I26" s="11"/>
    </row>
    <row r="27" spans="1:9">
      <c r="A27" s="202"/>
      <c r="B27" s="39">
        <f>Multiplier_Weight_Oldhand!D9</f>
        <v>0.92499967665385463</v>
      </c>
      <c r="C27" s="204"/>
      <c r="D27" s="208"/>
      <c r="E27" s="27" t="s">
        <v>51</v>
      </c>
      <c r="F27" s="95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28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0" t="s">
        <v>20</v>
      </c>
      <c r="B45" s="120" t="s">
        <v>20</v>
      </c>
      <c r="C45" s="120">
        <v>250</v>
      </c>
      <c r="D45" s="120">
        <v>1250</v>
      </c>
      <c r="E45" s="120">
        <v>5000</v>
      </c>
      <c r="F45" s="121">
        <v>2</v>
      </c>
    </row>
    <row r="46" spans="1:7">
      <c r="A46" s="120" t="s">
        <v>21</v>
      </c>
      <c r="B46" s="120" t="s">
        <v>21</v>
      </c>
      <c r="C46" s="120">
        <v>100</v>
      </c>
      <c r="D46" s="120">
        <v>500</v>
      </c>
      <c r="E46" s="120">
        <v>2000</v>
      </c>
      <c r="F46" s="122">
        <v>3</v>
      </c>
    </row>
    <row r="47" spans="1:7">
      <c r="A47" s="120" t="s">
        <v>22</v>
      </c>
      <c r="B47" s="120" t="s">
        <v>22</v>
      </c>
      <c r="C47" s="120">
        <v>75</v>
      </c>
      <c r="D47" s="120">
        <v>250</v>
      </c>
      <c r="E47" s="120">
        <v>1000</v>
      </c>
      <c r="F47" s="121">
        <v>4</v>
      </c>
    </row>
    <row r="48" spans="1:7">
      <c r="A48" s="120" t="s">
        <v>23</v>
      </c>
      <c r="B48" s="120" t="s">
        <v>23</v>
      </c>
      <c r="C48" s="120">
        <v>50</v>
      </c>
      <c r="D48" s="120">
        <v>200</v>
      </c>
      <c r="E48" s="120">
        <v>750</v>
      </c>
      <c r="F48" s="122">
        <v>5</v>
      </c>
    </row>
    <row r="49" spans="1:9">
      <c r="A49" s="120" t="s">
        <v>95</v>
      </c>
      <c r="B49" s="120" t="s">
        <v>95</v>
      </c>
      <c r="C49" s="123">
        <v>25</v>
      </c>
      <c r="D49" s="123">
        <v>100</v>
      </c>
      <c r="E49" s="123">
        <v>500</v>
      </c>
      <c r="F49" s="121">
        <v>6</v>
      </c>
    </row>
    <row r="50" spans="1:9">
      <c r="A50" s="120" t="s">
        <v>17</v>
      </c>
      <c r="B50" s="120" t="s">
        <v>17</v>
      </c>
      <c r="C50" s="120">
        <v>10</v>
      </c>
      <c r="D50" s="120">
        <v>50</v>
      </c>
      <c r="E50" s="120">
        <v>250</v>
      </c>
      <c r="F50" s="122">
        <v>7</v>
      </c>
    </row>
    <row r="51" spans="1:9">
      <c r="A51" s="120" t="s">
        <v>25</v>
      </c>
      <c r="B51" s="120" t="s">
        <v>25</v>
      </c>
      <c r="C51" s="120">
        <v>10</v>
      </c>
      <c r="D51" s="120">
        <v>50</v>
      </c>
      <c r="E51" s="120">
        <v>250</v>
      </c>
      <c r="F51" s="121">
        <v>8</v>
      </c>
    </row>
    <row r="52" spans="1:9">
      <c r="A52" s="120" t="s">
        <v>26</v>
      </c>
      <c r="B52" s="120" t="s">
        <v>26</v>
      </c>
      <c r="C52" s="120">
        <v>10</v>
      </c>
      <c r="D52" s="120">
        <v>50</v>
      </c>
      <c r="E52" s="120">
        <v>250</v>
      </c>
      <c r="F52" s="122">
        <v>9</v>
      </c>
    </row>
    <row r="53" spans="1:9">
      <c r="A53" s="120" t="s">
        <v>27</v>
      </c>
      <c r="B53" s="120" t="s">
        <v>27</v>
      </c>
      <c r="C53" s="120">
        <v>10</v>
      </c>
      <c r="D53" s="120">
        <v>50</v>
      </c>
      <c r="E53" s="120">
        <v>250</v>
      </c>
      <c r="F53" s="121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3">
        <v>25</v>
      </c>
      <c r="D58" s="113">
        <v>100</v>
      </c>
      <c r="E58" s="113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topLeftCell="A4"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>
      <selection activeCell="J15" sqref="J15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98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5" t="s">
        <v>112</v>
      </c>
      <c r="C4" s="115" t="s">
        <v>116</v>
      </c>
      <c r="D4" s="115" t="s">
        <v>277</v>
      </c>
      <c r="E4" s="115" t="s">
        <v>278</v>
      </c>
      <c r="F4" s="115" t="s">
        <v>279</v>
      </c>
      <c r="G4" s="115" t="s">
        <v>280</v>
      </c>
      <c r="I4" s="114" t="s">
        <v>103</v>
      </c>
      <c r="J4" s="115" t="s">
        <v>90</v>
      </c>
      <c r="K4" s="115" t="s">
        <v>113</v>
      </c>
      <c r="N4" s="115" t="s">
        <v>104</v>
      </c>
      <c r="O4" s="115">
        <v>0</v>
      </c>
      <c r="P4" s="115">
        <v>2</v>
      </c>
      <c r="Q4" s="115">
        <v>3</v>
      </c>
      <c r="R4" s="115">
        <v>5</v>
      </c>
      <c r="S4" s="115">
        <v>8</v>
      </c>
      <c r="T4" s="115">
        <v>10</v>
      </c>
      <c r="U4" s="115">
        <v>15</v>
      </c>
      <c r="V4" s="115">
        <v>20</v>
      </c>
      <c r="W4" s="115">
        <v>25</v>
      </c>
      <c r="X4" s="115">
        <v>50</v>
      </c>
      <c r="Y4" s="115">
        <v>100</v>
      </c>
      <c r="Z4" s="115">
        <v>500</v>
      </c>
      <c r="AA4" s="115">
        <v>1000</v>
      </c>
      <c r="AC4" s="115" t="s">
        <v>104</v>
      </c>
      <c r="AD4" s="115">
        <v>1</v>
      </c>
      <c r="AE4" s="115">
        <v>2</v>
      </c>
      <c r="AF4" s="115">
        <v>3</v>
      </c>
      <c r="AG4" s="115">
        <v>4</v>
      </c>
      <c r="AH4" s="115">
        <v>5</v>
      </c>
      <c r="AI4" s="115">
        <v>6</v>
      </c>
      <c r="AJ4" s="115">
        <v>7</v>
      </c>
      <c r="AK4" s="115">
        <v>8</v>
      </c>
      <c r="AL4" s="115">
        <v>9</v>
      </c>
    </row>
    <row r="5" spans="2:38">
      <c r="B5" s="107">
        <v>0</v>
      </c>
      <c r="C5" s="126">
        <v>1</v>
      </c>
      <c r="D5" s="126">
        <v>1</v>
      </c>
      <c r="E5" s="126">
        <v>1</v>
      </c>
      <c r="F5" s="126">
        <v>1</v>
      </c>
      <c r="G5" s="126">
        <v>1</v>
      </c>
      <c r="I5" s="107" t="s">
        <v>97</v>
      </c>
      <c r="J5" s="116">
        <v>7000</v>
      </c>
      <c r="K5" s="175"/>
      <c r="L5" s="119">
        <v>0.7</v>
      </c>
      <c r="N5" s="107" t="s">
        <v>97</v>
      </c>
      <c r="O5" s="164">
        <f>10000-SUM(P5:AA5)</f>
        <v>0</v>
      </c>
      <c r="P5" s="165">
        <v>0</v>
      </c>
      <c r="Q5" s="165">
        <v>0</v>
      </c>
      <c r="R5" s="165">
        <v>0</v>
      </c>
      <c r="S5" s="165">
        <v>0</v>
      </c>
      <c r="T5" s="117">
        <f>10000-SUM(U5:AA5)</f>
        <v>2680</v>
      </c>
      <c r="U5" s="117">
        <v>3000</v>
      </c>
      <c r="V5" s="117">
        <v>2000</v>
      </c>
      <c r="W5" s="117">
        <v>500</v>
      </c>
      <c r="X5" s="117">
        <v>100</v>
      </c>
      <c r="Y5" s="117">
        <v>1200</v>
      </c>
      <c r="Z5" s="117">
        <v>20</v>
      </c>
      <c r="AA5" s="117">
        <v>500</v>
      </c>
      <c r="AB5" s="129">
        <v>75.930000000000007</v>
      </c>
      <c r="AC5" s="107" t="s">
        <v>97</v>
      </c>
      <c r="AD5" s="117">
        <v>300</v>
      </c>
      <c r="AE5" s="117">
        <v>600</v>
      </c>
      <c r="AF5" s="117">
        <v>1080</v>
      </c>
      <c r="AG5" s="117">
        <v>1440</v>
      </c>
      <c r="AH5" s="117">
        <v>2250</v>
      </c>
      <c r="AI5" s="117">
        <v>2700</v>
      </c>
      <c r="AJ5" s="117">
        <v>3150</v>
      </c>
      <c r="AK5" s="117">
        <v>3600</v>
      </c>
      <c r="AL5" s="117">
        <v>4050</v>
      </c>
    </row>
    <row r="6" spans="2:38">
      <c r="B6" s="107">
        <v>1</v>
      </c>
      <c r="C6" s="126">
        <v>0</v>
      </c>
      <c r="D6" s="126">
        <v>0</v>
      </c>
      <c r="E6" s="126">
        <v>0</v>
      </c>
      <c r="F6" s="126">
        <v>0</v>
      </c>
      <c r="G6" s="126">
        <v>0</v>
      </c>
      <c r="I6" s="107" t="s">
        <v>98</v>
      </c>
      <c r="J6" s="117">
        <v>1000</v>
      </c>
      <c r="K6" s="107"/>
      <c r="L6" s="119">
        <v>0.1</v>
      </c>
      <c r="N6" s="107" t="s">
        <v>98</v>
      </c>
      <c r="O6" s="164">
        <f t="shared" ref="O6:O11" si="0">10000-SUM(P6:AA6)</f>
        <v>0</v>
      </c>
      <c r="P6" s="165">
        <v>0</v>
      </c>
      <c r="Q6" s="165">
        <v>0</v>
      </c>
      <c r="R6" s="165">
        <v>0</v>
      </c>
      <c r="S6" s="165">
        <v>0</v>
      </c>
      <c r="T6" s="117">
        <f>10000-SUM(U6:AA6)</f>
        <v>2680</v>
      </c>
      <c r="U6" s="117">
        <v>3000</v>
      </c>
      <c r="V6" s="117">
        <v>2000</v>
      </c>
      <c r="W6" s="117">
        <v>500</v>
      </c>
      <c r="X6" s="117">
        <v>100</v>
      </c>
      <c r="Y6" s="117">
        <v>1200</v>
      </c>
      <c r="Z6" s="117">
        <v>20</v>
      </c>
      <c r="AA6" s="117">
        <v>500</v>
      </c>
      <c r="AB6" s="129">
        <v>75.930000000000007</v>
      </c>
      <c r="AC6" s="107" t="s">
        <v>98</v>
      </c>
      <c r="AD6" s="165">
        <v>0</v>
      </c>
      <c r="AE6" s="165">
        <v>0</v>
      </c>
      <c r="AF6" s="117">
        <v>525</v>
      </c>
      <c r="AG6" s="117">
        <v>700</v>
      </c>
      <c r="AH6" s="117">
        <v>1750</v>
      </c>
      <c r="AI6" s="117">
        <v>2100</v>
      </c>
      <c r="AJ6" s="117">
        <v>3675</v>
      </c>
      <c r="AK6" s="117">
        <v>4200</v>
      </c>
      <c r="AL6" s="117">
        <v>4725</v>
      </c>
    </row>
    <row r="7" spans="2:38">
      <c r="B7" s="107">
        <v>2</v>
      </c>
      <c r="C7" s="126">
        <v>2</v>
      </c>
      <c r="D7" s="126">
        <v>2</v>
      </c>
      <c r="E7" s="126">
        <v>2</v>
      </c>
      <c r="F7" s="126">
        <v>2</v>
      </c>
      <c r="G7" s="126">
        <v>2</v>
      </c>
      <c r="I7" s="107" t="s">
        <v>111</v>
      </c>
      <c r="J7" s="117">
        <v>2000</v>
      </c>
      <c r="K7" s="107"/>
      <c r="L7" s="119">
        <v>0.2</v>
      </c>
      <c r="N7" s="107" t="s">
        <v>111</v>
      </c>
      <c r="O7" s="164">
        <f t="shared" si="0"/>
        <v>10000</v>
      </c>
      <c r="P7" s="165">
        <v>0</v>
      </c>
      <c r="Q7" s="165">
        <v>0</v>
      </c>
      <c r="R7" s="165">
        <v>0</v>
      </c>
      <c r="S7" s="165">
        <v>0</v>
      </c>
      <c r="T7" s="165">
        <v>0</v>
      </c>
      <c r="U7" s="165">
        <v>0</v>
      </c>
      <c r="V7" s="165">
        <v>0</v>
      </c>
      <c r="W7" s="165">
        <v>0</v>
      </c>
      <c r="X7" s="165">
        <v>0</v>
      </c>
      <c r="Y7" s="165">
        <v>0</v>
      </c>
      <c r="Z7" s="165">
        <v>0</v>
      </c>
      <c r="AA7" s="165">
        <v>0</v>
      </c>
      <c r="AB7" s="129">
        <v>0</v>
      </c>
      <c r="AC7" s="107" t="s">
        <v>111</v>
      </c>
      <c r="AD7" s="165">
        <v>0</v>
      </c>
      <c r="AE7" s="165">
        <v>0</v>
      </c>
      <c r="AF7" s="165">
        <v>0</v>
      </c>
      <c r="AG7" s="165">
        <v>0</v>
      </c>
      <c r="AH7" s="165">
        <v>0</v>
      </c>
      <c r="AI7" s="165">
        <v>0</v>
      </c>
      <c r="AJ7" s="165">
        <v>0</v>
      </c>
      <c r="AK7" s="165">
        <v>0</v>
      </c>
      <c r="AL7" s="165">
        <v>0</v>
      </c>
    </row>
    <row r="8" spans="2:38">
      <c r="B8" s="107">
        <v>3</v>
      </c>
      <c r="C8" s="126">
        <v>0</v>
      </c>
      <c r="D8" s="126">
        <v>1</v>
      </c>
      <c r="E8" s="126">
        <v>2</v>
      </c>
      <c r="F8" s="126">
        <v>1</v>
      </c>
      <c r="G8" s="126">
        <v>0</v>
      </c>
      <c r="J8" s="47">
        <v>10000</v>
      </c>
      <c r="K8" s="47">
        <v>0</v>
      </c>
      <c r="L8" s="47"/>
      <c r="N8" s="107" t="s">
        <v>100</v>
      </c>
      <c r="O8" s="164">
        <f t="shared" si="0"/>
        <v>0</v>
      </c>
      <c r="P8" s="165">
        <v>0</v>
      </c>
      <c r="Q8" s="165">
        <v>0</v>
      </c>
      <c r="R8" s="165">
        <v>0</v>
      </c>
      <c r="S8" s="165">
        <v>0</v>
      </c>
      <c r="T8" s="117">
        <f t="shared" ref="T8:T10" si="1">10000-SUM(U8:AA8)</f>
        <v>3855</v>
      </c>
      <c r="U8" s="117">
        <v>3000</v>
      </c>
      <c r="V8" s="117">
        <v>1500</v>
      </c>
      <c r="W8" s="117">
        <v>150</v>
      </c>
      <c r="X8" s="117">
        <v>25</v>
      </c>
      <c r="Y8" s="117">
        <v>800</v>
      </c>
      <c r="Z8" s="117">
        <v>70</v>
      </c>
      <c r="AA8" s="117">
        <v>600</v>
      </c>
      <c r="AB8" s="129">
        <v>126.22499999999999</v>
      </c>
      <c r="AC8" s="107" t="s">
        <v>100</v>
      </c>
      <c r="AD8" s="165">
        <v>0</v>
      </c>
      <c r="AE8" s="165">
        <v>0</v>
      </c>
      <c r="AF8" s="117">
        <v>450</v>
      </c>
      <c r="AG8" s="117">
        <v>500</v>
      </c>
      <c r="AH8" s="117">
        <v>1400</v>
      </c>
      <c r="AI8" s="117">
        <v>1800</v>
      </c>
      <c r="AJ8" s="117">
        <v>3200</v>
      </c>
      <c r="AK8" s="117">
        <v>4000</v>
      </c>
      <c r="AL8" s="117">
        <v>4200</v>
      </c>
    </row>
    <row r="9" spans="2:38">
      <c r="B9" s="107">
        <v>4</v>
      </c>
      <c r="C9" s="126">
        <v>2</v>
      </c>
      <c r="D9" s="126">
        <v>1</v>
      </c>
      <c r="E9" s="126">
        <v>0</v>
      </c>
      <c r="F9" s="126">
        <v>1</v>
      </c>
      <c r="G9" s="126">
        <v>2</v>
      </c>
      <c r="L9" s="47"/>
      <c r="N9" s="107" t="s">
        <v>101</v>
      </c>
      <c r="O9" s="164">
        <f t="shared" si="0"/>
        <v>0</v>
      </c>
      <c r="P9" s="165">
        <v>0</v>
      </c>
      <c r="Q9" s="165">
        <v>0</v>
      </c>
      <c r="R9" s="165">
        <v>0</v>
      </c>
      <c r="S9" s="165">
        <v>0</v>
      </c>
      <c r="T9" s="117">
        <f t="shared" si="1"/>
        <v>4385</v>
      </c>
      <c r="U9" s="117">
        <v>3000</v>
      </c>
      <c r="V9" s="117">
        <v>1500</v>
      </c>
      <c r="W9" s="117">
        <v>150</v>
      </c>
      <c r="X9" s="117">
        <v>25</v>
      </c>
      <c r="Y9" s="117">
        <v>500</v>
      </c>
      <c r="Z9" s="117">
        <v>40</v>
      </c>
      <c r="AA9" s="117">
        <v>400</v>
      </c>
      <c r="AB9" s="129">
        <v>93.43</v>
      </c>
      <c r="AC9" s="107" t="s">
        <v>101</v>
      </c>
      <c r="AD9" s="165">
        <v>0</v>
      </c>
      <c r="AE9" s="165">
        <v>0</v>
      </c>
      <c r="AF9" s="117">
        <v>450</v>
      </c>
      <c r="AG9" s="117">
        <v>500</v>
      </c>
      <c r="AH9" s="117">
        <v>1400</v>
      </c>
      <c r="AI9" s="117">
        <v>1800</v>
      </c>
      <c r="AJ9" s="117">
        <v>3200</v>
      </c>
      <c r="AK9" s="117">
        <v>4000</v>
      </c>
      <c r="AL9" s="117">
        <v>4200</v>
      </c>
    </row>
    <row r="10" spans="2:38">
      <c r="B10" s="107">
        <v>5</v>
      </c>
      <c r="C10" s="126">
        <v>0</v>
      </c>
      <c r="D10" s="126">
        <v>0</v>
      </c>
      <c r="E10" s="126">
        <v>1</v>
      </c>
      <c r="F10" s="126">
        <v>0</v>
      </c>
      <c r="G10" s="126">
        <v>0</v>
      </c>
      <c r="N10" s="107" t="s">
        <v>102</v>
      </c>
      <c r="O10" s="164">
        <f t="shared" si="0"/>
        <v>0</v>
      </c>
      <c r="P10" s="165">
        <v>0</v>
      </c>
      <c r="Q10" s="165">
        <v>0</v>
      </c>
      <c r="R10" s="165">
        <v>0</v>
      </c>
      <c r="S10" s="165">
        <v>0</v>
      </c>
      <c r="T10" s="117">
        <f t="shared" si="1"/>
        <v>5145</v>
      </c>
      <c r="U10" s="117">
        <v>3000</v>
      </c>
      <c r="V10" s="117">
        <v>1500</v>
      </c>
      <c r="W10" s="117">
        <v>150</v>
      </c>
      <c r="X10" s="117">
        <v>25</v>
      </c>
      <c r="Y10" s="117">
        <v>100</v>
      </c>
      <c r="Z10" s="117">
        <v>10</v>
      </c>
      <c r="AA10" s="117">
        <v>70</v>
      </c>
      <c r="AB10" s="129">
        <v>36.980000000000004</v>
      </c>
      <c r="AC10" s="107" t="s">
        <v>102</v>
      </c>
      <c r="AD10" s="165">
        <v>0</v>
      </c>
      <c r="AE10" s="165">
        <v>0</v>
      </c>
      <c r="AF10" s="117">
        <v>450</v>
      </c>
      <c r="AG10" s="117">
        <v>500</v>
      </c>
      <c r="AH10" s="117">
        <v>1400</v>
      </c>
      <c r="AI10" s="117">
        <v>1800</v>
      </c>
      <c r="AJ10" s="117">
        <v>3200</v>
      </c>
      <c r="AK10" s="117">
        <v>4000</v>
      </c>
      <c r="AL10" s="117">
        <v>4200</v>
      </c>
    </row>
    <row r="11" spans="2:38" ht="15.6" customHeight="1">
      <c r="B11" s="107">
        <v>6</v>
      </c>
      <c r="C11" s="126">
        <v>2</v>
      </c>
      <c r="D11" s="126">
        <v>2</v>
      </c>
      <c r="E11" s="126">
        <v>1</v>
      </c>
      <c r="F11" s="126">
        <v>2</v>
      </c>
      <c r="G11" s="126">
        <v>2</v>
      </c>
      <c r="N11" s="107" t="s">
        <v>110</v>
      </c>
      <c r="O11" s="164">
        <f t="shared" si="0"/>
        <v>10000</v>
      </c>
      <c r="P11" s="165">
        <v>0</v>
      </c>
      <c r="Q11" s="165">
        <v>0</v>
      </c>
      <c r="R11" s="165">
        <v>0</v>
      </c>
      <c r="S11" s="165">
        <v>0</v>
      </c>
      <c r="T11" s="165">
        <v>0</v>
      </c>
      <c r="U11" s="165">
        <v>0</v>
      </c>
      <c r="V11" s="165">
        <v>0</v>
      </c>
      <c r="W11" s="165">
        <v>0</v>
      </c>
      <c r="X11" s="165">
        <v>0</v>
      </c>
      <c r="Y11" s="165">
        <v>0</v>
      </c>
      <c r="Z11" s="165">
        <v>0</v>
      </c>
      <c r="AA11" s="165">
        <v>0</v>
      </c>
      <c r="AB11" s="129">
        <v>0</v>
      </c>
      <c r="AC11" s="107" t="s">
        <v>110</v>
      </c>
      <c r="AD11" s="165">
        <v>0</v>
      </c>
      <c r="AE11" s="165">
        <v>0</v>
      </c>
      <c r="AF11" s="165">
        <v>0</v>
      </c>
      <c r="AG11" s="165">
        <v>0</v>
      </c>
      <c r="AH11" s="165">
        <v>0</v>
      </c>
      <c r="AI11" s="165">
        <v>0</v>
      </c>
      <c r="AJ11" s="165">
        <v>0</v>
      </c>
      <c r="AK11" s="165">
        <v>0</v>
      </c>
      <c r="AL11" s="165">
        <v>0</v>
      </c>
    </row>
    <row r="12" spans="2:38" ht="15.6" customHeight="1">
      <c r="B12" s="107">
        <v>7</v>
      </c>
      <c r="C12" s="126">
        <v>1</v>
      </c>
      <c r="D12" s="126">
        <v>2</v>
      </c>
      <c r="E12" s="126">
        <v>2</v>
      </c>
      <c r="F12" s="126">
        <v>2</v>
      </c>
      <c r="G12" s="126">
        <v>1</v>
      </c>
    </row>
    <row r="13" spans="2:38" ht="15.6" customHeight="1">
      <c r="B13" s="107">
        <v>8</v>
      </c>
      <c r="C13" s="126">
        <v>1</v>
      </c>
      <c r="D13" s="126">
        <v>0</v>
      </c>
      <c r="E13" s="126">
        <v>0</v>
      </c>
      <c r="F13" s="126">
        <v>0</v>
      </c>
      <c r="G13" s="126">
        <v>1</v>
      </c>
    </row>
    <row r="14" spans="2:38" ht="15.6" customHeight="1">
      <c r="B14" s="107">
        <v>9</v>
      </c>
      <c r="C14" s="126">
        <v>0</v>
      </c>
      <c r="D14" s="126">
        <v>1</v>
      </c>
      <c r="E14" s="126">
        <v>1</v>
      </c>
      <c r="F14" s="126">
        <v>1</v>
      </c>
      <c r="G14" s="126">
        <v>0</v>
      </c>
      <c r="N14" s="15" t="s">
        <v>120</v>
      </c>
      <c r="AD14" s="132"/>
      <c r="AE14" s="132"/>
      <c r="AF14" s="181"/>
      <c r="AG14" s="181"/>
      <c r="AH14" s="181"/>
      <c r="AI14" s="181"/>
      <c r="AJ14" s="181"/>
      <c r="AK14" s="181"/>
      <c r="AL14" s="181"/>
    </row>
    <row r="15" spans="2:38" ht="15.6" customHeight="1">
      <c r="B15" s="107">
        <v>10</v>
      </c>
      <c r="C15" s="126">
        <v>2</v>
      </c>
      <c r="D15" s="126">
        <v>1</v>
      </c>
      <c r="E15" s="126">
        <v>1</v>
      </c>
      <c r="F15" s="126">
        <v>1</v>
      </c>
      <c r="G15" s="126">
        <v>2</v>
      </c>
      <c r="N15" s="115" t="s">
        <v>104</v>
      </c>
      <c r="O15" s="115">
        <v>0</v>
      </c>
      <c r="P15" s="115">
        <v>2</v>
      </c>
      <c r="Q15" s="115">
        <v>3</v>
      </c>
      <c r="R15" s="115">
        <v>5</v>
      </c>
      <c r="S15" s="115">
        <v>8</v>
      </c>
      <c r="T15" s="115">
        <v>10</v>
      </c>
      <c r="U15" s="115">
        <v>15</v>
      </c>
      <c r="V15" s="115">
        <v>20</v>
      </c>
      <c r="W15" s="115">
        <v>25</v>
      </c>
      <c r="X15" s="115">
        <v>50</v>
      </c>
      <c r="Y15" s="115">
        <v>100</v>
      </c>
      <c r="Z15" s="115">
        <v>500</v>
      </c>
      <c r="AA15" s="115">
        <v>1000</v>
      </c>
      <c r="AF15" s="133"/>
      <c r="AG15" s="133"/>
      <c r="AH15" s="133"/>
      <c r="AI15" s="133"/>
      <c r="AJ15" s="133"/>
      <c r="AK15" s="133"/>
      <c r="AL15" s="133"/>
    </row>
    <row r="16" spans="2:38" ht="15.6" customHeight="1">
      <c r="B16" s="107">
        <v>11</v>
      </c>
      <c r="C16" s="126">
        <v>1</v>
      </c>
      <c r="D16" s="126">
        <v>1</v>
      </c>
      <c r="E16" s="126">
        <v>0</v>
      </c>
      <c r="F16" s="126">
        <v>1</v>
      </c>
      <c r="G16" s="126">
        <v>1</v>
      </c>
      <c r="N16" s="175" t="s">
        <v>97</v>
      </c>
      <c r="O16" s="164">
        <f t="shared" ref="O16:O22" si="2">10000-SUM(P16:AA16)</f>
        <v>10000</v>
      </c>
      <c r="P16" s="164">
        <v>0</v>
      </c>
      <c r="Q16" s="164">
        <v>0</v>
      </c>
      <c r="R16" s="164">
        <v>0</v>
      </c>
      <c r="S16" s="164">
        <v>0</v>
      </c>
      <c r="T16" s="164">
        <v>0</v>
      </c>
      <c r="U16" s="164">
        <v>0</v>
      </c>
      <c r="V16" s="164">
        <v>0</v>
      </c>
      <c r="W16" s="164">
        <v>0</v>
      </c>
      <c r="X16" s="164">
        <v>0</v>
      </c>
      <c r="Y16" s="164">
        <v>0</v>
      </c>
      <c r="Z16" s="164">
        <v>0</v>
      </c>
      <c r="AA16" s="164">
        <v>0</v>
      </c>
      <c r="AB16" s="129">
        <v>0</v>
      </c>
      <c r="AD16" s="130"/>
      <c r="AE16" s="130"/>
      <c r="AF16" s="133"/>
      <c r="AG16" s="133"/>
      <c r="AH16" s="133"/>
      <c r="AI16" s="133"/>
      <c r="AJ16" s="133"/>
      <c r="AK16" s="133"/>
      <c r="AL16" s="133"/>
    </row>
    <row r="17" spans="2:31" ht="15.6" customHeight="1">
      <c r="B17" s="107">
        <v>12</v>
      </c>
      <c r="C17" s="126">
        <v>1</v>
      </c>
      <c r="D17" s="126">
        <v>1</v>
      </c>
      <c r="E17" s="126">
        <v>2</v>
      </c>
      <c r="F17" s="126">
        <v>1</v>
      </c>
      <c r="G17" s="126">
        <v>1</v>
      </c>
      <c r="N17" s="107" t="s">
        <v>98</v>
      </c>
      <c r="O17" s="164">
        <f t="shared" si="2"/>
        <v>0</v>
      </c>
      <c r="P17" s="117">
        <f>10000-SUM(Q17:AA17)</f>
        <v>3600</v>
      </c>
      <c r="Q17" s="116">
        <v>3400</v>
      </c>
      <c r="R17" s="116">
        <v>1500</v>
      </c>
      <c r="S17" s="116">
        <v>1500</v>
      </c>
      <c r="T17" s="164">
        <v>0</v>
      </c>
      <c r="U17" s="164">
        <v>0</v>
      </c>
      <c r="V17" s="164">
        <v>0</v>
      </c>
      <c r="W17" s="164">
        <v>0</v>
      </c>
      <c r="X17" s="164">
        <v>0</v>
      </c>
      <c r="Y17" s="164">
        <v>0</v>
      </c>
      <c r="Z17" s="164">
        <v>0</v>
      </c>
      <c r="AA17" s="164">
        <v>0</v>
      </c>
      <c r="AB17" s="129">
        <v>3.6900000000000004</v>
      </c>
      <c r="AD17" s="130"/>
      <c r="AE17" s="130"/>
    </row>
    <row r="18" spans="2:31" ht="15.6" customHeight="1">
      <c r="B18" s="107">
        <v>13</v>
      </c>
      <c r="C18" s="126">
        <v>1</v>
      </c>
      <c r="D18" s="126">
        <v>0</v>
      </c>
      <c r="E18" s="126">
        <v>1</v>
      </c>
      <c r="F18" s="126">
        <v>0</v>
      </c>
      <c r="G18" s="126">
        <v>1</v>
      </c>
      <c r="N18" s="107" t="s">
        <v>111</v>
      </c>
      <c r="O18" s="164">
        <f t="shared" si="2"/>
        <v>10000</v>
      </c>
      <c r="P18" s="164">
        <v>0</v>
      </c>
      <c r="Q18" s="164">
        <v>0</v>
      </c>
      <c r="R18" s="164">
        <v>0</v>
      </c>
      <c r="S18" s="164">
        <v>0</v>
      </c>
      <c r="T18" s="164">
        <v>0</v>
      </c>
      <c r="U18" s="164">
        <v>0</v>
      </c>
      <c r="V18" s="164">
        <v>0</v>
      </c>
      <c r="W18" s="164">
        <v>0</v>
      </c>
      <c r="X18" s="164">
        <v>0</v>
      </c>
      <c r="Y18" s="164">
        <v>0</v>
      </c>
      <c r="Z18" s="164">
        <v>0</v>
      </c>
      <c r="AA18" s="164">
        <v>0</v>
      </c>
      <c r="AB18" s="129">
        <v>0</v>
      </c>
      <c r="AD18" s="130"/>
      <c r="AE18" s="130"/>
    </row>
    <row r="19" spans="2:31" ht="15.6" customHeight="1">
      <c r="B19" s="107">
        <v>14</v>
      </c>
      <c r="C19" s="126">
        <v>1</v>
      </c>
      <c r="D19" s="126">
        <v>2</v>
      </c>
      <c r="E19" s="126">
        <v>1</v>
      </c>
      <c r="F19" s="126">
        <v>2</v>
      </c>
      <c r="G19" s="126">
        <v>1</v>
      </c>
      <c r="N19" s="107" t="s">
        <v>100</v>
      </c>
      <c r="O19" s="164">
        <f t="shared" si="2"/>
        <v>0</v>
      </c>
      <c r="P19" s="117">
        <f t="shared" ref="P19:P21" si="3">10000-SUM(Q19:AA19)</f>
        <v>6000</v>
      </c>
      <c r="Q19" s="117">
        <v>3300</v>
      </c>
      <c r="R19" s="117">
        <v>600</v>
      </c>
      <c r="S19" s="117">
        <v>100</v>
      </c>
      <c r="T19" s="165">
        <v>0</v>
      </c>
      <c r="U19" s="165">
        <v>0</v>
      </c>
      <c r="V19" s="165">
        <v>0</v>
      </c>
      <c r="W19" s="165">
        <v>0</v>
      </c>
      <c r="X19" s="165">
        <v>0</v>
      </c>
      <c r="Y19" s="165">
        <v>0</v>
      </c>
      <c r="Z19" s="165">
        <v>0</v>
      </c>
      <c r="AA19" s="165">
        <v>0</v>
      </c>
      <c r="AB19" s="129">
        <v>2.7300000000000004</v>
      </c>
    </row>
    <row r="20" spans="2:31" ht="15.6" customHeight="1">
      <c r="B20" s="107">
        <v>15</v>
      </c>
      <c r="C20" s="126">
        <v>0</v>
      </c>
      <c r="D20" s="126">
        <v>1</v>
      </c>
      <c r="E20" s="126">
        <v>0</v>
      </c>
      <c r="F20" s="126">
        <v>1</v>
      </c>
      <c r="G20" s="126">
        <v>0</v>
      </c>
      <c r="N20" s="107" t="s">
        <v>101</v>
      </c>
      <c r="O20" s="164">
        <f t="shared" si="2"/>
        <v>0</v>
      </c>
      <c r="P20" s="117">
        <f t="shared" si="3"/>
        <v>6000</v>
      </c>
      <c r="Q20" s="117">
        <v>3300</v>
      </c>
      <c r="R20" s="117">
        <v>600</v>
      </c>
      <c r="S20" s="117">
        <v>100</v>
      </c>
      <c r="T20" s="165">
        <v>0</v>
      </c>
      <c r="U20" s="165">
        <v>0</v>
      </c>
      <c r="V20" s="165">
        <v>0</v>
      </c>
      <c r="W20" s="165">
        <v>0</v>
      </c>
      <c r="X20" s="165">
        <v>0</v>
      </c>
      <c r="Y20" s="165">
        <v>0</v>
      </c>
      <c r="Z20" s="165">
        <v>0</v>
      </c>
      <c r="AA20" s="165">
        <v>0</v>
      </c>
      <c r="AB20" s="129">
        <v>2.7300000000000004</v>
      </c>
    </row>
    <row r="21" spans="2:31" ht="15.6" customHeight="1">
      <c r="B21" s="107">
        <v>16</v>
      </c>
      <c r="C21" s="126">
        <v>2</v>
      </c>
      <c r="D21" s="126">
        <v>1</v>
      </c>
      <c r="E21" s="126">
        <v>2</v>
      </c>
      <c r="F21" s="126">
        <v>1</v>
      </c>
      <c r="G21" s="126">
        <v>2</v>
      </c>
      <c r="N21" s="107" t="s">
        <v>102</v>
      </c>
      <c r="O21" s="164">
        <f t="shared" si="2"/>
        <v>0</v>
      </c>
      <c r="P21" s="117">
        <f t="shared" si="3"/>
        <v>6000</v>
      </c>
      <c r="Q21" s="117">
        <v>3300</v>
      </c>
      <c r="R21" s="117">
        <v>600</v>
      </c>
      <c r="S21" s="117">
        <v>100</v>
      </c>
      <c r="T21" s="165">
        <v>0</v>
      </c>
      <c r="U21" s="165">
        <v>0</v>
      </c>
      <c r="V21" s="165">
        <v>0</v>
      </c>
      <c r="W21" s="165">
        <v>0</v>
      </c>
      <c r="X21" s="165">
        <v>0</v>
      </c>
      <c r="Y21" s="165">
        <v>0</v>
      </c>
      <c r="Z21" s="165">
        <v>0</v>
      </c>
      <c r="AA21" s="165">
        <v>0</v>
      </c>
      <c r="AB21" s="129">
        <v>2.7300000000000004</v>
      </c>
    </row>
    <row r="22" spans="2:31" ht="15.6" customHeight="1">
      <c r="B22" s="107">
        <v>17</v>
      </c>
      <c r="C22" s="126">
        <v>0</v>
      </c>
      <c r="D22" s="126">
        <v>0</v>
      </c>
      <c r="E22" s="126">
        <v>1</v>
      </c>
      <c r="F22" s="126">
        <v>2</v>
      </c>
      <c r="G22" s="126">
        <v>2</v>
      </c>
      <c r="N22" s="107" t="s">
        <v>110</v>
      </c>
      <c r="O22" s="164">
        <f t="shared" si="2"/>
        <v>10000</v>
      </c>
      <c r="P22" s="164">
        <v>0</v>
      </c>
      <c r="Q22" s="164">
        <v>0</v>
      </c>
      <c r="R22" s="164">
        <v>0</v>
      </c>
      <c r="S22" s="164">
        <v>0</v>
      </c>
      <c r="T22" s="164">
        <v>0</v>
      </c>
      <c r="U22" s="164">
        <v>0</v>
      </c>
      <c r="V22" s="164">
        <v>0</v>
      </c>
      <c r="W22" s="164">
        <v>0</v>
      </c>
      <c r="X22" s="164">
        <v>0</v>
      </c>
      <c r="Y22" s="164">
        <v>0</v>
      </c>
      <c r="Z22" s="164">
        <v>0</v>
      </c>
      <c r="AA22" s="164">
        <v>0</v>
      </c>
      <c r="AB22" s="129">
        <v>0</v>
      </c>
    </row>
    <row r="23" spans="2:31" ht="15.6" customHeight="1">
      <c r="B23" s="107">
        <v>18</v>
      </c>
      <c r="C23" s="126">
        <v>2</v>
      </c>
      <c r="D23" s="126">
        <v>2</v>
      </c>
      <c r="E23" s="126">
        <v>1</v>
      </c>
      <c r="F23" s="126">
        <v>0</v>
      </c>
      <c r="G23" s="126">
        <v>0</v>
      </c>
      <c r="P23" s="132"/>
      <c r="Q23" s="132"/>
      <c r="R23" s="132"/>
      <c r="S23" s="132"/>
    </row>
    <row r="24" spans="2:31" ht="15.6" customHeight="1">
      <c r="B24" s="107">
        <v>19</v>
      </c>
      <c r="C24" s="126">
        <v>0</v>
      </c>
      <c r="D24" s="126">
        <v>2</v>
      </c>
      <c r="E24" s="126">
        <v>0</v>
      </c>
      <c r="F24" s="126">
        <v>2</v>
      </c>
      <c r="G24" s="126">
        <v>0</v>
      </c>
      <c r="I24" s="15" t="s">
        <v>115</v>
      </c>
    </row>
    <row r="25" spans="2:31" ht="15.6" customHeight="1">
      <c r="I25" s="115" t="s">
        <v>114</v>
      </c>
      <c r="N25" s="15" t="s">
        <v>121</v>
      </c>
    </row>
    <row r="26" spans="2:31" ht="15.6" customHeight="1">
      <c r="I26" s="125">
        <v>0</v>
      </c>
      <c r="N26" s="115" t="s">
        <v>104</v>
      </c>
      <c r="O26" s="115">
        <v>0</v>
      </c>
      <c r="P26" s="115">
        <v>2</v>
      </c>
      <c r="Q26" s="115">
        <v>3</v>
      </c>
      <c r="R26" s="115">
        <v>5</v>
      </c>
      <c r="S26" s="115">
        <v>8</v>
      </c>
      <c r="T26" s="115">
        <v>10</v>
      </c>
      <c r="U26" s="115">
        <v>15</v>
      </c>
      <c r="V26" s="115">
        <v>20</v>
      </c>
      <c r="W26" s="115">
        <v>25</v>
      </c>
      <c r="X26" s="115">
        <v>50</v>
      </c>
      <c r="Y26" s="115">
        <v>100</v>
      </c>
      <c r="Z26" s="115">
        <v>500</v>
      </c>
      <c r="AA26" s="115">
        <v>1000</v>
      </c>
    </row>
    <row r="27" spans="2:31" ht="15.6" customHeight="1">
      <c r="I27" s="126">
        <v>2</v>
      </c>
      <c r="N27" s="175" t="s">
        <v>97</v>
      </c>
      <c r="O27" s="164">
        <f t="shared" ref="O27:O33" si="4">10000-SUM(P27:AA27)</f>
        <v>10000</v>
      </c>
      <c r="P27" s="164">
        <v>0</v>
      </c>
      <c r="Q27" s="164">
        <v>0</v>
      </c>
      <c r="R27" s="164">
        <v>0</v>
      </c>
      <c r="S27" s="164">
        <v>0</v>
      </c>
      <c r="T27" s="164">
        <v>0</v>
      </c>
      <c r="U27" s="164">
        <v>0</v>
      </c>
      <c r="V27" s="164">
        <v>0</v>
      </c>
      <c r="W27" s="164">
        <v>0</v>
      </c>
      <c r="X27" s="164">
        <v>0</v>
      </c>
      <c r="Y27" s="164">
        <v>0</v>
      </c>
      <c r="Z27" s="164">
        <v>0</v>
      </c>
      <c r="AA27" s="164">
        <v>0</v>
      </c>
      <c r="AB27" s="129">
        <v>0</v>
      </c>
    </row>
    <row r="28" spans="2:31">
      <c r="I28" s="126">
        <v>3</v>
      </c>
      <c r="N28" s="107" t="s">
        <v>98</v>
      </c>
      <c r="O28" s="164">
        <f t="shared" si="4"/>
        <v>0</v>
      </c>
      <c r="P28" s="117">
        <f>10000-SUM(Q28:AA28)</f>
        <v>3500</v>
      </c>
      <c r="Q28" s="116">
        <v>3400</v>
      </c>
      <c r="R28" s="116">
        <v>1500</v>
      </c>
      <c r="S28" s="116">
        <v>1500</v>
      </c>
      <c r="T28" s="117">
        <v>20</v>
      </c>
      <c r="U28" s="117">
        <v>20</v>
      </c>
      <c r="V28" s="117">
        <v>5</v>
      </c>
      <c r="W28" s="117">
        <v>5</v>
      </c>
      <c r="X28" s="117">
        <v>5</v>
      </c>
      <c r="Y28" s="117">
        <v>20</v>
      </c>
      <c r="Z28" s="117">
        <v>5</v>
      </c>
      <c r="AA28" s="117">
        <v>20</v>
      </c>
      <c r="AB28" s="129">
        <v>6.2174999999999994</v>
      </c>
    </row>
    <row r="29" spans="2:31">
      <c r="I29" s="126">
        <v>5</v>
      </c>
      <c r="N29" s="107" t="s">
        <v>111</v>
      </c>
      <c r="O29" s="164">
        <f t="shared" si="4"/>
        <v>10000</v>
      </c>
      <c r="P29" s="164">
        <v>0</v>
      </c>
      <c r="Q29" s="164">
        <v>0</v>
      </c>
      <c r="R29" s="164">
        <v>0</v>
      </c>
      <c r="S29" s="164">
        <v>0</v>
      </c>
      <c r="T29" s="164">
        <v>0</v>
      </c>
      <c r="U29" s="164">
        <v>0</v>
      </c>
      <c r="V29" s="164">
        <v>0</v>
      </c>
      <c r="W29" s="164">
        <v>0</v>
      </c>
      <c r="X29" s="164">
        <v>0</v>
      </c>
      <c r="Y29" s="164">
        <v>0</v>
      </c>
      <c r="Z29" s="164">
        <v>0</v>
      </c>
      <c r="AA29" s="164">
        <v>0</v>
      </c>
      <c r="AB29" s="129">
        <v>0</v>
      </c>
      <c r="AD29" s="130"/>
      <c r="AE29" s="130"/>
    </row>
    <row r="30" spans="2:31">
      <c r="I30" s="126">
        <v>8</v>
      </c>
      <c r="N30" s="107" t="s">
        <v>100</v>
      </c>
      <c r="O30" s="164">
        <f t="shared" si="4"/>
        <v>0</v>
      </c>
      <c r="P30" s="117">
        <f t="shared" ref="P30:P32" si="5">10000-SUM(Q30:AA30)</f>
        <v>6080</v>
      </c>
      <c r="Q30" s="117">
        <v>3000</v>
      </c>
      <c r="R30" s="117">
        <v>900</v>
      </c>
      <c r="S30" s="117">
        <v>20</v>
      </c>
      <c r="T30" s="117">
        <v>0</v>
      </c>
      <c r="U30" s="117">
        <v>0</v>
      </c>
      <c r="V30" s="117">
        <v>0</v>
      </c>
      <c r="W30" s="117">
        <v>0</v>
      </c>
      <c r="X30" s="117">
        <v>0</v>
      </c>
      <c r="Y30" s="117">
        <v>0</v>
      </c>
      <c r="Z30" s="117">
        <v>0</v>
      </c>
      <c r="AA30" s="117">
        <v>0</v>
      </c>
      <c r="AB30" s="129">
        <v>10.737500000000001</v>
      </c>
    </row>
    <row r="31" spans="2:31">
      <c r="I31" s="126">
        <v>10</v>
      </c>
      <c r="N31" s="107" t="s">
        <v>101</v>
      </c>
      <c r="O31" s="164">
        <f t="shared" si="4"/>
        <v>0</v>
      </c>
      <c r="P31" s="117">
        <f t="shared" si="5"/>
        <v>6080</v>
      </c>
      <c r="Q31" s="117">
        <v>3000</v>
      </c>
      <c r="R31" s="117">
        <v>900</v>
      </c>
      <c r="S31" s="117">
        <v>20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Z31" s="117">
        <v>0</v>
      </c>
      <c r="AA31" s="117">
        <v>0</v>
      </c>
      <c r="AB31" s="129">
        <v>6.3535000000000004</v>
      </c>
      <c r="AD31" s="130"/>
      <c r="AE31" s="130"/>
    </row>
    <row r="32" spans="2:31">
      <c r="I32" s="126">
        <v>15</v>
      </c>
      <c r="N32" s="107" t="s">
        <v>102</v>
      </c>
      <c r="O32" s="164">
        <f t="shared" si="4"/>
        <v>0</v>
      </c>
      <c r="P32" s="117">
        <f t="shared" si="5"/>
        <v>6080</v>
      </c>
      <c r="Q32" s="117">
        <v>3000</v>
      </c>
      <c r="R32" s="117">
        <v>900</v>
      </c>
      <c r="S32" s="117">
        <v>20</v>
      </c>
      <c r="T32" s="117">
        <v>0</v>
      </c>
      <c r="U32" s="117">
        <v>0</v>
      </c>
      <c r="V32" s="117">
        <v>0</v>
      </c>
      <c r="W32" s="117">
        <v>0</v>
      </c>
      <c r="X32" s="117">
        <v>0</v>
      </c>
      <c r="Y32" s="117">
        <v>0</v>
      </c>
      <c r="Z32" s="117">
        <v>0</v>
      </c>
      <c r="AA32" s="117">
        <v>0</v>
      </c>
      <c r="AB32" s="129">
        <v>5.2575000000000003</v>
      </c>
      <c r="AD32" s="130"/>
      <c r="AE32" s="130"/>
    </row>
    <row r="33" spans="9:31">
      <c r="I33" s="126">
        <v>20</v>
      </c>
      <c r="N33" s="107" t="s">
        <v>110</v>
      </c>
      <c r="O33" s="164">
        <f t="shared" si="4"/>
        <v>10000</v>
      </c>
      <c r="P33" s="164">
        <v>0</v>
      </c>
      <c r="Q33" s="164">
        <v>0</v>
      </c>
      <c r="R33" s="164">
        <v>0</v>
      </c>
      <c r="S33" s="164">
        <v>0</v>
      </c>
      <c r="T33" s="164">
        <v>0</v>
      </c>
      <c r="U33" s="164">
        <v>0</v>
      </c>
      <c r="V33" s="164">
        <v>0</v>
      </c>
      <c r="W33" s="164">
        <v>0</v>
      </c>
      <c r="X33" s="164">
        <v>0</v>
      </c>
      <c r="Y33" s="164">
        <v>0</v>
      </c>
      <c r="Z33" s="164">
        <v>0</v>
      </c>
      <c r="AA33" s="164">
        <v>0</v>
      </c>
      <c r="AB33" s="129">
        <v>0</v>
      </c>
      <c r="AD33" s="130"/>
      <c r="AE33" s="130"/>
    </row>
    <row r="34" spans="9:31">
      <c r="I34" s="126">
        <v>25</v>
      </c>
    </row>
    <row r="35" spans="9:31">
      <c r="I35" s="126">
        <v>50</v>
      </c>
    </row>
    <row r="36" spans="9:31">
      <c r="I36" s="126">
        <v>100</v>
      </c>
      <c r="N36" s="15" t="s">
        <v>108</v>
      </c>
    </row>
    <row r="37" spans="9:31">
      <c r="I37" s="126">
        <v>500</v>
      </c>
      <c r="N37" s="115" t="s">
        <v>104</v>
      </c>
      <c r="O37" s="115">
        <v>0</v>
      </c>
      <c r="P37" s="115">
        <v>2</v>
      </c>
      <c r="Q37" s="115">
        <v>3</v>
      </c>
      <c r="R37" s="115">
        <v>5</v>
      </c>
      <c r="S37" s="115">
        <v>8</v>
      </c>
      <c r="T37" s="115">
        <v>10</v>
      </c>
      <c r="U37" s="115">
        <v>15</v>
      </c>
      <c r="V37" s="115">
        <v>20</v>
      </c>
      <c r="W37" s="115">
        <v>25</v>
      </c>
      <c r="X37" s="115">
        <v>50</v>
      </c>
      <c r="Y37" s="115">
        <v>100</v>
      </c>
      <c r="Z37" s="115">
        <v>500</v>
      </c>
      <c r="AA37" s="115">
        <v>1000</v>
      </c>
    </row>
    <row r="38" spans="9:31">
      <c r="I38" s="126">
        <v>1000</v>
      </c>
      <c r="N38" s="107" t="s">
        <v>97</v>
      </c>
      <c r="O38" s="116">
        <f t="shared" ref="O38:O44" si="6">10000-SUM(P38:AA38)</f>
        <v>8500</v>
      </c>
      <c r="P38" s="116">
        <v>500</v>
      </c>
      <c r="Q38" s="116">
        <v>400</v>
      </c>
      <c r="R38" s="116">
        <v>300</v>
      </c>
      <c r="S38" s="116">
        <v>300</v>
      </c>
      <c r="T38" s="164">
        <v>0</v>
      </c>
      <c r="U38" s="164">
        <v>0</v>
      </c>
      <c r="V38" s="164">
        <v>0</v>
      </c>
      <c r="W38" s="164">
        <v>0</v>
      </c>
      <c r="X38" s="164">
        <v>0</v>
      </c>
      <c r="Y38" s="164">
        <v>0</v>
      </c>
      <c r="Z38" s="164">
        <v>0</v>
      </c>
      <c r="AA38" s="164">
        <v>0</v>
      </c>
      <c r="AB38" s="129">
        <v>4.0666666666666664</v>
      </c>
      <c r="AC38" s="129"/>
      <c r="AD38" s="130"/>
      <c r="AE38" s="130"/>
    </row>
    <row r="39" spans="9:31">
      <c r="N39" s="107" t="s">
        <v>98</v>
      </c>
      <c r="O39" s="116">
        <f t="shared" si="6"/>
        <v>8500</v>
      </c>
      <c r="P39" s="116">
        <v>500</v>
      </c>
      <c r="Q39" s="116">
        <v>400</v>
      </c>
      <c r="R39" s="116">
        <v>300</v>
      </c>
      <c r="S39" s="116">
        <v>300</v>
      </c>
      <c r="T39" s="164">
        <v>0</v>
      </c>
      <c r="U39" s="164">
        <v>0</v>
      </c>
      <c r="V39" s="164">
        <v>0</v>
      </c>
      <c r="W39" s="164">
        <v>0</v>
      </c>
      <c r="X39" s="164">
        <v>0</v>
      </c>
      <c r="Y39" s="164">
        <v>0</v>
      </c>
      <c r="Z39" s="164">
        <v>0</v>
      </c>
      <c r="AA39" s="164">
        <v>0</v>
      </c>
      <c r="AB39" s="129">
        <v>4.0666666666666664</v>
      </c>
      <c r="AC39" s="129"/>
      <c r="AD39" s="130"/>
      <c r="AE39" s="130"/>
    </row>
    <row r="40" spans="9:31">
      <c r="N40" s="107" t="s">
        <v>111</v>
      </c>
      <c r="O40" s="117">
        <f t="shared" si="6"/>
        <v>8500</v>
      </c>
      <c r="P40" s="116">
        <v>500</v>
      </c>
      <c r="Q40" s="116">
        <v>400</v>
      </c>
      <c r="R40" s="116">
        <v>300</v>
      </c>
      <c r="S40" s="116">
        <v>300</v>
      </c>
      <c r="T40" s="164">
        <v>0</v>
      </c>
      <c r="U40" s="164">
        <v>0</v>
      </c>
      <c r="V40" s="164">
        <v>0</v>
      </c>
      <c r="W40" s="164">
        <v>0</v>
      </c>
      <c r="X40" s="164">
        <v>0</v>
      </c>
      <c r="Y40" s="164">
        <v>0</v>
      </c>
      <c r="Z40" s="164">
        <v>0</v>
      </c>
      <c r="AA40" s="164">
        <v>0</v>
      </c>
      <c r="AB40" s="129">
        <v>4.0666666666666664</v>
      </c>
      <c r="AC40" s="129"/>
      <c r="AD40" s="130"/>
      <c r="AE40" s="130"/>
    </row>
    <row r="41" spans="9:31">
      <c r="I41" s="15" t="s">
        <v>118</v>
      </c>
      <c r="N41" s="107" t="s">
        <v>100</v>
      </c>
      <c r="O41" s="117">
        <f t="shared" si="6"/>
        <v>6710</v>
      </c>
      <c r="P41" s="116">
        <v>2100</v>
      </c>
      <c r="Q41" s="116">
        <v>860</v>
      </c>
      <c r="R41" s="117">
        <v>220</v>
      </c>
      <c r="S41" s="117">
        <v>110</v>
      </c>
      <c r="T41" s="165">
        <v>0</v>
      </c>
      <c r="U41" s="165">
        <v>0</v>
      </c>
      <c r="V41" s="165">
        <v>0</v>
      </c>
      <c r="W41" s="165">
        <v>0</v>
      </c>
      <c r="X41" s="165">
        <v>0</v>
      </c>
      <c r="Y41" s="165">
        <v>0</v>
      </c>
      <c r="Z41" s="165">
        <v>0</v>
      </c>
      <c r="AA41" s="165">
        <v>0</v>
      </c>
      <c r="AB41" s="129">
        <v>2.6626139817629175</v>
      </c>
      <c r="AC41" s="129"/>
      <c r="AD41" s="130"/>
      <c r="AE41" s="130"/>
    </row>
    <row r="42" spans="9:31">
      <c r="I42" s="114"/>
      <c r="J42" s="115" t="s">
        <v>119</v>
      </c>
      <c r="K42" s="115" t="s">
        <v>89</v>
      </c>
      <c r="N42" s="107" t="s">
        <v>101</v>
      </c>
      <c r="O42" s="117">
        <f t="shared" si="6"/>
        <v>6710</v>
      </c>
      <c r="P42" s="116">
        <v>2100</v>
      </c>
      <c r="Q42" s="116">
        <v>860</v>
      </c>
      <c r="R42" s="117">
        <v>220</v>
      </c>
      <c r="S42" s="117">
        <v>110</v>
      </c>
      <c r="T42" s="165">
        <v>0</v>
      </c>
      <c r="U42" s="165">
        <v>0</v>
      </c>
      <c r="V42" s="165">
        <v>0</v>
      </c>
      <c r="W42" s="165">
        <v>0</v>
      </c>
      <c r="X42" s="165">
        <v>0</v>
      </c>
      <c r="Y42" s="165">
        <v>0</v>
      </c>
      <c r="Z42" s="165">
        <v>0</v>
      </c>
      <c r="AA42" s="165">
        <v>0</v>
      </c>
      <c r="AB42" s="129">
        <v>2.6626139817629175</v>
      </c>
      <c r="AC42" s="129"/>
      <c r="AD42" s="130"/>
      <c r="AE42" s="130"/>
    </row>
    <row r="43" spans="9:31">
      <c r="I43" s="107" t="s">
        <v>43</v>
      </c>
      <c r="J43" s="116">
        <v>10</v>
      </c>
      <c r="K43" s="116">
        <v>0</v>
      </c>
      <c r="N43" s="107" t="s">
        <v>102</v>
      </c>
      <c r="O43" s="117">
        <f t="shared" si="6"/>
        <v>6710</v>
      </c>
      <c r="P43" s="116">
        <v>2100</v>
      </c>
      <c r="Q43" s="116">
        <v>860</v>
      </c>
      <c r="R43" s="117">
        <v>220</v>
      </c>
      <c r="S43" s="117">
        <v>110</v>
      </c>
      <c r="T43" s="165">
        <v>0</v>
      </c>
      <c r="U43" s="165">
        <v>0</v>
      </c>
      <c r="V43" s="165">
        <v>0</v>
      </c>
      <c r="W43" s="165">
        <v>0</v>
      </c>
      <c r="X43" s="165">
        <v>0</v>
      </c>
      <c r="Y43" s="165">
        <v>0</v>
      </c>
      <c r="Z43" s="165">
        <v>0</v>
      </c>
      <c r="AA43" s="165">
        <v>0</v>
      </c>
      <c r="AB43" s="129">
        <v>2.6626139817629175</v>
      </c>
      <c r="AC43" s="129"/>
      <c r="AD43" s="130"/>
      <c r="AE43" s="130"/>
    </row>
    <row r="44" spans="9:31">
      <c r="I44" s="107" t="s">
        <v>44</v>
      </c>
      <c r="J44" s="117">
        <v>10</v>
      </c>
      <c r="K44" s="117">
        <v>0</v>
      </c>
      <c r="N44" s="107" t="s">
        <v>110</v>
      </c>
      <c r="O44" s="165">
        <f t="shared" si="6"/>
        <v>10000</v>
      </c>
      <c r="P44" s="164">
        <v>0</v>
      </c>
      <c r="Q44" s="164">
        <v>0</v>
      </c>
      <c r="R44" s="164">
        <v>0</v>
      </c>
      <c r="S44" s="164">
        <v>0</v>
      </c>
      <c r="T44" s="164">
        <v>0</v>
      </c>
      <c r="U44" s="164">
        <v>0</v>
      </c>
      <c r="V44" s="164">
        <v>0</v>
      </c>
      <c r="W44" s="164">
        <v>0</v>
      </c>
      <c r="X44" s="164">
        <v>0</v>
      </c>
      <c r="Y44" s="164">
        <v>0</v>
      </c>
      <c r="Z44" s="164">
        <v>0</v>
      </c>
      <c r="AA44" s="164">
        <v>0</v>
      </c>
      <c r="AB44" s="129" t="e">
        <v>#DIV/0!</v>
      </c>
      <c r="AC44" s="129"/>
      <c r="AD44" s="130"/>
      <c r="AE44" s="130"/>
    </row>
    <row r="46" spans="9:31">
      <c r="P46" s="132"/>
      <c r="Q46" s="132"/>
      <c r="R46" s="132"/>
      <c r="S46" s="132"/>
    </row>
    <row r="47" spans="9:31">
      <c r="N47" s="15" t="s">
        <v>107</v>
      </c>
    </row>
    <row r="48" spans="9:31">
      <c r="N48" s="115" t="s">
        <v>104</v>
      </c>
      <c r="O48" s="115">
        <v>0</v>
      </c>
      <c r="P48" s="115">
        <v>2</v>
      </c>
      <c r="Q48" s="115">
        <v>3</v>
      </c>
      <c r="R48" s="115">
        <v>5</v>
      </c>
      <c r="S48" s="115">
        <v>8</v>
      </c>
      <c r="T48" s="115">
        <v>10</v>
      </c>
      <c r="U48" s="115">
        <v>15</v>
      </c>
      <c r="V48" s="115">
        <v>20</v>
      </c>
      <c r="W48" s="115">
        <v>25</v>
      </c>
      <c r="X48" s="115">
        <v>50</v>
      </c>
      <c r="Y48" s="115">
        <v>100</v>
      </c>
      <c r="Z48" s="115">
        <v>500</v>
      </c>
      <c r="AA48" s="115">
        <v>1000</v>
      </c>
    </row>
    <row r="49" spans="14:31">
      <c r="N49" s="107" t="s">
        <v>97</v>
      </c>
      <c r="O49" s="116">
        <f t="shared" ref="O49:O55" si="7">10000-SUM(P49:AA49)</f>
        <v>8400</v>
      </c>
      <c r="P49" s="116">
        <v>500</v>
      </c>
      <c r="Q49" s="116">
        <v>400</v>
      </c>
      <c r="R49" s="116">
        <v>300</v>
      </c>
      <c r="S49" s="116">
        <v>300</v>
      </c>
      <c r="T49" s="117">
        <v>20</v>
      </c>
      <c r="U49" s="117">
        <v>20</v>
      </c>
      <c r="V49" s="117">
        <v>5</v>
      </c>
      <c r="W49" s="117">
        <v>5</v>
      </c>
      <c r="X49" s="117">
        <v>5</v>
      </c>
      <c r="Y49" s="117">
        <v>20</v>
      </c>
      <c r="Z49" s="117">
        <v>5</v>
      </c>
      <c r="AA49" s="117">
        <v>20</v>
      </c>
      <c r="AB49" s="129">
        <v>19.734375</v>
      </c>
      <c r="AC49" s="129"/>
      <c r="AD49" s="130"/>
      <c r="AE49" s="130"/>
    </row>
    <row r="50" spans="14:31">
      <c r="N50" s="107" t="s">
        <v>98</v>
      </c>
      <c r="O50" s="116">
        <f t="shared" si="7"/>
        <v>8400</v>
      </c>
      <c r="P50" s="116">
        <v>500</v>
      </c>
      <c r="Q50" s="116">
        <v>400</v>
      </c>
      <c r="R50" s="116">
        <v>300</v>
      </c>
      <c r="S50" s="116">
        <v>300</v>
      </c>
      <c r="T50" s="117">
        <v>20</v>
      </c>
      <c r="U50" s="117">
        <v>20</v>
      </c>
      <c r="V50" s="117">
        <v>5</v>
      </c>
      <c r="W50" s="117">
        <v>5</v>
      </c>
      <c r="X50" s="117">
        <v>5</v>
      </c>
      <c r="Y50" s="117">
        <v>20</v>
      </c>
      <c r="Z50" s="117">
        <v>5</v>
      </c>
      <c r="AA50" s="117">
        <v>20</v>
      </c>
      <c r="AB50" s="129">
        <v>19.734375</v>
      </c>
      <c r="AC50" s="129"/>
      <c r="AD50" s="130"/>
      <c r="AE50" s="130"/>
    </row>
    <row r="51" spans="14:31">
      <c r="N51" s="107" t="s">
        <v>111</v>
      </c>
      <c r="O51" s="117">
        <f t="shared" si="7"/>
        <v>8500</v>
      </c>
      <c r="P51" s="116">
        <v>500</v>
      </c>
      <c r="Q51" s="116">
        <v>400</v>
      </c>
      <c r="R51" s="116">
        <v>300</v>
      </c>
      <c r="S51" s="116">
        <v>300</v>
      </c>
      <c r="T51" s="164">
        <v>0</v>
      </c>
      <c r="U51" s="164">
        <v>0</v>
      </c>
      <c r="V51" s="164">
        <v>0</v>
      </c>
      <c r="W51" s="164">
        <v>0</v>
      </c>
      <c r="X51" s="164">
        <v>0</v>
      </c>
      <c r="Y51" s="164">
        <v>0</v>
      </c>
      <c r="Z51" s="164">
        <v>0</v>
      </c>
      <c r="AA51" s="164">
        <v>0</v>
      </c>
      <c r="AB51" s="129">
        <v>4.0666666666666664</v>
      </c>
      <c r="AC51" s="129"/>
      <c r="AD51" s="130"/>
      <c r="AE51" s="130"/>
    </row>
    <row r="52" spans="14:31">
      <c r="N52" s="107" t="s">
        <v>100</v>
      </c>
      <c r="O52" s="117">
        <f t="shared" si="7"/>
        <v>6790</v>
      </c>
      <c r="P52" s="116">
        <v>2000</v>
      </c>
      <c r="Q52" s="116">
        <v>1000</v>
      </c>
      <c r="R52" s="117">
        <v>200</v>
      </c>
      <c r="S52" s="117">
        <v>10</v>
      </c>
      <c r="T52" s="117">
        <v>0</v>
      </c>
      <c r="U52" s="117">
        <v>0</v>
      </c>
      <c r="V52" s="117">
        <v>0</v>
      </c>
      <c r="W52" s="117">
        <v>0</v>
      </c>
      <c r="X52" s="117">
        <v>0</v>
      </c>
      <c r="Y52" s="117">
        <v>0</v>
      </c>
      <c r="Z52" s="117">
        <v>0</v>
      </c>
      <c r="AA52" s="117">
        <v>0</v>
      </c>
      <c r="AB52" s="129">
        <v>25.760869565217391</v>
      </c>
      <c r="AC52" s="129"/>
      <c r="AD52" s="130"/>
      <c r="AE52" s="130"/>
    </row>
    <row r="53" spans="14:31">
      <c r="N53" s="107" t="s">
        <v>101</v>
      </c>
      <c r="O53" s="117">
        <f t="shared" si="7"/>
        <v>6790</v>
      </c>
      <c r="P53" s="116">
        <v>2000</v>
      </c>
      <c r="Q53" s="116">
        <v>1000</v>
      </c>
      <c r="R53" s="117">
        <v>200</v>
      </c>
      <c r="S53" s="117">
        <v>10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  <c r="Y53" s="117">
        <v>0</v>
      </c>
      <c r="Z53" s="117">
        <v>0</v>
      </c>
      <c r="AA53" s="117">
        <v>0</v>
      </c>
      <c r="AB53" s="129">
        <v>13.316023738872405</v>
      </c>
      <c r="AC53" s="129"/>
      <c r="AD53" s="130"/>
      <c r="AE53" s="130"/>
    </row>
    <row r="54" spans="14:31">
      <c r="N54" s="107" t="s">
        <v>102</v>
      </c>
      <c r="O54" s="117">
        <f t="shared" si="7"/>
        <v>6790</v>
      </c>
      <c r="P54" s="116">
        <v>2000</v>
      </c>
      <c r="Q54" s="116">
        <v>1000</v>
      </c>
      <c r="R54" s="117">
        <v>200</v>
      </c>
      <c r="S54" s="117">
        <v>10</v>
      </c>
      <c r="T54" s="117">
        <v>0</v>
      </c>
      <c r="U54" s="117">
        <v>0</v>
      </c>
      <c r="V54" s="117">
        <v>0</v>
      </c>
      <c r="W54" s="117">
        <v>0</v>
      </c>
      <c r="X54" s="117">
        <v>0</v>
      </c>
      <c r="Y54" s="117">
        <v>0</v>
      </c>
      <c r="Z54" s="117">
        <v>0</v>
      </c>
      <c r="AA54" s="117">
        <v>0</v>
      </c>
      <c r="AB54" s="129">
        <v>10.111940298507463</v>
      </c>
      <c r="AC54" s="129"/>
      <c r="AD54" s="130"/>
      <c r="AE54" s="130"/>
    </row>
    <row r="55" spans="14:31">
      <c r="N55" s="107" t="s">
        <v>110</v>
      </c>
      <c r="O55" s="165">
        <f t="shared" si="7"/>
        <v>10000</v>
      </c>
      <c r="P55" s="164">
        <v>0</v>
      </c>
      <c r="Q55" s="164">
        <v>0</v>
      </c>
      <c r="R55" s="164">
        <v>0</v>
      </c>
      <c r="S55" s="164">
        <v>0</v>
      </c>
      <c r="T55" s="164">
        <v>0</v>
      </c>
      <c r="U55" s="164">
        <v>0</v>
      </c>
      <c r="V55" s="164">
        <v>0</v>
      </c>
      <c r="W55" s="164">
        <v>0</v>
      </c>
      <c r="X55" s="164">
        <v>0</v>
      </c>
      <c r="Y55" s="164">
        <v>0</v>
      </c>
      <c r="Z55" s="164">
        <v>0</v>
      </c>
      <c r="AA55" s="164">
        <v>0</v>
      </c>
      <c r="AB55" s="129" t="e">
        <v>#DIV/0!</v>
      </c>
      <c r="AC55" s="129"/>
      <c r="AD55" s="130"/>
      <c r="AE55" s="130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zoomScale="85" zoomScaleNormal="85" workbookViewId="0">
      <selection activeCell="O27" sqref="O27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5" t="s">
        <v>265</v>
      </c>
      <c r="C3" s="115" t="s">
        <v>241</v>
      </c>
      <c r="D3" s="115" t="s">
        <v>242</v>
      </c>
      <c r="E3" s="115" t="s">
        <v>243</v>
      </c>
      <c r="F3" s="115" t="s">
        <v>244</v>
      </c>
      <c r="G3" s="115" t="s">
        <v>241</v>
      </c>
      <c r="H3" s="115" t="s">
        <v>242</v>
      </c>
      <c r="I3" s="115" t="s">
        <v>243</v>
      </c>
      <c r="J3" s="115" t="s">
        <v>244</v>
      </c>
      <c r="K3" s="115" t="s">
        <v>245</v>
      </c>
    </row>
    <row r="4" spans="2:11">
      <c r="B4" s="141" t="s">
        <v>237</v>
      </c>
      <c r="C4" s="117" cm="1">
        <f t="array" ref="C4:C68">_xlfn.ANCHORARRAY(Multiplier_Weight_Newbie!L16)</f>
        <v>715590427</v>
      </c>
      <c r="D4" s="117" cm="1">
        <f t="array" ref="D4:D67">_xlfn.ANCHORARRAY(Multiplier_Weight_Newbie!L88)</f>
        <v>0</v>
      </c>
      <c r="E4" s="117" cm="1">
        <f t="array" ref="E4:E68">_xlfn.ANCHORARRAY(Multiplier_Weight_Newbie!L158)</f>
        <v>715007433</v>
      </c>
      <c r="F4" s="117" cm="1">
        <f t="array" ref="F4:F67">_xlfn.ANCHORARRAY(Multiplier_Weight_Newbie!L229)</f>
        <v>0</v>
      </c>
      <c r="G4" s="154" cm="1">
        <f t="array" ref="G4:G68">_xlfn.ANCHORARRAY(Multiplier_Weight_Oldhand!L16)</f>
        <v>717064058</v>
      </c>
      <c r="H4" s="154" cm="1">
        <f t="array" ref="H4:H67">_xlfn.ANCHORARRAY(Multiplier_Weight_Oldhand!L88)</f>
        <v>0</v>
      </c>
      <c r="I4" s="154" cm="1">
        <f t="array" ref="I4:I68">_xlfn.ANCHORARRAY(Multiplier_Weight_Oldhand!L158)</f>
        <v>713993007</v>
      </c>
      <c r="J4" s="154" cm="1">
        <f t="array" ref="J4:J67">_xlfn.ANCHORARRAY(Multiplier_Weight_Oldhand!L229)</f>
        <v>0</v>
      </c>
      <c r="K4" s="154" cm="1">
        <f t="array" ref="K4:K67">_xlfn.ANCHORARRAY(Multiplier_Weight_Oldhand!L299)</f>
        <v>0</v>
      </c>
    </row>
    <row r="5" spans="2:11">
      <c r="B5" s="141" t="s">
        <v>236</v>
      </c>
      <c r="C5" s="117">
        <v>160294819</v>
      </c>
      <c r="D5" s="117">
        <v>0</v>
      </c>
      <c r="E5" s="117">
        <v>158513049</v>
      </c>
      <c r="F5" s="117">
        <v>0</v>
      </c>
      <c r="G5" s="154">
        <v>160624918</v>
      </c>
      <c r="H5" s="154">
        <v>0</v>
      </c>
      <c r="I5" s="154">
        <v>158288156</v>
      </c>
      <c r="J5" s="154">
        <v>0</v>
      </c>
      <c r="K5" s="154">
        <v>0</v>
      </c>
    </row>
    <row r="6" spans="2:11">
      <c r="B6" s="141" t="s">
        <v>235</v>
      </c>
      <c r="C6" s="117">
        <v>45329999</v>
      </c>
      <c r="D6" s="117">
        <v>0</v>
      </c>
      <c r="E6" s="117">
        <v>44483946</v>
      </c>
      <c r="F6" s="117">
        <v>0</v>
      </c>
      <c r="G6" s="154">
        <v>45423348</v>
      </c>
      <c r="H6" s="154">
        <v>0</v>
      </c>
      <c r="I6" s="154">
        <v>44420834</v>
      </c>
      <c r="J6" s="154">
        <v>0</v>
      </c>
      <c r="K6" s="154">
        <v>0</v>
      </c>
    </row>
    <row r="7" spans="2:11">
      <c r="B7" s="141" t="s">
        <v>234</v>
      </c>
      <c r="C7" s="117">
        <v>21492390</v>
      </c>
      <c r="D7" s="117">
        <v>0</v>
      </c>
      <c r="E7" s="117">
        <v>21093689</v>
      </c>
      <c r="F7" s="117">
        <v>0</v>
      </c>
      <c r="G7" s="154">
        <v>21536650</v>
      </c>
      <c r="H7" s="154">
        <v>0</v>
      </c>
      <c r="I7" s="154">
        <v>21063762</v>
      </c>
      <c r="J7" s="154">
        <v>0</v>
      </c>
      <c r="K7" s="154">
        <v>0</v>
      </c>
    </row>
    <row r="8" spans="2:11">
      <c r="B8" s="141" t="s">
        <v>233</v>
      </c>
      <c r="C8" s="117">
        <v>11572956</v>
      </c>
      <c r="D8" s="117">
        <v>0</v>
      </c>
      <c r="E8" s="117">
        <v>8583237</v>
      </c>
      <c r="F8" s="117">
        <v>0</v>
      </c>
      <c r="G8" s="154">
        <v>11596788</v>
      </c>
      <c r="H8" s="154">
        <v>0</v>
      </c>
      <c r="I8" s="154">
        <v>8571059</v>
      </c>
      <c r="J8" s="154">
        <v>0</v>
      </c>
      <c r="K8" s="154">
        <v>0</v>
      </c>
    </row>
    <row r="9" spans="2:11">
      <c r="B9" s="141" t="s">
        <v>232</v>
      </c>
      <c r="C9" s="117">
        <v>9116133</v>
      </c>
      <c r="D9" s="117">
        <v>0</v>
      </c>
      <c r="E9" s="117">
        <v>6733278</v>
      </c>
      <c r="F9" s="117">
        <v>0</v>
      </c>
      <c r="G9" s="154">
        <v>9134906</v>
      </c>
      <c r="H9" s="154">
        <v>0</v>
      </c>
      <c r="I9" s="154">
        <v>6723725</v>
      </c>
      <c r="J9" s="154">
        <v>0</v>
      </c>
      <c r="K9" s="154">
        <v>0</v>
      </c>
    </row>
    <row r="10" spans="2:11">
      <c r="B10" s="141" t="s">
        <v>231</v>
      </c>
      <c r="C10" s="117">
        <v>7753214</v>
      </c>
      <c r="D10" s="117">
        <v>0</v>
      </c>
      <c r="E10" s="117">
        <v>4755948</v>
      </c>
      <c r="F10" s="117">
        <v>0</v>
      </c>
      <c r="G10" s="154">
        <v>7190264</v>
      </c>
      <c r="H10" s="154">
        <v>0</v>
      </c>
      <c r="I10" s="154">
        <v>4998284</v>
      </c>
      <c r="J10" s="154">
        <v>0</v>
      </c>
      <c r="K10" s="154">
        <v>0</v>
      </c>
    </row>
    <row r="11" spans="2:11">
      <c r="B11" s="159" t="s">
        <v>230</v>
      </c>
      <c r="C11" s="117">
        <v>3580479</v>
      </c>
      <c r="D11" s="117">
        <v>0</v>
      </c>
      <c r="E11" s="117">
        <v>2910235</v>
      </c>
      <c r="F11" s="117">
        <v>0</v>
      </c>
      <c r="G11" s="154">
        <v>3320505</v>
      </c>
      <c r="H11" s="154">
        <v>0</v>
      </c>
      <c r="I11" s="154">
        <v>3058524</v>
      </c>
      <c r="J11" s="154">
        <v>0</v>
      </c>
      <c r="K11" s="154">
        <v>0</v>
      </c>
    </row>
    <row r="12" spans="2:11">
      <c r="B12" s="159" t="s">
        <v>229</v>
      </c>
      <c r="C12" s="117">
        <v>3051049</v>
      </c>
      <c r="D12" s="117">
        <v>0</v>
      </c>
      <c r="E12" s="117">
        <v>2475563</v>
      </c>
      <c r="F12" s="117">
        <v>0</v>
      </c>
      <c r="G12" s="154">
        <v>2829517</v>
      </c>
      <c r="H12" s="154">
        <v>0</v>
      </c>
      <c r="I12" s="154">
        <v>2601703</v>
      </c>
      <c r="J12" s="154">
        <v>0</v>
      </c>
      <c r="K12" s="154">
        <v>0</v>
      </c>
    </row>
    <row r="13" spans="2:11">
      <c r="B13" s="159" t="s">
        <v>228</v>
      </c>
      <c r="C13" s="117">
        <v>2763072</v>
      </c>
      <c r="D13" s="117">
        <v>0</v>
      </c>
      <c r="E13" s="117">
        <v>2228163</v>
      </c>
      <c r="F13" s="117">
        <v>0</v>
      </c>
      <c r="G13" s="154">
        <v>2562449</v>
      </c>
      <c r="H13" s="154">
        <v>0</v>
      </c>
      <c r="I13" s="154">
        <v>2341697</v>
      </c>
      <c r="J13" s="154">
        <v>0</v>
      </c>
      <c r="K13" s="154">
        <v>0</v>
      </c>
    </row>
    <row r="14" spans="2:11">
      <c r="B14" s="159" t="s">
        <v>227</v>
      </c>
      <c r="C14" s="117">
        <v>2462926</v>
      </c>
      <c r="D14" s="117">
        <v>0</v>
      </c>
      <c r="E14" s="117">
        <v>2001478</v>
      </c>
      <c r="F14" s="117">
        <v>0</v>
      </c>
      <c r="G14" s="154">
        <v>2284096</v>
      </c>
      <c r="H14" s="154">
        <v>0</v>
      </c>
      <c r="I14" s="154">
        <v>2103462</v>
      </c>
      <c r="J14" s="154">
        <v>0</v>
      </c>
      <c r="K14" s="154">
        <v>0</v>
      </c>
    </row>
    <row r="15" spans="2:11">
      <c r="B15" s="159" t="s">
        <v>226</v>
      </c>
      <c r="C15" s="117">
        <v>3366986</v>
      </c>
      <c r="D15" s="117">
        <v>10994023</v>
      </c>
      <c r="E15" s="117">
        <v>2644000</v>
      </c>
      <c r="F15" s="117">
        <v>0</v>
      </c>
      <c r="G15" s="154">
        <v>3122514</v>
      </c>
      <c r="H15" s="154">
        <v>10369634</v>
      </c>
      <c r="I15" s="154">
        <v>2778723</v>
      </c>
      <c r="J15" s="154">
        <v>0</v>
      </c>
      <c r="K15" s="154">
        <v>10446810</v>
      </c>
    </row>
    <row r="16" spans="2:11">
      <c r="B16" s="159" t="s">
        <v>225</v>
      </c>
      <c r="C16" s="117">
        <v>5330392</v>
      </c>
      <c r="D16" s="117">
        <v>38642594</v>
      </c>
      <c r="E16" s="117">
        <v>3440126</v>
      </c>
      <c r="F16" s="117">
        <v>0</v>
      </c>
      <c r="G16" s="154">
        <v>4943360</v>
      </c>
      <c r="H16" s="154">
        <v>36447949</v>
      </c>
      <c r="I16" s="154">
        <v>3615414</v>
      </c>
      <c r="J16" s="154">
        <v>0</v>
      </c>
      <c r="K16" s="154">
        <v>36848166</v>
      </c>
    </row>
    <row r="17" spans="2:11">
      <c r="B17" s="159" t="s">
        <v>224</v>
      </c>
      <c r="C17" s="117">
        <v>1760333</v>
      </c>
      <c r="D17" s="117">
        <v>102471376</v>
      </c>
      <c r="E17" s="117">
        <v>1442442</v>
      </c>
      <c r="F17" s="117">
        <v>53985178</v>
      </c>
      <c r="G17" s="154">
        <v>1632517</v>
      </c>
      <c r="H17" s="154">
        <v>96651676</v>
      </c>
      <c r="I17" s="154">
        <v>1515940</v>
      </c>
      <c r="J17" s="154">
        <v>55760303</v>
      </c>
      <c r="K17" s="154">
        <v>98083939</v>
      </c>
    </row>
    <row r="18" spans="2:11">
      <c r="B18" s="159" t="s">
        <v>223</v>
      </c>
      <c r="C18" s="117">
        <v>522237</v>
      </c>
      <c r="D18" s="117">
        <v>102801153</v>
      </c>
      <c r="E18" s="117">
        <v>577703</v>
      </c>
      <c r="F18" s="117">
        <v>54158915</v>
      </c>
      <c r="G18" s="154">
        <v>484318</v>
      </c>
      <c r="H18" s="154">
        <v>96962724</v>
      </c>
      <c r="I18" s="154">
        <v>607139</v>
      </c>
      <c r="J18" s="154">
        <v>55939753</v>
      </c>
      <c r="K18" s="154">
        <v>99119804</v>
      </c>
    </row>
    <row r="19" spans="2:11">
      <c r="B19" s="159" t="s">
        <v>222</v>
      </c>
      <c r="C19" s="117">
        <v>430504</v>
      </c>
      <c r="D19" s="117">
        <v>74386882</v>
      </c>
      <c r="E19" s="117">
        <v>481038</v>
      </c>
      <c r="F19" s="117">
        <v>39189374</v>
      </c>
      <c r="G19" s="154">
        <v>399246</v>
      </c>
      <c r="H19" s="154">
        <v>70162197</v>
      </c>
      <c r="I19" s="154">
        <v>505549</v>
      </c>
      <c r="J19" s="154">
        <v>40477987</v>
      </c>
      <c r="K19" s="154">
        <v>71921428</v>
      </c>
    </row>
    <row r="20" spans="2:11">
      <c r="B20" s="159" t="s">
        <v>221</v>
      </c>
      <c r="C20" s="117">
        <v>557447</v>
      </c>
      <c r="D20" s="117">
        <v>73261326</v>
      </c>
      <c r="E20" s="117">
        <v>830510</v>
      </c>
      <c r="F20" s="117">
        <v>115789186</v>
      </c>
      <c r="G20" s="154">
        <v>516972</v>
      </c>
      <c r="H20" s="154">
        <v>69100565</v>
      </c>
      <c r="I20" s="154">
        <v>872828</v>
      </c>
      <c r="J20" s="154">
        <v>119596533</v>
      </c>
      <c r="K20" s="154">
        <v>71171992</v>
      </c>
    </row>
    <row r="21" spans="2:11">
      <c r="B21" s="159" t="s">
        <v>220</v>
      </c>
      <c r="C21" s="117">
        <v>222793</v>
      </c>
      <c r="D21" s="117">
        <v>74142833</v>
      </c>
      <c r="E21" s="117">
        <v>182560</v>
      </c>
      <c r="F21" s="117">
        <v>117182405</v>
      </c>
      <c r="G21" s="154">
        <v>206616</v>
      </c>
      <c r="H21" s="154">
        <v>69932008</v>
      </c>
      <c r="I21" s="154">
        <v>191862</v>
      </c>
      <c r="J21" s="154">
        <v>121035563</v>
      </c>
      <c r="K21" s="154">
        <v>71992862</v>
      </c>
    </row>
    <row r="22" spans="2:11">
      <c r="B22" s="159" t="s">
        <v>219</v>
      </c>
      <c r="C22" s="117">
        <v>235385</v>
      </c>
      <c r="D22" s="117">
        <v>74934083</v>
      </c>
      <c r="E22" s="117">
        <v>183234</v>
      </c>
      <c r="F22" s="117">
        <v>118432971</v>
      </c>
      <c r="G22" s="154">
        <v>218294</v>
      </c>
      <c r="H22" s="154">
        <v>70678320</v>
      </c>
      <c r="I22" s="154">
        <v>192570</v>
      </c>
      <c r="J22" s="154">
        <v>122327250</v>
      </c>
      <c r="K22" s="154">
        <v>72910000</v>
      </c>
    </row>
    <row r="23" spans="2:11">
      <c r="B23" s="159" t="s">
        <v>218</v>
      </c>
      <c r="C23" s="117">
        <v>390828</v>
      </c>
      <c r="D23" s="117">
        <v>59948642</v>
      </c>
      <c r="E23" s="117">
        <v>544426</v>
      </c>
      <c r="F23" s="117">
        <v>93329256</v>
      </c>
      <c r="G23" s="154">
        <v>362451</v>
      </c>
      <c r="H23" s="154">
        <v>64056556</v>
      </c>
      <c r="I23" s="154">
        <v>572167</v>
      </c>
      <c r="J23" s="154">
        <v>90222959</v>
      </c>
      <c r="K23" s="154">
        <v>60155377</v>
      </c>
    </row>
    <row r="24" spans="2:11">
      <c r="B24" s="159" t="s">
        <v>217</v>
      </c>
      <c r="C24" s="117">
        <v>0</v>
      </c>
      <c r="D24" s="117">
        <v>85693280</v>
      </c>
      <c r="E24" s="117">
        <v>128514</v>
      </c>
      <c r="F24" s="117">
        <v>133409027</v>
      </c>
      <c r="G24" s="154">
        <v>145449</v>
      </c>
      <c r="H24" s="154">
        <v>91565317</v>
      </c>
      <c r="I24" s="154">
        <v>135063</v>
      </c>
      <c r="J24" s="154">
        <v>128968747</v>
      </c>
      <c r="K24" s="154">
        <v>86408749</v>
      </c>
    </row>
    <row r="25" spans="2:11">
      <c r="B25" s="159" t="s">
        <v>216</v>
      </c>
      <c r="C25" s="117">
        <v>0</v>
      </c>
      <c r="D25" s="117">
        <v>76956388</v>
      </c>
      <c r="E25" s="117">
        <v>113390</v>
      </c>
      <c r="F25" s="117">
        <v>119807258</v>
      </c>
      <c r="G25" s="154">
        <v>128332</v>
      </c>
      <c r="H25" s="154">
        <v>82229740</v>
      </c>
      <c r="I25" s="154">
        <v>119167</v>
      </c>
      <c r="J25" s="154">
        <v>115819688</v>
      </c>
      <c r="K25" s="154">
        <v>77942471</v>
      </c>
    </row>
    <row r="26" spans="2:11">
      <c r="B26" s="159" t="s">
        <v>215</v>
      </c>
      <c r="C26" s="117">
        <v>0</v>
      </c>
      <c r="D26" s="117">
        <v>35121405</v>
      </c>
      <c r="E26" s="117">
        <v>0</v>
      </c>
      <c r="F26" s="117">
        <v>27338856</v>
      </c>
      <c r="G26" s="154">
        <v>0</v>
      </c>
      <c r="H26" s="154">
        <v>37528061</v>
      </c>
      <c r="I26" s="154">
        <v>0</v>
      </c>
      <c r="J26" s="154">
        <v>26428931</v>
      </c>
      <c r="K26" s="154">
        <v>35610297</v>
      </c>
    </row>
    <row r="27" spans="2:11">
      <c r="B27" s="159" t="s">
        <v>214</v>
      </c>
      <c r="C27" s="117">
        <v>0</v>
      </c>
      <c r="D27" s="117">
        <v>36017878</v>
      </c>
      <c r="E27" s="117">
        <v>0</v>
      </c>
      <c r="F27" s="117">
        <v>28036680</v>
      </c>
      <c r="G27" s="154">
        <v>0</v>
      </c>
      <c r="H27" s="154">
        <v>38485963</v>
      </c>
      <c r="I27" s="154">
        <v>0</v>
      </c>
      <c r="J27" s="154">
        <v>27103529</v>
      </c>
      <c r="K27" s="154">
        <v>36694250</v>
      </c>
    </row>
    <row r="28" spans="2:11">
      <c r="B28" s="159" t="s">
        <v>213</v>
      </c>
      <c r="C28" s="117">
        <v>0</v>
      </c>
      <c r="D28" s="117">
        <v>73604480</v>
      </c>
      <c r="E28" s="117">
        <v>0</v>
      </c>
      <c r="F28" s="117">
        <v>57294470</v>
      </c>
      <c r="G28" s="154">
        <v>88201</v>
      </c>
      <c r="H28" s="154">
        <v>78648145</v>
      </c>
      <c r="I28" s="154">
        <v>112616</v>
      </c>
      <c r="J28" s="154">
        <v>55387526</v>
      </c>
      <c r="K28" s="154">
        <v>75547118</v>
      </c>
    </row>
    <row r="29" spans="2:11">
      <c r="B29" s="159" t="s">
        <v>212</v>
      </c>
      <c r="C29" s="117">
        <v>0</v>
      </c>
      <c r="D29" s="117">
        <v>44837782</v>
      </c>
      <c r="E29" s="117">
        <v>0</v>
      </c>
      <c r="F29" s="117">
        <v>23268121</v>
      </c>
      <c r="G29" s="154">
        <v>0</v>
      </c>
      <c r="H29" s="154">
        <v>47910242</v>
      </c>
      <c r="I29" s="154">
        <v>0</v>
      </c>
      <c r="J29" s="154">
        <v>22493683</v>
      </c>
      <c r="K29" s="154">
        <v>45945969</v>
      </c>
    </row>
    <row r="30" spans="2:11">
      <c r="B30" s="159" t="s">
        <v>211</v>
      </c>
      <c r="C30" s="117">
        <v>0</v>
      </c>
      <c r="D30" s="117">
        <v>17711727</v>
      </c>
      <c r="E30" s="117">
        <v>0</v>
      </c>
      <c r="F30" s="117">
        <v>9191324</v>
      </c>
      <c r="G30" s="154">
        <v>0</v>
      </c>
      <c r="H30" s="154">
        <v>18925403</v>
      </c>
      <c r="I30" s="154">
        <v>0</v>
      </c>
      <c r="J30" s="154">
        <v>8885407</v>
      </c>
      <c r="K30" s="154">
        <v>18315695</v>
      </c>
    </row>
    <row r="31" spans="2:11">
      <c r="B31" s="159" t="s">
        <v>210</v>
      </c>
      <c r="C31" s="117">
        <v>0</v>
      </c>
      <c r="D31" s="117">
        <v>3260603</v>
      </c>
      <c r="E31" s="117">
        <v>0</v>
      </c>
      <c r="F31" s="117">
        <v>1692057</v>
      </c>
      <c r="G31" s="154">
        <v>0</v>
      </c>
      <c r="H31" s="154">
        <v>3484032</v>
      </c>
      <c r="I31" s="154">
        <v>0</v>
      </c>
      <c r="J31" s="154">
        <v>1635740</v>
      </c>
      <c r="K31" s="154">
        <v>3601182</v>
      </c>
    </row>
    <row r="32" spans="2:11">
      <c r="B32" s="159" t="s">
        <v>209</v>
      </c>
      <c r="C32" s="117">
        <v>0</v>
      </c>
      <c r="D32" s="117">
        <v>2722159</v>
      </c>
      <c r="E32" s="117">
        <v>0</v>
      </c>
      <c r="F32" s="117">
        <v>1412637</v>
      </c>
      <c r="G32" s="154">
        <v>0</v>
      </c>
      <c r="H32" s="154">
        <v>2908692</v>
      </c>
      <c r="I32" s="154">
        <v>0</v>
      </c>
      <c r="J32" s="154">
        <v>1365620</v>
      </c>
      <c r="K32" s="154">
        <v>3064444</v>
      </c>
    </row>
    <row r="33" spans="2:11">
      <c r="B33" s="159" t="s">
        <v>208</v>
      </c>
      <c r="C33" s="117">
        <v>0</v>
      </c>
      <c r="D33" s="117">
        <v>9752855</v>
      </c>
      <c r="E33" s="117">
        <v>0</v>
      </c>
      <c r="F33" s="117">
        <v>5061147</v>
      </c>
      <c r="G33" s="154">
        <v>0</v>
      </c>
      <c r="H33" s="154">
        <v>10421158</v>
      </c>
      <c r="I33" s="154">
        <v>0</v>
      </c>
      <c r="J33" s="154">
        <v>4892695</v>
      </c>
      <c r="K33" s="154">
        <v>10245386</v>
      </c>
    </row>
    <row r="34" spans="2:11">
      <c r="B34" s="159" t="s">
        <v>207</v>
      </c>
      <c r="C34" s="117">
        <v>0</v>
      </c>
      <c r="D34" s="117">
        <v>1546276</v>
      </c>
      <c r="E34" s="117">
        <v>0</v>
      </c>
      <c r="F34" s="117">
        <v>802425</v>
      </c>
      <c r="G34" s="154">
        <v>0</v>
      </c>
      <c r="H34" s="154">
        <v>1652233</v>
      </c>
      <c r="I34" s="154">
        <v>0</v>
      </c>
      <c r="J34" s="154">
        <v>775717</v>
      </c>
      <c r="K34" s="154">
        <v>1821265</v>
      </c>
    </row>
    <row r="35" spans="2:11">
      <c r="B35" s="159" t="s">
        <v>206</v>
      </c>
      <c r="C35" s="117">
        <v>0</v>
      </c>
      <c r="D35" s="117">
        <v>1192245</v>
      </c>
      <c r="E35" s="117">
        <v>0</v>
      </c>
      <c r="F35" s="117">
        <v>618703</v>
      </c>
      <c r="G35" s="154">
        <v>0</v>
      </c>
      <c r="H35" s="154">
        <v>1273942</v>
      </c>
      <c r="I35" s="154">
        <v>0</v>
      </c>
      <c r="J35" s="154">
        <v>598111</v>
      </c>
      <c r="K35" s="154">
        <v>1592069</v>
      </c>
    </row>
    <row r="36" spans="2:11">
      <c r="B36" s="159" t="s">
        <v>205</v>
      </c>
      <c r="C36" s="117">
        <v>0</v>
      </c>
      <c r="D36" s="117">
        <v>0</v>
      </c>
      <c r="E36" s="117">
        <v>0</v>
      </c>
      <c r="F36" s="117">
        <v>0</v>
      </c>
      <c r="G36" s="154">
        <v>0</v>
      </c>
      <c r="H36" s="154">
        <v>114003</v>
      </c>
      <c r="I36" s="154">
        <v>0</v>
      </c>
      <c r="J36" s="154">
        <v>53524</v>
      </c>
      <c r="K36" s="154">
        <v>1378896</v>
      </c>
    </row>
    <row r="37" spans="2:11">
      <c r="B37" s="159" t="s">
        <v>204</v>
      </c>
      <c r="C37" s="117">
        <v>0</v>
      </c>
      <c r="D37" s="117">
        <v>0</v>
      </c>
      <c r="E37" s="117">
        <v>0</v>
      </c>
      <c r="F37" s="117">
        <v>0</v>
      </c>
      <c r="G37" s="154">
        <v>0</v>
      </c>
      <c r="H37" s="154">
        <v>65115</v>
      </c>
      <c r="I37" s="154">
        <v>0</v>
      </c>
      <c r="J37" s="154">
        <v>30571</v>
      </c>
      <c r="K37" s="154">
        <v>1187644</v>
      </c>
    </row>
    <row r="38" spans="2:11">
      <c r="B38" s="159" t="s">
        <v>203</v>
      </c>
      <c r="C38" s="117">
        <v>0</v>
      </c>
      <c r="D38" s="117">
        <v>0</v>
      </c>
      <c r="E38" s="117">
        <v>0</v>
      </c>
      <c r="F38" s="117">
        <v>0</v>
      </c>
      <c r="G38" s="154">
        <v>0</v>
      </c>
      <c r="H38" s="154">
        <v>55653</v>
      </c>
      <c r="I38" s="154">
        <v>0</v>
      </c>
      <c r="J38" s="154">
        <v>26129</v>
      </c>
      <c r="K38" s="154">
        <v>1020697</v>
      </c>
    </row>
    <row r="39" spans="2:11">
      <c r="B39" s="159" t="s">
        <v>202</v>
      </c>
      <c r="C39" s="117">
        <v>0</v>
      </c>
      <c r="D39" s="117">
        <v>0</v>
      </c>
      <c r="E39" s="117">
        <v>0</v>
      </c>
      <c r="F39" s="117">
        <v>0</v>
      </c>
      <c r="G39" s="154">
        <v>0</v>
      </c>
      <c r="H39" s="154">
        <v>47522</v>
      </c>
      <c r="I39" s="154">
        <v>0</v>
      </c>
      <c r="J39" s="154">
        <v>22311</v>
      </c>
      <c r="K39" s="154">
        <v>876312</v>
      </c>
    </row>
    <row r="40" spans="2:11">
      <c r="B40" s="159" t="s">
        <v>201</v>
      </c>
      <c r="C40" s="117">
        <v>0</v>
      </c>
      <c r="D40" s="117">
        <v>0</v>
      </c>
      <c r="E40" s="117">
        <v>0</v>
      </c>
      <c r="F40" s="117">
        <v>0</v>
      </c>
      <c r="G40" s="154">
        <v>0</v>
      </c>
      <c r="H40" s="154">
        <v>40640</v>
      </c>
      <c r="I40" s="154">
        <v>0</v>
      </c>
      <c r="J40" s="154">
        <v>19080</v>
      </c>
      <c r="K40" s="154">
        <v>752827</v>
      </c>
    </row>
    <row r="41" spans="2:11">
      <c r="B41" s="159" t="s">
        <v>200</v>
      </c>
      <c r="C41" s="117">
        <v>0</v>
      </c>
      <c r="D41" s="117">
        <v>0</v>
      </c>
      <c r="E41" s="117">
        <v>0</v>
      </c>
      <c r="F41" s="117">
        <v>0</v>
      </c>
      <c r="G41" s="154">
        <v>0</v>
      </c>
      <c r="H41" s="154">
        <v>34657</v>
      </c>
      <c r="I41" s="154">
        <v>0</v>
      </c>
      <c r="J41" s="154">
        <v>16271</v>
      </c>
      <c r="K41" s="154">
        <v>647296</v>
      </c>
    </row>
    <row r="42" spans="2:11">
      <c r="B42" s="159" t="s">
        <v>199</v>
      </c>
      <c r="C42" s="117">
        <v>0</v>
      </c>
      <c r="D42" s="117">
        <v>0</v>
      </c>
      <c r="E42" s="117">
        <v>0</v>
      </c>
      <c r="F42" s="117">
        <v>0</v>
      </c>
      <c r="G42" s="154">
        <v>0</v>
      </c>
      <c r="H42" s="154">
        <v>29706</v>
      </c>
      <c r="I42" s="154">
        <v>0</v>
      </c>
      <c r="J42" s="154">
        <v>13947</v>
      </c>
      <c r="K42" s="154">
        <v>556937</v>
      </c>
    </row>
    <row r="43" spans="2:11">
      <c r="B43" s="159" t="s">
        <v>198</v>
      </c>
      <c r="C43" s="117">
        <v>0</v>
      </c>
      <c r="D43" s="117">
        <v>0</v>
      </c>
      <c r="E43" s="117">
        <v>0</v>
      </c>
      <c r="F43" s="117">
        <v>0</v>
      </c>
      <c r="G43" s="154">
        <v>0</v>
      </c>
      <c r="H43" s="154">
        <v>25542</v>
      </c>
      <c r="I43" s="154">
        <v>0</v>
      </c>
      <c r="J43" s="154">
        <v>11992</v>
      </c>
      <c r="K43" s="154">
        <v>480330</v>
      </c>
    </row>
    <row r="44" spans="2:11">
      <c r="B44" s="159" t="s">
        <v>197</v>
      </c>
      <c r="C44" s="117">
        <v>0</v>
      </c>
      <c r="D44" s="117">
        <v>0</v>
      </c>
      <c r="E44" s="117">
        <v>0</v>
      </c>
      <c r="F44" s="117">
        <v>0</v>
      </c>
      <c r="G44" s="154">
        <v>0</v>
      </c>
      <c r="H44" s="154">
        <v>22013</v>
      </c>
      <c r="I44" s="154">
        <v>0</v>
      </c>
      <c r="J44" s="154">
        <v>10335</v>
      </c>
      <c r="K44" s="154">
        <v>415050</v>
      </c>
    </row>
    <row r="45" spans="2:11">
      <c r="B45" s="159" t="s">
        <v>196</v>
      </c>
      <c r="C45" s="117">
        <v>0</v>
      </c>
      <c r="D45" s="117">
        <v>0</v>
      </c>
      <c r="E45" s="117">
        <v>0</v>
      </c>
      <c r="F45" s="117">
        <v>0</v>
      </c>
      <c r="G45" s="154">
        <v>0</v>
      </c>
      <c r="H45" s="154">
        <v>18905</v>
      </c>
      <c r="I45" s="154">
        <v>0</v>
      </c>
      <c r="J45" s="154">
        <v>8876</v>
      </c>
      <c r="K45" s="154">
        <v>359430</v>
      </c>
    </row>
    <row r="46" spans="2:11">
      <c r="B46" s="159" t="s">
        <v>195</v>
      </c>
      <c r="C46" s="117">
        <v>0</v>
      </c>
      <c r="D46" s="117">
        <v>0</v>
      </c>
      <c r="E46" s="117">
        <v>0</v>
      </c>
      <c r="F46" s="117">
        <v>0</v>
      </c>
      <c r="G46" s="154">
        <v>0</v>
      </c>
      <c r="H46" s="154">
        <v>16412</v>
      </c>
      <c r="I46" s="154">
        <v>0</v>
      </c>
      <c r="J46" s="154">
        <v>7705</v>
      </c>
      <c r="K46" s="154">
        <v>311808</v>
      </c>
    </row>
    <row r="47" spans="2:11">
      <c r="B47" s="159" t="s">
        <v>194</v>
      </c>
      <c r="C47" s="117">
        <v>0</v>
      </c>
      <c r="D47" s="117">
        <v>0</v>
      </c>
      <c r="E47" s="117">
        <v>0</v>
      </c>
      <c r="F47" s="117">
        <v>0</v>
      </c>
      <c r="G47" s="154">
        <v>0</v>
      </c>
      <c r="H47" s="154">
        <v>14178</v>
      </c>
      <c r="I47" s="154">
        <v>0</v>
      </c>
      <c r="J47" s="154">
        <v>6656</v>
      </c>
      <c r="K47" s="154">
        <v>271164</v>
      </c>
    </row>
    <row r="48" spans="2:11">
      <c r="B48" s="141" t="s">
        <v>193</v>
      </c>
      <c r="C48" s="117">
        <v>0</v>
      </c>
      <c r="D48" s="117">
        <v>0</v>
      </c>
      <c r="E48" s="117">
        <v>0</v>
      </c>
      <c r="F48" s="117">
        <v>0</v>
      </c>
      <c r="G48" s="154">
        <v>0</v>
      </c>
      <c r="H48" s="154">
        <v>12319</v>
      </c>
      <c r="I48" s="154">
        <v>0</v>
      </c>
      <c r="J48" s="154">
        <v>5783</v>
      </c>
      <c r="K48" s="154">
        <v>236391</v>
      </c>
    </row>
    <row r="49" spans="2:11">
      <c r="B49" s="141" t="s">
        <v>192</v>
      </c>
      <c r="C49" s="117">
        <v>0</v>
      </c>
      <c r="D49" s="117">
        <v>0</v>
      </c>
      <c r="E49" s="117">
        <v>0</v>
      </c>
      <c r="F49" s="117">
        <v>0</v>
      </c>
      <c r="G49" s="154">
        <v>0</v>
      </c>
      <c r="H49" s="154">
        <v>84494</v>
      </c>
      <c r="I49" s="154">
        <v>0</v>
      </c>
      <c r="J49" s="154">
        <v>39669</v>
      </c>
      <c r="K49" s="154">
        <v>1645286</v>
      </c>
    </row>
    <row r="50" spans="2:11">
      <c r="B50" s="141" t="s">
        <v>191</v>
      </c>
      <c r="C50" s="117">
        <v>0</v>
      </c>
      <c r="D50" s="117">
        <v>0</v>
      </c>
      <c r="E50" s="117">
        <v>0</v>
      </c>
      <c r="F50" s="117">
        <v>0</v>
      </c>
      <c r="G50" s="154">
        <v>0</v>
      </c>
      <c r="H50" s="154">
        <v>11854</v>
      </c>
      <c r="I50" s="154">
        <v>0</v>
      </c>
      <c r="J50" s="154">
        <v>5565</v>
      </c>
      <c r="K50" s="154">
        <v>232547</v>
      </c>
    </row>
    <row r="51" spans="2:11">
      <c r="B51" s="141" t="s">
        <v>190</v>
      </c>
      <c r="C51" s="117">
        <v>0</v>
      </c>
      <c r="D51" s="117">
        <v>0</v>
      </c>
      <c r="E51" s="117">
        <v>0</v>
      </c>
      <c r="F51" s="117">
        <v>0</v>
      </c>
      <c r="G51" s="154">
        <v>0</v>
      </c>
      <c r="H51" s="154">
        <v>3486</v>
      </c>
      <c r="I51" s="154">
        <v>0</v>
      </c>
      <c r="J51" s="154">
        <v>1637</v>
      </c>
      <c r="K51" s="154">
        <v>67394</v>
      </c>
    </row>
    <row r="52" spans="2:11">
      <c r="B52" s="141" t="s">
        <v>189</v>
      </c>
      <c r="C52" s="117">
        <v>0</v>
      </c>
      <c r="D52" s="117">
        <v>0</v>
      </c>
      <c r="E52" s="117">
        <v>0</v>
      </c>
      <c r="F52" s="117">
        <v>0</v>
      </c>
      <c r="G52" s="154">
        <v>0</v>
      </c>
      <c r="H52" s="154">
        <v>1743</v>
      </c>
      <c r="I52" s="154">
        <v>0</v>
      </c>
      <c r="J52" s="154">
        <v>818</v>
      </c>
      <c r="K52" s="154">
        <v>32906</v>
      </c>
    </row>
    <row r="53" spans="2:11">
      <c r="B53" s="141" t="s">
        <v>188</v>
      </c>
      <c r="C53" s="117">
        <v>0</v>
      </c>
      <c r="D53" s="117">
        <v>0</v>
      </c>
      <c r="E53" s="117">
        <v>0</v>
      </c>
      <c r="F53" s="117">
        <v>0</v>
      </c>
      <c r="G53" s="154">
        <v>0</v>
      </c>
      <c r="H53" s="154">
        <v>0</v>
      </c>
      <c r="I53" s="154">
        <v>0</v>
      </c>
      <c r="J53" s="154">
        <v>0</v>
      </c>
      <c r="K53" s="154">
        <v>0</v>
      </c>
    </row>
    <row r="54" spans="2:11">
      <c r="B54" s="141" t="s">
        <v>187</v>
      </c>
      <c r="C54" s="117">
        <v>0</v>
      </c>
      <c r="D54" s="117">
        <v>0</v>
      </c>
      <c r="E54" s="117">
        <v>0</v>
      </c>
      <c r="F54" s="117">
        <v>0</v>
      </c>
      <c r="G54" s="154">
        <v>0</v>
      </c>
      <c r="H54" s="154">
        <v>0</v>
      </c>
      <c r="I54" s="154">
        <v>0</v>
      </c>
      <c r="J54" s="154">
        <v>0</v>
      </c>
      <c r="K54" s="154">
        <v>0</v>
      </c>
    </row>
    <row r="55" spans="2:11">
      <c r="B55" s="141" t="s">
        <v>186</v>
      </c>
      <c r="C55" s="117">
        <v>0</v>
      </c>
      <c r="D55" s="117">
        <v>0</v>
      </c>
      <c r="E55" s="117">
        <v>0</v>
      </c>
      <c r="F55" s="117">
        <v>0</v>
      </c>
      <c r="G55" s="154">
        <v>0</v>
      </c>
      <c r="H55" s="154">
        <v>0</v>
      </c>
      <c r="I55" s="154">
        <v>0</v>
      </c>
      <c r="J55" s="154">
        <v>0</v>
      </c>
      <c r="K55" s="154">
        <v>0</v>
      </c>
    </row>
    <row r="56" spans="2:11">
      <c r="B56" s="141" t="s">
        <v>185</v>
      </c>
      <c r="C56" s="117">
        <v>0</v>
      </c>
      <c r="D56" s="117">
        <v>0</v>
      </c>
      <c r="E56" s="117">
        <v>0</v>
      </c>
      <c r="F56" s="117">
        <v>0</v>
      </c>
      <c r="G56" s="154">
        <v>0</v>
      </c>
      <c r="H56" s="154">
        <v>0</v>
      </c>
      <c r="I56" s="154">
        <v>0</v>
      </c>
      <c r="J56" s="154">
        <v>0</v>
      </c>
      <c r="K56" s="154">
        <v>0</v>
      </c>
    </row>
    <row r="57" spans="2:11">
      <c r="B57" s="141" t="s">
        <v>184</v>
      </c>
      <c r="C57" s="117">
        <v>0</v>
      </c>
      <c r="D57" s="117">
        <v>0</v>
      </c>
      <c r="E57" s="117">
        <v>0</v>
      </c>
      <c r="F57" s="117">
        <v>0</v>
      </c>
      <c r="G57" s="154">
        <v>0</v>
      </c>
      <c r="H57" s="154">
        <v>0</v>
      </c>
      <c r="I57" s="154">
        <v>0</v>
      </c>
      <c r="J57" s="154">
        <v>0</v>
      </c>
      <c r="K57" s="154">
        <v>0</v>
      </c>
    </row>
    <row r="58" spans="2:11">
      <c r="B58" s="141" t="s">
        <v>183</v>
      </c>
      <c r="C58" s="117">
        <v>0</v>
      </c>
      <c r="D58" s="117">
        <v>0</v>
      </c>
      <c r="E58" s="117">
        <v>0</v>
      </c>
      <c r="F58" s="117">
        <v>0</v>
      </c>
      <c r="G58" s="154">
        <v>0</v>
      </c>
      <c r="H58" s="154">
        <v>7179</v>
      </c>
      <c r="I58" s="154">
        <v>0</v>
      </c>
      <c r="J58" s="154">
        <v>3370</v>
      </c>
      <c r="K58" s="154">
        <v>87794</v>
      </c>
    </row>
    <row r="59" spans="2:11">
      <c r="B59" s="141" t="s">
        <v>182</v>
      </c>
      <c r="C59" s="117">
        <v>0</v>
      </c>
      <c r="D59" s="117">
        <v>0</v>
      </c>
      <c r="E59" s="117">
        <v>0</v>
      </c>
      <c r="F59" s="117">
        <v>0</v>
      </c>
      <c r="G59" s="154">
        <v>0</v>
      </c>
      <c r="H59" s="154">
        <v>0</v>
      </c>
      <c r="I59" s="154">
        <v>0</v>
      </c>
      <c r="J59" s="154">
        <v>0</v>
      </c>
      <c r="K59" s="154">
        <v>0</v>
      </c>
    </row>
    <row r="60" spans="2:11">
      <c r="B60" s="141" t="s">
        <v>181</v>
      </c>
      <c r="C60" s="117">
        <v>0</v>
      </c>
      <c r="D60" s="117">
        <v>0</v>
      </c>
      <c r="E60" s="117">
        <v>0</v>
      </c>
      <c r="F60" s="117">
        <v>0</v>
      </c>
      <c r="G60" s="154">
        <v>0</v>
      </c>
      <c r="H60" s="154">
        <v>0</v>
      </c>
      <c r="I60" s="154">
        <v>0</v>
      </c>
      <c r="J60" s="154">
        <v>0</v>
      </c>
      <c r="K60" s="154">
        <v>0</v>
      </c>
    </row>
    <row r="61" spans="2:11">
      <c r="B61" s="141" t="s">
        <v>180</v>
      </c>
      <c r="C61" s="117">
        <v>0</v>
      </c>
      <c r="D61" s="117">
        <v>0</v>
      </c>
      <c r="E61" s="117">
        <v>0</v>
      </c>
      <c r="F61" s="117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</row>
    <row r="62" spans="2:11">
      <c r="B62" s="141" t="s">
        <v>179</v>
      </c>
      <c r="C62" s="117">
        <v>0</v>
      </c>
      <c r="D62" s="117">
        <v>0</v>
      </c>
      <c r="E62" s="117">
        <v>0</v>
      </c>
      <c r="F62" s="117">
        <v>0</v>
      </c>
      <c r="G62" s="154">
        <v>0</v>
      </c>
      <c r="H62" s="154">
        <v>0</v>
      </c>
      <c r="I62" s="154">
        <v>0</v>
      </c>
      <c r="J62" s="154">
        <v>0</v>
      </c>
      <c r="K62" s="154">
        <v>0</v>
      </c>
    </row>
    <row r="63" spans="2:11">
      <c r="B63" s="141" t="s">
        <v>178</v>
      </c>
      <c r="C63" s="117">
        <v>0</v>
      </c>
      <c r="D63" s="117">
        <v>0</v>
      </c>
      <c r="E63" s="117">
        <v>0</v>
      </c>
      <c r="F63" s="117">
        <v>0</v>
      </c>
      <c r="G63" s="154">
        <v>0</v>
      </c>
      <c r="H63" s="154">
        <v>0</v>
      </c>
      <c r="I63" s="154">
        <v>0</v>
      </c>
      <c r="J63" s="154">
        <v>0</v>
      </c>
      <c r="K63" s="154">
        <v>0</v>
      </c>
    </row>
    <row r="64" spans="2:11">
      <c r="B64" s="141" t="s">
        <v>177</v>
      </c>
      <c r="C64" s="117">
        <v>0</v>
      </c>
      <c r="D64" s="117">
        <v>0</v>
      </c>
      <c r="E64" s="117">
        <v>0</v>
      </c>
      <c r="F64" s="117">
        <v>0</v>
      </c>
      <c r="G64" s="154">
        <v>0</v>
      </c>
      <c r="H64" s="154">
        <v>0</v>
      </c>
      <c r="I64" s="154">
        <v>0</v>
      </c>
      <c r="J64" s="154">
        <v>0</v>
      </c>
      <c r="K64" s="154">
        <v>0</v>
      </c>
    </row>
    <row r="65" spans="2:11">
      <c r="B65" s="141" t="s">
        <v>176</v>
      </c>
      <c r="C65" s="117">
        <v>0</v>
      </c>
      <c r="D65" s="117">
        <v>0</v>
      </c>
      <c r="E65" s="117">
        <v>0</v>
      </c>
      <c r="F65" s="117">
        <v>0</v>
      </c>
      <c r="G65" s="154">
        <v>0</v>
      </c>
      <c r="H65" s="154">
        <v>0</v>
      </c>
      <c r="I65" s="154">
        <v>0</v>
      </c>
      <c r="J65" s="154">
        <v>0</v>
      </c>
      <c r="K65" s="154">
        <v>0</v>
      </c>
    </row>
    <row r="66" spans="2:11">
      <c r="B66" s="141" t="s">
        <v>175</v>
      </c>
      <c r="C66" s="117">
        <v>0</v>
      </c>
      <c r="D66" s="117">
        <v>0</v>
      </c>
      <c r="E66" s="117">
        <v>0</v>
      </c>
      <c r="F66" s="117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</row>
    <row r="67" spans="2:11">
      <c r="B67" s="141" t="s">
        <v>174</v>
      </c>
      <c r="C67" s="117">
        <v>0</v>
      </c>
      <c r="D67" s="117">
        <v>0</v>
      </c>
      <c r="E67" s="117">
        <v>0</v>
      </c>
      <c r="F67" s="117">
        <v>0</v>
      </c>
      <c r="G67" s="154">
        <v>0</v>
      </c>
      <c r="H67" s="154">
        <v>0</v>
      </c>
      <c r="I67" s="154">
        <v>0</v>
      </c>
      <c r="J67" s="154">
        <v>0</v>
      </c>
      <c r="K67" s="154">
        <v>0</v>
      </c>
    </row>
    <row r="68" spans="2:11">
      <c r="B68" s="141" t="s">
        <v>173</v>
      </c>
      <c r="C68" s="117">
        <v>4195668</v>
      </c>
      <c r="D68" s="124"/>
      <c r="E68" s="117">
        <v>20978340</v>
      </c>
      <c r="F68" s="124"/>
      <c r="G68" s="154">
        <v>4195668</v>
      </c>
      <c r="H68" s="124"/>
      <c r="I68" s="154">
        <v>20978340</v>
      </c>
      <c r="J68" s="124"/>
      <c r="K68" s="12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zoomScale="70" zoomScaleNormal="70" workbookViewId="0">
      <selection activeCell="K46" sqref="K4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4"/>
      <c r="G2" s="94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4"/>
      <c r="G3" s="91"/>
    </row>
    <row r="4" spans="1:19">
      <c r="F4" s="94"/>
      <c r="G4" s="94"/>
      <c r="I4" s="1"/>
      <c r="L4" s="110"/>
      <c r="M4" s="111"/>
      <c r="N4" s="108"/>
      <c r="O4" s="109"/>
    </row>
    <row r="5" spans="1:19">
      <c r="A5" s="48"/>
      <c r="B5" s="48"/>
      <c r="C5" s="1" t="s">
        <v>75</v>
      </c>
      <c r="I5" s="94"/>
      <c r="L5" s="112"/>
      <c r="M5" s="111"/>
      <c r="N5" s="108"/>
      <c r="O5" s="109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2" t="s">
        <v>91</v>
      </c>
      <c r="J6" s="163" t="s">
        <v>92</v>
      </c>
      <c r="L6" s="91"/>
      <c r="M6" s="91"/>
      <c r="N6" s="103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0.68000018073269397</v>
      </c>
      <c r="D7" s="73">
        <f>SUM(_xlfn.ANCHORARRAY(N88))*F7</f>
        <v>0.24999986105969221</v>
      </c>
      <c r="E7" s="89">
        <f>SUM(C7:D7)</f>
        <v>0.93000004179238616</v>
      </c>
      <c r="F7" s="66">
        <f>M80</f>
        <v>4.1955839330847329E-3</v>
      </c>
      <c r="G7" s="67">
        <f>1/F7</f>
        <v>238.34584552447905</v>
      </c>
      <c r="H7" s="86">
        <f>D7*G7</f>
        <v>59.586428265274627</v>
      </c>
      <c r="I7" s="160" cm="1">
        <f t="array" ref="I7">LOOKUP(2,1/(L16:L79&lt;&gt;0),B16:B79)</f>
        <v>60</v>
      </c>
      <c r="J7" s="160" cm="1">
        <f t="array" ref="J7">LOOKUP(2,1/(_xlfn.ANCHORARRAY(L88)&lt;&gt;0),B16:B79)</f>
        <v>350</v>
      </c>
      <c r="L7" s="94"/>
      <c r="M7" s="91"/>
      <c r="N7" s="103"/>
    </row>
    <row r="8" spans="1:19">
      <c r="A8" s="150" t="s">
        <v>240</v>
      </c>
      <c r="B8" s="150">
        <v>2</v>
      </c>
      <c r="C8" s="151">
        <f>SUM(_xlfn.ANCHORARRAY(N158))/B8</f>
        <v>0.30519479627475438</v>
      </c>
      <c r="D8" s="73">
        <f>SUM(_xlfn.ANCHORARRAY(N229))*F8/B8</f>
        <v>0.62480533925991122</v>
      </c>
      <c r="E8" s="89">
        <f>SUM(C8:D8)</f>
        <v>0.93000013553466565</v>
      </c>
      <c r="F8" s="152">
        <f>M222</f>
        <v>2.0971371171416994E-2</v>
      </c>
      <c r="G8" s="67">
        <f>1/F8</f>
        <v>47.684054219733312</v>
      </c>
      <c r="H8" s="86">
        <f>D8*G8</f>
        <v>29.793251674048474</v>
      </c>
      <c r="I8" s="160" cm="1">
        <f t="array" ref="I8">LOOKUP(2,1/(L158:L221&lt;&gt;0),B16:B79)</f>
        <v>80</v>
      </c>
      <c r="J8" s="161" cm="1">
        <f t="array" ref="J8">LOOKUP(2,1/(_xlfn.ANCHORARRAY(L88)&lt;&gt;0),B16:B79)</f>
        <v>350</v>
      </c>
      <c r="L8" s="94"/>
      <c r="M8" s="91"/>
      <c r="N8" s="103"/>
    </row>
    <row r="9" spans="1:19">
      <c r="A9" s="48"/>
      <c r="B9" s="48"/>
      <c r="C9" s="48"/>
      <c r="D9" s="48"/>
      <c r="E9" s="48"/>
      <c r="F9" s="48"/>
      <c r="G9" s="48"/>
      <c r="H9" s="48"/>
      <c r="I9" s="161"/>
      <c r="J9" s="161"/>
      <c r="L9" s="96"/>
      <c r="M9" s="91"/>
      <c r="N9" s="103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5"/>
      <c r="M10" s="94"/>
      <c r="N10" s="94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5"/>
      <c r="M11" s="94"/>
      <c r="N11" s="94"/>
    </row>
    <row r="12" spans="1:19" s="53" customFormat="1">
      <c r="A12" s="210" t="s">
        <v>304</v>
      </c>
      <c r="B12" s="210"/>
      <c r="C12" s="210"/>
      <c r="D12" s="210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68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4" t="s">
        <v>52</v>
      </c>
      <c r="B15" s="115" t="s">
        <v>53</v>
      </c>
      <c r="C15" s="169" t="s">
        <v>65</v>
      </c>
      <c r="D15" s="18" t="s">
        <v>66</v>
      </c>
      <c r="E15" s="18" t="s">
        <v>67</v>
      </c>
      <c r="F15" s="18" t="s">
        <v>77</v>
      </c>
      <c r="H15" s="115" t="s">
        <v>55</v>
      </c>
      <c r="I15" s="115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282</v>
      </c>
      <c r="Q15" s="155" t="s">
        <v>282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1" t="str">
        <f>"("&amp;$A16&amp;", "&amp;$B16&amp;"]"</f>
        <v>(-1, 0]</v>
      </c>
      <c r="I16" s="170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0.71559042726516242</v>
      </c>
      <c r="L16" s="102" cm="1">
        <f t="array" ref="L16:L80">INT(K16:K80*$B$2)</f>
        <v>715590427</v>
      </c>
      <c r="M16" s="55" cm="1">
        <f t="array" ref="M16:M80">_xlfn.LET(_xlpm.x, L16:L80, _xlpm.x/SUM(_xlpm.x))</f>
        <v>0.71557608900190461</v>
      </c>
      <c r="N16" s="55" cm="1">
        <f t="array" ref="N16:N80">M16:M80*F16:F80</f>
        <v>0</v>
      </c>
      <c r="O16" s="104"/>
      <c r="P16" s="55" cm="1">
        <f t="array" ref="P16:P79">M16:M79</f>
        <v>0.71557608900190461</v>
      </c>
      <c r="Q16" s="178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1.01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32578</v>
      </c>
      <c r="H17" s="141" t="str">
        <f t="shared" ref="H17:H79" si="0">"("&amp;$A17&amp;", "&amp;$B17&amp;"]"</f>
        <v>(0, 1]</v>
      </c>
      <c r="I17" s="170">
        <v>1.18</v>
      </c>
      <c r="J17" s="55">
        <v>0.16106442614279243</v>
      </c>
      <c r="K17" s="55">
        <v>0.1602948194846156</v>
      </c>
      <c r="L17" s="102">
        <v>160294819</v>
      </c>
      <c r="M17" s="55">
        <v>0.16029160723706579</v>
      </c>
      <c r="N17" s="55">
        <v>6.9859977073491134E-2</v>
      </c>
      <c r="O17" s="104"/>
      <c r="P17" s="55">
        <v>0.16029160723706579</v>
      </c>
      <c r="Q17" s="178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1.032578</v>
      </c>
      <c r="H18" s="141" t="str">
        <f t="shared" si="0"/>
        <v>(1, 2]</v>
      </c>
      <c r="I18" s="170">
        <v>1.31</v>
      </c>
      <c r="J18" s="55">
        <v>4.5547637985484168E-2</v>
      </c>
      <c r="K18" s="55">
        <v>4.532999982479697E-2</v>
      </c>
      <c r="L18" s="102">
        <v>45329999</v>
      </c>
      <c r="M18" s="55">
        <v>4.5329090741008819E-2</v>
      </c>
      <c r="N18" s="55">
        <v>6.786948946951496E-2</v>
      </c>
      <c r="O18" s="104"/>
      <c r="P18" s="55">
        <v>4.5329090741008819E-2</v>
      </c>
      <c r="Q18" s="178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1" t="str">
        <f t="shared" si="0"/>
        <v>(2, 3]</v>
      </c>
      <c r="I19" s="170">
        <v>1.33</v>
      </c>
      <c r="J19" s="55">
        <v>2.159558005121447E-2</v>
      </c>
      <c r="K19" s="55">
        <v>2.1492390895218778E-2</v>
      </c>
      <c r="L19" s="102">
        <v>21492390</v>
      </c>
      <c r="M19" s="55">
        <v>2.1491959365610193E-2</v>
      </c>
      <c r="N19" s="55">
        <v>5.4113233319267977E-2</v>
      </c>
      <c r="O19" s="104"/>
      <c r="P19" s="55">
        <v>2.1491959365610193E-2</v>
      </c>
      <c r="Q19" s="178">
        <v>2.1758000231243222E-2</v>
      </c>
      <c r="R19" s="55">
        <v>2.1457525555163906E-2</v>
      </c>
      <c r="S19" s="74">
        <v>1.01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176"/>
      <c r="H20" s="141" t="str">
        <f t="shared" si="0"/>
        <v>(3, 4]</v>
      </c>
      <c r="I20" s="170">
        <v>1.44</v>
      </c>
      <c r="J20" s="55">
        <v>1.1628520302489266E-2</v>
      </c>
      <c r="K20" s="55">
        <v>1.1572956284637143E-2</v>
      </c>
      <c r="L20" s="102">
        <v>11572956</v>
      </c>
      <c r="M20" s="55">
        <v>1.1572724117326861E-2</v>
      </c>
      <c r="N20" s="55">
        <v>4.1285079081008959E-2</v>
      </c>
      <c r="O20" s="104"/>
      <c r="P20" s="55">
        <v>1.1572724117326861E-2</v>
      </c>
      <c r="Q20" s="178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176"/>
      <c r="H21" s="141" t="str">
        <f t="shared" si="0"/>
        <v>(4, 5]</v>
      </c>
      <c r="I21" s="170">
        <v>1.62</v>
      </c>
      <c r="J21" s="55">
        <v>9.1599021243855185E-3</v>
      </c>
      <c r="K21" s="55">
        <v>9.1161337899866787E-3</v>
      </c>
      <c r="L21" s="102">
        <v>9116133</v>
      </c>
      <c r="M21" s="55">
        <v>9.1159503437029631E-3</v>
      </c>
      <c r="N21" s="55">
        <v>4.1900828423342577E-2</v>
      </c>
      <c r="O21" s="104"/>
      <c r="P21" s="55">
        <v>9.1159503437029631E-3</v>
      </c>
      <c r="Q21" s="178">
        <v>6.6698354145381805E-3</v>
      </c>
      <c r="R21" s="55">
        <v>6.2566090941134998E-3</v>
      </c>
      <c r="S21" s="74">
        <v>0.73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76">
        <v>1.79</v>
      </c>
      <c r="H22" s="141" t="str">
        <f t="shared" si="0"/>
        <v>(5, 6]</v>
      </c>
      <c r="I22" s="170" cm="1">
        <f t="array" ref="I22:I79">G22:G79*G18</f>
        <v>1.84831462</v>
      </c>
      <c r="J22" s="55">
        <v>7.7904392589697464E-3</v>
      </c>
      <c r="K22" s="55">
        <v>7.7532145653026931E-3</v>
      </c>
      <c r="L22" s="102">
        <v>7753214</v>
      </c>
      <c r="M22" s="55">
        <v>7.7530586519637904E-3</v>
      </c>
      <c r="N22" s="55">
        <v>4.3303540374446961E-2</v>
      </c>
      <c r="O22" s="104"/>
      <c r="P22" s="55">
        <v>7.7530586519637904E-3</v>
      </c>
      <c r="Q22" s="178">
        <v>5.4541948981352501E-3</v>
      </c>
      <c r="R22" s="55">
        <v>5.37539654564681E-3</v>
      </c>
      <c r="S22" s="74">
        <v>0.7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76">
        <v>1.24</v>
      </c>
      <c r="H23" s="141" t="str">
        <f t="shared" si="0"/>
        <v>(6, 7]</v>
      </c>
      <c r="I23" s="170">
        <v>1.2803967199999999</v>
      </c>
      <c r="J23" s="55">
        <v>3.5976700082631552E-3</v>
      </c>
      <c r="K23" s="55">
        <v>3.5804794289490882E-3</v>
      </c>
      <c r="L23" s="102">
        <v>3580479</v>
      </c>
      <c r="M23" s="55">
        <v>3.5804072593797437E-3</v>
      </c>
      <c r="N23" s="55">
        <v>2.3487703086074358E-2</v>
      </c>
      <c r="O23" s="104"/>
      <c r="P23" s="55">
        <v>3.5804072593797437E-3</v>
      </c>
      <c r="Q23" s="178">
        <v>3.3318405313007824E-3</v>
      </c>
      <c r="R23" s="55">
        <v>2.5114557631300671E-3</v>
      </c>
      <c r="S23" s="74">
        <v>0.93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76">
        <v>1.02</v>
      </c>
      <c r="H24" s="141" t="str">
        <f t="shared" si="0"/>
        <v>(7, 8]</v>
      </c>
      <c r="I24" s="170">
        <v>1.0532295600000001</v>
      </c>
      <c r="J24" s="55">
        <v>3.0656982394033794E-3</v>
      </c>
      <c r="K24" s="55">
        <v>3.0510495560565425E-3</v>
      </c>
      <c r="L24" s="102">
        <v>3051049</v>
      </c>
      <c r="M24" s="55">
        <v>3.0509878673561017E-3</v>
      </c>
      <c r="N24" s="55">
        <v>2.3252695020637443E-2</v>
      </c>
      <c r="O24" s="104"/>
      <c r="P24" s="55">
        <v>3.0509878673561017E-3</v>
      </c>
      <c r="Q24" s="178">
        <v>2.8156200112303422E-3</v>
      </c>
      <c r="R24" s="55">
        <v>3.0842439196334154E-3</v>
      </c>
      <c r="S24" s="74">
        <v>0.92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76">
        <v>1.26</v>
      </c>
      <c r="H25" s="141" t="str">
        <f t="shared" si="0"/>
        <v>(8, 9]</v>
      </c>
      <c r="I25" s="170">
        <v>1.3010482800000001</v>
      </c>
      <c r="J25" s="55">
        <v>2.7763386455812561E-3</v>
      </c>
      <c r="K25" s="55">
        <v>2.7630725957267796E-3</v>
      </c>
      <c r="L25" s="102">
        <v>2763072</v>
      </c>
      <c r="M25" s="55">
        <v>2.7630166374356356E-3</v>
      </c>
      <c r="N25" s="55">
        <v>2.3758104155362735E-2</v>
      </c>
      <c r="O25" s="104"/>
      <c r="P25" s="55">
        <v>2.7630166374356356E-3</v>
      </c>
      <c r="Q25" s="178">
        <v>2.5445965127515817E-3</v>
      </c>
      <c r="R25" s="55">
        <v>2.687698272823405E-3</v>
      </c>
      <c r="S25" s="74">
        <v>0.92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76">
        <v>1.21</v>
      </c>
      <c r="H26" s="141" t="str">
        <f t="shared" si="0"/>
        <v>(9, 10]</v>
      </c>
      <c r="I26" s="170">
        <v>1.24941938</v>
      </c>
      <c r="J26" s="55">
        <v>2.4747514747958522E-3</v>
      </c>
      <c r="K26" s="55">
        <v>2.4629264848961751E-3</v>
      </c>
      <c r="L26" s="102">
        <v>2462926</v>
      </c>
      <c r="M26" s="55">
        <v>2.4628766513405372E-3</v>
      </c>
      <c r="N26" s="55">
        <v>2.3757674250681534E-2</v>
      </c>
      <c r="O26" s="104"/>
      <c r="P26" s="55">
        <v>2.4628766513405372E-3</v>
      </c>
      <c r="Q26" s="178">
        <v>2.2718729170527617E-3</v>
      </c>
      <c r="R26" s="55">
        <v>2.2470919985900597E-3</v>
      </c>
      <c r="S26" s="74">
        <v>0.92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76">
        <v>0.48</v>
      </c>
      <c r="H27" s="141" t="str">
        <f t="shared" si="0"/>
        <v>(10, 15]</v>
      </c>
      <c r="I27" s="170">
        <v>0.49563743999999998</v>
      </c>
      <c r="J27" s="55">
        <v>3.3831522620844487E-3</v>
      </c>
      <c r="K27" s="55">
        <v>3.3669867029421847E-3</v>
      </c>
      <c r="L27" s="102">
        <v>3366986</v>
      </c>
      <c r="M27" s="55">
        <v>3.3669185370532729E-3</v>
      </c>
      <c r="N27" s="55">
        <v>4.1909928753305868E-2</v>
      </c>
      <c r="O27" s="104"/>
      <c r="P27" s="55">
        <v>3.3669185370532729E-3</v>
      </c>
      <c r="Q27" s="178">
        <v>3.0238589193723043E-3</v>
      </c>
      <c r="R27" s="55">
        <v>4.9788508988367992E-3</v>
      </c>
      <c r="S27" s="74">
        <v>0.9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76">
        <v>1.1299999999999999</v>
      </c>
      <c r="H28" s="179" t="str">
        <f t="shared" si="0"/>
        <v>(15, 20]</v>
      </c>
      <c r="I28" s="170">
        <v>1.1668131399999999</v>
      </c>
      <c r="J28" s="55">
        <v>5.3559850911186957E-3</v>
      </c>
      <c r="K28" s="55">
        <v>5.3303928366033107E-3</v>
      </c>
      <c r="L28" s="102">
        <v>5330392</v>
      </c>
      <c r="M28" s="55">
        <v>5.3302851970755058E-3</v>
      </c>
      <c r="N28" s="55">
        <v>9.3204715147229986E-2</v>
      </c>
      <c r="O28" s="104"/>
      <c r="P28" s="55">
        <v>5.3302851970755058E-3</v>
      </c>
      <c r="Q28" s="178">
        <v>3.9646257171216332E-3</v>
      </c>
      <c r="R28" s="55">
        <v>2.3352132534367291E-3</v>
      </c>
      <c r="S28" s="74">
        <v>0.74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76">
        <v>0.54</v>
      </c>
      <c r="H29" s="141" t="str">
        <f t="shared" si="0"/>
        <v>(20, 25]</v>
      </c>
      <c r="I29" s="170">
        <v>0.55759212000000002</v>
      </c>
      <c r="J29" s="55">
        <v>1.768784821874321E-3</v>
      </c>
      <c r="K29" s="55">
        <v>1.7603331196058775E-3</v>
      </c>
      <c r="L29" s="102">
        <v>1760333</v>
      </c>
      <c r="M29" s="55">
        <v>1.7602977289144057E-3</v>
      </c>
      <c r="N29" s="55">
        <v>3.967575355421743E-2</v>
      </c>
      <c r="O29" s="104"/>
      <c r="P29" s="55">
        <v>1.7602977289144057E-3</v>
      </c>
      <c r="Q29" s="178">
        <v>1.6558466895929445E-3</v>
      </c>
      <c r="R29" s="55">
        <v>1.8064857243567148E-3</v>
      </c>
      <c r="S29" s="74">
        <v>0.94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76">
        <v>0.2</v>
      </c>
      <c r="H30" s="141" t="str">
        <f t="shared" si="0"/>
        <v>(25, 30]</v>
      </c>
      <c r="I30" s="170">
        <v>0.20651560000000002</v>
      </c>
      <c r="J30" s="55">
        <v>5.247443959062796E-4</v>
      </c>
      <c r="K30" s="55">
        <v>5.2223703415917098E-4</v>
      </c>
      <c r="L30" s="102">
        <v>522237</v>
      </c>
      <c r="M30" s="55">
        <v>5.222265361468952E-4</v>
      </c>
      <c r="N30" s="55">
        <v>1.4384503944616567E-2</v>
      </c>
      <c r="O30" s="104"/>
      <c r="P30" s="55">
        <v>5.222265361468952E-4</v>
      </c>
      <c r="Q30" s="178">
        <v>6.70909365952092E-4</v>
      </c>
      <c r="R30" s="55">
        <v>8.8121254846669017E-4</v>
      </c>
      <c r="S30" s="74">
        <v>1.28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76">
        <v>0.22</v>
      </c>
      <c r="H31" s="141" t="str">
        <f t="shared" si="0"/>
        <v>(30, 35]</v>
      </c>
      <c r="I31" s="170">
        <v>0.22716716000000001</v>
      </c>
      <c r="J31" s="55">
        <v>4.3257140876714988E-4</v>
      </c>
      <c r="K31" s="55">
        <v>4.3050447291857844E-4</v>
      </c>
      <c r="L31" s="102">
        <v>430504</v>
      </c>
      <c r="M31" s="55">
        <v>4.3049537416418789E-4</v>
      </c>
      <c r="N31" s="55">
        <v>1.4004874406027394E-2</v>
      </c>
      <c r="O31" s="104"/>
      <c r="P31" s="55">
        <v>4.3049537416418789E-4</v>
      </c>
      <c r="Q31" s="178">
        <v>5.6786647344428387E-4</v>
      </c>
      <c r="R31" s="55">
        <v>4.8466690165667957E-4</v>
      </c>
      <c r="S31" s="74">
        <v>1.32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76">
        <v>0.33</v>
      </c>
      <c r="H32" s="179" t="str">
        <f t="shared" si="0"/>
        <v>(35, 40]</v>
      </c>
      <c r="I32" s="170">
        <v>0.34075074</v>
      </c>
      <c r="J32" s="55">
        <v>5.6012438659943774E-4</v>
      </c>
      <c r="K32" s="55">
        <v>5.5744797028791802E-4</v>
      </c>
      <c r="L32" s="102">
        <v>557447</v>
      </c>
      <c r="M32" s="55">
        <v>5.5743583065826115E-4</v>
      </c>
      <c r="N32" s="55">
        <v>2.0928886243770085E-2</v>
      </c>
      <c r="O32" s="104"/>
      <c r="P32" s="55">
        <v>5.5743583065826115E-4</v>
      </c>
      <c r="Q32" s="178">
        <v>9.7218159420446463E-4</v>
      </c>
      <c r="R32" s="55">
        <v>7.0497003877335212E-4</v>
      </c>
      <c r="S32" s="74">
        <v>1.74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76">
        <v>0.16</v>
      </c>
      <c r="H33" s="141" t="str">
        <f t="shared" si="0"/>
        <v>(40, 45]</v>
      </c>
      <c r="I33" s="170">
        <v>0.16521247999999999</v>
      </c>
      <c r="J33" s="55">
        <v>2.2386325718396055E-4</v>
      </c>
      <c r="K33" s="55">
        <v>2.2279358179147393E-4</v>
      </c>
      <c r="L33" s="102">
        <v>222793</v>
      </c>
      <c r="M33" s="55">
        <v>2.2278853598610445E-4</v>
      </c>
      <c r="N33" s="55">
        <v>9.4965766781962436E-3</v>
      </c>
      <c r="O33" s="104"/>
      <c r="P33" s="55">
        <v>2.2278853598610445E-4</v>
      </c>
      <c r="Q33" s="178">
        <v>2.2260372959427685E-4</v>
      </c>
      <c r="R33" s="55">
        <v>3.5248501938667606E-4</v>
      </c>
      <c r="S33" s="74">
        <v>1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76">
        <v>0.2</v>
      </c>
      <c r="H34" s="141" t="str">
        <f t="shared" si="0"/>
        <v>(45, 50]</v>
      </c>
      <c r="I34" s="170">
        <v>0.20651560000000002</v>
      </c>
      <c r="J34" s="55">
        <v>2.3651540366393463E-4</v>
      </c>
      <c r="K34" s="55">
        <v>2.3538527310822913E-4</v>
      </c>
      <c r="L34" s="102">
        <v>235385</v>
      </c>
      <c r="M34" s="55">
        <v>2.353802836852558E-4</v>
      </c>
      <c r="N34" s="55">
        <v>1.1219692520745918E-2</v>
      </c>
      <c r="O34" s="104"/>
      <c r="P34" s="55">
        <v>2.353802836852558E-4</v>
      </c>
      <c r="Q34" s="178">
        <v>2.1215213191966382E-4</v>
      </c>
      <c r="R34" s="55">
        <v>1.3218188227000352E-4</v>
      </c>
      <c r="S34" s="74">
        <v>0.9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76">
        <v>0.2</v>
      </c>
      <c r="H35" s="179" t="str">
        <f t="shared" si="0"/>
        <v>(50, 60]</v>
      </c>
      <c r="I35" s="170">
        <v>0.20651560000000002</v>
      </c>
      <c r="J35" s="55">
        <v>3.9270524375218768E-4</v>
      </c>
      <c r="K35" s="55">
        <v>3.9082879854618861E-4</v>
      </c>
      <c r="L35" s="102">
        <v>390828</v>
      </c>
      <c r="M35" s="55">
        <v>3.9082016913627102E-4</v>
      </c>
      <c r="N35" s="55">
        <v>2.1456521818649252E-2</v>
      </c>
      <c r="O35" s="104"/>
      <c r="P35" s="55">
        <v>3.9082016913627102E-4</v>
      </c>
      <c r="Q35" s="178">
        <v>6.2280361502472517E-4</v>
      </c>
      <c r="R35" s="55">
        <v>3.0842439196334157E-4</v>
      </c>
      <c r="S35" s="74">
        <v>1.59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76">
        <v>0</v>
      </c>
      <c r="H36" s="141" t="str">
        <f t="shared" si="0"/>
        <v>(60, 70]</v>
      </c>
      <c r="I36" s="170">
        <v>0</v>
      </c>
      <c r="J36" s="55">
        <v>0</v>
      </c>
      <c r="K36" s="55">
        <v>0</v>
      </c>
      <c r="L36" s="102">
        <v>0</v>
      </c>
      <c r="M36" s="55">
        <v>0</v>
      </c>
      <c r="N36" s="55">
        <v>0</v>
      </c>
      <c r="O36" s="104"/>
      <c r="P36" s="55">
        <v>0</v>
      </c>
      <c r="Q36" s="178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76">
        <v>0</v>
      </c>
      <c r="H37" s="141" t="str">
        <f t="shared" si="0"/>
        <v>(70, 80]</v>
      </c>
      <c r="I37" s="170">
        <v>0</v>
      </c>
      <c r="J37" s="55">
        <v>0</v>
      </c>
      <c r="K37" s="55">
        <v>0</v>
      </c>
      <c r="L37" s="102">
        <v>0</v>
      </c>
      <c r="M37" s="55">
        <v>0</v>
      </c>
      <c r="N37" s="55">
        <v>0</v>
      </c>
      <c r="O37" s="104"/>
      <c r="P37" s="55">
        <v>0</v>
      </c>
      <c r="Q37" s="178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76">
        <v>0</v>
      </c>
      <c r="H38" s="141" t="str">
        <f t="shared" si="0"/>
        <v>(80, 90]</v>
      </c>
      <c r="I38" s="170">
        <v>0</v>
      </c>
      <c r="J38" s="55">
        <v>0</v>
      </c>
      <c r="K38" s="55">
        <v>0</v>
      </c>
      <c r="L38" s="102">
        <v>0</v>
      </c>
      <c r="M38" s="55">
        <v>0</v>
      </c>
      <c r="N38" s="55">
        <v>0</v>
      </c>
      <c r="O38" s="104"/>
      <c r="P38" s="55">
        <v>0</v>
      </c>
      <c r="Q38" s="178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76">
        <v>0</v>
      </c>
      <c r="H39" s="141" t="str">
        <f t="shared" si="0"/>
        <v>(90, 100]</v>
      </c>
      <c r="I39" s="170">
        <v>0</v>
      </c>
      <c r="J39" s="55">
        <v>0</v>
      </c>
      <c r="K39" s="55">
        <v>0</v>
      </c>
      <c r="L39" s="102">
        <v>0</v>
      </c>
      <c r="M39" s="55">
        <v>0</v>
      </c>
      <c r="N39" s="55">
        <v>0</v>
      </c>
      <c r="O39" s="104"/>
      <c r="P39" s="55">
        <v>0</v>
      </c>
      <c r="Q39" s="178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76">
        <v>0</v>
      </c>
      <c r="H40" s="141" t="str">
        <f t="shared" si="0"/>
        <v>(100, 120]</v>
      </c>
      <c r="I40" s="170">
        <v>0</v>
      </c>
      <c r="J40" s="55">
        <v>0</v>
      </c>
      <c r="K40" s="55">
        <v>0</v>
      </c>
      <c r="L40" s="102">
        <v>0</v>
      </c>
      <c r="M40" s="55">
        <v>0</v>
      </c>
      <c r="N40" s="55">
        <v>0</v>
      </c>
      <c r="O40" s="104"/>
      <c r="P40" s="55">
        <v>0</v>
      </c>
      <c r="Q40" s="178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76">
        <v>0</v>
      </c>
      <c r="H41" s="141" t="str">
        <f t="shared" si="0"/>
        <v>(120, 140]</v>
      </c>
      <c r="I41" s="170">
        <v>0</v>
      </c>
      <c r="J41" s="55">
        <v>0</v>
      </c>
      <c r="K41" s="55">
        <v>0</v>
      </c>
      <c r="L41" s="102">
        <v>0</v>
      </c>
      <c r="M41" s="55">
        <v>0</v>
      </c>
      <c r="N41" s="55">
        <v>0</v>
      </c>
      <c r="O41" s="104"/>
      <c r="P41" s="55">
        <v>0</v>
      </c>
      <c r="Q41" s="178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76">
        <v>0</v>
      </c>
      <c r="H42" s="141" t="str">
        <f t="shared" si="0"/>
        <v>(140, 160]</v>
      </c>
      <c r="I42" s="170">
        <v>0</v>
      </c>
      <c r="J42" s="55">
        <v>0</v>
      </c>
      <c r="K42" s="55">
        <v>0</v>
      </c>
      <c r="L42" s="102">
        <v>0</v>
      </c>
      <c r="M42" s="55">
        <v>0</v>
      </c>
      <c r="N42" s="55">
        <v>0</v>
      </c>
      <c r="O42" s="104"/>
      <c r="P42" s="55">
        <v>0</v>
      </c>
      <c r="Q42" s="178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76">
        <v>0</v>
      </c>
      <c r="H43" s="141" t="str">
        <f t="shared" si="0"/>
        <v>(160, 180]</v>
      </c>
      <c r="I43" s="170">
        <v>0</v>
      </c>
      <c r="J43" s="55">
        <v>0</v>
      </c>
      <c r="K43" s="55">
        <v>0</v>
      </c>
      <c r="L43" s="102">
        <v>0</v>
      </c>
      <c r="M43" s="55">
        <v>0</v>
      </c>
      <c r="N43" s="55">
        <v>0</v>
      </c>
      <c r="O43" s="104"/>
      <c r="P43" s="55">
        <v>0</v>
      </c>
      <c r="Q43" s="178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76">
        <v>0</v>
      </c>
      <c r="H44" s="141" t="str">
        <f t="shared" si="0"/>
        <v>(180, 200]</v>
      </c>
      <c r="I44" s="170">
        <v>0</v>
      </c>
      <c r="J44" s="55">
        <v>0</v>
      </c>
      <c r="K44" s="55">
        <v>0</v>
      </c>
      <c r="L44" s="102">
        <v>0</v>
      </c>
      <c r="M44" s="55">
        <v>0</v>
      </c>
      <c r="N44" s="55">
        <v>0</v>
      </c>
      <c r="O44" s="104"/>
      <c r="P44" s="55">
        <v>0</v>
      </c>
      <c r="Q44" s="178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76">
        <v>0</v>
      </c>
      <c r="H45" s="141" t="str">
        <f t="shared" si="0"/>
        <v>(200, 250]</v>
      </c>
      <c r="I45" s="170">
        <v>0</v>
      </c>
      <c r="J45" s="55">
        <v>0</v>
      </c>
      <c r="K45" s="55">
        <v>0</v>
      </c>
      <c r="L45" s="102">
        <v>0</v>
      </c>
      <c r="M45" s="55">
        <v>0</v>
      </c>
      <c r="N45" s="55">
        <v>0</v>
      </c>
      <c r="O45" s="104"/>
      <c r="P45" s="55">
        <v>0</v>
      </c>
      <c r="Q45" s="178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76">
        <v>0</v>
      </c>
      <c r="H46" s="141" t="str">
        <f t="shared" si="0"/>
        <v>(250, 300]</v>
      </c>
      <c r="I46" s="170">
        <v>0</v>
      </c>
      <c r="J46" s="55">
        <v>0</v>
      </c>
      <c r="K46" s="55">
        <v>0</v>
      </c>
      <c r="L46" s="102">
        <v>0</v>
      </c>
      <c r="M46" s="55">
        <v>0</v>
      </c>
      <c r="N46" s="55">
        <v>0</v>
      </c>
      <c r="O46" s="104"/>
      <c r="P46" s="55">
        <v>0</v>
      </c>
      <c r="Q46" s="178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76">
        <v>0</v>
      </c>
      <c r="H47" s="141" t="str">
        <f t="shared" si="0"/>
        <v>(300, 350]</v>
      </c>
      <c r="I47" s="170">
        <v>0</v>
      </c>
      <c r="J47" s="55">
        <v>0</v>
      </c>
      <c r="K47" s="55">
        <v>0</v>
      </c>
      <c r="L47" s="102">
        <v>0</v>
      </c>
      <c r="M47" s="55">
        <v>0</v>
      </c>
      <c r="N47" s="55">
        <v>0</v>
      </c>
      <c r="O47" s="104"/>
      <c r="P47" s="55">
        <v>0</v>
      </c>
      <c r="Q47" s="178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76">
        <v>0</v>
      </c>
      <c r="H48" s="141" t="str">
        <f t="shared" si="0"/>
        <v>(350, 400]</v>
      </c>
      <c r="I48" s="170">
        <v>0</v>
      </c>
      <c r="J48" s="55">
        <v>0</v>
      </c>
      <c r="K48" s="55">
        <v>0</v>
      </c>
      <c r="L48" s="102">
        <v>0</v>
      </c>
      <c r="M48" s="55">
        <v>0</v>
      </c>
      <c r="N48" s="55">
        <v>0</v>
      </c>
      <c r="O48" s="104"/>
      <c r="P48" s="55">
        <v>0</v>
      </c>
      <c r="Q48" s="178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76">
        <v>0</v>
      </c>
      <c r="H49" s="141" t="str">
        <f t="shared" si="0"/>
        <v>(400, 450]</v>
      </c>
      <c r="I49" s="170">
        <v>0</v>
      </c>
      <c r="J49" s="55">
        <v>0</v>
      </c>
      <c r="K49" s="55">
        <v>0</v>
      </c>
      <c r="L49" s="102">
        <v>0</v>
      </c>
      <c r="M49" s="55">
        <v>0</v>
      </c>
      <c r="N49" s="55">
        <v>0</v>
      </c>
      <c r="O49" s="104"/>
      <c r="P49" s="55">
        <v>0</v>
      </c>
      <c r="Q49" s="178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76">
        <v>0</v>
      </c>
      <c r="H50" s="141" t="str">
        <f t="shared" si="0"/>
        <v>(450, 500]</v>
      </c>
      <c r="I50" s="170">
        <v>0</v>
      </c>
      <c r="J50" s="55">
        <v>0</v>
      </c>
      <c r="K50" s="55">
        <v>0</v>
      </c>
      <c r="L50" s="102">
        <v>0</v>
      </c>
      <c r="M50" s="55">
        <v>0</v>
      </c>
      <c r="N50" s="55">
        <v>0</v>
      </c>
      <c r="O50" s="104"/>
      <c r="P50" s="55">
        <v>0</v>
      </c>
      <c r="Q50" s="178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76">
        <v>0</v>
      </c>
      <c r="H51" s="141" t="str">
        <f t="shared" si="0"/>
        <v>(500, 550]</v>
      </c>
      <c r="I51" s="170">
        <v>0</v>
      </c>
      <c r="J51" s="55">
        <v>0</v>
      </c>
      <c r="K51" s="55">
        <v>0</v>
      </c>
      <c r="L51" s="102">
        <v>0</v>
      </c>
      <c r="M51" s="55">
        <v>0</v>
      </c>
      <c r="N51" s="55">
        <v>0</v>
      </c>
      <c r="O51" s="104"/>
      <c r="P51" s="55">
        <v>0</v>
      </c>
      <c r="Q51" s="178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76">
        <v>0</v>
      </c>
      <c r="H52" s="141" t="str">
        <f t="shared" si="0"/>
        <v>(550, 600]</v>
      </c>
      <c r="I52" s="170">
        <v>0</v>
      </c>
      <c r="J52" s="55">
        <v>0</v>
      </c>
      <c r="K52" s="55">
        <v>0</v>
      </c>
      <c r="L52" s="102">
        <v>0</v>
      </c>
      <c r="M52" s="55">
        <v>0</v>
      </c>
      <c r="N52" s="55">
        <v>0</v>
      </c>
      <c r="O52" s="104"/>
      <c r="P52" s="55">
        <v>0</v>
      </c>
      <c r="Q52" s="178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76">
        <v>0</v>
      </c>
      <c r="H53" s="141" t="str">
        <f t="shared" si="0"/>
        <v>(600, 650]</v>
      </c>
      <c r="I53" s="170">
        <v>0</v>
      </c>
      <c r="J53" s="55">
        <v>0</v>
      </c>
      <c r="K53" s="55">
        <v>0</v>
      </c>
      <c r="L53" s="102">
        <v>0</v>
      </c>
      <c r="M53" s="55">
        <v>0</v>
      </c>
      <c r="N53" s="55">
        <v>0</v>
      </c>
      <c r="O53" s="104"/>
      <c r="P53" s="55">
        <v>0</v>
      </c>
      <c r="Q53" s="178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76">
        <v>0</v>
      </c>
      <c r="H54" s="141" t="str">
        <f t="shared" si="0"/>
        <v>(650, 700]</v>
      </c>
      <c r="I54" s="170">
        <v>0</v>
      </c>
      <c r="J54" s="55">
        <v>0</v>
      </c>
      <c r="K54" s="55">
        <v>0</v>
      </c>
      <c r="L54" s="102">
        <v>0</v>
      </c>
      <c r="M54" s="55">
        <v>0</v>
      </c>
      <c r="N54" s="55">
        <v>0</v>
      </c>
      <c r="O54" s="104"/>
      <c r="P54" s="55">
        <v>0</v>
      </c>
      <c r="Q54" s="178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76">
        <v>0</v>
      </c>
      <c r="H55" s="141" t="str">
        <f t="shared" si="0"/>
        <v>(700, 750]</v>
      </c>
      <c r="I55" s="170">
        <v>0</v>
      </c>
      <c r="J55" s="55">
        <v>0</v>
      </c>
      <c r="K55" s="55">
        <v>0</v>
      </c>
      <c r="L55" s="102">
        <v>0</v>
      </c>
      <c r="M55" s="55">
        <v>0</v>
      </c>
      <c r="N55" s="55">
        <v>0</v>
      </c>
      <c r="O55" s="104"/>
      <c r="P55" s="55">
        <v>0</v>
      </c>
      <c r="Q55" s="178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76">
        <v>0</v>
      </c>
      <c r="H56" s="141" t="str">
        <f t="shared" si="0"/>
        <v>(750, 800]</v>
      </c>
      <c r="I56" s="170">
        <v>0</v>
      </c>
      <c r="J56" s="55">
        <v>0</v>
      </c>
      <c r="K56" s="55">
        <v>0</v>
      </c>
      <c r="L56" s="102">
        <v>0</v>
      </c>
      <c r="M56" s="55">
        <v>0</v>
      </c>
      <c r="N56" s="55">
        <v>0</v>
      </c>
      <c r="O56" s="104"/>
      <c r="P56" s="55">
        <v>0</v>
      </c>
      <c r="Q56" s="178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76">
        <v>0</v>
      </c>
      <c r="H57" s="141" t="str">
        <f t="shared" si="0"/>
        <v>(800, 850]</v>
      </c>
      <c r="I57" s="170">
        <v>0</v>
      </c>
      <c r="J57" s="55">
        <v>0</v>
      </c>
      <c r="K57" s="55">
        <v>0</v>
      </c>
      <c r="L57" s="102">
        <v>0</v>
      </c>
      <c r="M57" s="55">
        <v>0</v>
      </c>
      <c r="N57" s="55">
        <v>0</v>
      </c>
      <c r="O57" s="104"/>
      <c r="P57" s="55">
        <v>0</v>
      </c>
      <c r="Q57" s="178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76">
        <v>0</v>
      </c>
      <c r="H58" s="141" t="str">
        <f t="shared" si="0"/>
        <v>(850, 900]</v>
      </c>
      <c r="I58" s="170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4"/>
      <c r="P58" s="55">
        <v>0</v>
      </c>
      <c r="Q58" s="178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76">
        <v>0</v>
      </c>
      <c r="H59" s="141" t="str">
        <f t="shared" si="0"/>
        <v>(900, 950]</v>
      </c>
      <c r="I59" s="170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4"/>
      <c r="P59" s="55">
        <v>0</v>
      </c>
      <c r="Q59" s="178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76">
        <v>0</v>
      </c>
      <c r="H60" s="141" t="str">
        <f t="shared" si="0"/>
        <v>(950, 1000]</v>
      </c>
      <c r="I60" s="170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4"/>
      <c r="P60" s="55">
        <v>0</v>
      </c>
      <c r="Q60" s="178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76">
        <v>0</v>
      </c>
      <c r="H61" s="141" t="str">
        <f t="shared" si="0"/>
        <v>(1000, 2000]</v>
      </c>
      <c r="I61" s="170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4"/>
      <c r="P61" s="55">
        <v>0</v>
      </c>
      <c r="Q61" s="178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76">
        <v>0</v>
      </c>
      <c r="H62" s="141" t="str">
        <f t="shared" si="0"/>
        <v>(2000, 3000]</v>
      </c>
      <c r="I62" s="170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4"/>
      <c r="P62" s="55">
        <v>0</v>
      </c>
      <c r="Q62" s="178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76">
        <v>0</v>
      </c>
      <c r="H63" s="141" t="str">
        <f t="shared" si="0"/>
        <v>(3000, 4000]</v>
      </c>
      <c r="I63" s="170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4"/>
      <c r="P63" s="55">
        <v>0</v>
      </c>
      <c r="Q63" s="178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76">
        <v>0</v>
      </c>
      <c r="H64" s="141" t="str">
        <f t="shared" si="0"/>
        <v>(4000, 5000]</v>
      </c>
      <c r="I64" s="170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4"/>
      <c r="P64" s="55">
        <v>0</v>
      </c>
      <c r="Q64" s="178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76">
        <v>0</v>
      </c>
      <c r="H65" s="141" t="str">
        <f t="shared" si="0"/>
        <v>(5000, 6000]</v>
      </c>
      <c r="I65" s="170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4"/>
      <c r="P65" s="55">
        <v>0</v>
      </c>
      <c r="Q65" s="178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76">
        <v>0</v>
      </c>
      <c r="H66" s="141" t="str">
        <f t="shared" si="0"/>
        <v>(6000, 7000]</v>
      </c>
      <c r="I66" s="170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4"/>
      <c r="P66" s="55">
        <v>0</v>
      </c>
      <c r="Q66" s="178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76">
        <v>0</v>
      </c>
      <c r="H67" s="141" t="str">
        <f t="shared" si="0"/>
        <v>(7000, 8000]</v>
      </c>
      <c r="I67" s="170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4"/>
      <c r="P67" s="55">
        <v>0</v>
      </c>
      <c r="Q67" s="178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76">
        <v>0</v>
      </c>
      <c r="H68" s="141" t="str">
        <f t="shared" si="0"/>
        <v>(8000, 9000]</v>
      </c>
      <c r="I68" s="170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4"/>
      <c r="P68" s="55">
        <v>0</v>
      </c>
      <c r="Q68" s="178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76">
        <v>0</v>
      </c>
      <c r="H69" s="141" t="str">
        <f t="shared" si="0"/>
        <v>(9000, 10000]</v>
      </c>
      <c r="I69" s="170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4"/>
      <c r="P69" s="55">
        <v>0</v>
      </c>
      <c r="Q69" s="178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76">
        <v>0</v>
      </c>
      <c r="H70" s="141" t="str">
        <f t="shared" si="0"/>
        <v>(10000, 20000]</v>
      </c>
      <c r="I70" s="170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4"/>
      <c r="P70" s="55">
        <v>0</v>
      </c>
      <c r="Q70" s="178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76">
        <v>0</v>
      </c>
      <c r="H71" s="141" t="str">
        <f t="shared" si="0"/>
        <v>(20000, 30000]</v>
      </c>
      <c r="I71" s="170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4"/>
      <c r="P71" s="55">
        <v>0</v>
      </c>
      <c r="Q71" s="178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76">
        <v>0</v>
      </c>
      <c r="H72" s="141" t="str">
        <f t="shared" si="0"/>
        <v>(30000, 40000]</v>
      </c>
      <c r="I72" s="170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4"/>
      <c r="P72" s="55">
        <v>0</v>
      </c>
      <c r="Q72" s="178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76">
        <v>0</v>
      </c>
      <c r="H73" s="141" t="str">
        <f t="shared" si="0"/>
        <v>(40000, 50000]</v>
      </c>
      <c r="I73" s="170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4"/>
      <c r="P73" s="55">
        <v>0</v>
      </c>
      <c r="Q73" s="178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76">
        <v>0</v>
      </c>
      <c r="H74" s="141" t="str">
        <f t="shared" si="0"/>
        <v>(50000, 60000]</v>
      </c>
      <c r="I74" s="170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4"/>
      <c r="P74" s="55">
        <v>0</v>
      </c>
      <c r="Q74" s="178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76">
        <v>0</v>
      </c>
      <c r="H75" s="141" t="str">
        <f t="shared" si="0"/>
        <v>(60000, 70000]</v>
      </c>
      <c r="I75" s="170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4"/>
      <c r="P75" s="55">
        <v>0</v>
      </c>
      <c r="Q75" s="178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76">
        <v>0</v>
      </c>
      <c r="H76" s="141" t="str">
        <f t="shared" si="0"/>
        <v>(70000, 80000]</v>
      </c>
      <c r="I76" s="170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4"/>
      <c r="P76" s="55">
        <v>0</v>
      </c>
      <c r="Q76" s="178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76">
        <v>0</v>
      </c>
      <c r="H77" s="141" t="str">
        <f t="shared" si="0"/>
        <v>(80000, 90000]</v>
      </c>
      <c r="I77" s="170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4"/>
      <c r="P77" s="55">
        <v>0</v>
      </c>
      <c r="Q77" s="178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76">
        <v>0</v>
      </c>
      <c r="H78" s="141" t="str">
        <f t="shared" si="0"/>
        <v>(90000, 100000]</v>
      </c>
      <c r="I78" s="170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4"/>
      <c r="P78" s="55">
        <v>0</v>
      </c>
      <c r="Q78" s="178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76">
        <v>0</v>
      </c>
      <c r="H79" s="141" t="str">
        <f t="shared" si="0"/>
        <v>(100000, 9999999]</v>
      </c>
      <c r="I79" s="170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4"/>
      <c r="P79" s="55">
        <v>0</v>
      </c>
      <c r="Q79" s="178">
        <v>0</v>
      </c>
      <c r="R79" s="55">
        <v>0</v>
      </c>
      <c r="S79" s="74">
        <v>0</v>
      </c>
    </row>
    <row r="80" spans="1:20">
      <c r="A80" s="211" t="s">
        <v>72</v>
      </c>
      <c r="B80" s="212"/>
      <c r="C80" s="65">
        <f>E80*B14</f>
        <v>13362000</v>
      </c>
      <c r="D80" s="87" cm="1">
        <f t="array" ref="D80:D81">Multiplier_Weight_Oldhand!D80:D81</f>
        <v>360008300</v>
      </c>
      <c r="E80" s="149">
        <f>Multiplier_Weight_Oldhand!E80</f>
        <v>1.3362000000000001E-2</v>
      </c>
      <c r="F80" s="84">
        <v>0.26942695704235892</v>
      </c>
      <c r="G80" s="176"/>
      <c r="H80" s="141" t="s">
        <v>72</v>
      </c>
      <c r="I80" s="170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4.1955839330847329E-3</v>
      </c>
      <c r="N80" s="55">
        <v>1.1304034121068316E-3</v>
      </c>
      <c r="P80" s="47"/>
      <c r="Q80" s="47"/>
      <c r="R80" s="47"/>
      <c r="S80" s="47"/>
      <c r="T80" s="47"/>
    </row>
    <row r="81" spans="1:22">
      <c r="A81" s="211" t="s">
        <v>73</v>
      </c>
      <c r="B81" s="212"/>
      <c r="C81" s="65">
        <v>10000000</v>
      </c>
      <c r="D81" s="87">
        <v>0</v>
      </c>
      <c r="E81" s="55">
        <v>1</v>
      </c>
      <c r="F81" s="84">
        <v>0</v>
      </c>
      <c r="G81" s="81"/>
      <c r="H81" s="141" t="s">
        <v>73</v>
      </c>
      <c r="I81" s="150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0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0" t="s">
        <v>305</v>
      </c>
      <c r="B84" s="210"/>
      <c r="C84" s="210"/>
      <c r="D84" s="210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68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5" t="s">
        <v>55</v>
      </c>
      <c r="I87" s="115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282</v>
      </c>
      <c r="Q87" s="155" t="s">
        <v>282</v>
      </c>
      <c r="R87" s="77" t="s">
        <v>281</v>
      </c>
      <c r="S87" s="77" t="s">
        <v>74</v>
      </c>
      <c r="U87" s="115" t="s">
        <v>299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9.9999999999999995E-7</v>
      </c>
      <c r="H88" s="141" t="str">
        <f t="shared" ref="H88:H151" si="1">"("&amp;$A88&amp;", "&amp;$B88&amp;"]"</f>
        <v>(-1, 0]</v>
      </c>
      <c r="I88" s="170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2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4"/>
      <c r="P88" s="55" cm="1">
        <f t="array" ref="P88:P151">_xlfn.ANCHORARRAY(M88)</f>
        <v>0</v>
      </c>
      <c r="Q88" s="178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78">
        <v>0</v>
      </c>
      <c r="V88" s="91">
        <f>SUMPRODUCT(U88:U151,M88:M151)</f>
        <v>0.3564159811271167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208449</v>
      </c>
      <c r="H89" s="141" t="str">
        <f t="shared" si="1"/>
        <v>(0, 1]</v>
      </c>
      <c r="I89" s="170">
        <v>0</v>
      </c>
      <c r="J89" s="55">
        <v>0</v>
      </c>
      <c r="K89" s="55">
        <v>0</v>
      </c>
      <c r="L89" s="102">
        <v>0</v>
      </c>
      <c r="M89" s="55">
        <v>0</v>
      </c>
      <c r="N89" s="55">
        <v>0</v>
      </c>
      <c r="O89" s="104"/>
      <c r="P89" s="55">
        <v>0</v>
      </c>
      <c r="Q89" s="178">
        <v>0</v>
      </c>
      <c r="R89" s="55">
        <v>0</v>
      </c>
      <c r="S89" s="74">
        <v>0</v>
      </c>
      <c r="U89" s="178">
        <v>0.1035961922670114</v>
      </c>
      <c r="V89" s="200">
        <f>V88*12</f>
        <v>4.2769917735254008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1.2084489999999999</v>
      </c>
      <c r="H90" s="141" t="str">
        <f t="shared" si="1"/>
        <v>(1, 2]</v>
      </c>
      <c r="I90" s="170">
        <v>0</v>
      </c>
      <c r="J90" s="55">
        <v>0</v>
      </c>
      <c r="K90" s="55">
        <v>0</v>
      </c>
      <c r="L90" s="102">
        <v>0</v>
      </c>
      <c r="M90" s="55">
        <v>0</v>
      </c>
      <c r="N90" s="55">
        <v>0</v>
      </c>
      <c r="O90" s="104"/>
      <c r="P90" s="55">
        <v>0</v>
      </c>
      <c r="Q90" s="178">
        <v>0</v>
      </c>
      <c r="R90" s="55">
        <v>0</v>
      </c>
      <c r="S90" s="74">
        <v>0</v>
      </c>
      <c r="U90" s="178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1" t="str">
        <f t="shared" si="1"/>
        <v>(2, 3]</v>
      </c>
      <c r="I91" s="170">
        <v>0</v>
      </c>
      <c r="J91" s="55">
        <v>0</v>
      </c>
      <c r="K91" s="55">
        <v>0</v>
      </c>
      <c r="L91" s="102">
        <v>0</v>
      </c>
      <c r="M91" s="55">
        <v>0</v>
      </c>
      <c r="N91" s="55">
        <v>0</v>
      </c>
      <c r="O91" s="104"/>
      <c r="P91" s="55">
        <v>0</v>
      </c>
      <c r="Q91" s="178">
        <v>0</v>
      </c>
      <c r="R91" s="55">
        <v>0</v>
      </c>
      <c r="S91" s="74">
        <v>0</v>
      </c>
      <c r="U91" s="178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1" t="str">
        <f t="shared" si="1"/>
        <v>(3, 4]</v>
      </c>
      <c r="I92" s="170">
        <v>0</v>
      </c>
      <c r="J92" s="55">
        <v>0</v>
      </c>
      <c r="K92" s="55">
        <v>0</v>
      </c>
      <c r="L92" s="102">
        <v>0</v>
      </c>
      <c r="M92" s="55">
        <v>0</v>
      </c>
      <c r="N92" s="55">
        <v>0</v>
      </c>
      <c r="O92" s="104"/>
      <c r="P92" s="55">
        <v>0</v>
      </c>
      <c r="Q92" s="178">
        <v>0</v>
      </c>
      <c r="R92" s="55">
        <v>3.614457831325301E-2</v>
      </c>
      <c r="S92" s="74">
        <v>0</v>
      </c>
      <c r="U92" s="178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1" t="str">
        <f t="shared" si="1"/>
        <v>(4, 5]</v>
      </c>
      <c r="I93" s="170">
        <v>0</v>
      </c>
      <c r="J93" s="55">
        <v>0</v>
      </c>
      <c r="K93" s="55">
        <v>0</v>
      </c>
      <c r="L93" s="102">
        <v>0</v>
      </c>
      <c r="M93" s="55">
        <v>0</v>
      </c>
      <c r="N93" s="55">
        <v>0</v>
      </c>
      <c r="O93" s="104"/>
      <c r="P93" s="55">
        <v>0</v>
      </c>
      <c r="Q93" s="178">
        <v>0</v>
      </c>
      <c r="R93" s="55">
        <v>0</v>
      </c>
      <c r="S93" s="74">
        <v>0</v>
      </c>
      <c r="U93" s="178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1" t="str">
        <f t="shared" si="1"/>
        <v>(5, 6]</v>
      </c>
      <c r="I94" s="170">
        <v>0</v>
      </c>
      <c r="J94" s="55">
        <v>0</v>
      </c>
      <c r="K94" s="55">
        <v>0</v>
      </c>
      <c r="L94" s="102">
        <v>0</v>
      </c>
      <c r="M94" s="55">
        <v>0</v>
      </c>
      <c r="N94" s="55">
        <v>0</v>
      </c>
      <c r="O94" s="104"/>
      <c r="P94" s="55">
        <v>0</v>
      </c>
      <c r="Q94" s="178">
        <v>0</v>
      </c>
      <c r="R94" s="55">
        <v>0</v>
      </c>
      <c r="S94" s="74">
        <v>0</v>
      </c>
      <c r="U94" s="178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1" t="str">
        <f t="shared" si="1"/>
        <v>(6, 7]</v>
      </c>
      <c r="I95" s="170">
        <v>0</v>
      </c>
      <c r="J95" s="55">
        <v>0</v>
      </c>
      <c r="K95" s="55">
        <v>0</v>
      </c>
      <c r="L95" s="102">
        <v>0</v>
      </c>
      <c r="M95" s="55">
        <v>0</v>
      </c>
      <c r="N95" s="55">
        <v>0</v>
      </c>
      <c r="O95" s="104"/>
      <c r="P95" s="55">
        <v>0</v>
      </c>
      <c r="Q95" s="178">
        <v>0</v>
      </c>
      <c r="R95" s="55">
        <v>1.2048192771084338E-2</v>
      </c>
      <c r="S95" s="74">
        <v>0</v>
      </c>
      <c r="U95" s="178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1" t="str">
        <f t="shared" si="1"/>
        <v>(7, 8]</v>
      </c>
      <c r="I96" s="170">
        <v>0</v>
      </c>
      <c r="J96" s="55">
        <v>0</v>
      </c>
      <c r="K96" s="55">
        <v>0</v>
      </c>
      <c r="L96" s="102">
        <v>0</v>
      </c>
      <c r="M96" s="55">
        <v>0</v>
      </c>
      <c r="N96" s="55">
        <v>0</v>
      </c>
      <c r="O96" s="104"/>
      <c r="P96" s="55">
        <v>0</v>
      </c>
      <c r="Q96" s="178">
        <v>0</v>
      </c>
      <c r="R96" s="55">
        <v>3.614457831325301E-2</v>
      </c>
      <c r="S96" s="74">
        <v>0</v>
      </c>
      <c r="U96" s="178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1" t="str">
        <f t="shared" si="1"/>
        <v>(8, 9]</v>
      </c>
      <c r="I97" s="170">
        <v>0</v>
      </c>
      <c r="J97" s="55">
        <v>0</v>
      </c>
      <c r="K97" s="55">
        <v>0</v>
      </c>
      <c r="L97" s="102">
        <v>0</v>
      </c>
      <c r="M97" s="55">
        <v>0</v>
      </c>
      <c r="N97" s="55">
        <v>0</v>
      </c>
      <c r="O97" s="104"/>
      <c r="P97" s="55">
        <v>0</v>
      </c>
      <c r="Q97" s="178">
        <v>0</v>
      </c>
      <c r="R97" s="55">
        <v>2.4096385542168676E-2</v>
      </c>
      <c r="S97" s="74">
        <v>0</v>
      </c>
      <c r="U97" s="178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1" t="str">
        <f t="shared" si="1"/>
        <v>(9, 10]</v>
      </c>
      <c r="I98" s="170">
        <v>0</v>
      </c>
      <c r="J98" s="55">
        <v>0</v>
      </c>
      <c r="K98" s="55">
        <v>0</v>
      </c>
      <c r="L98" s="102">
        <v>0</v>
      </c>
      <c r="M98" s="55">
        <v>0</v>
      </c>
      <c r="N98" s="55">
        <v>0</v>
      </c>
      <c r="O98" s="104"/>
      <c r="P98" s="55">
        <v>0</v>
      </c>
      <c r="Q98" s="178">
        <v>0</v>
      </c>
      <c r="R98" s="55">
        <v>1.2048192771084338E-2</v>
      </c>
      <c r="S98" s="74">
        <v>0</v>
      </c>
      <c r="U98" s="178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4"/>
      <c r="H99" s="141" t="str">
        <f t="shared" si="1"/>
        <v>(10, 15]</v>
      </c>
      <c r="I99" s="170">
        <v>5</v>
      </c>
      <c r="J99" s="55">
        <v>1.9343256914659369E-2</v>
      </c>
      <c r="K99" s="55">
        <v>1.0994023078832653E-2</v>
      </c>
      <c r="L99" s="102">
        <v>10994023</v>
      </c>
      <c r="M99" s="55">
        <v>1.0994023109940231E-2</v>
      </c>
      <c r="N99" s="55">
        <v>0.13866303404344751</v>
      </c>
      <c r="O99" s="104"/>
      <c r="P99" s="55">
        <v>1.0994023109940231E-2</v>
      </c>
      <c r="Q99" s="178">
        <v>0.13126626188785775</v>
      </c>
      <c r="R99" s="55">
        <v>7.2289156626506021E-2</v>
      </c>
      <c r="S99" s="74">
        <v>11.94</v>
      </c>
      <c r="T99" s="90"/>
      <c r="U99" s="178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4"/>
      <c r="H100" s="179" t="str">
        <f t="shared" si="1"/>
        <v>(15, 20]</v>
      </c>
      <c r="I100" s="170">
        <v>15</v>
      </c>
      <c r="J100" s="55">
        <v>6.7989090419571713E-2</v>
      </c>
      <c r="K100" s="55">
        <v>3.8642594289027686E-2</v>
      </c>
      <c r="L100" s="102">
        <v>38642594</v>
      </c>
      <c r="M100" s="55">
        <v>3.8642594386425942E-2</v>
      </c>
      <c r="N100" s="55">
        <v>0.68018925834541655</v>
      </c>
      <c r="O100" s="104"/>
      <c r="P100" s="55">
        <v>3.8642594386425942E-2</v>
      </c>
      <c r="Q100" s="178">
        <v>0.13125249088755481</v>
      </c>
      <c r="R100" s="55">
        <v>7.2289156626506021E-2</v>
      </c>
      <c r="S100" s="74">
        <v>3.4</v>
      </c>
      <c r="T100" s="90"/>
      <c r="U100" s="178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4"/>
      <c r="H101" s="141" t="str">
        <f t="shared" si="1"/>
        <v>(20, 25]</v>
      </c>
      <c r="I101" s="170">
        <v>35</v>
      </c>
      <c r="J101" s="55">
        <v>0.1802916129530753</v>
      </c>
      <c r="K101" s="55">
        <v>0.10247137607027844</v>
      </c>
      <c r="L101" s="102">
        <v>102471376</v>
      </c>
      <c r="M101" s="55">
        <v>0.10247137702471378</v>
      </c>
      <c r="N101" s="55">
        <v>2.3139125972614094</v>
      </c>
      <c r="O101" s="104"/>
      <c r="P101" s="55">
        <v>0.10247137702471378</v>
      </c>
      <c r="Q101" s="178">
        <v>0.1312781858881201</v>
      </c>
      <c r="R101" s="55">
        <v>7.2289156626506021E-2</v>
      </c>
      <c r="S101" s="74">
        <v>1.28</v>
      </c>
      <c r="T101" s="90"/>
      <c r="U101" s="178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4"/>
      <c r="H102" s="141" t="str">
        <f t="shared" si="1"/>
        <v>(25, 30]</v>
      </c>
      <c r="I102" s="170">
        <v>31.66</v>
      </c>
      <c r="J102" s="55">
        <v>0.1808718350409626</v>
      </c>
      <c r="K102" s="55">
        <v>0.10280115378316437</v>
      </c>
      <c r="L102" s="102">
        <v>102801153</v>
      </c>
      <c r="M102" s="55">
        <v>0.10280115402801154</v>
      </c>
      <c r="N102" s="55">
        <v>2.8342128215737143</v>
      </c>
      <c r="O102" s="104"/>
      <c r="P102" s="55">
        <v>0.10280115402801154</v>
      </c>
      <c r="Q102" s="178">
        <v>0.13224971290949369</v>
      </c>
      <c r="R102" s="55">
        <v>8.4337349397590355E-2</v>
      </c>
      <c r="S102" s="74">
        <v>1.29</v>
      </c>
      <c r="T102" s="90"/>
      <c r="U102" s="178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4"/>
      <c r="H103" s="141" t="str">
        <f t="shared" si="1"/>
        <v>(30, 35]</v>
      </c>
      <c r="I103" s="170">
        <v>21</v>
      </c>
      <c r="J103" s="55">
        <v>0.13087880252170991</v>
      </c>
      <c r="K103" s="55">
        <v>7.4386882302286711E-2</v>
      </c>
      <c r="L103" s="102">
        <v>74386882</v>
      </c>
      <c r="M103" s="55">
        <v>7.4386882743868829E-2</v>
      </c>
      <c r="N103" s="55">
        <v>2.4227051964471551</v>
      </c>
      <c r="O103" s="104"/>
      <c r="P103" s="55">
        <v>7.4386882743868829E-2</v>
      </c>
      <c r="Q103" s="178">
        <v>3.6550552804112159E-2</v>
      </c>
      <c r="R103" s="55">
        <v>3.614457831325301E-2</v>
      </c>
      <c r="S103" s="74">
        <v>0.49</v>
      </c>
      <c r="T103" s="90"/>
      <c r="U103" s="178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4"/>
      <c r="H104" s="179" t="str">
        <f t="shared" si="1"/>
        <v>(35, 40]</v>
      </c>
      <c r="I104" s="170">
        <v>19.247058600000003</v>
      </c>
      <c r="J104" s="55">
        <v>0.12889846103375374</v>
      </c>
      <c r="K104" s="55">
        <v>7.3261326243210634E-2</v>
      </c>
      <c r="L104" s="102">
        <v>73261326</v>
      </c>
      <c r="M104" s="55">
        <v>7.3261326732613263E-2</v>
      </c>
      <c r="N104" s="55">
        <v>2.7511391986807472</v>
      </c>
      <c r="O104" s="104"/>
      <c r="P104" s="55">
        <v>7.3261326732613263E-2</v>
      </c>
      <c r="Q104" s="178">
        <v>2.9855874656829241E-2</v>
      </c>
      <c r="R104" s="55">
        <v>2.4096385542168676E-2</v>
      </c>
      <c r="S104" s="74">
        <v>0.41</v>
      </c>
      <c r="T104" s="90"/>
      <c r="U104" s="178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4"/>
      <c r="H105" s="141" t="str">
        <f t="shared" si="1"/>
        <v>(40, 45]</v>
      </c>
      <c r="I105" s="170">
        <v>18.263183400000003</v>
      </c>
      <c r="J105" s="55">
        <v>0.13044941520206069</v>
      </c>
      <c r="K105" s="55">
        <v>7.4142833736793895E-2</v>
      </c>
      <c r="L105" s="102">
        <v>74142833</v>
      </c>
      <c r="M105" s="55">
        <v>7.4142833741428341E-2</v>
      </c>
      <c r="N105" s="55">
        <v>3.1548414202464894</v>
      </c>
      <c r="O105" s="104"/>
      <c r="P105" s="55">
        <v>7.4142833741428341E-2</v>
      </c>
      <c r="Q105" s="178">
        <v>2.9391089646603974E-2</v>
      </c>
      <c r="R105" s="55">
        <v>3.614457831325301E-2</v>
      </c>
      <c r="S105" s="74">
        <v>0.4</v>
      </c>
      <c r="T105" s="90"/>
      <c r="U105" s="178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4"/>
      <c r="H106" s="141" t="str">
        <f t="shared" si="1"/>
        <v>(45, 50]</v>
      </c>
      <c r="I106" s="170">
        <v>17.5</v>
      </c>
      <c r="J106" s="55">
        <v>0.13184156670535493</v>
      </c>
      <c r="K106" s="55">
        <v>7.4934083412273783E-2</v>
      </c>
      <c r="L106" s="102">
        <v>74934083</v>
      </c>
      <c r="M106" s="55">
        <v>7.4934083749340838E-2</v>
      </c>
      <c r="N106" s="55">
        <v>3.563293403491671</v>
      </c>
      <c r="O106" s="104"/>
      <c r="P106" s="55">
        <v>7.4934083749340838E-2</v>
      </c>
      <c r="Q106" s="178">
        <v>2.7000172594003797E-2</v>
      </c>
      <c r="R106" s="55">
        <v>2.4096385542168676E-2</v>
      </c>
      <c r="S106" s="74">
        <v>0.36</v>
      </c>
      <c r="T106" s="90"/>
      <c r="U106" s="178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4">
        <v>5.4231999999999996</v>
      </c>
      <c r="H107" s="179" t="str">
        <f t="shared" si="1"/>
        <v>(50, 60]</v>
      </c>
      <c r="I107" s="170" cm="1">
        <f t="array" ref="I107:I119">G107:G119*G90</f>
        <v>6.5536606167999985</v>
      </c>
      <c r="J107" s="55">
        <v>0.10547567412784907</v>
      </c>
      <c r="K107" s="55">
        <v>5.9948642606209482E-2</v>
      </c>
      <c r="L107" s="102">
        <v>59948642</v>
      </c>
      <c r="M107" s="55">
        <v>5.9948642599486429E-2</v>
      </c>
      <c r="N107" s="55">
        <v>3.303721714440857</v>
      </c>
      <c r="O107" s="104"/>
      <c r="P107" s="55">
        <v>5.9948642599486429E-2</v>
      </c>
      <c r="Q107" s="178">
        <v>2.2800440501609689E-2</v>
      </c>
      <c r="R107" s="55">
        <v>2.4096385542168676E-2</v>
      </c>
      <c r="S107" s="74">
        <v>0.38</v>
      </c>
      <c r="T107" s="90"/>
      <c r="U107" s="178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4">
        <v>7.2481067999999986</v>
      </c>
      <c r="H108" s="141" t="str">
        <f t="shared" si="1"/>
        <v>(60, 70]</v>
      </c>
      <c r="I108" s="170">
        <v>8.7589674143531973</v>
      </c>
      <c r="J108" s="55">
        <v>0.15077166236626868</v>
      </c>
      <c r="K108" s="55">
        <v>8.5693280247573667E-2</v>
      </c>
      <c r="L108" s="102">
        <v>85693280</v>
      </c>
      <c r="M108" s="55">
        <v>8.5693280856932813E-2</v>
      </c>
      <c r="N108" s="55">
        <v>5.5765170323129025</v>
      </c>
      <c r="O108" s="104"/>
      <c r="P108" s="55">
        <v>8.5693280856932813E-2</v>
      </c>
      <c r="Q108" s="178">
        <v>6.7250440479509691E-2</v>
      </c>
      <c r="R108" s="55">
        <v>6.0240963855421686E-2</v>
      </c>
      <c r="S108" s="74">
        <v>0.78</v>
      </c>
      <c r="T108" s="90"/>
      <c r="U108" s="178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4">
        <v>6.1865153999999993</v>
      </c>
      <c r="H109" s="141" t="str">
        <f t="shared" si="1"/>
        <v>(70, 80]</v>
      </c>
      <c r="I109" s="170">
        <v>7.4760883486145984</v>
      </c>
      <c r="J109" s="55">
        <v>0.13539967952769266</v>
      </c>
      <c r="K109" s="55">
        <v>7.6956388893633834E-2</v>
      </c>
      <c r="L109" s="102">
        <v>76956388</v>
      </c>
      <c r="M109" s="55">
        <v>7.6956388769563885E-2</v>
      </c>
      <c r="N109" s="55">
        <v>5.7770105661588298</v>
      </c>
      <c r="O109" s="104"/>
      <c r="P109" s="55">
        <v>7.6956388769563885E-2</v>
      </c>
      <c r="Q109" s="178">
        <v>6.064221133412865E-2</v>
      </c>
      <c r="R109" s="55">
        <v>4.8192771084337352E-2</v>
      </c>
      <c r="S109" s="74">
        <v>0.79</v>
      </c>
      <c r="T109" s="90"/>
      <c r="U109" s="178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4">
        <v>2.7115999999999998</v>
      </c>
      <c r="H110" s="141" t="str">
        <f t="shared" si="1"/>
        <v>(80, 90]</v>
      </c>
      <c r="I110" s="170">
        <v>3.2768303083999992</v>
      </c>
      <c r="J110" s="55">
        <v>6.1793792114439201E-2</v>
      </c>
      <c r="K110" s="55">
        <v>3.5121405853833963E-2</v>
      </c>
      <c r="L110" s="102">
        <v>35121405</v>
      </c>
      <c r="M110" s="55">
        <v>3.5121405351214052E-2</v>
      </c>
      <c r="N110" s="55">
        <v>2.987478547468768</v>
      </c>
      <c r="O110" s="104"/>
      <c r="P110" s="55">
        <v>3.5121405351214052E-2</v>
      </c>
      <c r="Q110" s="178">
        <v>3.0830899678279792E-2</v>
      </c>
      <c r="R110" s="55">
        <v>2.4096385542168676E-2</v>
      </c>
      <c r="S110" s="74">
        <v>0.88</v>
      </c>
      <c r="T110" s="90"/>
      <c r="U110" s="178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4">
        <v>2.7115999999999998</v>
      </c>
      <c r="H111" s="141" t="str">
        <f t="shared" si="1"/>
        <v>(90, 100]</v>
      </c>
      <c r="I111" s="180">
        <v>3.2768303083999992</v>
      </c>
      <c r="J111" s="101">
        <v>6.3371076873318666E-2</v>
      </c>
      <c r="K111" s="101">
        <v>3.6017878723812236E-2</v>
      </c>
      <c r="L111" s="102">
        <v>36017878</v>
      </c>
      <c r="M111" s="101">
        <v>3.6017878360178786E-2</v>
      </c>
      <c r="N111" s="101">
        <v>3.4233711211812494</v>
      </c>
      <c r="O111" s="104"/>
      <c r="P111" s="55">
        <v>3.6017878360178786E-2</v>
      </c>
      <c r="Q111" s="178">
        <v>2.7035605594783324E-2</v>
      </c>
      <c r="R111" s="55">
        <v>1.2048192771084338E-2</v>
      </c>
      <c r="S111" s="74">
        <v>0.75</v>
      </c>
      <c r="T111" s="90"/>
      <c r="U111" s="198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4">
        <v>2.7115999999999998</v>
      </c>
      <c r="H112" s="141" t="str">
        <f t="shared" si="1"/>
        <v>(100, 120]</v>
      </c>
      <c r="I112" s="180">
        <v>3.2768303083999992</v>
      </c>
      <c r="J112" s="101">
        <v>0.12950221807038814</v>
      </c>
      <c r="K112" s="101">
        <v>7.3604480388557061E-2</v>
      </c>
      <c r="L112" s="102">
        <v>73604480</v>
      </c>
      <c r="M112" s="101">
        <v>7.3604480736044808E-2</v>
      </c>
      <c r="N112" s="101">
        <v>8.1005820536441071</v>
      </c>
      <c r="O112" s="104"/>
      <c r="P112" s="55">
        <v>7.3604480736044808E-2</v>
      </c>
      <c r="Q112" s="178">
        <v>4.2740282940286221E-2</v>
      </c>
      <c r="R112" s="55">
        <v>6.0240963855421686E-2</v>
      </c>
      <c r="S112" s="74">
        <v>0.57999999999999996</v>
      </c>
      <c r="T112" s="90"/>
      <c r="U112" s="198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4">
        <v>1.6269599999999997</v>
      </c>
      <c r="H113" s="141" t="str">
        <f t="shared" si="1"/>
        <v>(120, 140]</v>
      </c>
      <c r="I113" s="180">
        <v>1.9660981850399994</v>
      </c>
      <c r="J113" s="101">
        <v>7.8889115323744638E-2</v>
      </c>
      <c r="K113" s="101">
        <v>4.4837782921688107E-2</v>
      </c>
      <c r="L113" s="102">
        <v>44837782</v>
      </c>
      <c r="M113" s="101">
        <v>4.4837782448377828E-2</v>
      </c>
      <c r="N113" s="101">
        <v>5.8295733345031779</v>
      </c>
      <c r="O113" s="104"/>
      <c r="P113" s="55">
        <v>4.4837782448377828E-2</v>
      </c>
      <c r="Q113" s="178">
        <v>1.8780093413162054E-2</v>
      </c>
      <c r="R113" s="55">
        <v>7.2289156626506021E-2</v>
      </c>
      <c r="S113" s="74">
        <v>0.42</v>
      </c>
      <c r="T113" s="90"/>
      <c r="U113" s="198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4">
        <v>0.65078400000000003</v>
      </c>
      <c r="H114" s="141" t="str">
        <f t="shared" si="1"/>
        <v>(140, 160]</v>
      </c>
      <c r="I114" s="180">
        <v>0.786439274016</v>
      </c>
      <c r="J114" s="101">
        <v>3.1162612969795746E-2</v>
      </c>
      <c r="K114" s="101">
        <v>1.7711727021886448E-2</v>
      </c>
      <c r="L114" s="102">
        <v>17711727</v>
      </c>
      <c r="M114" s="101">
        <v>1.7711727177117272E-2</v>
      </c>
      <c r="N114" s="101">
        <v>2.6567094764760468</v>
      </c>
      <c r="O114" s="104"/>
      <c r="P114" s="55">
        <v>1.7711727177117272E-2</v>
      </c>
      <c r="Q114" s="178">
        <v>2.8816647633966248E-2</v>
      </c>
      <c r="R114" s="55">
        <v>2.4096385542168676E-2</v>
      </c>
      <c r="S114" s="74">
        <v>1.63</v>
      </c>
      <c r="T114" s="90"/>
      <c r="U114" s="198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4">
        <v>0.12202199999999996</v>
      </c>
      <c r="H115" s="141" t="str">
        <f t="shared" si="1"/>
        <v>(160, 180]</v>
      </c>
      <c r="I115" s="180">
        <v>0.14745736387799993</v>
      </c>
      <c r="J115" s="101">
        <v>5.7368157774306539E-3</v>
      </c>
      <c r="K115" s="101">
        <v>3.2606031825119126E-3</v>
      </c>
      <c r="L115" s="102">
        <v>3260603</v>
      </c>
      <c r="M115" s="101">
        <v>3.2606030326060302E-3</v>
      </c>
      <c r="N115" s="101">
        <v>0.55420295434994404</v>
      </c>
      <c r="O115" s="104"/>
      <c r="P115" s="55">
        <v>3.2606030326060302E-3</v>
      </c>
      <c r="Q115" s="178">
        <v>8.5080991871781825E-3</v>
      </c>
      <c r="R115" s="55">
        <v>3.614457831325301E-2</v>
      </c>
      <c r="S115" s="74">
        <v>2.61</v>
      </c>
      <c r="T115" s="90"/>
      <c r="U115" s="198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4">
        <v>0.10575239999999998</v>
      </c>
      <c r="H116" s="141" t="str">
        <f t="shared" si="1"/>
        <v>(180, 200]</v>
      </c>
      <c r="I116" s="180">
        <v>0.12779638202759996</v>
      </c>
      <c r="J116" s="101">
        <v>4.7894601311522615E-3</v>
      </c>
      <c r="K116" s="101">
        <v>2.7221597401796221E-3</v>
      </c>
      <c r="L116" s="102">
        <v>2722159</v>
      </c>
      <c r="M116" s="101">
        <v>2.7221590272215905E-3</v>
      </c>
      <c r="N116" s="101">
        <v>0.51709248275538344</v>
      </c>
      <c r="O116" s="104"/>
      <c r="P116" s="55">
        <v>2.7221590272215905E-3</v>
      </c>
      <c r="Q116" s="178">
        <v>7.4870671647154774E-3</v>
      </c>
      <c r="R116" s="55">
        <v>0</v>
      </c>
      <c r="S116" s="74">
        <v>2.75</v>
      </c>
      <c r="T116" s="90"/>
      <c r="U116" s="198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4">
        <v>0.16269599999999998</v>
      </c>
      <c r="H117" s="141" t="str">
        <f t="shared" si="1"/>
        <v>(200, 250]</v>
      </c>
      <c r="I117" s="180">
        <v>0.19660981850399994</v>
      </c>
      <c r="J117" s="101">
        <v>1.7159503905047054E-2</v>
      </c>
      <c r="K117" s="101">
        <v>9.7528551053072988E-3</v>
      </c>
      <c r="L117" s="102">
        <v>9752855</v>
      </c>
      <c r="M117" s="101">
        <v>9.7528550975285507E-3</v>
      </c>
      <c r="N117" s="101">
        <v>2.190040260864516</v>
      </c>
      <c r="O117" s="104"/>
      <c r="P117" s="55">
        <v>9.7528550975285507E-3</v>
      </c>
      <c r="Q117" s="178">
        <v>2.0060522441331493E-2</v>
      </c>
      <c r="R117" s="55">
        <v>6.0240963855421686E-2</v>
      </c>
      <c r="S117" s="74">
        <v>2.06</v>
      </c>
      <c r="T117" s="90"/>
      <c r="U117" s="198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4">
        <v>2.928527999999999E-2</v>
      </c>
      <c r="H118" s="141" t="str">
        <f t="shared" si="1"/>
        <v>(250, 300]</v>
      </c>
      <c r="I118" s="180">
        <v>3.5389767330719982E-2</v>
      </c>
      <c r="J118" s="101">
        <v>2.7205719985757102E-3</v>
      </c>
      <c r="K118" s="101">
        <v>1.5462769001067132E-3</v>
      </c>
      <c r="L118" s="102">
        <v>1546276</v>
      </c>
      <c r="M118" s="101">
        <v>1.5462760154627601E-3</v>
      </c>
      <c r="N118" s="101">
        <v>0.42438458255664468</v>
      </c>
      <c r="O118" s="104"/>
      <c r="P118" s="55">
        <v>1.5462760154627601E-3</v>
      </c>
      <c r="Q118" s="178">
        <v>5.6530021243660468E-3</v>
      </c>
      <c r="R118" s="55">
        <v>2.4096385542168676E-2</v>
      </c>
      <c r="S118" s="74">
        <v>3.66</v>
      </c>
      <c r="T118" s="90"/>
      <c r="U118" s="198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4">
        <v>2.6031359999999996E-2</v>
      </c>
      <c r="H119" s="141" t="str">
        <f t="shared" si="1"/>
        <v>(300, 350]</v>
      </c>
      <c r="I119" s="180">
        <v>3.1457570960639995E-2</v>
      </c>
      <c r="J119" s="101">
        <v>2.0976771491092931E-3</v>
      </c>
      <c r="K119" s="101">
        <v>1.1922454988316825E-3</v>
      </c>
      <c r="L119" s="102">
        <v>1192245</v>
      </c>
      <c r="M119" s="101">
        <v>1.1922450119224502E-3</v>
      </c>
      <c r="N119" s="101">
        <v>0.38678720847214948</v>
      </c>
      <c r="O119" s="104"/>
      <c r="P119" s="55">
        <v>1.1922450119224502E-3</v>
      </c>
      <c r="Q119" s="178">
        <v>4.8534741067764306E-3</v>
      </c>
      <c r="R119" s="55">
        <v>1.2048192771084338E-2</v>
      </c>
      <c r="S119" s="74">
        <v>4.07</v>
      </c>
      <c r="T119" s="90"/>
      <c r="U119" s="198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4"/>
      <c r="H120" s="141" t="str">
        <f t="shared" si="1"/>
        <v>(350, 400]</v>
      </c>
      <c r="I120" s="180">
        <v>0</v>
      </c>
      <c r="J120" s="101">
        <v>0</v>
      </c>
      <c r="K120" s="101">
        <v>0</v>
      </c>
      <c r="L120" s="102">
        <v>0</v>
      </c>
      <c r="M120" s="101">
        <v>0</v>
      </c>
      <c r="N120" s="101">
        <v>0</v>
      </c>
      <c r="O120" s="104"/>
      <c r="P120" s="55">
        <v>0</v>
      </c>
      <c r="Q120" s="178">
        <v>6.8415601505143232E-4</v>
      </c>
      <c r="R120" s="55">
        <v>0</v>
      </c>
      <c r="S120" s="74">
        <v>0</v>
      </c>
      <c r="T120" s="90"/>
      <c r="U120" s="198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4"/>
      <c r="H121" s="141" t="str">
        <f t="shared" si="1"/>
        <v>(400, 450]</v>
      </c>
      <c r="I121" s="180">
        <v>0</v>
      </c>
      <c r="J121" s="101">
        <v>0</v>
      </c>
      <c r="K121" s="101">
        <v>0</v>
      </c>
      <c r="L121" s="102">
        <v>0</v>
      </c>
      <c r="M121" s="101">
        <v>0</v>
      </c>
      <c r="N121" s="101">
        <v>0</v>
      </c>
      <c r="O121" s="104"/>
      <c r="P121" s="55">
        <v>0</v>
      </c>
      <c r="Q121" s="178">
        <v>6.1849301360684635E-4</v>
      </c>
      <c r="R121" s="55">
        <v>0</v>
      </c>
      <c r="S121" s="74">
        <v>0</v>
      </c>
      <c r="T121" s="90"/>
      <c r="U121" s="198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4"/>
      <c r="H122" s="141" t="str">
        <f t="shared" si="1"/>
        <v>(450, 500]</v>
      </c>
      <c r="I122" s="180">
        <v>0</v>
      </c>
      <c r="J122" s="101">
        <v>0</v>
      </c>
      <c r="K122" s="101">
        <v>0</v>
      </c>
      <c r="L122" s="102">
        <v>0</v>
      </c>
      <c r="M122" s="101">
        <v>0</v>
      </c>
      <c r="N122" s="101">
        <v>0</v>
      </c>
      <c r="O122" s="104"/>
      <c r="P122" s="55">
        <v>0</v>
      </c>
      <c r="Q122" s="178">
        <v>5.5034501210759026E-4</v>
      </c>
      <c r="R122" s="55">
        <v>0</v>
      </c>
      <c r="S122" s="74">
        <v>0</v>
      </c>
      <c r="T122" s="90"/>
      <c r="U122" s="198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4"/>
      <c r="H123" s="141" t="str">
        <f t="shared" si="1"/>
        <v>(500, 550]</v>
      </c>
      <c r="I123" s="180">
        <v>0</v>
      </c>
      <c r="J123" s="101">
        <v>0</v>
      </c>
      <c r="K123" s="101">
        <v>0</v>
      </c>
      <c r="L123" s="102">
        <v>0</v>
      </c>
      <c r="M123" s="101">
        <v>0</v>
      </c>
      <c r="N123" s="101">
        <v>0</v>
      </c>
      <c r="O123" s="104"/>
      <c r="P123" s="55">
        <v>0</v>
      </c>
      <c r="Q123" s="178">
        <v>4.9546201090016424E-4</v>
      </c>
      <c r="R123" s="55">
        <v>0</v>
      </c>
      <c r="S123" s="74">
        <v>0</v>
      </c>
      <c r="T123" s="90"/>
      <c r="U123" s="198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4"/>
      <c r="H124" s="141" t="str">
        <f t="shared" si="1"/>
        <v>(550, 600]</v>
      </c>
      <c r="I124" s="170">
        <v>0</v>
      </c>
      <c r="J124" s="55">
        <v>0</v>
      </c>
      <c r="K124" s="55">
        <v>0</v>
      </c>
      <c r="L124" s="102">
        <v>0</v>
      </c>
      <c r="M124" s="55">
        <v>0</v>
      </c>
      <c r="N124" s="55">
        <v>0</v>
      </c>
      <c r="O124" s="104"/>
      <c r="P124" s="55">
        <v>0</v>
      </c>
      <c r="Q124" s="178">
        <v>4.4155900971429822E-4</v>
      </c>
      <c r="R124" s="55">
        <v>0</v>
      </c>
      <c r="S124" s="74">
        <v>0</v>
      </c>
      <c r="T124" s="90"/>
      <c r="U124" s="178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4"/>
      <c r="H125" s="141" t="str">
        <f t="shared" si="1"/>
        <v>(600, 650]</v>
      </c>
      <c r="I125" s="170">
        <v>0</v>
      </c>
      <c r="J125" s="55">
        <v>0</v>
      </c>
      <c r="K125" s="55">
        <v>0</v>
      </c>
      <c r="L125" s="102">
        <v>0</v>
      </c>
      <c r="M125" s="55">
        <v>0</v>
      </c>
      <c r="N125" s="55">
        <v>0</v>
      </c>
      <c r="O125" s="104"/>
      <c r="P125" s="55">
        <v>0</v>
      </c>
      <c r="Q125" s="178">
        <v>3.923070086307542E-4</v>
      </c>
      <c r="R125" s="55">
        <v>0</v>
      </c>
      <c r="S125" s="74">
        <v>0</v>
      </c>
      <c r="T125" s="90"/>
      <c r="U125" s="178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4"/>
      <c r="H126" s="141" t="str">
        <f t="shared" si="1"/>
        <v>(650, 700]</v>
      </c>
      <c r="I126" s="170">
        <v>0</v>
      </c>
      <c r="J126" s="55">
        <v>0</v>
      </c>
      <c r="K126" s="55">
        <v>0</v>
      </c>
      <c r="L126" s="102">
        <v>0</v>
      </c>
      <c r="M126" s="55">
        <v>0</v>
      </c>
      <c r="N126" s="55">
        <v>0</v>
      </c>
      <c r="O126" s="104"/>
      <c r="P126" s="55">
        <v>0</v>
      </c>
      <c r="Q126" s="178">
        <v>3.4953800768983617E-4</v>
      </c>
      <c r="R126" s="55">
        <v>0</v>
      </c>
      <c r="S126" s="74">
        <v>0</v>
      </c>
      <c r="T126" s="90"/>
      <c r="U126" s="178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4"/>
      <c r="H127" s="141" t="str">
        <f t="shared" si="1"/>
        <v>(700, 750]</v>
      </c>
      <c r="I127" s="170">
        <v>0</v>
      </c>
      <c r="J127" s="55">
        <v>0</v>
      </c>
      <c r="K127" s="55">
        <v>0</v>
      </c>
      <c r="L127" s="102">
        <v>0</v>
      </c>
      <c r="M127" s="55">
        <v>0</v>
      </c>
      <c r="N127" s="55">
        <v>0</v>
      </c>
      <c r="O127" s="104"/>
      <c r="P127" s="55">
        <v>0</v>
      </c>
      <c r="Q127" s="178">
        <v>3.0851800678739614E-4</v>
      </c>
      <c r="R127" s="55">
        <v>0</v>
      </c>
      <c r="S127" s="74">
        <v>0</v>
      </c>
      <c r="T127" s="90"/>
      <c r="U127" s="178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4"/>
      <c r="H128" s="141" t="str">
        <f t="shared" si="1"/>
        <v>(750, 800]</v>
      </c>
      <c r="I128" s="170">
        <v>0</v>
      </c>
      <c r="J128" s="55">
        <v>0</v>
      </c>
      <c r="K128" s="55">
        <v>0</v>
      </c>
      <c r="L128" s="102">
        <v>0</v>
      </c>
      <c r="M128" s="55">
        <v>0</v>
      </c>
      <c r="N128" s="55">
        <v>0</v>
      </c>
      <c r="O128" s="104"/>
      <c r="P128" s="55">
        <v>0</v>
      </c>
      <c r="Q128" s="178">
        <v>2.7821700612077412E-4</v>
      </c>
      <c r="R128" s="55">
        <v>0</v>
      </c>
      <c r="S128" s="74">
        <v>0</v>
      </c>
      <c r="T128" s="90"/>
      <c r="U128" s="178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4"/>
      <c r="H129" s="141" t="str">
        <f t="shared" si="1"/>
        <v>(800, 850]</v>
      </c>
      <c r="I129" s="170">
        <v>0</v>
      </c>
      <c r="J129" s="55">
        <v>0</v>
      </c>
      <c r="K129" s="55">
        <v>0</v>
      </c>
      <c r="L129" s="102">
        <v>0</v>
      </c>
      <c r="M129" s="55">
        <v>0</v>
      </c>
      <c r="N129" s="55">
        <v>0</v>
      </c>
      <c r="O129" s="104"/>
      <c r="P129" s="55">
        <v>0</v>
      </c>
      <c r="Q129" s="178">
        <v>2.487020054714441E-4</v>
      </c>
      <c r="R129" s="55">
        <v>0</v>
      </c>
      <c r="S129" s="74">
        <v>0</v>
      </c>
      <c r="T129" s="90"/>
      <c r="U129" s="178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4"/>
      <c r="H130" s="141" t="str">
        <f t="shared" si="1"/>
        <v>(850, 900]</v>
      </c>
      <c r="I130" s="170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4"/>
      <c r="P130" s="55">
        <v>0</v>
      </c>
      <c r="Q130" s="178">
        <v>2.218730048812061E-4</v>
      </c>
      <c r="R130" s="55">
        <v>0</v>
      </c>
      <c r="S130" s="74">
        <v>0</v>
      </c>
      <c r="T130" s="90"/>
      <c r="U130" s="178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4"/>
      <c r="H131" s="141" t="str">
        <f t="shared" si="1"/>
        <v>(900, 950]</v>
      </c>
      <c r="I131" s="170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4"/>
      <c r="P131" s="55">
        <v>0</v>
      </c>
      <c r="Q131" s="178">
        <v>1.9943400438754809E-4</v>
      </c>
      <c r="R131" s="55">
        <v>0</v>
      </c>
      <c r="S131" s="74">
        <v>0</v>
      </c>
      <c r="T131" s="90"/>
      <c r="U131" s="178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4"/>
      <c r="H132" s="141" t="str">
        <f t="shared" si="1"/>
        <v>(950, 1000]</v>
      </c>
      <c r="I132" s="170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4"/>
      <c r="P132" s="55">
        <v>0</v>
      </c>
      <c r="Q132" s="178">
        <v>1.7992900395843807E-4</v>
      </c>
      <c r="R132" s="55">
        <v>0</v>
      </c>
      <c r="S132" s="74">
        <v>0</v>
      </c>
      <c r="T132" s="90"/>
      <c r="U132" s="178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4"/>
      <c r="H133" s="141" t="str">
        <f t="shared" si="1"/>
        <v>(1000, 2000]</v>
      </c>
      <c r="I133" s="170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4"/>
      <c r="P133" s="55">
        <v>0</v>
      </c>
      <c r="Q133" s="178">
        <v>1.4766200324856408E-4</v>
      </c>
      <c r="R133" s="55">
        <v>0</v>
      </c>
      <c r="S133" s="74">
        <v>0</v>
      </c>
      <c r="T133" s="90"/>
      <c r="U133" s="178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4"/>
      <c r="H134" s="141" t="str">
        <f t="shared" si="1"/>
        <v>(2000, 3000]</v>
      </c>
      <c r="I134" s="170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4"/>
      <c r="P134" s="55">
        <v>0</v>
      </c>
      <c r="Q134" s="178">
        <v>4.7172001037784021E-4</v>
      </c>
      <c r="R134" s="55">
        <v>0</v>
      </c>
      <c r="S134" s="74">
        <v>0</v>
      </c>
      <c r="T134" s="90"/>
      <c r="U134" s="178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4"/>
      <c r="H135" s="141" t="str">
        <f t="shared" si="1"/>
        <v>(3000, 4000]</v>
      </c>
      <c r="I135" s="170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4"/>
      <c r="P135" s="55">
        <v>0</v>
      </c>
      <c r="Q135" s="178">
        <v>6.3183001390026028E-5</v>
      </c>
      <c r="R135" s="55">
        <v>0</v>
      </c>
      <c r="S135" s="74">
        <v>0</v>
      </c>
      <c r="U135" s="178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4"/>
      <c r="H136" s="141" t="str">
        <f t="shared" si="1"/>
        <v>(4000, 5000]</v>
      </c>
      <c r="I136" s="170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4"/>
      <c r="P136" s="55">
        <v>0</v>
      </c>
      <c r="Q136" s="178">
        <v>3.2266000709852017E-5</v>
      </c>
      <c r="R136" s="55">
        <v>0</v>
      </c>
      <c r="S136" s="74">
        <v>0</v>
      </c>
      <c r="U136" s="178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4"/>
      <c r="H137" s="141" t="str">
        <f t="shared" si="1"/>
        <v>(5000, 6000]</v>
      </c>
      <c r="I137" s="170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4"/>
      <c r="P137" s="55">
        <v>0</v>
      </c>
      <c r="Q137" s="178">
        <v>1.3508000297176007E-5</v>
      </c>
      <c r="R137" s="55">
        <v>0</v>
      </c>
      <c r="S137" s="74">
        <v>0</v>
      </c>
      <c r="U137" s="178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4"/>
      <c r="H138" s="141" t="str">
        <f t="shared" si="1"/>
        <v>(6000, 7000]</v>
      </c>
      <c r="I138" s="170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4"/>
      <c r="P138" s="55">
        <v>0</v>
      </c>
      <c r="Q138" s="178">
        <v>0</v>
      </c>
      <c r="R138" s="55">
        <v>0</v>
      </c>
      <c r="S138" s="74">
        <v>0</v>
      </c>
      <c r="U138" s="178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4"/>
      <c r="H139" s="141" t="str">
        <f t="shared" si="1"/>
        <v>(7000, 8000]</v>
      </c>
      <c r="I139" s="170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4"/>
      <c r="P139" s="55">
        <v>0</v>
      </c>
      <c r="Q139" s="178">
        <v>0</v>
      </c>
      <c r="R139" s="55">
        <v>0</v>
      </c>
      <c r="S139" s="74">
        <v>0</v>
      </c>
      <c r="U139" s="178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4"/>
      <c r="H140" s="141" t="str">
        <f t="shared" si="1"/>
        <v>(8000, 9000]</v>
      </c>
      <c r="I140" s="170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4"/>
      <c r="P140" s="55">
        <v>0</v>
      </c>
      <c r="Q140" s="178">
        <v>0</v>
      </c>
      <c r="R140" s="55">
        <v>0</v>
      </c>
      <c r="S140" s="74">
        <v>0</v>
      </c>
      <c r="U140" s="178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4"/>
      <c r="H141" s="141" t="str">
        <f t="shared" si="1"/>
        <v>(9000, 10000]</v>
      </c>
      <c r="I141" s="170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4"/>
      <c r="P141" s="55">
        <v>0</v>
      </c>
      <c r="Q141" s="178">
        <v>0</v>
      </c>
      <c r="R141" s="55">
        <v>0</v>
      </c>
      <c r="S141" s="74">
        <v>0</v>
      </c>
      <c r="U141" s="178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4"/>
      <c r="H142" s="141" t="str">
        <f t="shared" si="1"/>
        <v>(10000, 20000]</v>
      </c>
      <c r="I142" s="170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4"/>
      <c r="P142" s="55">
        <v>0</v>
      </c>
      <c r="Q142" s="178">
        <v>0</v>
      </c>
      <c r="R142" s="55">
        <v>0</v>
      </c>
      <c r="S142" s="74">
        <v>0</v>
      </c>
      <c r="U142" s="178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4"/>
      <c r="H143" s="141" t="str">
        <f t="shared" si="1"/>
        <v>(20000, 30000]</v>
      </c>
      <c r="I143" s="170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4"/>
      <c r="P143" s="55">
        <v>0</v>
      </c>
      <c r="Q143" s="178">
        <v>0</v>
      </c>
      <c r="R143" s="55">
        <v>0</v>
      </c>
      <c r="S143" s="74">
        <v>0</v>
      </c>
      <c r="U143" s="178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4"/>
      <c r="H144" s="141" t="str">
        <f t="shared" si="1"/>
        <v>(30000, 40000]</v>
      </c>
      <c r="I144" s="170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4"/>
      <c r="P144" s="55">
        <v>0</v>
      </c>
      <c r="Q144" s="178">
        <v>0</v>
      </c>
      <c r="R144" s="55">
        <v>0</v>
      </c>
      <c r="S144" s="74">
        <v>0</v>
      </c>
      <c r="U144" s="178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4"/>
      <c r="H145" s="141" t="str">
        <f t="shared" si="1"/>
        <v>(40000, 50000]</v>
      </c>
      <c r="I145" s="170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4"/>
      <c r="P145" s="55">
        <v>0</v>
      </c>
      <c r="Q145" s="178">
        <v>0</v>
      </c>
      <c r="R145" s="55">
        <v>0</v>
      </c>
      <c r="S145" s="74">
        <v>0</v>
      </c>
      <c r="U145" s="178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4"/>
      <c r="H146" s="141" t="str">
        <f t="shared" si="1"/>
        <v>(50000, 60000]</v>
      </c>
      <c r="I146" s="170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4"/>
      <c r="P146" s="55">
        <v>0</v>
      </c>
      <c r="Q146" s="178">
        <v>0</v>
      </c>
      <c r="R146" s="55">
        <v>0</v>
      </c>
      <c r="S146" s="74">
        <v>0</v>
      </c>
      <c r="U146" s="178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4"/>
      <c r="H147" s="141" t="str">
        <f t="shared" si="1"/>
        <v>(60000, 70000]</v>
      </c>
      <c r="I147" s="170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4"/>
      <c r="P147" s="55">
        <v>0</v>
      </c>
      <c r="Q147" s="178">
        <v>0</v>
      </c>
      <c r="R147" s="55">
        <v>0</v>
      </c>
      <c r="S147" s="74">
        <v>0</v>
      </c>
      <c r="U147" s="178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4"/>
      <c r="H148" s="141" t="str">
        <f t="shared" si="1"/>
        <v>(70000, 80000]</v>
      </c>
      <c r="I148" s="170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4"/>
      <c r="P148" s="55">
        <v>0</v>
      </c>
      <c r="Q148" s="178">
        <v>0</v>
      </c>
      <c r="R148" s="55">
        <v>0</v>
      </c>
      <c r="S148" s="74">
        <v>0</v>
      </c>
      <c r="U148" s="178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4"/>
      <c r="H149" s="141" t="str">
        <f t="shared" si="1"/>
        <v>(80000, 90000]</v>
      </c>
      <c r="I149" s="170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4"/>
      <c r="P149" s="55">
        <v>0</v>
      </c>
      <c r="Q149" s="178">
        <v>0</v>
      </c>
      <c r="R149" s="55">
        <v>0</v>
      </c>
      <c r="S149" s="74">
        <v>0</v>
      </c>
      <c r="U149" s="178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4"/>
      <c r="H150" s="141" t="str">
        <f t="shared" si="1"/>
        <v>(90000, 100000]</v>
      </c>
      <c r="I150" s="170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4"/>
      <c r="P150" s="55">
        <v>0</v>
      </c>
      <c r="Q150" s="178">
        <v>0</v>
      </c>
      <c r="R150" s="55">
        <v>0</v>
      </c>
      <c r="S150" s="74">
        <v>0</v>
      </c>
      <c r="U150" s="178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4"/>
      <c r="H151" s="141" t="str">
        <f t="shared" si="1"/>
        <v>(100000, 9999999]</v>
      </c>
      <c r="I151" s="170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4"/>
      <c r="P151" s="55">
        <v>0</v>
      </c>
      <c r="Q151" s="178">
        <v>0</v>
      </c>
      <c r="R151" s="55">
        <v>0</v>
      </c>
      <c r="S151" s="74">
        <v>0</v>
      </c>
      <c r="U151" s="178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0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48" customFormat="1">
      <c r="A154" s="209" t="s">
        <v>303</v>
      </c>
      <c r="B154" s="209"/>
      <c r="C154" s="209"/>
      <c r="D154" s="209"/>
      <c r="E154" s="143"/>
      <c r="F154" s="143"/>
      <c r="G154" s="144"/>
      <c r="H154" s="145"/>
      <c r="I154" s="146"/>
      <c r="J154" s="147"/>
      <c r="K154" s="147"/>
      <c r="L154" s="147"/>
      <c r="M154" s="147"/>
      <c r="N154" s="147"/>
      <c r="O154" s="144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68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5" t="s">
        <v>55</v>
      </c>
      <c r="I157" s="115" t="s">
        <v>57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282</v>
      </c>
      <c r="Q157" s="155" t="s">
        <v>282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1.0000000000000001E-5</v>
      </c>
      <c r="H158" s="141" t="str">
        <f>"("&amp;$A158&amp;", "&amp;$B158&amp;"]"</f>
        <v>(-1, 0]</v>
      </c>
      <c r="I158" s="170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0.71500743348812046</v>
      </c>
      <c r="L158" s="102" cm="1">
        <f t="array" ref="L158:L222">INT(K158:K222*$B$2)</f>
        <v>715007433</v>
      </c>
      <c r="M158" s="55" cm="1">
        <f t="array" ref="M158:M222">_xlfn.LET(_xlpm.x, L158:L222, _xlpm.x/SUM(_xlpm.x))</f>
        <v>0.71476991352819474</v>
      </c>
      <c r="N158" s="55" cm="1">
        <f t="array" ref="N158:N222">M158:M222*F158:F222</f>
        <v>0</v>
      </c>
      <c r="O158" s="104"/>
      <c r="P158" s="55" cm="1">
        <f t="array" ref="P158:P221">M158:M221</f>
        <v>0.71476991352819474</v>
      </c>
      <c r="Q158" s="178">
        <v>0.72294875282443027</v>
      </c>
      <c r="R158" s="55"/>
      <c r="S158" s="74" cm="1">
        <f t="array" ref="S158:S221">_xlfn.LET(_xlpm.x, Q158:Q221/M158:M221, IF(ISERR(_xlpm.x), 0, ROUND(_xlpm.x,2)))</f>
        <v>1.01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-14438</v>
      </c>
      <c r="H159" s="141" t="str">
        <f t="shared" ref="H159:H221" si="2">"("&amp;$A159&amp;", "&amp;$B159&amp;"]"</f>
        <v>(0, 1]</v>
      </c>
      <c r="I159" s="170">
        <v>1.18</v>
      </c>
      <c r="J159" s="55">
        <v>0.16106442614279243</v>
      </c>
      <c r="K159" s="55">
        <v>0.15851304919406928</v>
      </c>
      <c r="L159" s="102">
        <v>158513049</v>
      </c>
      <c r="M159" s="55">
        <v>0.15846039229471967</v>
      </c>
      <c r="N159" s="55">
        <v>6.9061877683922149E-2</v>
      </c>
      <c r="O159" s="104"/>
      <c r="P159" s="55">
        <v>0.15846039229471967</v>
      </c>
      <c r="Q159" s="178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0.85562000000000005</v>
      </c>
      <c r="H160" s="141" t="str">
        <f t="shared" si="2"/>
        <v>(1, 2]</v>
      </c>
      <c r="I160" s="170">
        <v>1.3</v>
      </c>
      <c r="J160" s="55">
        <v>4.5199946092465207E-2</v>
      </c>
      <c r="K160" s="55">
        <v>4.4483946269874924E-2</v>
      </c>
      <c r="L160" s="102">
        <v>44483946</v>
      </c>
      <c r="M160" s="55">
        <v>4.4469168806267341E-2</v>
      </c>
      <c r="N160" s="55">
        <v>6.6581961708854595E-2</v>
      </c>
      <c r="O160" s="104"/>
      <c r="P160" s="55">
        <v>4.4469168806267341E-2</v>
      </c>
      <c r="Q160" s="178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176"/>
      <c r="H161" s="141" t="str">
        <f t="shared" si="2"/>
        <v>(2, 3]</v>
      </c>
      <c r="I161" s="170">
        <v>1.32</v>
      </c>
      <c r="J161" s="55">
        <v>2.1433207268874512E-2</v>
      </c>
      <c r="K161" s="55">
        <v>2.1093689770984993E-2</v>
      </c>
      <c r="L161" s="102">
        <v>21093689</v>
      </c>
      <c r="M161" s="55">
        <v>2.1086681853446736E-2</v>
      </c>
      <c r="N161" s="55">
        <v>5.3092810927727177E-2</v>
      </c>
      <c r="O161" s="104"/>
      <c r="P161" s="55">
        <v>2.1086681853446736E-2</v>
      </c>
      <c r="Q161" s="178">
        <v>2.1758000231243222E-2</v>
      </c>
      <c r="R161" s="55"/>
      <c r="S161" s="74">
        <v>1.03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176"/>
      <c r="H162" s="141" t="str">
        <f t="shared" si="2"/>
        <v>(3, 4]</v>
      </c>
      <c r="I162" s="170">
        <v>1.08</v>
      </c>
      <c r="J162" s="55">
        <v>8.7213902268669496E-3</v>
      </c>
      <c r="K162" s="55">
        <v>8.5832371007016437E-3</v>
      </c>
      <c r="L162" s="102">
        <v>8583237</v>
      </c>
      <c r="M162" s="55">
        <v>8.5803857206642516E-3</v>
      </c>
      <c r="N162" s="55">
        <v>3.0610070665454406E-2</v>
      </c>
      <c r="O162" s="104"/>
      <c r="P162" s="55">
        <v>8.5803857206642516E-3</v>
      </c>
      <c r="Q162" s="178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176"/>
      <c r="H163" s="141" t="str">
        <f t="shared" si="2"/>
        <v>(4, 5]</v>
      </c>
      <c r="I163" s="170">
        <v>1.21</v>
      </c>
      <c r="J163" s="55">
        <v>6.8416552904360974E-3</v>
      </c>
      <c r="K163" s="55">
        <v>6.7332785245843192E-3</v>
      </c>
      <c r="L163" s="102">
        <v>6733278</v>
      </c>
      <c r="M163" s="55">
        <v>6.7310412615267119E-3</v>
      </c>
      <c r="N163" s="55">
        <v>3.0938760565374587E-2</v>
      </c>
      <c r="O163" s="104"/>
      <c r="P163" s="55">
        <v>6.7310412615267119E-3</v>
      </c>
      <c r="Q163" s="178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76">
        <v>1.34</v>
      </c>
      <c r="H164" s="141" t="str">
        <f t="shared" si="2"/>
        <v>(5, 6]</v>
      </c>
      <c r="I164" s="170" cm="1">
        <f t="array" ref="I164:I221">G164:G221*G160</f>
        <v>1.1465308000000001</v>
      </c>
      <c r="J164" s="55">
        <v>4.8324990016786161E-3</v>
      </c>
      <c r="K164" s="55">
        <v>4.7559487239240503E-3</v>
      </c>
      <c r="L164" s="102">
        <v>4755948</v>
      </c>
      <c r="M164" s="55">
        <v>4.7543681139669922E-3</v>
      </c>
      <c r="N164" s="55">
        <v>2.6554806408694565E-2</v>
      </c>
      <c r="O164" s="104"/>
      <c r="P164" s="55">
        <v>4.7543681139669922E-3</v>
      </c>
      <c r="Q164" s="178">
        <v>5.4541948981352501E-3</v>
      </c>
      <c r="R164" s="55"/>
      <c r="S164" s="74">
        <v>1.1499999999999999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76">
        <v>1.23</v>
      </c>
      <c r="H165" s="141" t="str">
        <f t="shared" si="2"/>
        <v>(6, 7]</v>
      </c>
      <c r="I165" s="170">
        <v>1.0524126</v>
      </c>
      <c r="J165" s="55">
        <v>2.9570782150537289E-3</v>
      </c>
      <c r="K165" s="55">
        <v>2.9102359583609272E-3</v>
      </c>
      <c r="L165" s="102">
        <v>2910235</v>
      </c>
      <c r="M165" s="55">
        <v>2.9092682443438681E-3</v>
      </c>
      <c r="N165" s="55">
        <v>1.9084987759948623E-2</v>
      </c>
      <c r="O165" s="104"/>
      <c r="P165" s="55">
        <v>2.9092682443438681E-3</v>
      </c>
      <c r="Q165" s="178">
        <v>3.3318405313007824E-3</v>
      </c>
      <c r="R165" s="55"/>
      <c r="S165" s="74">
        <v>1.1499999999999999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76">
        <v>1.01</v>
      </c>
      <c r="H166" s="141" t="str">
        <f t="shared" si="2"/>
        <v>(7, 8]</v>
      </c>
      <c r="I166" s="170">
        <v>0.86417620000000006</v>
      </c>
      <c r="J166" s="55">
        <v>2.5154093233713481E-3</v>
      </c>
      <c r="K166" s="55">
        <v>2.4755634212193529E-3</v>
      </c>
      <c r="L166" s="102">
        <v>2475563</v>
      </c>
      <c r="M166" s="55">
        <v>2.4747406387362666E-3</v>
      </c>
      <c r="N166" s="55">
        <v>1.8860904018467378E-2</v>
      </c>
      <c r="O166" s="104"/>
      <c r="P166" s="55">
        <v>2.4747406387362666E-3</v>
      </c>
      <c r="Q166" s="178">
        <v>2.8156200112303422E-3</v>
      </c>
      <c r="R166" s="55"/>
      <c r="S166" s="74">
        <v>1.1399999999999999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76">
        <v>1.24</v>
      </c>
      <c r="H167" s="141" t="str">
        <f t="shared" si="2"/>
        <v>(8, 9]</v>
      </c>
      <c r="I167" s="170">
        <v>1.0609688000000002</v>
      </c>
      <c r="J167" s="55">
        <v>2.2640271898257082E-3</v>
      </c>
      <c r="K167" s="55">
        <v>2.2281633624012544E-3</v>
      </c>
      <c r="L167" s="102">
        <v>2228163</v>
      </c>
      <c r="M167" s="55">
        <v>2.2274228229410909E-3</v>
      </c>
      <c r="N167" s="55">
        <v>1.9152741503062804E-2</v>
      </c>
      <c r="O167" s="104"/>
      <c r="P167" s="55">
        <v>2.2274228229410909E-3</v>
      </c>
      <c r="Q167" s="178">
        <v>2.5445965127515817E-3</v>
      </c>
      <c r="R167" s="55"/>
      <c r="S167" s="74">
        <v>1.1399999999999999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76">
        <v>1.2</v>
      </c>
      <c r="H168" s="141" t="str">
        <f t="shared" si="2"/>
        <v>(9, 10]</v>
      </c>
      <c r="I168" s="170">
        <v>1.0267440000000001</v>
      </c>
      <c r="J168" s="55">
        <v>2.0336936251443396E-3</v>
      </c>
      <c r="K168" s="55">
        <v>2.0014784478999343E-3</v>
      </c>
      <c r="L168" s="102">
        <v>2001478</v>
      </c>
      <c r="M168" s="55">
        <v>2.0008131257966714E-3</v>
      </c>
      <c r="N168" s="55">
        <v>1.9300465759538636E-2</v>
      </c>
      <c r="O168" s="104"/>
      <c r="P168" s="55">
        <v>2.0008131257966714E-3</v>
      </c>
      <c r="Q168" s="178">
        <v>2.2718729170527617E-3</v>
      </c>
      <c r="R168" s="55"/>
      <c r="S168" s="74">
        <v>1.1399999999999999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76">
        <v>0.46</v>
      </c>
      <c r="H169" s="141" t="str">
        <f t="shared" si="2"/>
        <v>(10, 15]</v>
      </c>
      <c r="I169" s="170">
        <v>0.39358520000000002</v>
      </c>
      <c r="J169" s="55">
        <v>2.6865578591136301E-3</v>
      </c>
      <c r="K169" s="55">
        <v>2.6440008404267309E-3</v>
      </c>
      <c r="L169" s="102">
        <v>2644000</v>
      </c>
      <c r="M169" s="55">
        <v>2.6431216853777056E-3</v>
      </c>
      <c r="N169" s="55">
        <v>3.2900422241117222E-2</v>
      </c>
      <c r="O169" s="104"/>
      <c r="P169" s="55">
        <v>2.6431216853777056E-3</v>
      </c>
      <c r="Q169" s="178">
        <v>3.0238589193723043E-3</v>
      </c>
      <c r="R169" s="55"/>
      <c r="S169" s="74">
        <v>1.1399999999999999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76">
        <v>0.89</v>
      </c>
      <c r="H170" s="179" t="str">
        <f t="shared" si="2"/>
        <v>(15, 20]</v>
      </c>
      <c r="I170" s="170">
        <v>0.76150180000000001</v>
      </c>
      <c r="J170" s="55">
        <v>3.4954973918617776E-3</v>
      </c>
      <c r="K170" s="55">
        <v>3.4401261861679053E-3</v>
      </c>
      <c r="L170" s="102">
        <v>3440126</v>
      </c>
      <c r="M170" s="55">
        <v>3.4389832189983603E-3</v>
      </c>
      <c r="N170" s="55">
        <v>6.0133640034628288E-2</v>
      </c>
      <c r="O170" s="104"/>
      <c r="P170" s="55">
        <v>3.4389832189983603E-3</v>
      </c>
      <c r="Q170" s="178">
        <v>3.9646257171216332E-3</v>
      </c>
      <c r="R170" s="55"/>
      <c r="S170" s="74">
        <v>1.1499999999999999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76">
        <v>0.54</v>
      </c>
      <c r="H171" s="141" t="str">
        <f t="shared" si="2"/>
        <v>(20, 25]</v>
      </c>
      <c r="I171" s="170">
        <v>0.46203480000000008</v>
      </c>
      <c r="J171" s="55">
        <v>1.4656594168112305E-3</v>
      </c>
      <c r="K171" s="55">
        <v>1.4424423120769053E-3</v>
      </c>
      <c r="L171" s="102">
        <v>1442442</v>
      </c>
      <c r="M171" s="55">
        <v>1.4419628328667126E-3</v>
      </c>
      <c r="N171" s="55">
        <v>3.250073044543636E-2</v>
      </c>
      <c r="O171" s="104"/>
      <c r="P171" s="55">
        <v>1.4419628328667126E-3</v>
      </c>
      <c r="Q171" s="178">
        <v>1.6558466895929445E-3</v>
      </c>
      <c r="R171" s="55"/>
      <c r="S171" s="74">
        <v>1.1499999999999999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76">
        <v>0.27</v>
      </c>
      <c r="H172" s="141" t="str">
        <f t="shared" si="2"/>
        <v>(25, 30]</v>
      </c>
      <c r="I172" s="170">
        <v>0.23101740000000004</v>
      </c>
      <c r="J172" s="55">
        <v>5.8700207638957727E-4</v>
      </c>
      <c r="K172" s="55">
        <v>5.7770353913700462E-4</v>
      </c>
      <c r="L172" s="102">
        <v>577703</v>
      </c>
      <c r="M172" s="55">
        <v>5.775110919091364E-4</v>
      </c>
      <c r="N172" s="55">
        <v>1.5907293108694286E-2</v>
      </c>
      <c r="O172" s="104"/>
      <c r="P172" s="55">
        <v>5.775110919091364E-4</v>
      </c>
      <c r="Q172" s="178">
        <v>6.70909365952092E-4</v>
      </c>
      <c r="R172" s="55"/>
      <c r="S172" s="74">
        <v>1.1599999999999999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76">
        <v>0.3</v>
      </c>
      <c r="H173" s="141" t="str">
        <f t="shared" si="2"/>
        <v>(30, 35]</v>
      </c>
      <c r="I173" s="170">
        <v>0.25668600000000003</v>
      </c>
      <c r="J173" s="55">
        <v>4.8878114526239021E-4</v>
      </c>
      <c r="K173" s="55">
        <v>4.8103849856592247E-4</v>
      </c>
      <c r="L173" s="102">
        <v>481038</v>
      </c>
      <c r="M173" s="55">
        <v>4.8087820321131649E-4</v>
      </c>
      <c r="N173" s="55">
        <v>1.5643928471115381E-2</v>
      </c>
      <c r="O173" s="104"/>
      <c r="P173" s="55">
        <v>4.8087820321131649E-4</v>
      </c>
      <c r="Q173" s="178">
        <v>5.6786647344428387E-4</v>
      </c>
      <c r="R173" s="55"/>
      <c r="S173" s="74">
        <v>1.18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76">
        <v>0.6</v>
      </c>
      <c r="H174" s="179" t="str">
        <f t="shared" si="2"/>
        <v>(35, 40]</v>
      </c>
      <c r="I174" s="170">
        <v>0.51337200000000005</v>
      </c>
      <c r="J174" s="55">
        <v>8.4387836280950287E-4</v>
      </c>
      <c r="K174" s="55">
        <v>8.3051071947596135E-4</v>
      </c>
      <c r="L174" s="102">
        <v>830510</v>
      </c>
      <c r="M174" s="55">
        <v>8.3023411154426558E-4</v>
      </c>
      <c r="N174" s="55">
        <v>3.1171077136697058E-2</v>
      </c>
      <c r="O174" s="104"/>
      <c r="P174" s="55">
        <v>8.3023411154426558E-4</v>
      </c>
      <c r="Q174" s="178">
        <v>9.7218159420446463E-4</v>
      </c>
      <c r="R174" s="55"/>
      <c r="S174" s="74">
        <v>1.17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76">
        <v>0.16</v>
      </c>
      <c r="H175" s="141" t="str">
        <f t="shared" si="2"/>
        <v>(40, 45]</v>
      </c>
      <c r="I175" s="170">
        <v>0.1368992</v>
      </c>
      <c r="J175" s="55">
        <v>1.854987033538777E-4</v>
      </c>
      <c r="K175" s="55">
        <v>1.8256026978981103E-4</v>
      </c>
      <c r="L175" s="102">
        <v>182560</v>
      </c>
      <c r="M175" s="55">
        <v>1.824993550993018E-4</v>
      </c>
      <c r="N175" s="55">
        <v>7.7792114021970173E-3</v>
      </c>
      <c r="O175" s="104"/>
      <c r="P175" s="55">
        <v>1.824993550993018E-4</v>
      </c>
      <c r="Q175" s="178">
        <v>2.2260372959427685E-4</v>
      </c>
      <c r="R175" s="55"/>
      <c r="S175" s="74">
        <v>1.22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76">
        <v>0.19</v>
      </c>
      <c r="H176" s="141" t="str">
        <f t="shared" si="2"/>
        <v>(45, 50]</v>
      </c>
      <c r="I176" s="170">
        <v>0.16256780000000001</v>
      </c>
      <c r="J176" s="55">
        <v>1.8618345945661146E-4</v>
      </c>
      <c r="K176" s="55">
        <v>1.8323417886084543E-4</v>
      </c>
      <c r="L176" s="102">
        <v>183234</v>
      </c>
      <c r="M176" s="55">
        <v>1.8317313120215525E-4</v>
      </c>
      <c r="N176" s="55">
        <v>8.7311739877861585E-3</v>
      </c>
      <c r="O176" s="104"/>
      <c r="P176" s="55">
        <v>1.8317313120215525E-4</v>
      </c>
      <c r="Q176" s="178">
        <v>2.1215213191966382E-4</v>
      </c>
      <c r="R176" s="55"/>
      <c r="S176" s="74">
        <v>1.1599999999999999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76">
        <v>0.34</v>
      </c>
      <c r="H177" s="179" t="str">
        <f t="shared" si="2"/>
        <v>(50, 60]</v>
      </c>
      <c r="I177" s="170">
        <v>0.29091080000000002</v>
      </c>
      <c r="J177" s="55">
        <v>5.5318918582491551E-4</v>
      </c>
      <c r="K177" s="55">
        <v>5.4442626920330633E-4</v>
      </c>
      <c r="L177" s="102">
        <v>544426</v>
      </c>
      <c r="M177" s="55">
        <v>5.4424514624941108E-4</v>
      </c>
      <c r="N177" s="55">
        <v>2.9879747201897091E-2</v>
      </c>
      <c r="O177" s="104"/>
      <c r="P177" s="55">
        <v>5.4424514624941108E-4</v>
      </c>
      <c r="Q177" s="178">
        <v>6.2280361502472517E-4</v>
      </c>
      <c r="R177" s="55"/>
      <c r="S177" s="74">
        <v>1.1399999999999999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76">
        <v>0.11</v>
      </c>
      <c r="H178" s="141" t="str">
        <f t="shared" si="2"/>
        <v>(60, 70]</v>
      </c>
      <c r="I178" s="170">
        <v>9.4118199999999999E-2</v>
      </c>
      <c r="J178" s="55">
        <v>1.3058331225990815E-4</v>
      </c>
      <c r="K178" s="55">
        <v>1.2851477819086129E-4</v>
      </c>
      <c r="L178" s="102">
        <v>128514</v>
      </c>
      <c r="M178" s="55">
        <v>1.2847130872716735E-4</v>
      </c>
      <c r="N178" s="55">
        <v>8.3512836038341174E-3</v>
      </c>
      <c r="O178" s="104"/>
      <c r="P178" s="55">
        <v>1.2847130872716735E-4</v>
      </c>
      <c r="Q178" s="178">
        <v>1.5079862341928023E-4</v>
      </c>
      <c r="R178" s="55"/>
      <c r="S178" s="74">
        <v>1.17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76">
        <v>0.12</v>
      </c>
      <c r="H179" s="141" t="str">
        <f t="shared" si="2"/>
        <v>(70, 80]</v>
      </c>
      <c r="I179" s="170">
        <v>0.1026744</v>
      </c>
      <c r="J179" s="55">
        <v>1.1521531129992852E-4</v>
      </c>
      <c r="K179" s="55">
        <v>1.1339021747610679E-4</v>
      </c>
      <c r="L179" s="102">
        <v>113390</v>
      </c>
      <c r="M179" s="55">
        <v>1.1335233279310818E-4</v>
      </c>
      <c r="N179" s="55">
        <v>8.5014451953400877E-3</v>
      </c>
      <c r="O179" s="104"/>
      <c r="P179" s="55">
        <v>1.1335233279310818E-4</v>
      </c>
      <c r="Q179" s="178">
        <v>1.2982942429562834E-4</v>
      </c>
      <c r="R179" s="55"/>
      <c r="S179" s="74">
        <v>1.1499999999999999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76">
        <v>0</v>
      </c>
      <c r="H180" s="141" t="str">
        <f t="shared" si="2"/>
        <v>(80, 90]</v>
      </c>
      <c r="I180" s="170">
        <v>0</v>
      </c>
      <c r="J180" s="55">
        <v>0</v>
      </c>
      <c r="K180" s="55">
        <v>0</v>
      </c>
      <c r="L180" s="102">
        <v>0</v>
      </c>
      <c r="M180" s="55">
        <v>0</v>
      </c>
      <c r="N180" s="55">
        <v>0</v>
      </c>
      <c r="O180" s="104"/>
      <c r="P180" s="55">
        <v>0</v>
      </c>
      <c r="Q180" s="178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76">
        <v>0</v>
      </c>
      <c r="H181" s="141" t="str">
        <f t="shared" si="2"/>
        <v>(90, 100]</v>
      </c>
      <c r="I181" s="170">
        <v>0</v>
      </c>
      <c r="J181" s="55">
        <v>0</v>
      </c>
      <c r="K181" s="55">
        <v>0</v>
      </c>
      <c r="L181" s="102">
        <v>0</v>
      </c>
      <c r="M181" s="55">
        <v>0</v>
      </c>
      <c r="N181" s="55">
        <v>0</v>
      </c>
      <c r="O181" s="104"/>
      <c r="P181" s="55">
        <v>0</v>
      </c>
      <c r="Q181" s="178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76">
        <v>0</v>
      </c>
      <c r="H182" s="141" t="str">
        <f t="shared" si="2"/>
        <v>(100, 120]</v>
      </c>
      <c r="I182" s="170">
        <v>0</v>
      </c>
      <c r="J182" s="55">
        <v>0</v>
      </c>
      <c r="K182" s="55">
        <v>0</v>
      </c>
      <c r="L182" s="102">
        <v>0</v>
      </c>
      <c r="M182" s="55">
        <v>0</v>
      </c>
      <c r="N182" s="55">
        <v>0</v>
      </c>
      <c r="O182" s="104"/>
      <c r="P182" s="55">
        <v>0</v>
      </c>
      <c r="Q182" s="178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76">
        <v>0</v>
      </c>
      <c r="H183" s="141" t="str">
        <f t="shared" si="2"/>
        <v>(120, 140]</v>
      </c>
      <c r="I183" s="170">
        <v>0</v>
      </c>
      <c r="J183" s="55">
        <v>0</v>
      </c>
      <c r="K183" s="55">
        <v>0</v>
      </c>
      <c r="L183" s="102">
        <v>0</v>
      </c>
      <c r="M183" s="55">
        <v>0</v>
      </c>
      <c r="N183" s="55">
        <v>0</v>
      </c>
      <c r="O183" s="104"/>
      <c r="P183" s="55">
        <v>0</v>
      </c>
      <c r="Q183" s="178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76">
        <v>0</v>
      </c>
      <c r="H184" s="141" t="str">
        <f t="shared" si="2"/>
        <v>(140, 160]</v>
      </c>
      <c r="I184" s="170">
        <v>0</v>
      </c>
      <c r="J184" s="55">
        <v>0</v>
      </c>
      <c r="K184" s="55">
        <v>0</v>
      </c>
      <c r="L184" s="102">
        <v>0</v>
      </c>
      <c r="M184" s="55">
        <v>0</v>
      </c>
      <c r="N184" s="55">
        <v>0</v>
      </c>
      <c r="O184" s="104"/>
      <c r="P184" s="55">
        <v>0</v>
      </c>
      <c r="Q184" s="178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76">
        <v>0</v>
      </c>
      <c r="H185" s="141" t="str">
        <f t="shared" si="2"/>
        <v>(160, 180]</v>
      </c>
      <c r="I185" s="170">
        <v>0</v>
      </c>
      <c r="J185" s="55">
        <v>0</v>
      </c>
      <c r="K185" s="55">
        <v>0</v>
      </c>
      <c r="L185" s="102">
        <v>0</v>
      </c>
      <c r="M185" s="55">
        <v>0</v>
      </c>
      <c r="N185" s="55">
        <v>0</v>
      </c>
      <c r="O185" s="104"/>
      <c r="P185" s="55">
        <v>0</v>
      </c>
      <c r="Q185" s="178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76">
        <v>0</v>
      </c>
      <c r="H186" s="141" t="str">
        <f t="shared" si="2"/>
        <v>(180, 200]</v>
      </c>
      <c r="I186" s="170">
        <v>0</v>
      </c>
      <c r="J186" s="55">
        <v>0</v>
      </c>
      <c r="K186" s="55">
        <v>0</v>
      </c>
      <c r="L186" s="102">
        <v>0</v>
      </c>
      <c r="M186" s="55">
        <v>0</v>
      </c>
      <c r="N186" s="55">
        <v>0</v>
      </c>
      <c r="O186" s="104"/>
      <c r="P186" s="55">
        <v>0</v>
      </c>
      <c r="Q186" s="178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76">
        <v>0</v>
      </c>
      <c r="H187" s="141" t="str">
        <f t="shared" si="2"/>
        <v>(200, 250]</v>
      </c>
      <c r="I187" s="170">
        <v>0</v>
      </c>
      <c r="J187" s="55">
        <v>0</v>
      </c>
      <c r="K187" s="55">
        <v>0</v>
      </c>
      <c r="L187" s="102">
        <v>0</v>
      </c>
      <c r="M187" s="55">
        <v>0</v>
      </c>
      <c r="N187" s="55">
        <v>0</v>
      </c>
      <c r="O187" s="104"/>
      <c r="P187" s="55">
        <v>0</v>
      </c>
      <c r="Q187" s="178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76">
        <v>0</v>
      </c>
      <c r="H188" s="141" t="str">
        <f t="shared" si="2"/>
        <v>(250, 300]</v>
      </c>
      <c r="I188" s="170">
        <v>0</v>
      </c>
      <c r="J188" s="55">
        <v>0</v>
      </c>
      <c r="K188" s="55">
        <v>0</v>
      </c>
      <c r="L188" s="102">
        <v>0</v>
      </c>
      <c r="M188" s="55">
        <v>0</v>
      </c>
      <c r="N188" s="55">
        <v>0</v>
      </c>
      <c r="O188" s="104"/>
      <c r="P188" s="55">
        <v>0</v>
      </c>
      <c r="Q188" s="178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76">
        <v>0</v>
      </c>
      <c r="H189" s="141" t="str">
        <f t="shared" si="2"/>
        <v>(300, 350]</v>
      </c>
      <c r="I189" s="170">
        <v>0</v>
      </c>
      <c r="J189" s="55">
        <v>0</v>
      </c>
      <c r="K189" s="55">
        <v>0</v>
      </c>
      <c r="L189" s="102">
        <v>0</v>
      </c>
      <c r="M189" s="55">
        <v>0</v>
      </c>
      <c r="N189" s="55">
        <v>0</v>
      </c>
      <c r="O189" s="104"/>
      <c r="P189" s="55">
        <v>0</v>
      </c>
      <c r="Q189" s="178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76">
        <v>0</v>
      </c>
      <c r="H190" s="141" t="str">
        <f t="shared" si="2"/>
        <v>(350, 400]</v>
      </c>
      <c r="I190" s="170">
        <v>0</v>
      </c>
      <c r="J190" s="55">
        <v>0</v>
      </c>
      <c r="K190" s="55">
        <v>0</v>
      </c>
      <c r="L190" s="102">
        <v>0</v>
      </c>
      <c r="M190" s="55">
        <v>0</v>
      </c>
      <c r="N190" s="55">
        <v>0</v>
      </c>
      <c r="O190" s="104"/>
      <c r="P190" s="55">
        <v>0</v>
      </c>
      <c r="Q190" s="178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76">
        <v>0</v>
      </c>
      <c r="H191" s="141" t="str">
        <f t="shared" si="2"/>
        <v>(400, 450]</v>
      </c>
      <c r="I191" s="170">
        <v>0</v>
      </c>
      <c r="J191" s="55">
        <v>0</v>
      </c>
      <c r="K191" s="55">
        <v>0</v>
      </c>
      <c r="L191" s="102">
        <v>0</v>
      </c>
      <c r="M191" s="55">
        <v>0</v>
      </c>
      <c r="N191" s="55">
        <v>0</v>
      </c>
      <c r="O191" s="104"/>
      <c r="P191" s="55">
        <v>0</v>
      </c>
      <c r="Q191" s="178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76">
        <v>0</v>
      </c>
      <c r="H192" s="141" t="str">
        <f t="shared" si="2"/>
        <v>(450, 500]</v>
      </c>
      <c r="I192" s="170">
        <v>0</v>
      </c>
      <c r="J192" s="55">
        <v>0</v>
      </c>
      <c r="K192" s="55">
        <v>0</v>
      </c>
      <c r="L192" s="102">
        <v>0</v>
      </c>
      <c r="M192" s="55">
        <v>0</v>
      </c>
      <c r="N192" s="55">
        <v>0</v>
      </c>
      <c r="O192" s="104"/>
      <c r="P192" s="55">
        <v>0</v>
      </c>
      <c r="Q192" s="178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76">
        <v>0</v>
      </c>
      <c r="H193" s="141" t="str">
        <f t="shared" si="2"/>
        <v>(500, 550]</v>
      </c>
      <c r="I193" s="170">
        <v>0</v>
      </c>
      <c r="J193" s="55">
        <v>0</v>
      </c>
      <c r="K193" s="55">
        <v>0</v>
      </c>
      <c r="L193" s="102">
        <v>0</v>
      </c>
      <c r="M193" s="55">
        <v>0</v>
      </c>
      <c r="N193" s="55">
        <v>0</v>
      </c>
      <c r="O193" s="104"/>
      <c r="P193" s="55">
        <v>0</v>
      </c>
      <c r="Q193" s="178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76">
        <v>0</v>
      </c>
      <c r="H194" s="141" t="str">
        <f t="shared" si="2"/>
        <v>(550, 600]</v>
      </c>
      <c r="I194" s="170">
        <v>0</v>
      </c>
      <c r="J194" s="55">
        <v>0</v>
      </c>
      <c r="K194" s="55">
        <v>0</v>
      </c>
      <c r="L194" s="102">
        <v>0</v>
      </c>
      <c r="M194" s="55">
        <v>0</v>
      </c>
      <c r="N194" s="55">
        <v>0</v>
      </c>
      <c r="O194" s="104"/>
      <c r="P194" s="55">
        <v>0</v>
      </c>
      <c r="Q194" s="178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76">
        <v>0</v>
      </c>
      <c r="H195" s="141" t="str">
        <f t="shared" si="2"/>
        <v>(600, 650]</v>
      </c>
      <c r="I195" s="170">
        <v>0</v>
      </c>
      <c r="J195" s="55">
        <v>0</v>
      </c>
      <c r="K195" s="55">
        <v>0</v>
      </c>
      <c r="L195" s="102">
        <v>0</v>
      </c>
      <c r="M195" s="55">
        <v>0</v>
      </c>
      <c r="N195" s="55">
        <v>0</v>
      </c>
      <c r="O195" s="104"/>
      <c r="P195" s="55">
        <v>0</v>
      </c>
      <c r="Q195" s="178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76">
        <v>0</v>
      </c>
      <c r="H196" s="141" t="str">
        <f t="shared" si="2"/>
        <v>(650, 700]</v>
      </c>
      <c r="I196" s="170">
        <v>0</v>
      </c>
      <c r="J196" s="55">
        <v>0</v>
      </c>
      <c r="K196" s="55">
        <v>0</v>
      </c>
      <c r="L196" s="102">
        <v>0</v>
      </c>
      <c r="M196" s="55">
        <v>0</v>
      </c>
      <c r="N196" s="55">
        <v>0</v>
      </c>
      <c r="O196" s="104"/>
      <c r="P196" s="55">
        <v>0</v>
      </c>
      <c r="Q196" s="178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76">
        <v>0</v>
      </c>
      <c r="H197" s="141" t="str">
        <f t="shared" si="2"/>
        <v>(700, 750]</v>
      </c>
      <c r="I197" s="170">
        <v>0</v>
      </c>
      <c r="J197" s="55">
        <v>0</v>
      </c>
      <c r="K197" s="55">
        <v>0</v>
      </c>
      <c r="L197" s="102">
        <v>0</v>
      </c>
      <c r="M197" s="55">
        <v>0</v>
      </c>
      <c r="N197" s="55">
        <v>0</v>
      </c>
      <c r="O197" s="104"/>
      <c r="P197" s="55">
        <v>0</v>
      </c>
      <c r="Q197" s="178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76">
        <v>0</v>
      </c>
      <c r="H198" s="141" t="str">
        <f t="shared" si="2"/>
        <v>(750, 800]</v>
      </c>
      <c r="I198" s="170">
        <v>0</v>
      </c>
      <c r="J198" s="55">
        <v>0</v>
      </c>
      <c r="K198" s="55">
        <v>0</v>
      </c>
      <c r="L198" s="102">
        <v>0</v>
      </c>
      <c r="M198" s="55">
        <v>0</v>
      </c>
      <c r="N198" s="55">
        <v>0</v>
      </c>
      <c r="O198" s="104"/>
      <c r="P198" s="55">
        <v>0</v>
      </c>
      <c r="Q198" s="178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76">
        <v>0</v>
      </c>
      <c r="H199" s="141" t="str">
        <f t="shared" si="2"/>
        <v>(800, 850]</v>
      </c>
      <c r="I199" s="170">
        <v>0</v>
      </c>
      <c r="J199" s="55">
        <v>0</v>
      </c>
      <c r="K199" s="55">
        <v>0</v>
      </c>
      <c r="L199" s="102">
        <v>0</v>
      </c>
      <c r="M199" s="55">
        <v>0</v>
      </c>
      <c r="N199" s="55">
        <v>0</v>
      </c>
      <c r="O199" s="104"/>
      <c r="P199" s="55">
        <v>0</v>
      </c>
      <c r="Q199" s="178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76">
        <v>0</v>
      </c>
      <c r="H200" s="141" t="str">
        <f t="shared" si="2"/>
        <v>(850, 900]</v>
      </c>
      <c r="I200" s="170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4"/>
      <c r="P200" s="55">
        <v>0</v>
      </c>
      <c r="Q200" s="178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76">
        <v>0</v>
      </c>
      <c r="H201" s="141" t="str">
        <f t="shared" si="2"/>
        <v>(900, 950]</v>
      </c>
      <c r="I201" s="170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4"/>
      <c r="P201" s="55">
        <v>0</v>
      </c>
      <c r="Q201" s="178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76">
        <v>0</v>
      </c>
      <c r="H202" s="141" t="str">
        <f t="shared" si="2"/>
        <v>(950, 1000]</v>
      </c>
      <c r="I202" s="170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4"/>
      <c r="P202" s="55">
        <v>0</v>
      </c>
      <c r="Q202" s="178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76">
        <v>0</v>
      </c>
      <c r="H203" s="141" t="str">
        <f t="shared" si="2"/>
        <v>(1000, 2000]</v>
      </c>
      <c r="I203" s="170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4"/>
      <c r="P203" s="55">
        <v>0</v>
      </c>
      <c r="Q203" s="178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76">
        <v>0</v>
      </c>
      <c r="H204" s="141" t="str">
        <f t="shared" si="2"/>
        <v>(2000, 3000]</v>
      </c>
      <c r="I204" s="170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4"/>
      <c r="P204" s="55">
        <v>0</v>
      </c>
      <c r="Q204" s="178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76">
        <v>0</v>
      </c>
      <c r="H205" s="141" t="str">
        <f t="shared" si="2"/>
        <v>(3000, 4000]</v>
      </c>
      <c r="I205" s="170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4"/>
      <c r="P205" s="55">
        <v>0</v>
      </c>
      <c r="Q205" s="178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76">
        <v>0</v>
      </c>
      <c r="H206" s="141" t="str">
        <f t="shared" si="2"/>
        <v>(4000, 5000]</v>
      </c>
      <c r="I206" s="170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4"/>
      <c r="P206" s="55">
        <v>0</v>
      </c>
      <c r="Q206" s="178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76">
        <v>0</v>
      </c>
      <c r="H207" s="141" t="str">
        <f t="shared" si="2"/>
        <v>(5000, 6000]</v>
      </c>
      <c r="I207" s="170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4"/>
      <c r="P207" s="55">
        <v>0</v>
      </c>
      <c r="Q207" s="178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76">
        <v>0</v>
      </c>
      <c r="H208" s="141" t="str">
        <f t="shared" si="2"/>
        <v>(6000, 7000]</v>
      </c>
      <c r="I208" s="170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4"/>
      <c r="P208" s="55">
        <v>0</v>
      </c>
      <c r="Q208" s="178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76">
        <v>0</v>
      </c>
      <c r="H209" s="141" t="str">
        <f t="shared" si="2"/>
        <v>(7000, 8000]</v>
      </c>
      <c r="I209" s="170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4"/>
      <c r="P209" s="55">
        <v>0</v>
      </c>
      <c r="Q209" s="178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76">
        <v>0</v>
      </c>
      <c r="H210" s="141" t="str">
        <f t="shared" si="2"/>
        <v>(8000, 9000]</v>
      </c>
      <c r="I210" s="170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4"/>
      <c r="P210" s="55">
        <v>0</v>
      </c>
      <c r="Q210" s="178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76">
        <v>0</v>
      </c>
      <c r="H211" s="141" t="str">
        <f t="shared" si="2"/>
        <v>(9000, 10000]</v>
      </c>
      <c r="I211" s="170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4"/>
      <c r="P211" s="55">
        <v>0</v>
      </c>
      <c r="Q211" s="178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76">
        <v>0</v>
      </c>
      <c r="H212" s="141" t="str">
        <f t="shared" si="2"/>
        <v>(10000, 20000]</v>
      </c>
      <c r="I212" s="170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4"/>
      <c r="P212" s="55">
        <v>0</v>
      </c>
      <c r="Q212" s="178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76">
        <v>0</v>
      </c>
      <c r="H213" s="141" t="str">
        <f t="shared" si="2"/>
        <v>(20000, 30000]</v>
      </c>
      <c r="I213" s="170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4"/>
      <c r="P213" s="55">
        <v>0</v>
      </c>
      <c r="Q213" s="178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76">
        <v>0</v>
      </c>
      <c r="H214" s="141" t="str">
        <f t="shared" si="2"/>
        <v>(30000, 40000]</v>
      </c>
      <c r="I214" s="170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4"/>
      <c r="P214" s="55">
        <v>0</v>
      </c>
      <c r="Q214" s="178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76">
        <v>0</v>
      </c>
      <c r="H215" s="141" t="str">
        <f t="shared" si="2"/>
        <v>(40000, 50000]</v>
      </c>
      <c r="I215" s="170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4"/>
      <c r="P215" s="55">
        <v>0</v>
      </c>
      <c r="Q215" s="178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76">
        <v>0</v>
      </c>
      <c r="H216" s="141" t="str">
        <f t="shared" si="2"/>
        <v>(50000, 60000]</v>
      </c>
      <c r="I216" s="170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4"/>
      <c r="P216" s="55">
        <v>0</v>
      </c>
      <c r="Q216" s="178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76">
        <v>0</v>
      </c>
      <c r="H217" s="141" t="str">
        <f t="shared" si="2"/>
        <v>(60000, 70000]</v>
      </c>
      <c r="I217" s="170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4"/>
      <c r="P217" s="55">
        <v>0</v>
      </c>
      <c r="Q217" s="178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76">
        <v>0</v>
      </c>
      <c r="H218" s="141" t="str">
        <f t="shared" si="2"/>
        <v>(70000, 80000]</v>
      </c>
      <c r="I218" s="170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4"/>
      <c r="P218" s="55">
        <v>0</v>
      </c>
      <c r="Q218" s="178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76">
        <v>0</v>
      </c>
      <c r="H219" s="141" t="str">
        <f t="shared" si="2"/>
        <v>(80000, 90000]</v>
      </c>
      <c r="I219" s="170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4"/>
      <c r="P219" s="55">
        <v>0</v>
      </c>
      <c r="Q219" s="178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76">
        <v>0</v>
      </c>
      <c r="H220" s="141" t="str">
        <f t="shared" si="2"/>
        <v>(90000, 100000]</v>
      </c>
      <c r="I220" s="170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4"/>
      <c r="P220" s="55">
        <v>0</v>
      </c>
      <c r="Q220" s="178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76">
        <v>0</v>
      </c>
      <c r="H221" s="141" t="str">
        <f t="shared" si="2"/>
        <v>(100000, 9999999]</v>
      </c>
      <c r="I221" s="170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4"/>
      <c r="P221" s="55">
        <v>0</v>
      </c>
      <c r="Q221" s="178">
        <v>0</v>
      </c>
      <c r="R221" s="55"/>
      <c r="S221" s="74">
        <v>0</v>
      </c>
    </row>
    <row r="222" spans="1:20">
      <c r="A222" s="211" t="s">
        <v>72</v>
      </c>
      <c r="B222" s="212"/>
      <c r="C222" s="65">
        <f>E222*B156</f>
        <v>13362000</v>
      </c>
      <c r="D222" s="87" cm="1">
        <f t="array" ref="D222:E222">D80:E80</f>
        <v>360008300</v>
      </c>
      <c r="E222" s="149">
        <v>1.3362000000000001E-2</v>
      </c>
      <c r="F222" s="84">
        <v>0.26942695704235892</v>
      </c>
      <c r="G222" s="176"/>
      <c r="H222" s="141" t="s">
        <v>72</v>
      </c>
      <c r="I222" s="196">
        <f>I80*5</f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2.0971371171416994E-2</v>
      </c>
      <c r="N222" s="55">
        <v>5.6502527197207306E-3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0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48" customFormat="1">
      <c r="A225" s="209" t="s">
        <v>300</v>
      </c>
      <c r="B225" s="209"/>
      <c r="C225" s="209"/>
      <c r="D225" s="209"/>
      <c r="E225" s="143"/>
      <c r="F225" s="143"/>
      <c r="G225" s="144"/>
      <c r="H225" s="145"/>
      <c r="I225" s="146"/>
      <c r="J225" s="147"/>
      <c r="K225" s="147"/>
      <c r="L225" s="147"/>
      <c r="M225" s="147"/>
      <c r="N225" s="147"/>
      <c r="O225" s="144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68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5" t="s">
        <v>55</v>
      </c>
      <c r="I228" s="115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282</v>
      </c>
      <c r="Q228" s="155" t="s">
        <v>282</v>
      </c>
      <c r="R228" s="77" t="s">
        <v>281</v>
      </c>
      <c r="S228" s="77" t="s">
        <v>74</v>
      </c>
      <c r="U228" s="115" t="s">
        <v>299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141" t="str">
        <f t="shared" ref="H229:H292" si="3">"("&amp;$A229&amp;", "&amp;$B229&amp;"]"</f>
        <v>(-1, 0]</v>
      </c>
      <c r="I229" s="170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2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4"/>
      <c r="P229" s="55" cm="1">
        <f t="array" ref="P229:P292">_xlfn.ANCHORARRAY(M229)</f>
        <v>0</v>
      </c>
      <c r="Q229" s="178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78">
        <v>0</v>
      </c>
      <c r="V229" s="91">
        <f>SUMPRODUCT(U229:U292,M229:M292)</f>
        <v>0.36188766608959877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274529</v>
      </c>
      <c r="H230" s="141" t="str">
        <f t="shared" si="3"/>
        <v>(0, 1]</v>
      </c>
      <c r="I230" s="170">
        <v>0</v>
      </c>
      <c r="J230" s="55">
        <v>0</v>
      </c>
      <c r="K230" s="55">
        <v>0</v>
      </c>
      <c r="L230" s="102">
        <v>0</v>
      </c>
      <c r="M230" s="55">
        <v>0</v>
      </c>
      <c r="N230" s="55">
        <v>0</v>
      </c>
      <c r="O230" s="104"/>
      <c r="P230" s="55">
        <v>0</v>
      </c>
      <c r="Q230" s="178">
        <v>0</v>
      </c>
      <c r="R230" s="55">
        <v>0</v>
      </c>
      <c r="S230" s="74">
        <v>0</v>
      </c>
      <c r="U230" s="178">
        <v>0.1035961922670114</v>
      </c>
      <c r="V230" s="200">
        <f>V229*12</f>
        <v>4.3426519930751848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1.274529</v>
      </c>
      <c r="H231" s="141" t="str">
        <f t="shared" si="3"/>
        <v>(1, 2]</v>
      </c>
      <c r="I231" s="170">
        <v>0</v>
      </c>
      <c r="J231" s="55">
        <v>0</v>
      </c>
      <c r="K231" s="55">
        <v>0</v>
      </c>
      <c r="L231" s="102">
        <v>0</v>
      </c>
      <c r="M231" s="55">
        <v>0</v>
      </c>
      <c r="N231" s="55">
        <v>0</v>
      </c>
      <c r="O231" s="104"/>
      <c r="P231" s="55">
        <v>0</v>
      </c>
      <c r="Q231" s="178">
        <v>0</v>
      </c>
      <c r="R231" s="55">
        <v>0</v>
      </c>
      <c r="S231" s="74">
        <v>0</v>
      </c>
      <c r="U231" s="178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1" t="str">
        <f t="shared" si="3"/>
        <v>(2, 3]</v>
      </c>
      <c r="I232" s="170">
        <v>0</v>
      </c>
      <c r="J232" s="55">
        <v>0</v>
      </c>
      <c r="K232" s="55">
        <v>0</v>
      </c>
      <c r="L232" s="102">
        <v>0</v>
      </c>
      <c r="M232" s="55">
        <v>0</v>
      </c>
      <c r="N232" s="55">
        <v>0</v>
      </c>
      <c r="O232" s="104"/>
      <c r="P232" s="55">
        <v>0</v>
      </c>
      <c r="Q232" s="178">
        <v>0</v>
      </c>
      <c r="R232" s="55">
        <v>0</v>
      </c>
      <c r="S232" s="74">
        <v>0</v>
      </c>
      <c r="U232" s="178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1" t="str">
        <f t="shared" si="3"/>
        <v>(3, 4]</v>
      </c>
      <c r="I233" s="170">
        <v>0</v>
      </c>
      <c r="J233" s="55">
        <v>0</v>
      </c>
      <c r="K233" s="55">
        <v>0</v>
      </c>
      <c r="L233" s="102">
        <v>0</v>
      </c>
      <c r="M233" s="55">
        <v>0</v>
      </c>
      <c r="N233" s="55">
        <v>0</v>
      </c>
      <c r="O233" s="104"/>
      <c r="P233" s="55">
        <v>0</v>
      </c>
      <c r="Q233" s="178">
        <v>0</v>
      </c>
      <c r="R233" s="55">
        <v>3.614457831325301E-2</v>
      </c>
      <c r="S233" s="74">
        <v>0</v>
      </c>
      <c r="U233" s="178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1" t="str">
        <f t="shared" si="3"/>
        <v>(4, 5]</v>
      </c>
      <c r="I234" s="170">
        <v>0</v>
      </c>
      <c r="J234" s="55">
        <v>0</v>
      </c>
      <c r="K234" s="55">
        <v>0</v>
      </c>
      <c r="L234" s="102">
        <v>0</v>
      </c>
      <c r="M234" s="55">
        <v>0</v>
      </c>
      <c r="N234" s="55">
        <v>0</v>
      </c>
      <c r="O234" s="104"/>
      <c r="P234" s="55">
        <v>0</v>
      </c>
      <c r="Q234" s="178">
        <v>0</v>
      </c>
      <c r="R234" s="55">
        <v>0</v>
      </c>
      <c r="S234" s="74">
        <v>0</v>
      </c>
      <c r="U234" s="178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1" t="str">
        <f t="shared" si="3"/>
        <v>(5, 6]</v>
      </c>
      <c r="I235" s="170">
        <v>0</v>
      </c>
      <c r="J235" s="55">
        <v>0</v>
      </c>
      <c r="K235" s="55">
        <v>0</v>
      </c>
      <c r="L235" s="102">
        <v>0</v>
      </c>
      <c r="M235" s="55">
        <v>0</v>
      </c>
      <c r="N235" s="55">
        <v>0</v>
      </c>
      <c r="O235" s="104"/>
      <c r="P235" s="55">
        <v>0</v>
      </c>
      <c r="Q235" s="178">
        <v>0</v>
      </c>
      <c r="R235" s="55">
        <v>0</v>
      </c>
      <c r="S235" s="74">
        <v>0</v>
      </c>
      <c r="U235" s="178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1" t="str">
        <f t="shared" si="3"/>
        <v>(6, 7]</v>
      </c>
      <c r="I236" s="170">
        <v>0</v>
      </c>
      <c r="J236" s="55">
        <v>0</v>
      </c>
      <c r="K236" s="55">
        <v>0</v>
      </c>
      <c r="L236" s="102">
        <v>0</v>
      </c>
      <c r="M236" s="55">
        <v>0</v>
      </c>
      <c r="N236" s="55">
        <v>0</v>
      </c>
      <c r="O236" s="104"/>
      <c r="P236" s="55">
        <v>0</v>
      </c>
      <c r="Q236" s="178">
        <v>0</v>
      </c>
      <c r="R236" s="55">
        <v>1.2048192771084338E-2</v>
      </c>
      <c r="S236" s="74">
        <v>0</v>
      </c>
      <c r="U236" s="178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1" t="str">
        <f t="shared" si="3"/>
        <v>(7, 8]</v>
      </c>
      <c r="I237" s="170">
        <v>0</v>
      </c>
      <c r="J237" s="55">
        <v>0</v>
      </c>
      <c r="K237" s="55">
        <v>0</v>
      </c>
      <c r="L237" s="102">
        <v>0</v>
      </c>
      <c r="M237" s="55">
        <v>0</v>
      </c>
      <c r="N237" s="55">
        <v>0</v>
      </c>
      <c r="O237" s="104"/>
      <c r="P237" s="55">
        <v>0</v>
      </c>
      <c r="Q237" s="178">
        <v>0</v>
      </c>
      <c r="R237" s="55">
        <v>3.614457831325301E-2</v>
      </c>
      <c r="S237" s="74">
        <v>0</v>
      </c>
      <c r="U237" s="178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1" t="str">
        <f t="shared" si="3"/>
        <v>(8, 9]</v>
      </c>
      <c r="I238" s="170">
        <v>0</v>
      </c>
      <c r="J238" s="55">
        <v>0</v>
      </c>
      <c r="K238" s="55">
        <v>0</v>
      </c>
      <c r="L238" s="102">
        <v>0</v>
      </c>
      <c r="M238" s="55">
        <v>0</v>
      </c>
      <c r="N238" s="55">
        <v>0</v>
      </c>
      <c r="O238" s="104"/>
      <c r="P238" s="55">
        <v>0</v>
      </c>
      <c r="Q238" s="178">
        <v>0</v>
      </c>
      <c r="R238" s="55">
        <v>2.4096385542168676E-2</v>
      </c>
      <c r="S238" s="74">
        <v>0</v>
      </c>
      <c r="U238" s="178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1" t="str">
        <f t="shared" si="3"/>
        <v>(9, 10]</v>
      </c>
      <c r="I239" s="170">
        <v>0</v>
      </c>
      <c r="J239" s="55">
        <v>0</v>
      </c>
      <c r="K239" s="55">
        <v>0</v>
      </c>
      <c r="L239" s="102">
        <v>0</v>
      </c>
      <c r="M239" s="55">
        <v>0</v>
      </c>
      <c r="N239" s="55">
        <v>0</v>
      </c>
      <c r="O239" s="104"/>
      <c r="P239" s="55">
        <v>0</v>
      </c>
      <c r="Q239" s="178">
        <v>0</v>
      </c>
      <c r="R239" s="55">
        <v>1.2048192771084338E-2</v>
      </c>
      <c r="S239" s="74">
        <v>0</v>
      </c>
      <c r="U239" s="178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4"/>
      <c r="H240" s="141" t="str">
        <f t="shared" si="3"/>
        <v>(10, 15]</v>
      </c>
      <c r="I240" s="170">
        <v>0</v>
      </c>
      <c r="J240" s="55">
        <v>0</v>
      </c>
      <c r="K240" s="55">
        <v>0</v>
      </c>
      <c r="L240" s="102">
        <v>0</v>
      </c>
      <c r="M240" s="55">
        <v>0</v>
      </c>
      <c r="N240" s="55">
        <v>0</v>
      </c>
      <c r="O240" s="104"/>
      <c r="P240" s="55">
        <v>0</v>
      </c>
      <c r="Q240" s="178">
        <v>0.13126626188785775</v>
      </c>
      <c r="R240" s="55">
        <v>7.2289156626506021E-2</v>
      </c>
      <c r="S240" s="74">
        <v>0</v>
      </c>
      <c r="T240" s="90"/>
      <c r="U240" s="178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4"/>
      <c r="H241" s="179" t="str">
        <f t="shared" si="3"/>
        <v>(15, 20]</v>
      </c>
      <c r="I241" s="170">
        <v>0</v>
      </c>
      <c r="J241" s="55">
        <v>0</v>
      </c>
      <c r="K241" s="55">
        <v>0</v>
      </c>
      <c r="L241" s="102">
        <v>0</v>
      </c>
      <c r="M241" s="55">
        <v>0</v>
      </c>
      <c r="N241" s="55">
        <v>0</v>
      </c>
      <c r="O241" s="104"/>
      <c r="P241" s="55">
        <v>0</v>
      </c>
      <c r="Q241" s="178">
        <v>0.13125249088755481</v>
      </c>
      <c r="R241" s="55">
        <v>7.2289156626506021E-2</v>
      </c>
      <c r="S241" s="74">
        <v>0</v>
      </c>
      <c r="T241" s="90"/>
      <c r="U241" s="178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4"/>
      <c r="H242" s="141" t="str">
        <f t="shared" si="3"/>
        <v>(20, 25]</v>
      </c>
      <c r="I242" s="170">
        <v>35</v>
      </c>
      <c r="J242" s="55">
        <v>0.1802916129530753</v>
      </c>
      <c r="K242" s="55">
        <v>5.3985178426154426E-2</v>
      </c>
      <c r="L242" s="102">
        <v>53985178</v>
      </c>
      <c r="M242" s="55">
        <v>5.3985178539851783E-2</v>
      </c>
      <c r="N242" s="55">
        <v>1.2190427055414919</v>
      </c>
      <c r="O242" s="104"/>
      <c r="P242" s="55">
        <v>5.3985178539851783E-2</v>
      </c>
      <c r="Q242" s="178">
        <v>0.1312781858881201</v>
      </c>
      <c r="R242" s="55">
        <v>7.2289156626506021E-2</v>
      </c>
      <c r="S242" s="74">
        <v>2.4300000000000002</v>
      </c>
      <c r="T242" s="90"/>
      <c r="U242" s="178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4"/>
      <c r="H243" s="141" t="str">
        <f t="shared" si="3"/>
        <v>(25, 30]</v>
      </c>
      <c r="I243" s="170">
        <v>31.66</v>
      </c>
      <c r="J243" s="55">
        <v>0.1808718350409626</v>
      </c>
      <c r="K243" s="55">
        <v>5.4158915808766583E-2</v>
      </c>
      <c r="L243" s="102">
        <v>54158915</v>
      </c>
      <c r="M243" s="55">
        <v>5.4158915541589157E-2</v>
      </c>
      <c r="N243" s="55">
        <v>1.4931534016502808</v>
      </c>
      <c r="O243" s="104"/>
      <c r="P243" s="55">
        <v>5.4158915541589157E-2</v>
      </c>
      <c r="Q243" s="178">
        <v>0.13224971290949369</v>
      </c>
      <c r="R243" s="55">
        <v>8.4337349397590355E-2</v>
      </c>
      <c r="S243" s="74">
        <v>2.44</v>
      </c>
      <c r="T243" s="90"/>
      <c r="U243" s="178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4"/>
      <c r="H244" s="141" t="str">
        <f t="shared" si="3"/>
        <v>(30, 35]</v>
      </c>
      <c r="I244" s="170">
        <v>21</v>
      </c>
      <c r="J244" s="55">
        <v>0.13087880252170991</v>
      </c>
      <c r="K244" s="55">
        <v>3.9189374317566777E-2</v>
      </c>
      <c r="L244" s="102">
        <v>39189374</v>
      </c>
      <c r="M244" s="55">
        <v>3.9189374391893746E-2</v>
      </c>
      <c r="N244" s="55">
        <v>1.2763581088841851</v>
      </c>
      <c r="O244" s="104"/>
      <c r="P244" s="55">
        <v>3.9189374391893746E-2</v>
      </c>
      <c r="Q244" s="178">
        <v>3.6550552804112159E-2</v>
      </c>
      <c r="R244" s="55">
        <v>3.614457831325301E-2</v>
      </c>
      <c r="S244" s="74">
        <v>0.93</v>
      </c>
      <c r="T244" s="90"/>
      <c r="U244" s="178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4"/>
      <c r="H245" s="179" t="str">
        <f t="shared" si="3"/>
        <v>(35, 40]</v>
      </c>
      <c r="I245" s="170">
        <v>57.741175800000008</v>
      </c>
      <c r="J245" s="55">
        <v>0.38669538310126123</v>
      </c>
      <c r="K245" s="55">
        <v>0.11578918681439219</v>
      </c>
      <c r="L245" s="102">
        <v>115789186</v>
      </c>
      <c r="M245" s="55">
        <v>0.11578918715789187</v>
      </c>
      <c r="N245" s="55">
        <v>4.3481627453471976</v>
      </c>
      <c r="O245" s="104"/>
      <c r="P245" s="55">
        <v>0.11578918715789187</v>
      </c>
      <c r="Q245" s="178">
        <v>2.9855874656829241E-2</v>
      </c>
      <c r="R245" s="55">
        <v>2.4096385542168676E-2</v>
      </c>
      <c r="S245" s="74">
        <v>0.26</v>
      </c>
      <c r="T245" s="90"/>
      <c r="U245" s="178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4"/>
      <c r="H246" s="141" t="str">
        <f t="shared" si="3"/>
        <v>(40, 45]</v>
      </c>
      <c r="I246" s="170">
        <v>54.789550200000008</v>
      </c>
      <c r="J246" s="55">
        <v>0.39134824560618209</v>
      </c>
      <c r="K246" s="55">
        <v>0.11718240532526043</v>
      </c>
      <c r="L246" s="102">
        <v>117182405</v>
      </c>
      <c r="M246" s="55">
        <v>0.11718240617182406</v>
      </c>
      <c r="N246" s="55">
        <v>4.9862122886253797</v>
      </c>
      <c r="O246" s="104"/>
      <c r="P246" s="55">
        <v>0.11718240617182406</v>
      </c>
      <c r="Q246" s="178">
        <v>2.9391089646603974E-2</v>
      </c>
      <c r="R246" s="55">
        <v>3.614457831325301E-2</v>
      </c>
      <c r="S246" s="74">
        <v>0.25</v>
      </c>
      <c r="T246" s="90"/>
      <c r="U246" s="178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4"/>
      <c r="H247" s="141" t="str">
        <f t="shared" si="3"/>
        <v>(45, 50]</v>
      </c>
      <c r="I247" s="170">
        <v>52.5</v>
      </c>
      <c r="J247" s="55">
        <v>0.39552470011606478</v>
      </c>
      <c r="K247" s="55">
        <v>0.11843297177264929</v>
      </c>
      <c r="L247" s="102">
        <v>118432971</v>
      </c>
      <c r="M247" s="55">
        <v>0.11843297218432972</v>
      </c>
      <c r="N247" s="55">
        <v>5.6317687149146858</v>
      </c>
      <c r="O247" s="104"/>
      <c r="P247" s="55">
        <v>0.11843297218432972</v>
      </c>
      <c r="Q247" s="178">
        <v>2.7000172594003797E-2</v>
      </c>
      <c r="R247" s="55">
        <v>2.4096385542168676E-2</v>
      </c>
      <c r="S247" s="74">
        <v>0.23</v>
      </c>
      <c r="T247" s="90"/>
      <c r="U247" s="178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4">
        <v>15.194999999999999</v>
      </c>
      <c r="H248" s="179" t="str">
        <f t="shared" si="3"/>
        <v>(50, 60]</v>
      </c>
      <c r="I248" s="170" cm="1">
        <f t="array" ref="I248:I260">G248:G260*G231</f>
        <v>19.366468155</v>
      </c>
      <c r="J248" s="55">
        <v>0.31168707132740503</v>
      </c>
      <c r="K248" s="55">
        <v>9.3329256326055099E-2</v>
      </c>
      <c r="L248" s="102">
        <v>93329256</v>
      </c>
      <c r="M248" s="55">
        <v>9.3329256933292568E-2</v>
      </c>
      <c r="N248" s="55">
        <v>5.1433006545804592</v>
      </c>
      <c r="O248" s="104"/>
      <c r="P248" s="55">
        <v>9.3329256933292568E-2</v>
      </c>
      <c r="Q248" s="178">
        <v>2.2800440501609689E-2</v>
      </c>
      <c r="R248" s="55">
        <v>2.4096385542168676E-2</v>
      </c>
      <c r="S248" s="74">
        <v>0.24</v>
      </c>
      <c r="T248" s="90"/>
      <c r="U248" s="178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4">
        <v>20.308117499999998</v>
      </c>
      <c r="H249" s="141" t="str">
        <f t="shared" si="3"/>
        <v>(60, 70]</v>
      </c>
      <c r="I249" s="170">
        <v>25.883284689157499</v>
      </c>
      <c r="J249" s="55">
        <v>0.44553948832926926</v>
      </c>
      <c r="K249" s="55">
        <v>0.13340902762688869</v>
      </c>
      <c r="L249" s="102">
        <v>133409027</v>
      </c>
      <c r="M249" s="55">
        <v>0.1334090283340903</v>
      </c>
      <c r="N249" s="55">
        <v>8.6816342113382987</v>
      </c>
      <c r="O249" s="104"/>
      <c r="P249" s="55">
        <v>0.1334090283340903</v>
      </c>
      <c r="Q249" s="178">
        <v>6.7250440479509691E-2</v>
      </c>
      <c r="R249" s="55">
        <v>6.0240963855421686E-2</v>
      </c>
      <c r="S249" s="74">
        <v>0.5</v>
      </c>
      <c r="T249" s="90"/>
      <c r="U249" s="178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4">
        <v>17.333696249999999</v>
      </c>
      <c r="H250" s="141" t="str">
        <f t="shared" si="3"/>
        <v>(70, 80]</v>
      </c>
      <c r="I250" s="170">
        <v>22.092298547816249</v>
      </c>
      <c r="J250" s="55">
        <v>0.40011433839713106</v>
      </c>
      <c r="K250" s="55">
        <v>0.1198072588925907</v>
      </c>
      <c r="L250" s="102">
        <v>119807258</v>
      </c>
      <c r="M250" s="55">
        <v>0.11980725919807259</v>
      </c>
      <c r="N250" s="55">
        <v>8.9937666431085237</v>
      </c>
      <c r="O250" s="104"/>
      <c r="P250" s="55">
        <v>0.11980725919807259</v>
      </c>
      <c r="Q250" s="178">
        <v>6.064221133412865E-2</v>
      </c>
      <c r="R250" s="55">
        <v>4.8192771084337352E-2</v>
      </c>
      <c r="S250" s="74">
        <v>0.51</v>
      </c>
      <c r="T250" s="90"/>
      <c r="U250" s="178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4">
        <v>3.7987499999999996</v>
      </c>
      <c r="H251" s="141" t="str">
        <f t="shared" si="3"/>
        <v>(80, 90]</v>
      </c>
      <c r="I251" s="170">
        <v>4.8416170387499999</v>
      </c>
      <c r="J251" s="55">
        <v>9.1302218495509416E-2</v>
      </c>
      <c r="K251" s="55">
        <v>2.7338856619285336E-2</v>
      </c>
      <c r="L251" s="102">
        <v>27338856</v>
      </c>
      <c r="M251" s="55">
        <v>2.7338856273388563E-2</v>
      </c>
      <c r="N251" s="55">
        <v>2.3254834427135762</v>
      </c>
      <c r="O251" s="104"/>
      <c r="P251" s="55">
        <v>2.7338856273388563E-2</v>
      </c>
      <c r="Q251" s="178">
        <v>3.0830899678279792E-2</v>
      </c>
      <c r="R251" s="55">
        <v>2.4096385542168676E-2</v>
      </c>
      <c r="S251" s="74">
        <v>1.1299999999999999</v>
      </c>
      <c r="T251" s="90"/>
      <c r="U251" s="178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4">
        <v>3.7987499999999996</v>
      </c>
      <c r="H252" s="141" t="str">
        <f t="shared" si="3"/>
        <v>(90, 100]</v>
      </c>
      <c r="I252" s="170">
        <v>4.8416170387499999</v>
      </c>
      <c r="J252" s="101">
        <v>9.3632704985449219E-2</v>
      </c>
      <c r="K252" s="101">
        <v>2.8036680144841612E-2</v>
      </c>
      <c r="L252" s="102">
        <v>28036680</v>
      </c>
      <c r="M252" s="101">
        <v>2.8036680280366804E-2</v>
      </c>
      <c r="N252" s="101">
        <v>2.6647866552771351</v>
      </c>
      <c r="O252" s="104"/>
      <c r="P252" s="55">
        <v>2.8036680280366804E-2</v>
      </c>
      <c r="Q252" s="178">
        <v>2.7035605594783324E-2</v>
      </c>
      <c r="R252" s="55">
        <v>1.2048192771084338E-2</v>
      </c>
      <c r="S252" s="74">
        <v>0.96</v>
      </c>
      <c r="T252" s="90"/>
      <c r="U252" s="198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4">
        <v>3.7987499999999996</v>
      </c>
      <c r="H253" s="141" t="str">
        <f t="shared" si="3"/>
        <v>(100, 120]</v>
      </c>
      <c r="I253" s="170">
        <v>4.8416170387499999</v>
      </c>
      <c r="J253" s="101">
        <v>0.19134348945632743</v>
      </c>
      <c r="K253" s="101">
        <v>5.7294470052089222E-2</v>
      </c>
      <c r="L253" s="102">
        <v>57294470</v>
      </c>
      <c r="M253" s="101">
        <v>5.7294470572944706E-2</v>
      </c>
      <c r="N253" s="101">
        <v>6.3055748163026317</v>
      </c>
      <c r="O253" s="104"/>
      <c r="P253" s="55">
        <v>5.7294470572944706E-2</v>
      </c>
      <c r="Q253" s="178">
        <v>4.2740282940286221E-2</v>
      </c>
      <c r="R253" s="55">
        <v>6.0240963855421686E-2</v>
      </c>
      <c r="S253" s="74">
        <v>0.75</v>
      </c>
      <c r="T253" s="90"/>
      <c r="U253" s="198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4">
        <v>1.5194999999999999</v>
      </c>
      <c r="H254" s="141" t="str">
        <f t="shared" si="3"/>
        <v>(120, 140]</v>
      </c>
      <c r="I254" s="170">
        <v>1.9366468154999998</v>
      </c>
      <c r="J254" s="101">
        <v>7.7707387724501684E-2</v>
      </c>
      <c r="K254" s="101">
        <v>2.3268121698092718E-2</v>
      </c>
      <c r="L254" s="102">
        <v>23268121</v>
      </c>
      <c r="M254" s="101">
        <v>2.3268121232681214E-2</v>
      </c>
      <c r="N254" s="101">
        <v>3.025199099402228</v>
      </c>
      <c r="O254" s="104"/>
      <c r="P254" s="55">
        <v>2.3268121232681214E-2</v>
      </c>
      <c r="Q254" s="178">
        <v>1.8780093413162054E-2</v>
      </c>
      <c r="R254" s="55">
        <v>7.2289156626506021E-2</v>
      </c>
      <c r="S254" s="74">
        <v>0.81</v>
      </c>
      <c r="T254" s="90"/>
      <c r="U254" s="198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4">
        <v>0.60780000000000001</v>
      </c>
      <c r="H255" s="141" t="str">
        <f t="shared" si="3"/>
        <v>(140, 160]</v>
      </c>
      <c r="I255" s="170">
        <v>0.77465872619999998</v>
      </c>
      <c r="J255" s="101">
        <v>3.0695809410650615E-2</v>
      </c>
      <c r="K255" s="101">
        <v>9.1913246591260114E-3</v>
      </c>
      <c r="L255" s="102">
        <v>9191324</v>
      </c>
      <c r="M255" s="101">
        <v>9.1913240919132416E-3</v>
      </c>
      <c r="N255" s="101">
        <v>1.3786728743143866</v>
      </c>
      <c r="O255" s="104"/>
      <c r="P255" s="55">
        <v>9.1913240919132416E-3</v>
      </c>
      <c r="Q255" s="178">
        <v>2.8816647633966248E-2</v>
      </c>
      <c r="R255" s="55">
        <v>2.4096385542168676E-2</v>
      </c>
      <c r="S255" s="74">
        <v>3.14</v>
      </c>
      <c r="T255" s="90"/>
      <c r="U255" s="198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4">
        <v>0.11396249999999998</v>
      </c>
      <c r="H256" s="141" t="str">
        <f t="shared" si="3"/>
        <v>(160, 180]</v>
      </c>
      <c r="I256" s="170">
        <v>0.14524851116249998</v>
      </c>
      <c r="J256" s="101">
        <v>5.6508805567333361E-3</v>
      </c>
      <c r="K256" s="101">
        <v>1.692057606692638E-3</v>
      </c>
      <c r="L256" s="102">
        <v>1692057</v>
      </c>
      <c r="M256" s="101">
        <v>1.6920570169205703E-3</v>
      </c>
      <c r="N256" s="101">
        <v>0.28759802660075556</v>
      </c>
      <c r="O256" s="104"/>
      <c r="P256" s="55">
        <v>1.6920570169205703E-3</v>
      </c>
      <c r="Q256" s="178">
        <v>8.5080991871781825E-3</v>
      </c>
      <c r="R256" s="55">
        <v>3.614457831325301E-2</v>
      </c>
      <c r="S256" s="74">
        <v>5.03</v>
      </c>
      <c r="T256" s="90"/>
      <c r="U256" s="198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4">
        <v>9.8767499999999994E-2</v>
      </c>
      <c r="H257" s="141" t="str">
        <f t="shared" si="3"/>
        <v>(180, 200]</v>
      </c>
      <c r="I257" s="170">
        <v>0.1258820430075</v>
      </c>
      <c r="J257" s="101">
        <v>4.7177159215838109E-3</v>
      </c>
      <c r="K257" s="101">
        <v>1.4126377351613088E-3</v>
      </c>
      <c r="L257" s="102">
        <v>1412637</v>
      </c>
      <c r="M257" s="101">
        <v>1.4126370141263702E-3</v>
      </c>
      <c r="N257" s="101">
        <v>0.26833993663195888</v>
      </c>
      <c r="O257" s="104"/>
      <c r="P257" s="55">
        <v>1.4126370141263702E-3</v>
      </c>
      <c r="Q257" s="178">
        <v>7.4870671647154774E-3</v>
      </c>
      <c r="R257" s="55">
        <v>0</v>
      </c>
      <c r="S257" s="74">
        <v>5.3</v>
      </c>
      <c r="T257" s="90"/>
      <c r="U257" s="198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4">
        <v>0.15194999999999997</v>
      </c>
      <c r="H258" s="141" t="str">
        <f t="shared" si="3"/>
        <v>(200, 250]</v>
      </c>
      <c r="I258" s="170">
        <v>0.19366468154999997</v>
      </c>
      <c r="J258" s="101">
        <v>1.6902461355251745E-2</v>
      </c>
      <c r="K258" s="101">
        <v>5.06114720013037E-3</v>
      </c>
      <c r="L258" s="102">
        <v>5061147</v>
      </c>
      <c r="M258" s="101">
        <v>5.0611470506114701E-3</v>
      </c>
      <c r="N258" s="101">
        <v>1.1364995887002998</v>
      </c>
      <c r="O258" s="104"/>
      <c r="P258" s="55">
        <v>5.0611470506114701E-3</v>
      </c>
      <c r="Q258" s="178">
        <v>2.0060522441331493E-2</v>
      </c>
      <c r="R258" s="55">
        <v>6.0240963855421686E-2</v>
      </c>
      <c r="S258" s="74">
        <v>3.96</v>
      </c>
      <c r="T258" s="90"/>
      <c r="U258" s="198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4">
        <v>2.7350999999999993E-2</v>
      </c>
      <c r="H259" s="141" t="str">
        <f t="shared" si="3"/>
        <v>(250, 300]</v>
      </c>
      <c r="I259" s="170">
        <v>3.4859642678999991E-2</v>
      </c>
      <c r="J259" s="101">
        <v>2.6798189111155346E-3</v>
      </c>
      <c r="K259" s="101">
        <v>8.0242502519520167E-4</v>
      </c>
      <c r="L259" s="102">
        <v>802425</v>
      </c>
      <c r="M259" s="101">
        <v>8.0242500802425005E-4</v>
      </c>
      <c r="N259" s="101">
        <v>0.2202302814361832</v>
      </c>
      <c r="O259" s="104"/>
      <c r="P259" s="55">
        <v>8.0242500802425005E-4</v>
      </c>
      <c r="Q259" s="178">
        <v>5.6530021243660468E-3</v>
      </c>
      <c r="R259" s="55">
        <v>2.4096385542168676E-2</v>
      </c>
      <c r="S259" s="74">
        <v>7.04</v>
      </c>
      <c r="T259" s="90"/>
      <c r="U259" s="198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4">
        <v>2.4311999999999997E-2</v>
      </c>
      <c r="H260" s="141" t="str">
        <f t="shared" si="3"/>
        <v>(300, 350]</v>
      </c>
      <c r="I260" s="170">
        <v>3.0986349047999996E-2</v>
      </c>
      <c r="J260" s="101">
        <v>2.0662547789732999E-3</v>
      </c>
      <c r="K260" s="101">
        <v>6.1870394906168131E-4</v>
      </c>
      <c r="L260" s="102">
        <v>618703</v>
      </c>
      <c r="M260" s="101">
        <v>6.1870300618703002E-4</v>
      </c>
      <c r="N260" s="101">
        <v>0.20071915272728699</v>
      </c>
      <c r="O260" s="104"/>
      <c r="P260" s="55">
        <v>6.1870300618703002E-4</v>
      </c>
      <c r="Q260" s="178">
        <v>4.8534741067764306E-3</v>
      </c>
      <c r="R260" s="55">
        <v>1.2048192771084338E-2</v>
      </c>
      <c r="S260" s="74">
        <v>7.84</v>
      </c>
      <c r="T260" s="90"/>
      <c r="U260" s="198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4"/>
      <c r="H261" s="141" t="str">
        <f t="shared" si="3"/>
        <v>(350, 400]</v>
      </c>
      <c r="I261" s="170">
        <v>0</v>
      </c>
      <c r="J261" s="101">
        <v>0</v>
      </c>
      <c r="K261" s="101">
        <v>0</v>
      </c>
      <c r="L261" s="102">
        <v>0</v>
      </c>
      <c r="M261" s="101">
        <v>0</v>
      </c>
      <c r="N261" s="101">
        <v>0</v>
      </c>
      <c r="O261" s="104"/>
      <c r="P261" s="55">
        <v>0</v>
      </c>
      <c r="Q261" s="178">
        <v>6.8415601505143232E-4</v>
      </c>
      <c r="R261" s="55">
        <v>0</v>
      </c>
      <c r="S261" s="74">
        <v>0</v>
      </c>
      <c r="T261" s="90"/>
      <c r="U261" s="198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4"/>
      <c r="H262" s="141" t="str">
        <f t="shared" si="3"/>
        <v>(400, 450]</v>
      </c>
      <c r="I262" s="170">
        <v>0</v>
      </c>
      <c r="J262" s="101">
        <v>0</v>
      </c>
      <c r="K262" s="101">
        <v>0</v>
      </c>
      <c r="L262" s="102">
        <v>0</v>
      </c>
      <c r="M262" s="101">
        <v>0</v>
      </c>
      <c r="N262" s="101">
        <v>0</v>
      </c>
      <c r="O262" s="104"/>
      <c r="P262" s="55">
        <v>0</v>
      </c>
      <c r="Q262" s="178">
        <v>6.1849301360684635E-4</v>
      </c>
      <c r="R262" s="55">
        <v>0</v>
      </c>
      <c r="S262" s="74">
        <v>0</v>
      </c>
      <c r="T262" s="90"/>
      <c r="U262" s="198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4"/>
      <c r="H263" s="141" t="str">
        <f t="shared" si="3"/>
        <v>(450, 500]</v>
      </c>
      <c r="I263" s="170">
        <v>0</v>
      </c>
      <c r="J263" s="101">
        <v>0</v>
      </c>
      <c r="K263" s="101">
        <v>0</v>
      </c>
      <c r="L263" s="102">
        <v>0</v>
      </c>
      <c r="M263" s="101">
        <v>0</v>
      </c>
      <c r="N263" s="101">
        <v>0</v>
      </c>
      <c r="O263" s="104"/>
      <c r="P263" s="55">
        <v>0</v>
      </c>
      <c r="Q263" s="178">
        <v>5.5034501210759026E-4</v>
      </c>
      <c r="R263" s="55">
        <v>0</v>
      </c>
      <c r="S263" s="74">
        <v>0</v>
      </c>
      <c r="T263" s="90"/>
      <c r="U263" s="198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4"/>
      <c r="H264" s="141" t="str">
        <f t="shared" si="3"/>
        <v>(500, 550]</v>
      </c>
      <c r="I264" s="170">
        <v>0</v>
      </c>
      <c r="J264" s="101">
        <v>0</v>
      </c>
      <c r="K264" s="101">
        <v>0</v>
      </c>
      <c r="L264" s="102">
        <v>0</v>
      </c>
      <c r="M264" s="101">
        <v>0</v>
      </c>
      <c r="N264" s="101">
        <v>0</v>
      </c>
      <c r="O264" s="104"/>
      <c r="P264" s="55">
        <v>0</v>
      </c>
      <c r="Q264" s="178">
        <v>4.9546201090016424E-4</v>
      </c>
      <c r="R264" s="55">
        <v>0</v>
      </c>
      <c r="S264" s="74">
        <v>0</v>
      </c>
      <c r="T264" s="90"/>
      <c r="U264" s="198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4"/>
      <c r="H265" s="141" t="str">
        <f t="shared" si="3"/>
        <v>(550, 600]</v>
      </c>
      <c r="I265" s="170">
        <v>0</v>
      </c>
      <c r="J265" s="55">
        <v>0</v>
      </c>
      <c r="K265" s="55">
        <v>0</v>
      </c>
      <c r="L265" s="102">
        <v>0</v>
      </c>
      <c r="M265" s="55">
        <v>0</v>
      </c>
      <c r="N265" s="55">
        <v>0</v>
      </c>
      <c r="O265" s="104"/>
      <c r="P265" s="55">
        <v>0</v>
      </c>
      <c r="Q265" s="178">
        <v>4.4155900971429822E-4</v>
      </c>
      <c r="R265" s="55">
        <v>0</v>
      </c>
      <c r="S265" s="74">
        <v>0</v>
      </c>
      <c r="T265" s="90"/>
      <c r="U265" s="178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4"/>
      <c r="H266" s="141" t="str">
        <f t="shared" si="3"/>
        <v>(600, 650]</v>
      </c>
      <c r="I266" s="170">
        <v>0</v>
      </c>
      <c r="J266" s="55">
        <v>0</v>
      </c>
      <c r="K266" s="55">
        <v>0</v>
      </c>
      <c r="L266" s="102">
        <v>0</v>
      </c>
      <c r="M266" s="55">
        <v>0</v>
      </c>
      <c r="N266" s="55">
        <v>0</v>
      </c>
      <c r="O266" s="104"/>
      <c r="P266" s="55">
        <v>0</v>
      </c>
      <c r="Q266" s="178">
        <v>3.923070086307542E-4</v>
      </c>
      <c r="R266" s="55">
        <v>0</v>
      </c>
      <c r="S266" s="74">
        <v>0</v>
      </c>
      <c r="T266" s="90"/>
      <c r="U266" s="178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4"/>
      <c r="H267" s="141" t="str">
        <f t="shared" si="3"/>
        <v>(650, 700]</v>
      </c>
      <c r="I267" s="170">
        <v>0</v>
      </c>
      <c r="J267" s="55">
        <v>0</v>
      </c>
      <c r="K267" s="55">
        <v>0</v>
      </c>
      <c r="L267" s="102">
        <v>0</v>
      </c>
      <c r="M267" s="55">
        <v>0</v>
      </c>
      <c r="N267" s="55">
        <v>0</v>
      </c>
      <c r="O267" s="104"/>
      <c r="P267" s="55">
        <v>0</v>
      </c>
      <c r="Q267" s="178">
        <v>3.4953800768983617E-4</v>
      </c>
      <c r="R267" s="55">
        <v>0</v>
      </c>
      <c r="S267" s="74">
        <v>0</v>
      </c>
      <c r="T267" s="90"/>
      <c r="U267" s="178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4"/>
      <c r="H268" s="141" t="str">
        <f t="shared" si="3"/>
        <v>(700, 750]</v>
      </c>
      <c r="I268" s="170">
        <v>0</v>
      </c>
      <c r="J268" s="55">
        <v>0</v>
      </c>
      <c r="K268" s="55">
        <v>0</v>
      </c>
      <c r="L268" s="102">
        <v>0</v>
      </c>
      <c r="M268" s="55">
        <v>0</v>
      </c>
      <c r="N268" s="55">
        <v>0</v>
      </c>
      <c r="O268" s="104"/>
      <c r="P268" s="55">
        <v>0</v>
      </c>
      <c r="Q268" s="178">
        <v>3.0851800678739614E-4</v>
      </c>
      <c r="R268" s="55">
        <v>0</v>
      </c>
      <c r="S268" s="74">
        <v>0</v>
      </c>
      <c r="T268" s="90"/>
      <c r="U268" s="178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4"/>
      <c r="H269" s="141" t="str">
        <f t="shared" si="3"/>
        <v>(750, 800]</v>
      </c>
      <c r="I269" s="170">
        <v>0</v>
      </c>
      <c r="J269" s="55">
        <v>0</v>
      </c>
      <c r="K269" s="55">
        <v>0</v>
      </c>
      <c r="L269" s="102">
        <v>0</v>
      </c>
      <c r="M269" s="55">
        <v>0</v>
      </c>
      <c r="N269" s="55">
        <v>0</v>
      </c>
      <c r="O269" s="104"/>
      <c r="P269" s="55">
        <v>0</v>
      </c>
      <c r="Q269" s="178">
        <v>2.7821700612077412E-4</v>
      </c>
      <c r="R269" s="55">
        <v>0</v>
      </c>
      <c r="S269" s="74">
        <v>0</v>
      </c>
      <c r="T269" s="90"/>
      <c r="U269" s="178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4"/>
      <c r="H270" s="141" t="str">
        <f t="shared" si="3"/>
        <v>(800, 850]</v>
      </c>
      <c r="I270" s="170">
        <v>0</v>
      </c>
      <c r="J270" s="55">
        <v>0</v>
      </c>
      <c r="K270" s="55">
        <v>0</v>
      </c>
      <c r="L270" s="102">
        <v>0</v>
      </c>
      <c r="M270" s="55">
        <v>0</v>
      </c>
      <c r="N270" s="55">
        <v>0</v>
      </c>
      <c r="O270" s="104"/>
      <c r="P270" s="55">
        <v>0</v>
      </c>
      <c r="Q270" s="178">
        <v>2.487020054714441E-4</v>
      </c>
      <c r="R270" s="55">
        <v>0</v>
      </c>
      <c r="S270" s="74">
        <v>0</v>
      </c>
      <c r="T270" s="90"/>
      <c r="U270" s="178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4"/>
      <c r="H271" s="141" t="str">
        <f t="shared" si="3"/>
        <v>(850, 900]</v>
      </c>
      <c r="I271" s="170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4"/>
      <c r="P271" s="55">
        <v>0</v>
      </c>
      <c r="Q271" s="178">
        <v>2.218730048812061E-4</v>
      </c>
      <c r="R271" s="55">
        <v>0</v>
      </c>
      <c r="S271" s="74">
        <v>0</v>
      </c>
      <c r="T271" s="90"/>
      <c r="U271" s="178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4"/>
      <c r="H272" s="141" t="str">
        <f t="shared" si="3"/>
        <v>(900, 950]</v>
      </c>
      <c r="I272" s="170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4"/>
      <c r="P272" s="55">
        <v>0</v>
      </c>
      <c r="Q272" s="178">
        <v>1.9943400438754809E-4</v>
      </c>
      <c r="R272" s="55">
        <v>0</v>
      </c>
      <c r="S272" s="74">
        <v>0</v>
      </c>
      <c r="T272" s="90"/>
      <c r="U272" s="178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4"/>
      <c r="H273" s="141" t="str">
        <f t="shared" si="3"/>
        <v>(950, 1000]</v>
      </c>
      <c r="I273" s="170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4"/>
      <c r="P273" s="55">
        <v>0</v>
      </c>
      <c r="Q273" s="178">
        <v>1.7992900395843807E-4</v>
      </c>
      <c r="R273" s="55">
        <v>0</v>
      </c>
      <c r="S273" s="74">
        <v>0</v>
      </c>
      <c r="T273" s="90"/>
      <c r="U273" s="178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4"/>
      <c r="H274" s="141" t="str">
        <f t="shared" si="3"/>
        <v>(1000, 2000]</v>
      </c>
      <c r="I274" s="170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4"/>
      <c r="P274" s="55">
        <v>0</v>
      </c>
      <c r="Q274" s="178">
        <v>1.4766200324856408E-4</v>
      </c>
      <c r="R274" s="55">
        <v>0</v>
      </c>
      <c r="S274" s="74">
        <v>0</v>
      </c>
      <c r="T274" s="90"/>
      <c r="U274" s="178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4"/>
      <c r="H275" s="141" t="str">
        <f t="shared" si="3"/>
        <v>(2000, 3000]</v>
      </c>
      <c r="I275" s="170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4"/>
      <c r="P275" s="55">
        <v>0</v>
      </c>
      <c r="Q275" s="178">
        <v>4.7172001037784021E-4</v>
      </c>
      <c r="R275" s="55">
        <v>0</v>
      </c>
      <c r="S275" s="74">
        <v>0</v>
      </c>
      <c r="T275" s="90"/>
      <c r="U275" s="178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4"/>
      <c r="H276" s="141" t="str">
        <f t="shared" si="3"/>
        <v>(3000, 4000]</v>
      </c>
      <c r="I276" s="170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4"/>
      <c r="P276" s="55">
        <v>0</v>
      </c>
      <c r="Q276" s="178">
        <v>6.3183001390026028E-5</v>
      </c>
      <c r="R276" s="55">
        <v>0</v>
      </c>
      <c r="S276" s="74">
        <v>0</v>
      </c>
      <c r="U276" s="178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4"/>
      <c r="H277" s="141" t="str">
        <f t="shared" si="3"/>
        <v>(4000, 5000]</v>
      </c>
      <c r="I277" s="170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4"/>
      <c r="P277" s="55">
        <v>0</v>
      </c>
      <c r="Q277" s="178">
        <v>3.2266000709852017E-5</v>
      </c>
      <c r="R277" s="55">
        <v>0</v>
      </c>
      <c r="S277" s="74">
        <v>0</v>
      </c>
      <c r="U277" s="178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4"/>
      <c r="H278" s="141" t="str">
        <f t="shared" si="3"/>
        <v>(5000, 6000]</v>
      </c>
      <c r="I278" s="170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4"/>
      <c r="P278" s="55">
        <v>0</v>
      </c>
      <c r="Q278" s="178">
        <v>1.3508000297176007E-5</v>
      </c>
      <c r="R278" s="55">
        <v>0</v>
      </c>
      <c r="S278" s="74">
        <v>0</v>
      </c>
      <c r="U278" s="178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4"/>
      <c r="H279" s="141" t="str">
        <f t="shared" si="3"/>
        <v>(6000, 7000]</v>
      </c>
      <c r="I279" s="170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4"/>
      <c r="P279" s="55">
        <v>0</v>
      </c>
      <c r="Q279" s="178">
        <v>0</v>
      </c>
      <c r="R279" s="55">
        <v>0</v>
      </c>
      <c r="S279" s="74">
        <v>0</v>
      </c>
      <c r="U279" s="178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4"/>
      <c r="H280" s="141" t="str">
        <f t="shared" si="3"/>
        <v>(7000, 8000]</v>
      </c>
      <c r="I280" s="170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4"/>
      <c r="P280" s="55">
        <v>0</v>
      </c>
      <c r="Q280" s="178">
        <v>0</v>
      </c>
      <c r="R280" s="55">
        <v>0</v>
      </c>
      <c r="S280" s="74">
        <v>0</v>
      </c>
      <c r="U280" s="178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4"/>
      <c r="H281" s="141" t="str">
        <f t="shared" si="3"/>
        <v>(8000, 9000]</v>
      </c>
      <c r="I281" s="170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4"/>
      <c r="P281" s="55">
        <v>0</v>
      </c>
      <c r="Q281" s="178">
        <v>0</v>
      </c>
      <c r="R281" s="55">
        <v>0</v>
      </c>
      <c r="S281" s="74">
        <v>0</v>
      </c>
      <c r="U281" s="178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4"/>
      <c r="H282" s="141" t="str">
        <f t="shared" si="3"/>
        <v>(9000, 10000]</v>
      </c>
      <c r="I282" s="170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4"/>
      <c r="P282" s="55">
        <v>0</v>
      </c>
      <c r="Q282" s="178">
        <v>0</v>
      </c>
      <c r="R282" s="55">
        <v>0</v>
      </c>
      <c r="S282" s="74">
        <v>0</v>
      </c>
      <c r="U282" s="178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4"/>
      <c r="H283" s="141" t="str">
        <f t="shared" si="3"/>
        <v>(10000, 20000]</v>
      </c>
      <c r="I283" s="170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4"/>
      <c r="P283" s="55">
        <v>0</v>
      </c>
      <c r="Q283" s="178">
        <v>0</v>
      </c>
      <c r="R283" s="55">
        <v>0</v>
      </c>
      <c r="S283" s="74">
        <v>0</v>
      </c>
      <c r="U283" s="178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4"/>
      <c r="H284" s="141" t="str">
        <f t="shared" si="3"/>
        <v>(20000, 30000]</v>
      </c>
      <c r="I284" s="170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4"/>
      <c r="P284" s="55">
        <v>0</v>
      </c>
      <c r="Q284" s="178">
        <v>0</v>
      </c>
      <c r="R284" s="55">
        <v>0</v>
      </c>
      <c r="S284" s="74">
        <v>0</v>
      </c>
      <c r="U284" s="178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4"/>
      <c r="H285" s="141" t="str">
        <f t="shared" si="3"/>
        <v>(30000, 40000]</v>
      </c>
      <c r="I285" s="170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4"/>
      <c r="P285" s="55">
        <v>0</v>
      </c>
      <c r="Q285" s="178">
        <v>0</v>
      </c>
      <c r="R285" s="55">
        <v>0</v>
      </c>
      <c r="S285" s="74">
        <v>0</v>
      </c>
      <c r="U285" s="178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4"/>
      <c r="H286" s="141" t="str">
        <f t="shared" si="3"/>
        <v>(40000, 50000]</v>
      </c>
      <c r="I286" s="170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4"/>
      <c r="P286" s="55">
        <v>0</v>
      </c>
      <c r="Q286" s="178">
        <v>0</v>
      </c>
      <c r="R286" s="55">
        <v>0</v>
      </c>
      <c r="S286" s="74">
        <v>0</v>
      </c>
      <c r="U286" s="178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4"/>
      <c r="H287" s="141" t="str">
        <f t="shared" si="3"/>
        <v>(50000, 60000]</v>
      </c>
      <c r="I287" s="170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4"/>
      <c r="P287" s="55">
        <v>0</v>
      </c>
      <c r="Q287" s="178">
        <v>0</v>
      </c>
      <c r="R287" s="55">
        <v>0</v>
      </c>
      <c r="S287" s="74">
        <v>0</v>
      </c>
      <c r="U287" s="178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4"/>
      <c r="H288" s="141" t="str">
        <f t="shared" si="3"/>
        <v>(60000, 70000]</v>
      </c>
      <c r="I288" s="170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4"/>
      <c r="P288" s="55">
        <v>0</v>
      </c>
      <c r="Q288" s="178">
        <v>0</v>
      </c>
      <c r="R288" s="55">
        <v>0</v>
      </c>
      <c r="S288" s="74">
        <v>0</v>
      </c>
      <c r="U288" s="178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4"/>
      <c r="H289" s="141" t="str">
        <f t="shared" si="3"/>
        <v>(70000, 80000]</v>
      </c>
      <c r="I289" s="170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4"/>
      <c r="P289" s="55">
        <v>0</v>
      </c>
      <c r="Q289" s="178">
        <v>0</v>
      </c>
      <c r="R289" s="55">
        <v>0</v>
      </c>
      <c r="S289" s="74">
        <v>0</v>
      </c>
      <c r="U289" s="178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4"/>
      <c r="H290" s="141" t="str">
        <f t="shared" si="3"/>
        <v>(80000, 90000]</v>
      </c>
      <c r="I290" s="170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4"/>
      <c r="P290" s="55">
        <v>0</v>
      </c>
      <c r="Q290" s="178">
        <v>0</v>
      </c>
      <c r="R290" s="55">
        <v>0</v>
      </c>
      <c r="S290" s="74">
        <v>0</v>
      </c>
      <c r="U290" s="178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4"/>
      <c r="H291" s="141" t="str">
        <f t="shared" si="3"/>
        <v>(90000, 100000]</v>
      </c>
      <c r="I291" s="170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4"/>
      <c r="P291" s="55">
        <v>0</v>
      </c>
      <c r="Q291" s="178">
        <v>0</v>
      </c>
      <c r="R291" s="55">
        <v>0</v>
      </c>
      <c r="S291" s="74">
        <v>0</v>
      </c>
      <c r="U291" s="178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4"/>
      <c r="H292" s="141" t="str">
        <f t="shared" si="3"/>
        <v>(100000, 9999999]</v>
      </c>
      <c r="I292" s="170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4"/>
      <c r="P292" s="55">
        <v>0</v>
      </c>
      <c r="Q292" s="178">
        <v>0</v>
      </c>
      <c r="R292" s="55">
        <v>0</v>
      </c>
      <c r="S292" s="74">
        <v>0</v>
      </c>
      <c r="U292" s="178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7" priority="28" operator="lessThan">
      <formula>0.001</formula>
    </cfRule>
  </conditionalFormatting>
  <conditionalFormatting sqref="E88:E151">
    <cfRule type="cellIs" dxfId="186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5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4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A287" zoomScale="70" zoomScaleNormal="70" workbookViewId="0">
      <selection activeCell="P311" sqref="P31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31.88671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4"/>
      <c r="G2" s="94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4"/>
      <c r="G3" s="91"/>
    </row>
    <row r="4" spans="1:19">
      <c r="F4" s="94"/>
      <c r="G4" s="94"/>
      <c r="I4" s="1"/>
      <c r="L4" s="110"/>
      <c r="M4" s="111"/>
      <c r="N4" s="108"/>
      <c r="O4" s="109"/>
    </row>
    <row r="5" spans="1:19">
      <c r="A5" s="48"/>
      <c r="B5" s="48"/>
      <c r="C5" s="1" t="s">
        <v>75</v>
      </c>
      <c r="I5" s="94"/>
      <c r="K5" s="177"/>
      <c r="L5" s="112"/>
      <c r="M5" s="111"/>
      <c r="N5" s="108"/>
      <c r="O5" s="109"/>
    </row>
    <row r="6" spans="1:19">
      <c r="A6" s="182"/>
      <c r="B6" s="155" t="s">
        <v>62</v>
      </c>
      <c r="C6" s="155" t="s">
        <v>43</v>
      </c>
      <c r="D6" s="155" t="s">
        <v>44</v>
      </c>
      <c r="E6" s="155" t="s">
        <v>71</v>
      </c>
      <c r="F6" s="155" t="s">
        <v>63</v>
      </c>
      <c r="G6" s="155" t="s">
        <v>64</v>
      </c>
      <c r="H6" s="155" t="s">
        <v>76</v>
      </c>
      <c r="I6" s="162" t="s">
        <v>91</v>
      </c>
      <c r="L6" s="163" t="s">
        <v>92</v>
      </c>
      <c r="M6" s="91"/>
      <c r="N6" s="103"/>
    </row>
    <row r="7" spans="1:19">
      <c r="A7" s="150" t="s">
        <v>47</v>
      </c>
      <c r="B7" s="150" cm="1">
        <f t="array" ref="B7:B9">Overview!B11:B13</f>
        <v>1</v>
      </c>
      <c r="C7" s="151">
        <f>SUM(N16:N80)</f>
        <v>0.67999976892735525</v>
      </c>
      <c r="D7" s="151">
        <f>SUM(_xlfn.ANCHORARRAY(N88))*F7</f>
        <v>0.26000000388172995</v>
      </c>
      <c r="E7" s="183">
        <f>SUM(C7:D7)</f>
        <v>0.9399997728090852</v>
      </c>
      <c r="F7" s="152">
        <f>M80</f>
        <v>4.1956200146938917E-3</v>
      </c>
      <c r="G7" s="184">
        <f>1/F7</f>
        <v>238.34379579127807</v>
      </c>
      <c r="H7" s="185">
        <f>D7*G7</f>
        <v>61.969387830918549</v>
      </c>
      <c r="I7" s="160" cm="1">
        <f t="array" ref="I7">LOOKUP(2,1/(L16:L79&lt;&gt;0),B16:B79)</f>
        <v>120</v>
      </c>
      <c r="L7" s="160" cm="1">
        <f t="array" ref="L7">LOOKUP(2,1/(_xlfn.ANCHORARRAY(L88)&lt;&gt;0),B16:B79)</f>
        <v>20000</v>
      </c>
      <c r="M7" s="91"/>
      <c r="N7" s="103"/>
    </row>
    <row r="8" spans="1:19">
      <c r="A8" s="150" t="s">
        <v>240</v>
      </c>
      <c r="B8" s="150">
        <v>2</v>
      </c>
      <c r="C8" s="151">
        <f>SUM(_xlfn.ANCHORARRAY(N158))/B8</f>
        <v>0.32020989855910986</v>
      </c>
      <c r="D8" s="151">
        <f>SUM(_xlfn.ANCHORARRAY(N229))*F8/B8</f>
        <v>0.61979011104798221</v>
      </c>
      <c r="E8" s="183">
        <f>SUM(C8:D8)</f>
        <v>0.94000000960709207</v>
      </c>
      <c r="F8" s="152">
        <f>M222</f>
        <v>2.0970757162946694E-2</v>
      </c>
      <c r="G8" s="184">
        <f>1/F8</f>
        <v>47.685450374052472</v>
      </c>
      <c r="H8" s="185">
        <f>D8*G8</f>
        <v>29.554970582707025</v>
      </c>
      <c r="I8" s="160" cm="1">
        <f t="array" ref="I8">LOOKUP(2,1/(L158:L221&lt;&gt;0),B16:B79)</f>
        <v>120</v>
      </c>
      <c r="L8" s="160" cm="1">
        <f t="array" ref="L8">LOOKUP(2,1/(_xlfn.ANCHORARRAY(L229)&lt;&gt;0),B16:B79)</f>
        <v>20000</v>
      </c>
      <c r="M8" s="91"/>
      <c r="N8" s="103"/>
    </row>
    <row r="9" spans="1:19">
      <c r="A9" s="150" t="s">
        <v>49</v>
      </c>
      <c r="B9" s="150">
        <v>75</v>
      </c>
      <c r="C9" s="151">
        <f>N81</f>
        <v>0</v>
      </c>
      <c r="D9" s="151">
        <f>SUM(_xlfn.ANCHORARRAY(N299))/B9</f>
        <v>0.92499967665385463</v>
      </c>
      <c r="E9" s="183">
        <f>SUM(C9:D9)</f>
        <v>0.92499967665385463</v>
      </c>
      <c r="F9" s="186">
        <f>E81</f>
        <v>1</v>
      </c>
      <c r="G9" s="184">
        <f>1/F9</f>
        <v>1</v>
      </c>
      <c r="H9" s="185">
        <f>D9*G9*B9</f>
        <v>69.374975749039095</v>
      </c>
      <c r="I9" s="161"/>
      <c r="L9" s="161" cm="1">
        <f t="array" ref="L9">LOOKUP(2,1/(_xlfn.ANCHORARRAY(L299)&lt;&gt;0),B16:B79)</f>
        <v>20000</v>
      </c>
      <c r="M9" s="91"/>
      <c r="N9" s="103"/>
    </row>
    <row r="10" spans="1:19">
      <c r="A10" s="48"/>
      <c r="B10" s="48"/>
      <c r="C10" s="1"/>
      <c r="D10" s="93"/>
      <c r="E10" s="48"/>
      <c r="F10" s="1"/>
      <c r="H10" s="12"/>
      <c r="I10" s="48"/>
      <c r="J10" s="48"/>
      <c r="K10" s="48"/>
      <c r="L10" s="105"/>
      <c r="M10" s="94"/>
      <c r="N10" s="94"/>
    </row>
    <row r="11" spans="1:19">
      <c r="A11" s="48"/>
      <c r="B11" s="48"/>
      <c r="C11" s="1"/>
      <c r="D11" s="1"/>
      <c r="E11" s="93"/>
      <c r="F11" s="1"/>
      <c r="H11" s="12"/>
      <c r="I11" s="48"/>
      <c r="J11" s="48"/>
      <c r="K11" s="48"/>
      <c r="L11" s="105"/>
      <c r="M11" s="94"/>
      <c r="N11" s="94"/>
    </row>
    <row r="12" spans="1:19" s="53" customFormat="1">
      <c r="A12" s="210" t="s">
        <v>304</v>
      </c>
      <c r="B12" s="210"/>
      <c r="C12" s="210"/>
      <c r="D12" s="210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2">
        <v>1000000000</v>
      </c>
      <c r="C14" s="171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5" t="s">
        <v>52</v>
      </c>
      <c r="B15" s="115" t="s">
        <v>53</v>
      </c>
      <c r="C15" s="115" t="s">
        <v>65</v>
      </c>
      <c r="D15" s="115" t="s">
        <v>66</v>
      </c>
      <c r="E15" s="115" t="s">
        <v>67</v>
      </c>
      <c r="F15" s="115" t="s">
        <v>77</v>
      </c>
      <c r="H15" s="115" t="s">
        <v>55</v>
      </c>
      <c r="I15" s="115" t="s">
        <v>57</v>
      </c>
      <c r="J15" s="115" t="s">
        <v>58</v>
      </c>
      <c r="K15" s="115" t="s">
        <v>59</v>
      </c>
      <c r="L15" s="115" t="s">
        <v>60</v>
      </c>
      <c r="M15" s="115" t="s">
        <v>61</v>
      </c>
      <c r="N15" s="115" t="s">
        <v>54</v>
      </c>
      <c r="P15" s="155" t="s">
        <v>301</v>
      </c>
      <c r="Q15" s="155" t="s">
        <v>302</v>
      </c>
      <c r="R15" s="155" t="s">
        <v>281</v>
      </c>
      <c r="S15" s="155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1" t="str">
        <f>"("&amp;$A16&amp;", "&amp;$B16&amp;"]"</f>
        <v>(-1, 0]</v>
      </c>
      <c r="I16" s="170">
        <v>0.96</v>
      </c>
      <c r="J16" s="178" cm="1">
        <f t="array" ref="J16:J80">E16:E80*I16:I80</f>
        <v>0.71902611632312174</v>
      </c>
      <c r="K16" s="178" cm="1">
        <f t="array" ref="K16:K79">J16:J79/SUM(_xlfn.ANCHORARRAY(J16))</f>
        <v>0.7170640585721576</v>
      </c>
      <c r="L16" s="187" cm="1">
        <f t="array" ref="L16:L80">INT(K16:K80*$B$2)</f>
        <v>717064058</v>
      </c>
      <c r="M16" s="178" cm="1">
        <f t="array" ref="M16:M80">_xlfn.LET(_xlpm.x, L16:L80, _xlpm.x/SUM(_xlpm.x))</f>
        <v>0.71705585703216312</v>
      </c>
      <c r="N16" s="178" cm="1">
        <f t="array" ref="N16:N80">M16:M80*F16:F80</f>
        <v>0</v>
      </c>
      <c r="O16" s="104"/>
      <c r="P16" s="178" cm="1">
        <f t="array" ref="P16:P79">M16:M79</f>
        <v>0.71705585703216312</v>
      </c>
      <c r="Q16" s="178">
        <v>0.71705585703216312</v>
      </c>
      <c r="R16" s="178">
        <v>0.72554635178004934</v>
      </c>
      <c r="S16" s="188" cm="1">
        <f t="array" ref="S16:S79">_xlfn.LET(_xlpm.x, Q16:Q79/M16:M79, IF(ISERR(_xlpm.x), 0, ROUND(_xlpm.x,2)))</f>
        <v>1</v>
      </c>
    </row>
    <row r="17" spans="1:19">
      <c r="A17" s="150">
        <v>0</v>
      </c>
      <c r="B17" s="150">
        <v>1</v>
      </c>
      <c r="C17" s="189">
        <v>134671370</v>
      </c>
      <c r="D17" s="189">
        <v>5869389535</v>
      </c>
      <c r="E17" s="178">
        <v>0.13649527639219697</v>
      </c>
      <c r="F17" s="190">
        <v>0.43583053584440407</v>
      </c>
      <c r="G17" s="47">
        <v>-44364</v>
      </c>
      <c r="H17" s="141" t="str">
        <f t="shared" ref="H17:H79" si="0">"("&amp;$A17&amp;", "&amp;$B17&amp;"]"</f>
        <v>(0, 1]</v>
      </c>
      <c r="I17" s="170">
        <v>1.18</v>
      </c>
      <c r="J17" s="178">
        <v>0.16106442614279243</v>
      </c>
      <c r="K17" s="178">
        <v>0.16062491817702609</v>
      </c>
      <c r="L17" s="187">
        <v>160624918</v>
      </c>
      <c r="M17" s="178">
        <v>0.16062308095382313</v>
      </c>
      <c r="N17" s="178">
        <v>7.0004443441083836E-2</v>
      </c>
      <c r="O17" s="104"/>
      <c r="P17" s="178">
        <v>0.16062308095382313</v>
      </c>
      <c r="Q17" s="178">
        <v>0.16062308095382313</v>
      </c>
      <c r="R17" s="178">
        <v>0.15905886499823757</v>
      </c>
      <c r="S17" s="188">
        <v>1</v>
      </c>
    </row>
    <row r="18" spans="1:19">
      <c r="A18" s="150">
        <v>1</v>
      </c>
      <c r="B18" s="150">
        <v>2</v>
      </c>
      <c r="C18" s="189">
        <v>34304589</v>
      </c>
      <c r="D18" s="189">
        <v>5136293060</v>
      </c>
      <c r="E18" s="178">
        <v>3.4769189301896312E-2</v>
      </c>
      <c r="F18" s="190">
        <v>1.4972612148188105</v>
      </c>
      <c r="G18" s="81">
        <f>1+G17*G16</f>
        <v>0.95563600000000004</v>
      </c>
      <c r="H18" s="141" t="str">
        <f t="shared" si="0"/>
        <v>(1, 2]</v>
      </c>
      <c r="I18" s="170">
        <v>1.31</v>
      </c>
      <c r="J18" s="178">
        <v>4.5547637985484168E-2</v>
      </c>
      <c r="K18" s="178">
        <v>4.5423348903184183E-2</v>
      </c>
      <c r="L18" s="187">
        <v>45423348</v>
      </c>
      <c r="M18" s="178">
        <v>4.5422828499110453E-2</v>
      </c>
      <c r="N18" s="178">
        <v>6.80098393790846E-2</v>
      </c>
      <c r="O18" s="104"/>
      <c r="P18" s="178">
        <v>4.5422828499110453E-2</v>
      </c>
      <c r="Q18" s="178">
        <v>4.5422828499110453E-2</v>
      </c>
      <c r="R18" s="178">
        <v>4.9788508988367994E-2</v>
      </c>
      <c r="S18" s="188">
        <v>1</v>
      </c>
    </row>
    <row r="19" spans="1:19">
      <c r="A19" s="150">
        <v>2</v>
      </c>
      <c r="B19" s="150">
        <v>3</v>
      </c>
      <c r="C19" s="189">
        <v>16020309</v>
      </c>
      <c r="D19" s="189">
        <v>4033651395</v>
      </c>
      <c r="E19" s="178">
        <v>1.6237278233995841E-2</v>
      </c>
      <c r="F19" s="190">
        <v>2.5178362009122295</v>
      </c>
      <c r="G19" s="81"/>
      <c r="H19" s="141" t="str">
        <f t="shared" si="0"/>
        <v>(2, 3]</v>
      </c>
      <c r="I19" s="170">
        <v>1.33</v>
      </c>
      <c r="J19" s="178">
        <v>2.159558005121447E-2</v>
      </c>
      <c r="K19" s="178">
        <v>2.1536650654542862E-2</v>
      </c>
      <c r="L19" s="187">
        <v>21536650</v>
      </c>
      <c r="M19" s="178">
        <v>2.1536403688151018E-2</v>
      </c>
      <c r="N19" s="178">
        <v>5.4225136843486288E-2</v>
      </c>
      <c r="O19" s="104"/>
      <c r="P19" s="178">
        <v>2.1536403688151018E-2</v>
      </c>
      <c r="Q19" s="178">
        <v>2.1536403688151018E-2</v>
      </c>
      <c r="R19" s="178">
        <v>2.1457525555163906E-2</v>
      </c>
      <c r="S19" s="188">
        <v>1</v>
      </c>
    </row>
    <row r="20" spans="1:19">
      <c r="A20" s="150">
        <v>3</v>
      </c>
      <c r="B20" s="150">
        <v>4</v>
      </c>
      <c r="C20" s="189">
        <v>7967455</v>
      </c>
      <c r="D20" s="189">
        <v>2842347285</v>
      </c>
      <c r="E20" s="178">
        <v>8.0753613211731017E-3</v>
      </c>
      <c r="F20" s="190">
        <v>3.5674469262769604</v>
      </c>
      <c r="G20" s="176"/>
      <c r="H20" s="141" t="str">
        <f t="shared" si="0"/>
        <v>(3, 4]</v>
      </c>
      <c r="I20" s="170">
        <v>1.44</v>
      </c>
      <c r="J20" s="178">
        <v>1.1628520302489266E-2</v>
      </c>
      <c r="K20" s="178">
        <v>1.1596788731307379E-2</v>
      </c>
      <c r="L20" s="187">
        <v>11596788</v>
      </c>
      <c r="M20" s="178">
        <v>1.1596655369052545E-2</v>
      </c>
      <c r="N20" s="178">
        <v>4.1370452551419711E-2</v>
      </c>
      <c r="O20" s="104"/>
      <c r="P20" s="178">
        <v>1.1596655369052545E-2</v>
      </c>
      <c r="Q20" s="178">
        <v>1.1596655369052545E-2</v>
      </c>
      <c r="R20" s="178">
        <v>9.4289742685935846E-3</v>
      </c>
      <c r="S20" s="188">
        <v>1</v>
      </c>
    </row>
    <row r="21" spans="1:19">
      <c r="A21" s="150">
        <v>4</v>
      </c>
      <c r="B21" s="150">
        <v>5</v>
      </c>
      <c r="C21" s="189">
        <v>5578706</v>
      </c>
      <c r="D21" s="189">
        <v>2564213210</v>
      </c>
      <c r="E21" s="178">
        <v>5.6542605706083448E-3</v>
      </c>
      <c r="F21" s="190">
        <v>4.5964300861167446</v>
      </c>
      <c r="G21" s="176"/>
      <c r="H21" s="141" t="str">
        <f t="shared" si="0"/>
        <v>(4, 5]</v>
      </c>
      <c r="I21" s="170">
        <v>1.62</v>
      </c>
      <c r="J21" s="178">
        <v>9.1599021243855185E-3</v>
      </c>
      <c r="K21" s="178">
        <v>9.1349068473667531E-3</v>
      </c>
      <c r="L21" s="187">
        <v>9134906</v>
      </c>
      <c r="M21" s="178">
        <v>9.1348015252749552E-3</v>
      </c>
      <c r="N21" s="178">
        <v>4.1987476561478936E-2</v>
      </c>
      <c r="O21" s="104"/>
      <c r="P21" s="178">
        <v>9.1348015252749552E-3</v>
      </c>
      <c r="Q21" s="178">
        <v>9.1348015252749552E-3</v>
      </c>
      <c r="R21" s="178">
        <v>6.2566090941134998E-3</v>
      </c>
      <c r="S21" s="188">
        <v>1</v>
      </c>
    </row>
    <row r="22" spans="1:19">
      <c r="A22" s="150">
        <v>5</v>
      </c>
      <c r="B22" s="150">
        <v>6</v>
      </c>
      <c r="C22" s="189">
        <v>4158567</v>
      </c>
      <c r="D22" s="189">
        <v>2322704910</v>
      </c>
      <c r="E22" s="178">
        <v>4.214888079481699E-3</v>
      </c>
      <c r="F22" s="190">
        <v>5.5853492561259683</v>
      </c>
      <c r="G22" s="176">
        <v>1.79</v>
      </c>
      <c r="H22" s="141" t="str">
        <f t="shared" si="0"/>
        <v>(5, 6]</v>
      </c>
      <c r="I22" s="170" cm="1">
        <f t="array" ref="I22:I79">G22:G79*G18</f>
        <v>1.7105884400000002</v>
      </c>
      <c r="J22" s="178">
        <v>7.2099388246551965E-3</v>
      </c>
      <c r="K22" s="178">
        <v>7.1902645513099786E-3</v>
      </c>
      <c r="L22" s="187">
        <v>7190264</v>
      </c>
      <c r="M22" s="178">
        <v>7.1901817658911434E-3</v>
      </c>
      <c r="N22" s="178">
        <v>4.0159676377530602E-2</v>
      </c>
      <c r="O22" s="104"/>
      <c r="P22" s="178">
        <v>7.1901817658911434E-3</v>
      </c>
      <c r="Q22" s="178">
        <v>7.1901817658911434E-3</v>
      </c>
      <c r="R22" s="178">
        <v>5.37539654564681E-3</v>
      </c>
      <c r="S22" s="188">
        <v>1</v>
      </c>
    </row>
    <row r="23" spans="1:19">
      <c r="A23" s="150">
        <v>6</v>
      </c>
      <c r="B23" s="150">
        <v>7</v>
      </c>
      <c r="C23" s="189">
        <v>2772263</v>
      </c>
      <c r="D23" s="189">
        <v>1818622450</v>
      </c>
      <c r="E23" s="178">
        <v>2.8098088288317042E-3</v>
      </c>
      <c r="F23" s="190">
        <v>6.5600646475460671</v>
      </c>
      <c r="G23" s="176">
        <v>1.24</v>
      </c>
      <c r="H23" s="141" t="str">
        <f t="shared" si="0"/>
        <v>(6, 7]</v>
      </c>
      <c r="I23" s="170">
        <v>1.18498864</v>
      </c>
      <c r="J23" s="178">
        <v>3.3295915427372742E-3</v>
      </c>
      <c r="K23" s="178">
        <v>3.3205058492615223E-3</v>
      </c>
      <c r="L23" s="187">
        <v>3320505</v>
      </c>
      <c r="M23" s="178">
        <v>3.3204670238186486E-3</v>
      </c>
      <c r="N23" s="178">
        <v>2.1782478336295222E-2</v>
      </c>
      <c r="O23" s="104"/>
      <c r="P23" s="178">
        <v>3.3204670238186486E-3</v>
      </c>
      <c r="Q23" s="178">
        <v>3.3204670238186486E-3</v>
      </c>
      <c r="R23" s="178">
        <v>2.5114557631300671E-3</v>
      </c>
      <c r="S23" s="188">
        <v>1</v>
      </c>
    </row>
    <row r="24" spans="1:19">
      <c r="A24" s="150">
        <v>7</v>
      </c>
      <c r="B24" s="150">
        <v>8</v>
      </c>
      <c r="C24" s="189">
        <v>2871865</v>
      </c>
      <c r="D24" s="189">
        <v>2188753410</v>
      </c>
      <c r="E24" s="178">
        <v>2.9107597771974602E-3</v>
      </c>
      <c r="F24" s="190">
        <v>7.6213659416441928</v>
      </c>
      <c r="G24" s="176">
        <v>1.02</v>
      </c>
      <c r="H24" s="141" t="str">
        <f t="shared" si="0"/>
        <v>(7, 8]</v>
      </c>
      <c r="I24" s="170">
        <v>0.97474872000000001</v>
      </c>
      <c r="J24" s="178">
        <v>2.8372593670507097E-3</v>
      </c>
      <c r="K24" s="178">
        <v>2.8295171354318018E-3</v>
      </c>
      <c r="L24" s="187">
        <v>2829517</v>
      </c>
      <c r="M24" s="178">
        <v>2.8294846391841814E-3</v>
      </c>
      <c r="N24" s="178">
        <v>2.156453786148373E-2</v>
      </c>
      <c r="O24" s="104"/>
      <c r="P24" s="178">
        <v>2.8294846391841814E-3</v>
      </c>
      <c r="Q24" s="178">
        <v>2.8294846391841814E-3</v>
      </c>
      <c r="R24" s="178">
        <v>3.0842439196334154E-3</v>
      </c>
      <c r="S24" s="188">
        <v>1</v>
      </c>
    </row>
    <row r="25" spans="1:19">
      <c r="A25" s="150">
        <v>8</v>
      </c>
      <c r="B25" s="150">
        <v>9</v>
      </c>
      <c r="C25" s="189">
        <v>2105410</v>
      </c>
      <c r="D25" s="189">
        <v>1810360075</v>
      </c>
      <c r="E25" s="178">
        <v>2.1339243810239356E-3</v>
      </c>
      <c r="F25" s="190">
        <v>8.5986106031604308</v>
      </c>
      <c r="G25" s="176">
        <v>1.26</v>
      </c>
      <c r="H25" s="141" t="str">
        <f t="shared" si="0"/>
        <v>(8, 9]</v>
      </c>
      <c r="I25" s="170">
        <v>1.2041013600000001</v>
      </c>
      <c r="J25" s="178">
        <v>2.5694612493280793E-3</v>
      </c>
      <c r="K25" s="178">
        <v>2.5624497774975061E-3</v>
      </c>
      <c r="L25" s="187">
        <v>2562449</v>
      </c>
      <c r="M25" s="178">
        <v>2.5624196936059641E-3</v>
      </c>
      <c r="N25" s="178">
        <v>2.2033249147187347E-2</v>
      </c>
      <c r="O25" s="104"/>
      <c r="P25" s="178">
        <v>2.5624196936059641E-3</v>
      </c>
      <c r="Q25" s="178">
        <v>2.5624196936059641E-3</v>
      </c>
      <c r="R25" s="178">
        <v>2.687698272823405E-3</v>
      </c>
      <c r="S25" s="188">
        <v>1</v>
      </c>
    </row>
    <row r="26" spans="1:19">
      <c r="A26" s="150">
        <v>9</v>
      </c>
      <c r="B26" s="150">
        <v>10</v>
      </c>
      <c r="C26" s="189">
        <v>1954254</v>
      </c>
      <c r="D26" s="189">
        <v>1885134195</v>
      </c>
      <c r="E26" s="178">
        <v>1.980721216919056E-3</v>
      </c>
      <c r="F26" s="190">
        <v>9.6463110475915617</v>
      </c>
      <c r="G26" s="176">
        <v>1.21</v>
      </c>
      <c r="H26" s="141" t="str">
        <f t="shared" si="0"/>
        <v>(9, 10]</v>
      </c>
      <c r="I26" s="170">
        <v>1.15631956</v>
      </c>
      <c r="J26" s="178">
        <v>2.2903466860305075E-3</v>
      </c>
      <c r="K26" s="178">
        <v>2.2840968539789251E-3</v>
      </c>
      <c r="L26" s="187">
        <v>2284096</v>
      </c>
      <c r="M26" s="178">
        <v>2.2840698770928156E-3</v>
      </c>
      <c r="N26" s="178">
        <v>2.2032848488871527E-2</v>
      </c>
      <c r="O26" s="104"/>
      <c r="P26" s="178">
        <v>2.2840698770928156E-3</v>
      </c>
      <c r="Q26" s="178">
        <v>2.2840698770928156E-3</v>
      </c>
      <c r="R26" s="178">
        <v>2.2470919985900597E-3</v>
      </c>
      <c r="S26" s="188">
        <v>1</v>
      </c>
    </row>
    <row r="27" spans="1:19">
      <c r="A27" s="150">
        <v>10</v>
      </c>
      <c r="B27" s="150">
        <v>15</v>
      </c>
      <c r="C27" s="189">
        <v>6734651</v>
      </c>
      <c r="D27" s="189">
        <v>8382998890</v>
      </c>
      <c r="E27" s="178">
        <v>6.8258609803255555E-3</v>
      </c>
      <c r="F27" s="190">
        <v>12.447562449783961</v>
      </c>
      <c r="G27" s="176">
        <v>0.48</v>
      </c>
      <c r="H27" s="141" t="str">
        <f t="shared" si="0"/>
        <v>(10, 15]</v>
      </c>
      <c r="I27" s="170">
        <v>0.45870527999999999</v>
      </c>
      <c r="J27" s="178">
        <v>3.1310584722213084E-3</v>
      </c>
      <c r="K27" s="178">
        <v>3.1225145300686108E-3</v>
      </c>
      <c r="L27" s="187">
        <v>3122514</v>
      </c>
      <c r="M27" s="178">
        <v>3.1224782882158177E-3</v>
      </c>
      <c r="N27" s="178">
        <v>3.886724349066091E-2</v>
      </c>
      <c r="O27" s="104"/>
      <c r="P27" s="178">
        <v>3.1224782882158177E-3</v>
      </c>
      <c r="Q27" s="178">
        <v>3.1224782882158177E-3</v>
      </c>
      <c r="R27" s="178">
        <v>4.9788508988367992E-3</v>
      </c>
      <c r="S27" s="188">
        <v>1</v>
      </c>
    </row>
    <row r="28" spans="1:19">
      <c r="A28" s="150">
        <v>15</v>
      </c>
      <c r="B28" s="150">
        <v>20</v>
      </c>
      <c r="C28" s="189">
        <v>4528931</v>
      </c>
      <c r="D28" s="189">
        <v>7919233365</v>
      </c>
      <c r="E28" s="178">
        <v>4.5902680622183396E-3</v>
      </c>
      <c r="F28" s="190">
        <v>17.485877715955485</v>
      </c>
      <c r="G28" s="176">
        <v>1.1299999999999999</v>
      </c>
      <c r="H28" s="179" t="str">
        <f t="shared" si="0"/>
        <v>(15, 20]</v>
      </c>
      <c r="I28" s="170">
        <v>1.0798686799999999</v>
      </c>
      <c r="J28" s="178">
        <v>4.9568867131938761E-3</v>
      </c>
      <c r="K28" s="178">
        <v>4.9433605035396188E-3</v>
      </c>
      <c r="L28" s="187">
        <v>4943360</v>
      </c>
      <c r="M28" s="178">
        <v>4.9433034634382891E-3</v>
      </c>
      <c r="N28" s="178">
        <v>8.6437999874541149E-2</v>
      </c>
      <c r="O28" s="104"/>
      <c r="P28" s="178">
        <v>4.9433034634382891E-3</v>
      </c>
      <c r="Q28" s="178">
        <v>4.9433034634382891E-3</v>
      </c>
      <c r="R28" s="178">
        <v>2.3352132534367291E-3</v>
      </c>
      <c r="S28" s="188">
        <v>1</v>
      </c>
    </row>
    <row r="29" spans="1:19">
      <c r="A29" s="150">
        <v>20</v>
      </c>
      <c r="B29" s="150">
        <v>25</v>
      </c>
      <c r="C29" s="189">
        <v>3129796</v>
      </c>
      <c r="D29" s="189">
        <v>7054318865</v>
      </c>
      <c r="E29" s="178">
        <v>3.1721840363782778E-3</v>
      </c>
      <c r="F29" s="190">
        <v>22.539228962526632</v>
      </c>
      <c r="G29" s="176">
        <v>0.54</v>
      </c>
      <c r="H29" s="141" t="str">
        <f t="shared" si="0"/>
        <v>(20, 25]</v>
      </c>
      <c r="I29" s="170">
        <v>0.51604344000000002</v>
      </c>
      <c r="J29" s="178">
        <v>1.6369847624457317E-3</v>
      </c>
      <c r="K29" s="178">
        <v>1.6325178055877651E-3</v>
      </c>
      <c r="L29" s="187">
        <v>1632517</v>
      </c>
      <c r="M29" s="178">
        <v>1.6324983291166099E-3</v>
      </c>
      <c r="N29" s="178">
        <v>3.6795253620901427E-2</v>
      </c>
      <c r="O29" s="104"/>
      <c r="P29" s="178">
        <v>1.6324983291166099E-3</v>
      </c>
      <c r="Q29" s="178">
        <v>1.6324983291166099E-3</v>
      </c>
      <c r="R29" s="178">
        <v>1.8064857243567148E-3</v>
      </c>
      <c r="S29" s="188">
        <v>1</v>
      </c>
    </row>
    <row r="30" spans="1:19">
      <c r="A30" s="150">
        <v>25</v>
      </c>
      <c r="B30" s="150">
        <v>30</v>
      </c>
      <c r="C30" s="189">
        <v>2506990</v>
      </c>
      <c r="D30" s="189">
        <v>6905395465</v>
      </c>
      <c r="E30" s="178">
        <v>2.540943134108414E-3</v>
      </c>
      <c r="F30" s="190">
        <v>27.544567249969088</v>
      </c>
      <c r="G30" s="176">
        <v>0.2</v>
      </c>
      <c r="H30" s="141" t="str">
        <f t="shared" si="0"/>
        <v>(25, 30]</v>
      </c>
      <c r="I30" s="170">
        <v>0.19112720000000002</v>
      </c>
      <c r="J30" s="178">
        <v>4.8564334658136572E-4</v>
      </c>
      <c r="K30" s="178">
        <v>4.843181370086777E-4</v>
      </c>
      <c r="L30" s="187">
        <v>484318</v>
      </c>
      <c r="M30" s="178">
        <v>4.8431246091838449E-4</v>
      </c>
      <c r="N30" s="178">
        <v>1.3340177149764468E-2</v>
      </c>
      <c r="O30" s="104"/>
      <c r="P30" s="178">
        <v>4.8431246091838449E-4</v>
      </c>
      <c r="Q30" s="178">
        <v>4.8431246091838449E-4</v>
      </c>
      <c r="R30" s="178">
        <v>8.8121254846669017E-4</v>
      </c>
      <c r="S30" s="188">
        <v>1</v>
      </c>
    </row>
    <row r="31" spans="1:19">
      <c r="A31" s="150">
        <v>30</v>
      </c>
      <c r="B31" s="150">
        <v>35</v>
      </c>
      <c r="C31" s="189">
        <v>1878754</v>
      </c>
      <c r="D31" s="189">
        <v>6111962030</v>
      </c>
      <c r="E31" s="178">
        <v>1.9041986912507506E-3</v>
      </c>
      <c r="F31" s="190">
        <v>32.531997430211725</v>
      </c>
      <c r="G31" s="176">
        <v>0.22</v>
      </c>
      <c r="H31" s="141" t="str">
        <f t="shared" si="0"/>
        <v>(30, 35]</v>
      </c>
      <c r="I31" s="170">
        <v>0.21023992</v>
      </c>
      <c r="J31" s="178">
        <v>4.0033858051266249E-4</v>
      </c>
      <c r="K31" s="178">
        <v>3.9924614812797865E-4</v>
      </c>
      <c r="L31" s="187">
        <v>399246</v>
      </c>
      <c r="M31" s="178">
        <v>3.9924143387572077E-4</v>
      </c>
      <c r="N31" s="178">
        <v>1.2988121300878992E-2</v>
      </c>
      <c r="O31" s="104"/>
      <c r="P31" s="178">
        <v>3.9924143387572077E-4</v>
      </c>
      <c r="Q31" s="178">
        <v>3.9924143387572077E-4</v>
      </c>
      <c r="R31" s="178">
        <v>4.8466690165667957E-4</v>
      </c>
      <c r="S31" s="188">
        <v>1</v>
      </c>
    </row>
    <row r="32" spans="1:19">
      <c r="A32" s="150">
        <v>35</v>
      </c>
      <c r="B32" s="150">
        <v>40</v>
      </c>
      <c r="C32" s="189">
        <v>1621830</v>
      </c>
      <c r="D32" s="189">
        <v>6089148510</v>
      </c>
      <c r="E32" s="178">
        <v>1.6437950702599729E-3</v>
      </c>
      <c r="F32" s="190">
        <v>37.544924622186052</v>
      </c>
      <c r="G32" s="176">
        <v>0.33</v>
      </c>
      <c r="H32" s="179" t="str">
        <f t="shared" si="0"/>
        <v>(35, 40]</v>
      </c>
      <c r="I32" s="170">
        <v>0.31535988000000004</v>
      </c>
      <c r="J32" s="178">
        <v>5.1838701610177674E-4</v>
      </c>
      <c r="K32" s="178">
        <v>5.1697245654705177E-4</v>
      </c>
      <c r="L32" s="187">
        <v>516972</v>
      </c>
      <c r="M32" s="178">
        <v>5.1696608745885775E-4</v>
      </c>
      <c r="N32" s="178">
        <v>1.9409452785869256E-2</v>
      </c>
      <c r="O32" s="104"/>
      <c r="P32" s="178">
        <v>5.1696608745885775E-4</v>
      </c>
      <c r="Q32" s="178">
        <v>5.1696608745885775E-4</v>
      </c>
      <c r="R32" s="178">
        <v>7.0497003877335212E-4</v>
      </c>
      <c r="S32" s="188">
        <v>1</v>
      </c>
    </row>
    <row r="33" spans="1:19">
      <c r="A33" s="150">
        <v>40</v>
      </c>
      <c r="B33" s="150">
        <v>45</v>
      </c>
      <c r="C33" s="189">
        <v>1336896</v>
      </c>
      <c r="D33" s="189">
        <v>5698648415</v>
      </c>
      <c r="E33" s="178">
        <v>1.3550020990179467E-3</v>
      </c>
      <c r="F33" s="190">
        <v>42.625966529932022</v>
      </c>
      <c r="G33" s="176">
        <v>0.16</v>
      </c>
      <c r="H33" s="141" t="str">
        <f t="shared" si="0"/>
        <v>(40, 45]</v>
      </c>
      <c r="I33" s="170">
        <v>0.15290176</v>
      </c>
      <c r="J33" s="178">
        <v>2.0718220574353832E-4</v>
      </c>
      <c r="K33" s="178">
        <v>2.0661685290945814E-4</v>
      </c>
      <c r="L33" s="187">
        <v>206616</v>
      </c>
      <c r="M33" s="178">
        <v>2.066136369598341E-4</v>
      </c>
      <c r="N33" s="178">
        <v>8.8071059736774138E-3</v>
      </c>
      <c r="O33" s="104"/>
      <c r="P33" s="178">
        <v>2.066136369598341E-4</v>
      </c>
      <c r="Q33" s="178">
        <v>2.066136369598341E-4</v>
      </c>
      <c r="R33" s="178">
        <v>3.5248501938667606E-4</v>
      </c>
      <c r="S33" s="188">
        <v>1</v>
      </c>
    </row>
    <row r="34" spans="1:19">
      <c r="A34" s="150">
        <v>45</v>
      </c>
      <c r="B34" s="150">
        <v>50</v>
      </c>
      <c r="C34" s="189">
        <v>1129963</v>
      </c>
      <c r="D34" s="189">
        <v>5386108480</v>
      </c>
      <c r="E34" s="178">
        <v>1.1452665254534505E-3</v>
      </c>
      <c r="F34" s="190">
        <v>47.666237567070787</v>
      </c>
      <c r="G34" s="176">
        <v>0.2</v>
      </c>
      <c r="H34" s="141" t="str">
        <f t="shared" si="0"/>
        <v>(45, 50]</v>
      </c>
      <c r="I34" s="170">
        <v>0.19112720000000002</v>
      </c>
      <c r="J34" s="178">
        <v>2.1889158426364677E-4</v>
      </c>
      <c r="K34" s="178">
        <v>2.1829427921481E-4</v>
      </c>
      <c r="L34" s="187">
        <v>218294</v>
      </c>
      <c r="M34" s="178">
        <v>2.1829150340007563E-4</v>
      </c>
      <c r="N34" s="178">
        <v>1.0405134659941046E-2</v>
      </c>
      <c r="O34" s="104"/>
      <c r="P34" s="178">
        <v>2.1829150340007563E-4</v>
      </c>
      <c r="Q34" s="178">
        <v>2.1829150340007563E-4</v>
      </c>
      <c r="R34" s="178">
        <v>1.3218188227000352E-4</v>
      </c>
      <c r="S34" s="188">
        <v>1</v>
      </c>
    </row>
    <row r="35" spans="1:19">
      <c r="A35" s="150">
        <v>50</v>
      </c>
      <c r="B35" s="150">
        <v>60</v>
      </c>
      <c r="C35" s="189">
        <v>1876167</v>
      </c>
      <c r="D35" s="189">
        <v>10300394235</v>
      </c>
      <c r="E35" s="178">
        <v>1.9015766545103015E-3</v>
      </c>
      <c r="F35" s="190">
        <v>54.901265372432199</v>
      </c>
      <c r="G35" s="176">
        <v>0.2</v>
      </c>
      <c r="H35" s="179" t="str">
        <f t="shared" si="0"/>
        <v>(50, 60]</v>
      </c>
      <c r="I35" s="170">
        <v>0.19112720000000002</v>
      </c>
      <c r="J35" s="178">
        <v>3.6344302156192133E-4</v>
      </c>
      <c r="K35" s="178">
        <v>3.6245126871553525E-4</v>
      </c>
      <c r="L35" s="187">
        <v>362451</v>
      </c>
      <c r="M35" s="178">
        <v>3.6244685469532286E-4</v>
      </c>
      <c r="N35" s="178">
        <v>1.9898790953031292E-2</v>
      </c>
      <c r="O35" s="104"/>
      <c r="P35" s="178">
        <v>3.6244685469532286E-4</v>
      </c>
      <c r="Q35" s="178">
        <v>3.6244685469532286E-4</v>
      </c>
      <c r="R35" s="178">
        <v>3.0842439196334157E-4</v>
      </c>
      <c r="S35" s="188">
        <v>1</v>
      </c>
    </row>
    <row r="36" spans="1:19">
      <c r="A36" s="150">
        <v>60</v>
      </c>
      <c r="B36" s="150">
        <v>70</v>
      </c>
      <c r="C36" s="189">
        <v>1368900</v>
      </c>
      <c r="D36" s="189">
        <v>8898541035</v>
      </c>
      <c r="E36" s="178">
        <v>1.3874395415542176E-3</v>
      </c>
      <c r="F36" s="190">
        <v>65.005048104317339</v>
      </c>
      <c r="G36" s="176">
        <v>0.11</v>
      </c>
      <c r="H36" s="141" t="str">
        <f t="shared" si="0"/>
        <v>(60, 70]</v>
      </c>
      <c r="I36" s="170">
        <v>0.10511996</v>
      </c>
      <c r="J36" s="178">
        <v>1.4584758911059768E-4</v>
      </c>
      <c r="K36" s="178">
        <v>1.4544960441132527E-4</v>
      </c>
      <c r="L36" s="187">
        <v>145449</v>
      </c>
      <c r="M36" s="178">
        <v>1.4544733651881224E-4</v>
      </c>
      <c r="N36" s="178">
        <v>9.4548111070502216E-3</v>
      </c>
      <c r="O36" s="104"/>
      <c r="P36" s="178">
        <v>1.4544733651881224E-4</v>
      </c>
      <c r="Q36" s="178">
        <v>1.4544733651881224E-4</v>
      </c>
      <c r="R36" s="178">
        <v>1.7624250969333803E-4</v>
      </c>
      <c r="S36" s="188">
        <v>1</v>
      </c>
    </row>
    <row r="37" spans="1:19">
      <c r="A37" s="150">
        <v>70</v>
      </c>
      <c r="B37" s="150">
        <v>80</v>
      </c>
      <c r="C37" s="189">
        <v>1107148</v>
      </c>
      <c r="D37" s="189">
        <v>8303629765</v>
      </c>
      <c r="E37" s="178">
        <v>1.1221425330942135E-3</v>
      </c>
      <c r="F37" s="190">
        <v>75.00017852175138</v>
      </c>
      <c r="G37" s="176">
        <v>0.12</v>
      </c>
      <c r="H37" s="141" t="str">
        <f t="shared" si="0"/>
        <v>(70, 80]</v>
      </c>
      <c r="I37" s="170">
        <v>0.11467632</v>
      </c>
      <c r="J37" s="178">
        <v>1.2868317621072262E-4</v>
      </c>
      <c r="K37" s="178">
        <v>1.2833202926686187E-4</v>
      </c>
      <c r="L37" s="187">
        <v>128332</v>
      </c>
      <c r="M37" s="178">
        <v>1.2833053228370226E-4</v>
      </c>
      <c r="N37" s="178">
        <v>9.6248128310690486E-3</v>
      </c>
      <c r="O37" s="104"/>
      <c r="P37" s="178">
        <v>1.2833053228370226E-4</v>
      </c>
      <c r="Q37" s="178">
        <v>1.2833053228370226E-4</v>
      </c>
      <c r="R37" s="178">
        <v>1.3218188227000352E-4</v>
      </c>
      <c r="S37" s="188">
        <v>1</v>
      </c>
    </row>
    <row r="38" spans="1:19">
      <c r="A38" s="150">
        <v>80</v>
      </c>
      <c r="B38" s="150">
        <v>90</v>
      </c>
      <c r="C38" s="189">
        <v>880621</v>
      </c>
      <c r="D38" s="189">
        <v>7488356915</v>
      </c>
      <c r="E38" s="178">
        <v>8.9254759041786601E-4</v>
      </c>
      <c r="F38" s="190">
        <v>85.034957319891305</v>
      </c>
      <c r="G38" s="176">
        <v>0</v>
      </c>
      <c r="H38" s="141" t="str">
        <f t="shared" si="0"/>
        <v>(80, 90]</v>
      </c>
      <c r="I38" s="170">
        <v>0</v>
      </c>
      <c r="J38" s="178">
        <v>0</v>
      </c>
      <c r="K38" s="178">
        <v>0</v>
      </c>
      <c r="L38" s="187">
        <v>0</v>
      </c>
      <c r="M38" s="178">
        <v>0</v>
      </c>
      <c r="N38" s="178">
        <v>0</v>
      </c>
      <c r="O38" s="104"/>
      <c r="P38" s="178">
        <v>0</v>
      </c>
      <c r="Q38" s="178">
        <v>0</v>
      </c>
      <c r="R38" s="178">
        <v>0</v>
      </c>
      <c r="S38" s="188">
        <v>0</v>
      </c>
    </row>
    <row r="39" spans="1:19">
      <c r="A39" s="150">
        <v>90</v>
      </c>
      <c r="B39" s="150">
        <v>100</v>
      </c>
      <c r="C39" s="189">
        <v>740089</v>
      </c>
      <c r="D39" s="189">
        <v>7048903000</v>
      </c>
      <c r="E39" s="178">
        <v>7.5011231124941149E-4</v>
      </c>
      <c r="F39" s="190">
        <v>95.24399092541573</v>
      </c>
      <c r="G39" s="176">
        <v>0</v>
      </c>
      <c r="H39" s="141" t="str">
        <f t="shared" si="0"/>
        <v>(90, 100]</v>
      </c>
      <c r="I39" s="170">
        <v>0</v>
      </c>
      <c r="J39" s="178">
        <v>0</v>
      </c>
      <c r="K39" s="178">
        <v>0</v>
      </c>
      <c r="L39" s="187">
        <v>0</v>
      </c>
      <c r="M39" s="178">
        <v>0</v>
      </c>
      <c r="N39" s="178">
        <v>0</v>
      </c>
      <c r="O39" s="104"/>
      <c r="P39" s="178">
        <v>0</v>
      </c>
      <c r="Q39" s="178">
        <v>0</v>
      </c>
      <c r="R39" s="178">
        <v>8.8121254846669015E-5</v>
      </c>
      <c r="S39" s="188">
        <v>0</v>
      </c>
    </row>
    <row r="40" spans="1:19">
      <c r="A40" s="150">
        <v>100</v>
      </c>
      <c r="B40" s="150">
        <v>120</v>
      </c>
      <c r="C40" s="189">
        <v>1141398</v>
      </c>
      <c r="D40" s="189">
        <v>12514373105</v>
      </c>
      <c r="E40" s="178">
        <v>1.1568563940761933E-3</v>
      </c>
      <c r="F40" s="190">
        <v>109.64074849439021</v>
      </c>
      <c r="G40" s="176">
        <v>0.08</v>
      </c>
      <c r="H40" s="141" t="str">
        <f t="shared" si="0"/>
        <v>(100, 120]</v>
      </c>
      <c r="I40" s="170">
        <v>7.6450879999999999E-2</v>
      </c>
      <c r="J40" s="178">
        <v>8.8442689360751769E-5</v>
      </c>
      <c r="K40" s="178">
        <v>8.8201349498072306E-5</v>
      </c>
      <c r="L40" s="187">
        <v>88201</v>
      </c>
      <c r="M40" s="178">
        <v>8.81999912567E-5</v>
      </c>
      <c r="N40" s="178">
        <v>9.6703130585832596E-3</v>
      </c>
      <c r="O40" s="104"/>
      <c r="P40" s="178">
        <v>8.81999912567E-5</v>
      </c>
      <c r="Q40" s="178">
        <v>8.81999912567E-5</v>
      </c>
      <c r="R40" s="178">
        <v>0</v>
      </c>
      <c r="S40" s="188">
        <v>1</v>
      </c>
    </row>
    <row r="41" spans="1:19">
      <c r="A41" s="150">
        <v>120</v>
      </c>
      <c r="B41" s="150">
        <v>140</v>
      </c>
      <c r="C41" s="189">
        <v>816317</v>
      </c>
      <c r="D41" s="189">
        <v>10590153750</v>
      </c>
      <c r="E41" s="178">
        <v>8.2737269650296906E-4</v>
      </c>
      <c r="F41" s="190">
        <v>129.73089804573468</v>
      </c>
      <c r="G41" s="176">
        <v>0</v>
      </c>
      <c r="H41" s="141" t="str">
        <f t="shared" si="0"/>
        <v>(120, 140]</v>
      </c>
      <c r="I41" s="170">
        <v>0</v>
      </c>
      <c r="J41" s="178">
        <v>0</v>
      </c>
      <c r="K41" s="178">
        <v>0</v>
      </c>
      <c r="L41" s="187">
        <v>0</v>
      </c>
      <c r="M41" s="178">
        <v>0</v>
      </c>
      <c r="N41" s="178">
        <v>0</v>
      </c>
      <c r="O41" s="104"/>
      <c r="P41" s="178">
        <v>0</v>
      </c>
      <c r="Q41" s="178">
        <v>0</v>
      </c>
      <c r="R41" s="178">
        <v>4.4060627423334507E-5</v>
      </c>
      <c r="S41" s="188">
        <v>0</v>
      </c>
    </row>
    <row r="42" spans="1:19">
      <c r="A42" s="150">
        <v>140</v>
      </c>
      <c r="B42" s="150">
        <v>160</v>
      </c>
      <c r="C42" s="189">
        <v>633041</v>
      </c>
      <c r="D42" s="189">
        <v>9490295895</v>
      </c>
      <c r="E42" s="178">
        <v>6.4161451882900394E-4</v>
      </c>
      <c r="F42" s="190">
        <v>149.91597534756832</v>
      </c>
      <c r="G42" s="176">
        <v>0</v>
      </c>
      <c r="H42" s="141" t="str">
        <f t="shared" si="0"/>
        <v>(140, 160]</v>
      </c>
      <c r="I42" s="170">
        <v>0</v>
      </c>
      <c r="J42" s="178">
        <v>0</v>
      </c>
      <c r="K42" s="178">
        <v>0</v>
      </c>
      <c r="L42" s="187">
        <v>0</v>
      </c>
      <c r="M42" s="178">
        <v>0</v>
      </c>
      <c r="N42" s="178">
        <v>0</v>
      </c>
      <c r="O42" s="104"/>
      <c r="P42" s="178">
        <v>0</v>
      </c>
      <c r="Q42" s="178">
        <v>0</v>
      </c>
      <c r="R42" s="178">
        <v>8.8121254846669015E-5</v>
      </c>
      <c r="S42" s="188">
        <v>0</v>
      </c>
    </row>
    <row r="43" spans="1:19">
      <c r="A43" s="150">
        <v>160</v>
      </c>
      <c r="B43" s="150">
        <v>180</v>
      </c>
      <c r="C43" s="189">
        <v>482659</v>
      </c>
      <c r="D43" s="189">
        <v>8201830650</v>
      </c>
      <c r="E43" s="178">
        <v>4.8919583730514806E-4</v>
      </c>
      <c r="F43" s="190">
        <v>169.93012976034839</v>
      </c>
      <c r="G43" s="176">
        <v>0</v>
      </c>
      <c r="H43" s="141" t="str">
        <f t="shared" si="0"/>
        <v>(160, 180]</v>
      </c>
      <c r="I43" s="170">
        <v>0</v>
      </c>
      <c r="J43" s="178">
        <v>0</v>
      </c>
      <c r="K43" s="178">
        <v>0</v>
      </c>
      <c r="L43" s="187">
        <v>0</v>
      </c>
      <c r="M43" s="178">
        <v>0</v>
      </c>
      <c r="N43" s="178">
        <v>0</v>
      </c>
      <c r="O43" s="104"/>
      <c r="P43" s="178">
        <v>0</v>
      </c>
      <c r="Q43" s="178">
        <v>0</v>
      </c>
      <c r="R43" s="178">
        <v>0</v>
      </c>
      <c r="S43" s="188">
        <v>0</v>
      </c>
    </row>
    <row r="44" spans="1:19">
      <c r="A44" s="150">
        <v>180</v>
      </c>
      <c r="B44" s="150">
        <v>200</v>
      </c>
      <c r="C44" s="189">
        <v>388393</v>
      </c>
      <c r="D44" s="189">
        <v>7389979140</v>
      </c>
      <c r="E44" s="178">
        <v>3.9365315644887663E-4</v>
      </c>
      <c r="F44" s="190">
        <v>190.27065729814905</v>
      </c>
      <c r="G44" s="176">
        <v>0</v>
      </c>
      <c r="H44" s="141" t="str">
        <f t="shared" si="0"/>
        <v>(180, 200]</v>
      </c>
      <c r="I44" s="170">
        <v>0</v>
      </c>
      <c r="J44" s="178">
        <v>0</v>
      </c>
      <c r="K44" s="178">
        <v>0</v>
      </c>
      <c r="L44" s="187">
        <v>0</v>
      </c>
      <c r="M44" s="178">
        <v>0</v>
      </c>
      <c r="N44" s="178">
        <v>0</v>
      </c>
      <c r="O44" s="104"/>
      <c r="P44" s="178">
        <v>0</v>
      </c>
      <c r="Q44" s="178">
        <v>0</v>
      </c>
      <c r="R44" s="178">
        <v>0</v>
      </c>
      <c r="S44" s="188">
        <v>0</v>
      </c>
    </row>
    <row r="45" spans="1:19">
      <c r="A45" s="150">
        <v>200</v>
      </c>
      <c r="B45" s="150">
        <v>250</v>
      </c>
      <c r="C45" s="189">
        <v>687424</v>
      </c>
      <c r="D45" s="189">
        <v>15371333635</v>
      </c>
      <c r="E45" s="178">
        <v>6.9673404880806963E-4</v>
      </c>
      <c r="F45" s="190">
        <v>223.60775351166092</v>
      </c>
      <c r="G45" s="176">
        <v>0</v>
      </c>
      <c r="H45" s="141" t="str">
        <f t="shared" si="0"/>
        <v>(200, 250]</v>
      </c>
      <c r="I45" s="170">
        <v>0</v>
      </c>
      <c r="J45" s="178">
        <v>0</v>
      </c>
      <c r="K45" s="178">
        <v>0</v>
      </c>
      <c r="L45" s="187">
        <v>0</v>
      </c>
      <c r="M45" s="178">
        <v>0</v>
      </c>
      <c r="N45" s="178">
        <v>0</v>
      </c>
      <c r="O45" s="104"/>
      <c r="P45" s="178">
        <v>0</v>
      </c>
      <c r="Q45" s="178">
        <v>0</v>
      </c>
      <c r="R45" s="178">
        <v>4.4060627423334507E-5</v>
      </c>
      <c r="S45" s="188">
        <v>0</v>
      </c>
    </row>
    <row r="46" spans="1:19">
      <c r="A46" s="150">
        <v>250</v>
      </c>
      <c r="B46" s="150">
        <v>300</v>
      </c>
      <c r="C46" s="189">
        <v>439263</v>
      </c>
      <c r="D46" s="189">
        <v>12028209705</v>
      </c>
      <c r="E46" s="178">
        <v>4.452121085117469E-4</v>
      </c>
      <c r="F46" s="190">
        <v>273.82706271641365</v>
      </c>
      <c r="G46" s="176">
        <v>0</v>
      </c>
      <c r="H46" s="141" t="str">
        <f t="shared" si="0"/>
        <v>(250, 300]</v>
      </c>
      <c r="I46" s="170">
        <v>0</v>
      </c>
      <c r="J46" s="178">
        <v>0</v>
      </c>
      <c r="K46" s="178">
        <v>0</v>
      </c>
      <c r="L46" s="187">
        <v>0</v>
      </c>
      <c r="M46" s="178">
        <v>0</v>
      </c>
      <c r="N46" s="178">
        <v>0</v>
      </c>
      <c r="O46" s="104"/>
      <c r="P46" s="178">
        <v>0</v>
      </c>
      <c r="Q46" s="178">
        <v>0</v>
      </c>
      <c r="R46" s="178">
        <v>0</v>
      </c>
      <c r="S46" s="188">
        <v>0</v>
      </c>
    </row>
    <row r="47" spans="1:19">
      <c r="A47" s="150">
        <v>300</v>
      </c>
      <c r="B47" s="150">
        <v>350</v>
      </c>
      <c r="C47" s="189">
        <v>298334</v>
      </c>
      <c r="D47" s="189">
        <v>9668805040</v>
      </c>
      <c r="E47" s="178">
        <v>3.0237445261891734E-4</v>
      </c>
      <c r="F47" s="190">
        <v>324.09329945631407</v>
      </c>
      <c r="G47" s="176">
        <v>0</v>
      </c>
      <c r="H47" s="141" t="str">
        <f t="shared" si="0"/>
        <v>(300, 350]</v>
      </c>
      <c r="I47" s="170">
        <v>0</v>
      </c>
      <c r="J47" s="178">
        <v>0</v>
      </c>
      <c r="K47" s="178">
        <v>0</v>
      </c>
      <c r="L47" s="187">
        <v>0</v>
      </c>
      <c r="M47" s="178">
        <v>0</v>
      </c>
      <c r="N47" s="178">
        <v>0</v>
      </c>
      <c r="O47" s="104"/>
      <c r="P47" s="178">
        <v>0</v>
      </c>
      <c r="Q47" s="178">
        <v>0</v>
      </c>
      <c r="R47" s="178">
        <v>0</v>
      </c>
      <c r="S47" s="188">
        <v>0</v>
      </c>
    </row>
    <row r="48" spans="1:19">
      <c r="A48" s="150">
        <v>350</v>
      </c>
      <c r="B48" s="150">
        <v>400</v>
      </c>
      <c r="C48" s="189">
        <v>211467</v>
      </c>
      <c r="D48" s="189">
        <v>7917340960</v>
      </c>
      <c r="E48" s="178">
        <v>2.1433097927813993E-4</v>
      </c>
      <c r="F48" s="190">
        <v>374.4007793178132</v>
      </c>
      <c r="G48" s="176">
        <v>0</v>
      </c>
      <c r="H48" s="141" t="str">
        <f t="shared" si="0"/>
        <v>(350, 400]</v>
      </c>
      <c r="I48" s="170">
        <v>0</v>
      </c>
      <c r="J48" s="178">
        <v>0</v>
      </c>
      <c r="K48" s="178">
        <v>0</v>
      </c>
      <c r="L48" s="187">
        <v>0</v>
      </c>
      <c r="M48" s="178">
        <v>0</v>
      </c>
      <c r="N48" s="178">
        <v>0</v>
      </c>
      <c r="O48" s="104"/>
      <c r="P48" s="178">
        <v>0</v>
      </c>
      <c r="Q48" s="178">
        <v>0</v>
      </c>
      <c r="R48" s="178">
        <v>0</v>
      </c>
      <c r="S48" s="188">
        <v>0</v>
      </c>
    </row>
    <row r="49" spans="1:19">
      <c r="A49" s="150">
        <v>400</v>
      </c>
      <c r="B49" s="150">
        <v>450</v>
      </c>
      <c r="C49" s="189">
        <v>160769</v>
      </c>
      <c r="D49" s="189">
        <v>6824830435</v>
      </c>
      <c r="E49" s="178">
        <v>1.6294635667771936E-4</v>
      </c>
      <c r="F49" s="190">
        <v>424.51159334199997</v>
      </c>
      <c r="G49" s="176">
        <v>0</v>
      </c>
      <c r="H49" s="141" t="str">
        <f t="shared" si="0"/>
        <v>(400, 450]</v>
      </c>
      <c r="I49" s="170">
        <v>0</v>
      </c>
      <c r="J49" s="178">
        <v>0</v>
      </c>
      <c r="K49" s="178">
        <v>0</v>
      </c>
      <c r="L49" s="187">
        <v>0</v>
      </c>
      <c r="M49" s="178">
        <v>0</v>
      </c>
      <c r="N49" s="178">
        <v>0</v>
      </c>
      <c r="O49" s="104"/>
      <c r="P49" s="178">
        <v>0</v>
      </c>
      <c r="Q49" s="178">
        <v>0</v>
      </c>
      <c r="R49" s="178">
        <v>0</v>
      </c>
      <c r="S49" s="188">
        <v>0</v>
      </c>
    </row>
    <row r="50" spans="1:19">
      <c r="A50" s="150">
        <v>450</v>
      </c>
      <c r="B50" s="150">
        <v>500</v>
      </c>
      <c r="C50" s="189">
        <v>129237</v>
      </c>
      <c r="D50" s="189">
        <v>6165238720</v>
      </c>
      <c r="E50" s="178">
        <v>1.309873066197987E-4</v>
      </c>
      <c r="F50" s="190">
        <v>477.04904323065375</v>
      </c>
      <c r="G50" s="176">
        <v>0</v>
      </c>
      <c r="H50" s="141" t="str">
        <f t="shared" si="0"/>
        <v>(450, 500]</v>
      </c>
      <c r="I50" s="170">
        <v>0</v>
      </c>
      <c r="J50" s="178">
        <v>0</v>
      </c>
      <c r="K50" s="178">
        <v>0</v>
      </c>
      <c r="L50" s="187">
        <v>0</v>
      </c>
      <c r="M50" s="178">
        <v>0</v>
      </c>
      <c r="N50" s="178">
        <v>0</v>
      </c>
      <c r="O50" s="104"/>
      <c r="P50" s="178">
        <v>0</v>
      </c>
      <c r="Q50" s="178">
        <v>0</v>
      </c>
      <c r="R50" s="178">
        <v>0</v>
      </c>
      <c r="S50" s="188">
        <v>0</v>
      </c>
    </row>
    <row r="51" spans="1:19">
      <c r="A51" s="150">
        <v>500</v>
      </c>
      <c r="B51" s="150">
        <v>550</v>
      </c>
      <c r="C51" s="189">
        <v>94393</v>
      </c>
      <c r="D51" s="189">
        <v>4953718110</v>
      </c>
      <c r="E51" s="178">
        <v>9.5671400866335934E-5</v>
      </c>
      <c r="F51" s="190">
        <v>524.79718941023168</v>
      </c>
      <c r="G51" s="176">
        <v>0</v>
      </c>
      <c r="H51" s="141" t="str">
        <f t="shared" si="0"/>
        <v>(500, 550]</v>
      </c>
      <c r="I51" s="170">
        <v>0</v>
      </c>
      <c r="J51" s="178">
        <v>0</v>
      </c>
      <c r="K51" s="178">
        <v>0</v>
      </c>
      <c r="L51" s="187">
        <v>0</v>
      </c>
      <c r="M51" s="178">
        <v>0</v>
      </c>
      <c r="N51" s="178">
        <v>0</v>
      </c>
      <c r="O51" s="104"/>
      <c r="P51" s="178">
        <v>0</v>
      </c>
      <c r="Q51" s="178">
        <v>0</v>
      </c>
      <c r="R51" s="178">
        <v>0</v>
      </c>
      <c r="S51" s="188">
        <v>0</v>
      </c>
    </row>
    <row r="52" spans="1:19">
      <c r="A52" s="150">
        <v>550</v>
      </c>
      <c r="B52" s="150">
        <v>600</v>
      </c>
      <c r="C52" s="189">
        <v>80326</v>
      </c>
      <c r="D52" s="189">
        <v>4635061450</v>
      </c>
      <c r="E52" s="178">
        <v>8.1413886050759064E-5</v>
      </c>
      <c r="F52" s="190">
        <v>577.03127878893508</v>
      </c>
      <c r="G52" s="176">
        <v>0</v>
      </c>
      <c r="H52" s="141" t="str">
        <f t="shared" si="0"/>
        <v>(550, 600]</v>
      </c>
      <c r="I52" s="170">
        <v>0</v>
      </c>
      <c r="J52" s="178">
        <v>0</v>
      </c>
      <c r="K52" s="178">
        <v>0</v>
      </c>
      <c r="L52" s="187">
        <v>0</v>
      </c>
      <c r="M52" s="178">
        <v>0</v>
      </c>
      <c r="N52" s="178">
        <v>0</v>
      </c>
      <c r="O52" s="104"/>
      <c r="P52" s="178">
        <v>0</v>
      </c>
      <c r="Q52" s="178">
        <v>0</v>
      </c>
      <c r="R52" s="178">
        <v>0</v>
      </c>
      <c r="S52" s="188">
        <v>0</v>
      </c>
    </row>
    <row r="53" spans="1:19">
      <c r="A53" s="150">
        <v>600</v>
      </c>
      <c r="B53" s="150">
        <v>650</v>
      </c>
      <c r="C53" s="189">
        <v>60220</v>
      </c>
      <c r="D53" s="189">
        <v>3762531690</v>
      </c>
      <c r="E53" s="178">
        <v>6.1035582725104092E-5</v>
      </c>
      <c r="F53" s="190">
        <v>624.79769013616738</v>
      </c>
      <c r="G53" s="176">
        <v>0</v>
      </c>
      <c r="H53" s="141" t="str">
        <f t="shared" si="0"/>
        <v>(600, 650]</v>
      </c>
      <c r="I53" s="170">
        <v>0</v>
      </c>
      <c r="J53" s="178">
        <v>0</v>
      </c>
      <c r="K53" s="178">
        <v>0</v>
      </c>
      <c r="L53" s="187">
        <v>0</v>
      </c>
      <c r="M53" s="178">
        <v>0</v>
      </c>
      <c r="N53" s="178">
        <v>0</v>
      </c>
      <c r="O53" s="104"/>
      <c r="P53" s="178">
        <v>0</v>
      </c>
      <c r="Q53" s="178">
        <v>0</v>
      </c>
      <c r="R53" s="178">
        <v>0</v>
      </c>
      <c r="S53" s="188">
        <v>0</v>
      </c>
    </row>
    <row r="54" spans="1:19">
      <c r="A54" s="150">
        <v>650</v>
      </c>
      <c r="B54" s="150">
        <v>700</v>
      </c>
      <c r="C54" s="189">
        <v>53095</v>
      </c>
      <c r="D54" s="189">
        <v>3597267525</v>
      </c>
      <c r="E54" s="178">
        <v>5.3814086097465986E-5</v>
      </c>
      <c r="F54" s="190">
        <v>677.51530746774642</v>
      </c>
      <c r="G54" s="176">
        <v>0</v>
      </c>
      <c r="H54" s="141" t="str">
        <f t="shared" si="0"/>
        <v>(650, 700]</v>
      </c>
      <c r="I54" s="170">
        <v>0</v>
      </c>
      <c r="J54" s="178">
        <v>0</v>
      </c>
      <c r="K54" s="178">
        <v>0</v>
      </c>
      <c r="L54" s="187">
        <v>0</v>
      </c>
      <c r="M54" s="178">
        <v>0</v>
      </c>
      <c r="N54" s="178">
        <v>0</v>
      </c>
      <c r="O54" s="104"/>
      <c r="P54" s="178">
        <v>0</v>
      </c>
      <c r="Q54" s="178">
        <v>0</v>
      </c>
      <c r="R54" s="178">
        <v>0</v>
      </c>
      <c r="S54" s="188">
        <v>0</v>
      </c>
    </row>
    <row r="55" spans="1:19">
      <c r="A55" s="150">
        <v>700</v>
      </c>
      <c r="B55" s="150">
        <v>750</v>
      </c>
      <c r="C55" s="189">
        <v>46405</v>
      </c>
      <c r="D55" s="189">
        <v>3371782130</v>
      </c>
      <c r="E55" s="178">
        <v>4.703348084288368E-5</v>
      </c>
      <c r="F55" s="190">
        <v>726.59888589591628</v>
      </c>
      <c r="G55" s="176">
        <v>0</v>
      </c>
      <c r="H55" s="141" t="str">
        <f t="shared" si="0"/>
        <v>(700, 750]</v>
      </c>
      <c r="I55" s="170">
        <v>0</v>
      </c>
      <c r="J55" s="178">
        <v>0</v>
      </c>
      <c r="K55" s="178">
        <v>0</v>
      </c>
      <c r="L55" s="187">
        <v>0</v>
      </c>
      <c r="M55" s="178">
        <v>0</v>
      </c>
      <c r="N55" s="178">
        <v>0</v>
      </c>
      <c r="O55" s="104"/>
      <c r="P55" s="178">
        <v>0</v>
      </c>
      <c r="Q55" s="178">
        <v>0</v>
      </c>
      <c r="R55" s="178">
        <v>0</v>
      </c>
      <c r="S55" s="188">
        <v>0</v>
      </c>
    </row>
    <row r="56" spans="1:19">
      <c r="A56" s="150">
        <v>750</v>
      </c>
      <c r="B56" s="150">
        <v>800</v>
      </c>
      <c r="C56" s="189">
        <v>37597</v>
      </c>
      <c r="D56" s="189">
        <v>2923058065</v>
      </c>
      <c r="E56" s="178">
        <v>3.810619069604348E-5</v>
      </c>
      <c r="F56" s="190">
        <v>777.4710921084129</v>
      </c>
      <c r="G56" s="176">
        <v>0</v>
      </c>
      <c r="H56" s="141" t="str">
        <f t="shared" si="0"/>
        <v>(750, 800]</v>
      </c>
      <c r="I56" s="170">
        <v>0</v>
      </c>
      <c r="J56" s="178">
        <v>0</v>
      </c>
      <c r="K56" s="178">
        <v>0</v>
      </c>
      <c r="L56" s="187">
        <v>0</v>
      </c>
      <c r="M56" s="178">
        <v>0</v>
      </c>
      <c r="N56" s="178">
        <v>0</v>
      </c>
      <c r="O56" s="104"/>
      <c r="P56" s="178">
        <v>0</v>
      </c>
      <c r="Q56" s="178">
        <v>0</v>
      </c>
      <c r="R56" s="178">
        <v>0</v>
      </c>
      <c r="S56" s="188">
        <v>0</v>
      </c>
    </row>
    <row r="57" spans="1:19">
      <c r="A57" s="150">
        <v>800</v>
      </c>
      <c r="B57" s="150">
        <v>850</v>
      </c>
      <c r="C57" s="189">
        <v>33614</v>
      </c>
      <c r="D57" s="189">
        <v>2776922115</v>
      </c>
      <c r="E57" s="178">
        <v>3.4069247388270488E-5</v>
      </c>
      <c r="F57" s="190">
        <v>826.12069822097942</v>
      </c>
      <c r="G57" s="176">
        <v>0</v>
      </c>
      <c r="H57" s="141" t="str">
        <f t="shared" si="0"/>
        <v>(800, 850]</v>
      </c>
      <c r="I57" s="170">
        <v>0</v>
      </c>
      <c r="J57" s="178">
        <v>0</v>
      </c>
      <c r="K57" s="178">
        <v>0</v>
      </c>
      <c r="L57" s="187">
        <v>0</v>
      </c>
      <c r="M57" s="178">
        <v>0</v>
      </c>
      <c r="N57" s="178">
        <v>0</v>
      </c>
      <c r="O57" s="104"/>
      <c r="P57" s="178">
        <v>0</v>
      </c>
      <c r="Q57" s="178">
        <v>0</v>
      </c>
      <c r="R57" s="178">
        <v>0</v>
      </c>
      <c r="S57" s="188">
        <v>0</v>
      </c>
    </row>
    <row r="58" spans="1:19">
      <c r="A58" s="150">
        <v>850</v>
      </c>
      <c r="B58" s="150">
        <v>900</v>
      </c>
      <c r="C58" s="189">
        <v>26774</v>
      </c>
      <c r="D58" s="189">
        <v>2345628000</v>
      </c>
      <c r="E58" s="178">
        <v>2.713661062573791E-5</v>
      </c>
      <c r="F58" s="190">
        <v>876.08426085007841</v>
      </c>
      <c r="G58" s="176">
        <v>0</v>
      </c>
      <c r="H58" s="141" t="str">
        <f t="shared" si="0"/>
        <v>(850, 900]</v>
      </c>
      <c r="I58" s="170">
        <v>0</v>
      </c>
      <c r="J58" s="178">
        <v>0</v>
      </c>
      <c r="K58" s="178">
        <v>0</v>
      </c>
      <c r="L58" s="191">
        <v>0</v>
      </c>
      <c r="M58" s="178">
        <v>0</v>
      </c>
      <c r="N58" s="178">
        <v>0</v>
      </c>
      <c r="O58" s="104"/>
      <c r="P58" s="178">
        <v>0</v>
      </c>
      <c r="Q58" s="178">
        <v>0</v>
      </c>
      <c r="R58" s="178">
        <v>0</v>
      </c>
      <c r="S58" s="188">
        <v>0</v>
      </c>
    </row>
    <row r="59" spans="1:19">
      <c r="A59" s="150">
        <v>900</v>
      </c>
      <c r="B59" s="150">
        <v>950</v>
      </c>
      <c r="C59" s="189">
        <v>24569</v>
      </c>
      <c r="D59" s="189">
        <v>2274867630</v>
      </c>
      <c r="E59" s="178">
        <v>2.4901747458868855E-5</v>
      </c>
      <c r="F59" s="190">
        <v>925.90973584598487</v>
      </c>
      <c r="G59" s="176">
        <v>0</v>
      </c>
      <c r="H59" s="141" t="str">
        <f t="shared" si="0"/>
        <v>(900, 950]</v>
      </c>
      <c r="I59" s="170">
        <v>0</v>
      </c>
      <c r="J59" s="178">
        <v>0</v>
      </c>
      <c r="K59" s="178">
        <v>0</v>
      </c>
      <c r="L59" s="191">
        <v>0</v>
      </c>
      <c r="M59" s="178">
        <v>0</v>
      </c>
      <c r="N59" s="178">
        <v>0</v>
      </c>
      <c r="O59" s="104"/>
      <c r="P59" s="178">
        <v>0</v>
      </c>
      <c r="Q59" s="178">
        <v>0</v>
      </c>
      <c r="R59" s="178">
        <v>0</v>
      </c>
      <c r="S59" s="188">
        <v>0</v>
      </c>
    </row>
    <row r="60" spans="1:19">
      <c r="A60" s="150">
        <v>950</v>
      </c>
      <c r="B60" s="150">
        <v>1000</v>
      </c>
      <c r="C60" s="189">
        <v>27962</v>
      </c>
      <c r="D60" s="189">
        <v>2747461710</v>
      </c>
      <c r="E60" s="178">
        <v>2.8340700168704095E-5</v>
      </c>
      <c r="F60" s="190">
        <v>982.56981260281816</v>
      </c>
      <c r="G60" s="176">
        <v>0</v>
      </c>
      <c r="H60" s="141" t="str">
        <f t="shared" si="0"/>
        <v>(950, 1000]</v>
      </c>
      <c r="I60" s="170">
        <v>0</v>
      </c>
      <c r="J60" s="178">
        <v>0</v>
      </c>
      <c r="K60" s="178">
        <v>0</v>
      </c>
      <c r="L60" s="191">
        <v>0</v>
      </c>
      <c r="M60" s="178">
        <v>0</v>
      </c>
      <c r="N60" s="178">
        <v>0</v>
      </c>
      <c r="O60" s="104"/>
      <c r="P60" s="178">
        <v>0</v>
      </c>
      <c r="Q60" s="178">
        <v>0</v>
      </c>
      <c r="R60" s="178">
        <v>0</v>
      </c>
      <c r="S60" s="188">
        <v>0</v>
      </c>
    </row>
    <row r="61" spans="1:19">
      <c r="A61" s="150">
        <v>1000</v>
      </c>
      <c r="B61" s="150">
        <v>2000</v>
      </c>
      <c r="C61" s="189">
        <v>233082</v>
      </c>
      <c r="D61" s="189">
        <v>32853564355</v>
      </c>
      <c r="E61" s="178">
        <v>2.3623871957377467E-4</v>
      </c>
      <c r="F61" s="190">
        <v>1409.5281641224976</v>
      </c>
      <c r="G61" s="176">
        <v>0</v>
      </c>
      <c r="H61" s="141" t="str">
        <f t="shared" si="0"/>
        <v>(1000, 2000]</v>
      </c>
      <c r="I61" s="170">
        <v>0</v>
      </c>
      <c r="J61" s="178">
        <v>0</v>
      </c>
      <c r="K61" s="178">
        <v>0</v>
      </c>
      <c r="L61" s="191">
        <v>0</v>
      </c>
      <c r="M61" s="178">
        <v>0</v>
      </c>
      <c r="N61" s="178">
        <v>0</v>
      </c>
      <c r="O61" s="104"/>
      <c r="P61" s="178">
        <v>0</v>
      </c>
      <c r="Q61" s="178">
        <v>0</v>
      </c>
      <c r="R61" s="178">
        <v>0</v>
      </c>
      <c r="S61" s="188">
        <v>0</v>
      </c>
    </row>
    <row r="62" spans="1:19">
      <c r="A62" s="150">
        <v>2000</v>
      </c>
      <c r="B62" s="150">
        <v>3000</v>
      </c>
      <c r="C62" s="189">
        <v>99782</v>
      </c>
      <c r="D62" s="189">
        <v>24536958475</v>
      </c>
      <c r="E62" s="178">
        <v>1.0113338617529619E-4</v>
      </c>
      <c r="F62" s="190">
        <v>2459.0565908680924</v>
      </c>
      <c r="G62" s="176">
        <v>0</v>
      </c>
      <c r="H62" s="141" t="str">
        <f t="shared" si="0"/>
        <v>(2000, 3000]</v>
      </c>
      <c r="I62" s="170">
        <v>0</v>
      </c>
      <c r="J62" s="178">
        <v>0</v>
      </c>
      <c r="K62" s="178">
        <v>0</v>
      </c>
      <c r="L62" s="191">
        <v>0</v>
      </c>
      <c r="M62" s="178">
        <v>0</v>
      </c>
      <c r="N62" s="178">
        <v>0</v>
      </c>
      <c r="O62" s="104"/>
      <c r="P62" s="178">
        <v>0</v>
      </c>
      <c r="Q62" s="178">
        <v>0</v>
      </c>
      <c r="R62" s="178">
        <v>0</v>
      </c>
      <c r="S62" s="188">
        <v>0</v>
      </c>
    </row>
    <row r="63" spans="1:19">
      <c r="A63" s="150">
        <v>3000</v>
      </c>
      <c r="B63" s="150">
        <v>4000</v>
      </c>
      <c r="C63" s="189">
        <v>57998</v>
      </c>
      <c r="D63" s="189">
        <v>20106047060</v>
      </c>
      <c r="E63" s="178">
        <v>5.8783489320667335E-5</v>
      </c>
      <c r="F63" s="190">
        <v>3466.6793785992618</v>
      </c>
      <c r="G63" s="176">
        <v>0</v>
      </c>
      <c r="H63" s="141" t="str">
        <f t="shared" si="0"/>
        <v>(3000, 4000]</v>
      </c>
      <c r="I63" s="170">
        <v>0</v>
      </c>
      <c r="J63" s="178">
        <v>0</v>
      </c>
      <c r="K63" s="178">
        <v>0</v>
      </c>
      <c r="L63" s="191">
        <v>0</v>
      </c>
      <c r="M63" s="178">
        <v>0</v>
      </c>
      <c r="N63" s="178">
        <v>0</v>
      </c>
      <c r="O63" s="104"/>
      <c r="P63" s="178">
        <v>0</v>
      </c>
      <c r="Q63" s="178">
        <v>0</v>
      </c>
      <c r="R63" s="178">
        <v>0</v>
      </c>
      <c r="S63" s="188">
        <v>0</v>
      </c>
    </row>
    <row r="64" spans="1:19">
      <c r="A64" s="150">
        <v>4000</v>
      </c>
      <c r="B64" s="150">
        <v>5000</v>
      </c>
      <c r="C64" s="189">
        <v>38503</v>
      </c>
      <c r="D64" s="189">
        <v>17231506030</v>
      </c>
      <c r="E64" s="178">
        <v>3.9024461004063148E-5</v>
      </c>
      <c r="F64" s="190">
        <v>4475.3671220424385</v>
      </c>
      <c r="G64" s="176">
        <v>0</v>
      </c>
      <c r="H64" s="141" t="str">
        <f t="shared" si="0"/>
        <v>(4000, 5000]</v>
      </c>
      <c r="I64" s="170">
        <v>0</v>
      </c>
      <c r="J64" s="178">
        <v>0</v>
      </c>
      <c r="K64" s="178">
        <v>0</v>
      </c>
      <c r="L64" s="191">
        <v>0</v>
      </c>
      <c r="M64" s="178">
        <v>0</v>
      </c>
      <c r="N64" s="178">
        <v>0</v>
      </c>
      <c r="O64" s="104"/>
      <c r="P64" s="178">
        <v>0</v>
      </c>
      <c r="Q64" s="178">
        <v>0</v>
      </c>
      <c r="R64" s="178">
        <v>0</v>
      </c>
      <c r="S64" s="188">
        <v>0</v>
      </c>
    </row>
    <row r="65" spans="1:20">
      <c r="A65" s="150">
        <v>5000</v>
      </c>
      <c r="B65" s="150">
        <v>6000</v>
      </c>
      <c r="C65" s="189">
        <v>26773</v>
      </c>
      <c r="D65" s="189">
        <v>14661579840</v>
      </c>
      <c r="E65" s="178">
        <v>2.7135597082351575E-5</v>
      </c>
      <c r="F65" s="190">
        <v>5476.2558697194936</v>
      </c>
      <c r="G65" s="176">
        <v>0</v>
      </c>
      <c r="H65" s="141" t="str">
        <f t="shared" si="0"/>
        <v>(5000, 6000]</v>
      </c>
      <c r="I65" s="170">
        <v>0</v>
      </c>
      <c r="J65" s="178">
        <v>0</v>
      </c>
      <c r="K65" s="178">
        <v>0</v>
      </c>
      <c r="L65" s="191">
        <v>0</v>
      </c>
      <c r="M65" s="178">
        <v>0</v>
      </c>
      <c r="N65" s="178">
        <v>0</v>
      </c>
      <c r="O65" s="104"/>
      <c r="P65" s="178">
        <v>0</v>
      </c>
      <c r="Q65" s="178">
        <v>0</v>
      </c>
      <c r="R65" s="178">
        <v>0</v>
      </c>
      <c r="S65" s="188">
        <v>0</v>
      </c>
    </row>
    <row r="66" spans="1:20">
      <c r="A66" s="150">
        <v>6000</v>
      </c>
      <c r="B66" s="150">
        <v>7000</v>
      </c>
      <c r="C66" s="189">
        <v>18992</v>
      </c>
      <c r="D66" s="189">
        <v>12301404390</v>
      </c>
      <c r="E66" s="178">
        <v>1.9249215993277597E-5</v>
      </c>
      <c r="F66" s="190">
        <v>6477.1505844566136</v>
      </c>
      <c r="G66" s="176">
        <v>0</v>
      </c>
      <c r="H66" s="141" t="str">
        <f t="shared" si="0"/>
        <v>(6000, 7000]</v>
      </c>
      <c r="I66" s="170">
        <v>0</v>
      </c>
      <c r="J66" s="178">
        <v>0</v>
      </c>
      <c r="K66" s="178">
        <v>0</v>
      </c>
      <c r="L66" s="191">
        <v>0</v>
      </c>
      <c r="M66" s="178">
        <v>0</v>
      </c>
      <c r="N66" s="178">
        <v>0</v>
      </c>
      <c r="O66" s="104"/>
      <c r="P66" s="178">
        <v>0</v>
      </c>
      <c r="Q66" s="178">
        <v>0</v>
      </c>
      <c r="R66" s="178">
        <v>0</v>
      </c>
      <c r="S66" s="188">
        <v>0</v>
      </c>
    </row>
    <row r="67" spans="1:20">
      <c r="A67" s="150">
        <v>7000</v>
      </c>
      <c r="B67" s="150">
        <v>8000</v>
      </c>
      <c r="C67" s="189">
        <v>13726</v>
      </c>
      <c r="D67" s="189">
        <v>10266031555</v>
      </c>
      <c r="E67" s="178">
        <v>1.3911896520836579E-5</v>
      </c>
      <c r="F67" s="190">
        <v>7479.2594747195099</v>
      </c>
      <c r="G67" s="176">
        <v>0</v>
      </c>
      <c r="H67" s="141" t="str">
        <f t="shared" si="0"/>
        <v>(7000, 8000]</v>
      </c>
      <c r="I67" s="170">
        <v>0</v>
      </c>
      <c r="J67" s="178">
        <v>0</v>
      </c>
      <c r="K67" s="178">
        <v>0</v>
      </c>
      <c r="L67" s="191">
        <v>0</v>
      </c>
      <c r="M67" s="178">
        <v>0</v>
      </c>
      <c r="N67" s="178">
        <v>0</v>
      </c>
      <c r="O67" s="104"/>
      <c r="P67" s="178">
        <v>0</v>
      </c>
      <c r="Q67" s="178">
        <v>0</v>
      </c>
      <c r="R67" s="178">
        <v>0</v>
      </c>
      <c r="S67" s="188">
        <v>0</v>
      </c>
    </row>
    <row r="68" spans="1:20">
      <c r="A68" s="150">
        <v>8000</v>
      </c>
      <c r="B68" s="150">
        <v>9000</v>
      </c>
      <c r="C68" s="189">
        <v>10373</v>
      </c>
      <c r="D68" s="189">
        <v>8803774195</v>
      </c>
      <c r="E68" s="178">
        <v>1.0513485546454745E-5</v>
      </c>
      <c r="F68" s="190">
        <v>8487.2015762074625</v>
      </c>
      <c r="G68" s="176">
        <v>0</v>
      </c>
      <c r="H68" s="141" t="str">
        <f t="shared" si="0"/>
        <v>(8000, 9000]</v>
      </c>
      <c r="I68" s="170">
        <v>0</v>
      </c>
      <c r="J68" s="178">
        <v>0</v>
      </c>
      <c r="K68" s="178">
        <v>0</v>
      </c>
      <c r="L68" s="191">
        <v>0</v>
      </c>
      <c r="M68" s="178">
        <v>0</v>
      </c>
      <c r="N68" s="178">
        <v>0</v>
      </c>
      <c r="O68" s="104"/>
      <c r="P68" s="178">
        <v>0</v>
      </c>
      <c r="Q68" s="178">
        <v>0</v>
      </c>
      <c r="R68" s="178">
        <v>0</v>
      </c>
      <c r="S68" s="188">
        <v>0</v>
      </c>
    </row>
    <row r="69" spans="1:20">
      <c r="A69" s="150">
        <v>9000</v>
      </c>
      <c r="B69" s="150">
        <v>10000</v>
      </c>
      <c r="C69" s="189">
        <v>7646</v>
      </c>
      <c r="D69" s="189">
        <v>7255896185</v>
      </c>
      <c r="E69" s="178">
        <v>7.7495527319187284E-6</v>
      </c>
      <c r="F69" s="190">
        <v>9489.7935979597169</v>
      </c>
      <c r="G69" s="176">
        <v>0</v>
      </c>
      <c r="H69" s="141" t="str">
        <f t="shared" si="0"/>
        <v>(9000, 10000]</v>
      </c>
      <c r="I69" s="170">
        <v>0</v>
      </c>
      <c r="J69" s="178">
        <v>0</v>
      </c>
      <c r="K69" s="178">
        <v>0</v>
      </c>
      <c r="L69" s="191">
        <v>0</v>
      </c>
      <c r="M69" s="178">
        <v>0</v>
      </c>
      <c r="N69" s="178">
        <v>0</v>
      </c>
      <c r="O69" s="104"/>
      <c r="P69" s="178">
        <v>0</v>
      </c>
      <c r="Q69" s="178">
        <v>0</v>
      </c>
      <c r="R69" s="178">
        <v>0</v>
      </c>
      <c r="S69" s="188">
        <v>0</v>
      </c>
    </row>
    <row r="70" spans="1:20">
      <c r="A70" s="150">
        <v>10000</v>
      </c>
      <c r="B70" s="150">
        <v>20000</v>
      </c>
      <c r="C70" s="189">
        <v>27261</v>
      </c>
      <c r="D70" s="189">
        <v>36767192000</v>
      </c>
      <c r="E70" s="178">
        <v>2.7630206254883139E-5</v>
      </c>
      <c r="F70" s="190">
        <v>13487.103187704046</v>
      </c>
      <c r="G70" s="176">
        <v>0</v>
      </c>
      <c r="H70" s="141" t="str">
        <f t="shared" si="0"/>
        <v>(10000, 20000]</v>
      </c>
      <c r="I70" s="170">
        <v>0</v>
      </c>
      <c r="J70" s="178">
        <v>0</v>
      </c>
      <c r="K70" s="178">
        <v>0</v>
      </c>
      <c r="L70" s="191">
        <v>0</v>
      </c>
      <c r="M70" s="178">
        <v>0</v>
      </c>
      <c r="N70" s="178">
        <v>0</v>
      </c>
      <c r="O70" s="104"/>
      <c r="P70" s="178">
        <v>0</v>
      </c>
      <c r="Q70" s="178">
        <v>0</v>
      </c>
      <c r="R70" s="178">
        <v>0</v>
      </c>
      <c r="S70" s="188">
        <v>0</v>
      </c>
    </row>
    <row r="71" spans="1:20">
      <c r="A71" s="150">
        <v>20000</v>
      </c>
      <c r="B71" s="150">
        <v>30000</v>
      </c>
      <c r="C71" s="189">
        <v>4794</v>
      </c>
      <c r="D71" s="189">
        <v>11474887465</v>
      </c>
      <c r="E71" s="178">
        <v>4.8589269940908168E-6</v>
      </c>
      <c r="F71" s="190">
        <v>23935.93547142261</v>
      </c>
      <c r="G71" s="176">
        <v>0</v>
      </c>
      <c r="H71" s="141" t="str">
        <f t="shared" si="0"/>
        <v>(20000, 30000]</v>
      </c>
      <c r="I71" s="170">
        <v>0</v>
      </c>
      <c r="J71" s="178">
        <v>0</v>
      </c>
      <c r="K71" s="178">
        <v>0</v>
      </c>
      <c r="L71" s="191">
        <v>0</v>
      </c>
      <c r="M71" s="178">
        <v>0</v>
      </c>
      <c r="N71" s="178">
        <v>0</v>
      </c>
      <c r="O71" s="104"/>
      <c r="P71" s="178">
        <v>0</v>
      </c>
      <c r="Q71" s="178">
        <v>0</v>
      </c>
      <c r="R71" s="178">
        <v>0</v>
      </c>
      <c r="S71" s="188">
        <v>0</v>
      </c>
    </row>
    <row r="72" spans="1:20">
      <c r="A72" s="150">
        <v>30000</v>
      </c>
      <c r="B72" s="150">
        <v>40000</v>
      </c>
      <c r="C72" s="189">
        <v>1168</v>
      </c>
      <c r="D72" s="189">
        <v>3941775520</v>
      </c>
      <c r="E72" s="178">
        <v>1.1838186752394815E-6</v>
      </c>
      <c r="F72" s="190">
        <v>33748.07808219178</v>
      </c>
      <c r="G72" s="176">
        <v>0</v>
      </c>
      <c r="H72" s="141" t="str">
        <f t="shared" si="0"/>
        <v>(30000, 40000]</v>
      </c>
      <c r="I72" s="170">
        <v>0</v>
      </c>
      <c r="J72" s="178">
        <v>0</v>
      </c>
      <c r="K72" s="178">
        <v>0</v>
      </c>
      <c r="L72" s="191">
        <v>0</v>
      </c>
      <c r="M72" s="178">
        <v>0</v>
      </c>
      <c r="N72" s="178">
        <v>0</v>
      </c>
      <c r="O72" s="104"/>
      <c r="P72" s="178">
        <v>0</v>
      </c>
      <c r="Q72" s="178">
        <v>0</v>
      </c>
      <c r="R72" s="178">
        <v>0</v>
      </c>
      <c r="S72" s="188">
        <v>0</v>
      </c>
    </row>
    <row r="73" spans="1:20">
      <c r="A73" s="150">
        <v>40000</v>
      </c>
      <c r="B73" s="150">
        <v>50000</v>
      </c>
      <c r="C73" s="189">
        <v>348</v>
      </c>
      <c r="D73" s="189">
        <v>1549257685</v>
      </c>
      <c r="E73" s="178">
        <v>3.5271309844464005E-7</v>
      </c>
      <c r="F73" s="190">
        <v>44518.898994252879</v>
      </c>
      <c r="G73" s="176">
        <v>0</v>
      </c>
      <c r="H73" s="141" t="str">
        <f t="shared" si="0"/>
        <v>(40000, 50000]</v>
      </c>
      <c r="I73" s="170">
        <v>0</v>
      </c>
      <c r="J73" s="178">
        <v>0</v>
      </c>
      <c r="K73" s="178">
        <v>0</v>
      </c>
      <c r="L73" s="191">
        <v>0</v>
      </c>
      <c r="M73" s="178">
        <v>0</v>
      </c>
      <c r="N73" s="178">
        <v>0</v>
      </c>
      <c r="O73" s="104"/>
      <c r="P73" s="178">
        <v>0</v>
      </c>
      <c r="Q73" s="178">
        <v>0</v>
      </c>
      <c r="R73" s="178">
        <v>0</v>
      </c>
      <c r="S73" s="188">
        <v>0</v>
      </c>
    </row>
    <row r="74" spans="1:20">
      <c r="A74" s="150">
        <v>50000</v>
      </c>
      <c r="B74" s="150">
        <v>60000</v>
      </c>
      <c r="C74" s="189">
        <v>658</v>
      </c>
      <c r="D74" s="189">
        <v>3583737515</v>
      </c>
      <c r="E74" s="178">
        <v>6.6691154820854352E-7</v>
      </c>
      <c r="F74" s="190">
        <v>54464.095972644376</v>
      </c>
      <c r="G74" s="176">
        <v>0</v>
      </c>
      <c r="H74" s="141" t="str">
        <f t="shared" si="0"/>
        <v>(50000, 60000]</v>
      </c>
      <c r="I74" s="170">
        <v>0</v>
      </c>
      <c r="J74" s="178">
        <v>0</v>
      </c>
      <c r="K74" s="178">
        <v>0</v>
      </c>
      <c r="L74" s="191">
        <v>0</v>
      </c>
      <c r="M74" s="178">
        <v>0</v>
      </c>
      <c r="N74" s="178">
        <v>0</v>
      </c>
      <c r="O74" s="104"/>
      <c r="P74" s="178">
        <v>0</v>
      </c>
      <c r="Q74" s="178">
        <v>0</v>
      </c>
      <c r="R74" s="178">
        <v>0</v>
      </c>
      <c r="S74" s="188">
        <v>0</v>
      </c>
    </row>
    <row r="75" spans="1:20">
      <c r="A75" s="150">
        <v>60000</v>
      </c>
      <c r="B75" s="150">
        <v>70000</v>
      </c>
      <c r="C75" s="189">
        <v>192</v>
      </c>
      <c r="D75" s="189">
        <v>1228675605</v>
      </c>
      <c r="E75" s="178">
        <v>1.9460033017635312E-7</v>
      </c>
      <c r="F75" s="190">
        <v>63993.521093750001</v>
      </c>
      <c r="G75" s="176">
        <v>0</v>
      </c>
      <c r="H75" s="141" t="str">
        <f t="shared" si="0"/>
        <v>(60000, 70000]</v>
      </c>
      <c r="I75" s="170">
        <v>0</v>
      </c>
      <c r="J75" s="178">
        <v>0</v>
      </c>
      <c r="K75" s="178">
        <v>0</v>
      </c>
      <c r="L75" s="191">
        <v>0</v>
      </c>
      <c r="M75" s="178">
        <v>0</v>
      </c>
      <c r="N75" s="178">
        <v>0</v>
      </c>
      <c r="O75" s="104"/>
      <c r="P75" s="178">
        <v>0</v>
      </c>
      <c r="Q75" s="178">
        <v>0</v>
      </c>
      <c r="R75" s="178">
        <v>0</v>
      </c>
      <c r="S75" s="188">
        <v>0</v>
      </c>
    </row>
    <row r="76" spans="1:20">
      <c r="A76" s="150">
        <v>70000</v>
      </c>
      <c r="B76" s="150">
        <v>80000</v>
      </c>
      <c r="C76" s="189">
        <v>46</v>
      </c>
      <c r="D76" s="189">
        <v>339933765</v>
      </c>
      <c r="E76" s="178">
        <v>4.6622995771417934E-8</v>
      </c>
      <c r="F76" s="190">
        <v>73898.644565217386</v>
      </c>
      <c r="G76" s="176">
        <v>0</v>
      </c>
      <c r="H76" s="141" t="str">
        <f t="shared" si="0"/>
        <v>(70000, 80000]</v>
      </c>
      <c r="I76" s="170">
        <v>0</v>
      </c>
      <c r="J76" s="178">
        <v>0</v>
      </c>
      <c r="K76" s="178">
        <v>0</v>
      </c>
      <c r="L76" s="191">
        <v>0</v>
      </c>
      <c r="M76" s="178">
        <v>0</v>
      </c>
      <c r="N76" s="178">
        <v>0</v>
      </c>
      <c r="O76" s="104"/>
      <c r="P76" s="178">
        <v>0</v>
      </c>
      <c r="Q76" s="178">
        <v>0</v>
      </c>
      <c r="R76" s="178">
        <v>0</v>
      </c>
      <c r="S76" s="188">
        <v>0</v>
      </c>
    </row>
    <row r="77" spans="1:20">
      <c r="A77" s="150">
        <v>80000</v>
      </c>
      <c r="B77" s="150">
        <v>90000</v>
      </c>
      <c r="C77" s="189">
        <v>18</v>
      </c>
      <c r="D77" s="189">
        <v>149870980</v>
      </c>
      <c r="E77" s="178">
        <v>1.8243780954033104E-8</v>
      </c>
      <c r="F77" s="190">
        <v>83261.655555555553</v>
      </c>
      <c r="G77" s="176">
        <v>0</v>
      </c>
      <c r="H77" s="141" t="str">
        <f t="shared" si="0"/>
        <v>(80000, 90000]</v>
      </c>
      <c r="I77" s="170">
        <v>0</v>
      </c>
      <c r="J77" s="178">
        <v>0</v>
      </c>
      <c r="K77" s="178">
        <v>0</v>
      </c>
      <c r="L77" s="191">
        <v>0</v>
      </c>
      <c r="M77" s="178">
        <v>0</v>
      </c>
      <c r="N77" s="178">
        <v>0</v>
      </c>
      <c r="O77" s="104"/>
      <c r="P77" s="178">
        <v>0</v>
      </c>
      <c r="Q77" s="178">
        <v>0</v>
      </c>
      <c r="R77" s="178">
        <v>0</v>
      </c>
      <c r="S77" s="188">
        <v>0</v>
      </c>
    </row>
    <row r="78" spans="1:20">
      <c r="A78" s="150">
        <v>90000</v>
      </c>
      <c r="B78" s="150">
        <v>100000</v>
      </c>
      <c r="C78" s="189">
        <v>6</v>
      </c>
      <c r="D78" s="189">
        <v>57272250</v>
      </c>
      <c r="E78" s="178">
        <v>6.081260318011035E-9</v>
      </c>
      <c r="F78" s="190">
        <v>95453.75</v>
      </c>
      <c r="G78" s="176">
        <v>0</v>
      </c>
      <c r="H78" s="141" t="str">
        <f t="shared" si="0"/>
        <v>(90000, 100000]</v>
      </c>
      <c r="I78" s="170">
        <v>0</v>
      </c>
      <c r="J78" s="178">
        <v>0</v>
      </c>
      <c r="K78" s="178">
        <v>0</v>
      </c>
      <c r="L78" s="191">
        <v>0</v>
      </c>
      <c r="M78" s="178">
        <v>0</v>
      </c>
      <c r="N78" s="178">
        <v>0</v>
      </c>
      <c r="O78" s="104"/>
      <c r="P78" s="178">
        <v>0</v>
      </c>
      <c r="Q78" s="178">
        <v>0</v>
      </c>
      <c r="R78" s="178">
        <v>0</v>
      </c>
      <c r="S78" s="188">
        <v>0</v>
      </c>
    </row>
    <row r="79" spans="1:20">
      <c r="A79" s="150">
        <v>100000</v>
      </c>
      <c r="B79" s="150">
        <v>9999999</v>
      </c>
      <c r="C79" s="189">
        <v>156</v>
      </c>
      <c r="D79" s="189">
        <v>1792140330</v>
      </c>
      <c r="E79" s="178">
        <v>1.5811276826828693E-7</v>
      </c>
      <c r="F79" s="190">
        <v>114880.79038461538</v>
      </c>
      <c r="G79" s="176">
        <v>0</v>
      </c>
      <c r="H79" s="141" t="str">
        <f t="shared" si="0"/>
        <v>(100000, 9999999]</v>
      </c>
      <c r="I79" s="170">
        <v>0</v>
      </c>
      <c r="J79" s="178">
        <v>0</v>
      </c>
      <c r="K79" s="178">
        <v>0</v>
      </c>
      <c r="L79" s="191">
        <v>0</v>
      </c>
      <c r="M79" s="178">
        <v>0</v>
      </c>
      <c r="N79" s="178">
        <v>0</v>
      </c>
      <c r="O79" s="104"/>
      <c r="P79" s="178">
        <v>0</v>
      </c>
      <c r="Q79" s="178">
        <v>0</v>
      </c>
      <c r="R79" s="178">
        <v>0</v>
      </c>
      <c r="S79" s="188">
        <v>0</v>
      </c>
    </row>
    <row r="80" spans="1:20">
      <c r="A80" s="211" t="s">
        <v>72</v>
      </c>
      <c r="B80" s="212"/>
      <c r="C80" s="192">
        <f>E80*B14</f>
        <v>13362000</v>
      </c>
      <c r="D80" s="189">
        <v>360008300</v>
      </c>
      <c r="E80" s="193">
        <v>1.3362000000000001E-2</v>
      </c>
      <c r="F80" s="190">
        <v>0.26942695704235892</v>
      </c>
      <c r="G80" s="176"/>
      <c r="H80" s="141" t="s">
        <v>72</v>
      </c>
      <c r="I80" s="170">
        <v>0.314</v>
      </c>
      <c r="J80" s="178">
        <v>4.1956680000000005E-3</v>
      </c>
      <c r="K80" s="178">
        <f>J80</f>
        <v>4.1956680000000005E-3</v>
      </c>
      <c r="L80" s="191">
        <v>4195668</v>
      </c>
      <c r="M80" s="194">
        <v>4.1956200146938917E-3</v>
      </c>
      <c r="N80" s="178">
        <v>1.1304131334649923E-3</v>
      </c>
      <c r="P80" s="47"/>
      <c r="Q80" s="47"/>
      <c r="R80" s="47"/>
      <c r="S80" s="47"/>
      <c r="T80" s="47"/>
    </row>
    <row r="81" spans="1:22">
      <c r="A81" s="211" t="s">
        <v>73</v>
      </c>
      <c r="B81" s="212"/>
      <c r="C81" s="192">
        <v>10000000</v>
      </c>
      <c r="D81" s="189">
        <v>0</v>
      </c>
      <c r="E81" s="178">
        <v>1</v>
      </c>
      <c r="F81" s="190">
        <v>0</v>
      </c>
      <c r="G81" s="176"/>
      <c r="H81" s="141" t="s">
        <v>73</v>
      </c>
      <c r="I81" s="150"/>
      <c r="J81" s="178"/>
      <c r="K81" s="178"/>
      <c r="L81" s="195"/>
      <c r="M81" s="194">
        <f>E81</f>
        <v>1</v>
      </c>
      <c r="N81" s="178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0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0" t="s">
        <v>305</v>
      </c>
      <c r="B84" s="210"/>
      <c r="C84" s="210"/>
      <c r="D84" s="210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68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5" t="s">
        <v>52</v>
      </c>
      <c r="B87" s="115" t="s">
        <v>53</v>
      </c>
      <c r="C87" s="115" t="s">
        <v>65</v>
      </c>
      <c r="D87" s="115" t="s">
        <v>66</v>
      </c>
      <c r="E87" s="115" t="s">
        <v>67</v>
      </c>
      <c r="F87" s="115" t="s">
        <v>77</v>
      </c>
      <c r="H87" s="115" t="s">
        <v>55</v>
      </c>
      <c r="I87" s="115" t="s">
        <v>57</v>
      </c>
      <c r="J87" s="115" t="s">
        <v>58</v>
      </c>
      <c r="K87" s="115" t="s">
        <v>59</v>
      </c>
      <c r="L87" s="115" t="s">
        <v>60</v>
      </c>
      <c r="M87" s="115" t="s">
        <v>61</v>
      </c>
      <c r="N87" s="115" t="s">
        <v>54</v>
      </c>
      <c r="P87" s="155" t="s">
        <v>301</v>
      </c>
      <c r="Q87" s="155" t="s">
        <v>302</v>
      </c>
      <c r="R87" s="155" t="s">
        <v>281</v>
      </c>
      <c r="S87" s="155" t="s">
        <v>74</v>
      </c>
      <c r="U87" s="115" t="s">
        <v>299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78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1" t="str">
        <f>"("&amp;$A88&amp;", "&amp;$B88&amp;"]"</f>
        <v>(-1, 0]</v>
      </c>
      <c r="I88" s="170">
        <v>0</v>
      </c>
      <c r="J88" s="178" cm="1">
        <f t="array" ref="J88:J151">_xlfn.ANCHORARRAY(E88)*I88:I151</f>
        <v>0</v>
      </c>
      <c r="K88" s="178" cm="1">
        <f t="array" ref="K88:K151">J88:J151/SUM(_xlfn.ANCHORARRAY(J88))</f>
        <v>0</v>
      </c>
      <c r="L88" s="187" cm="1">
        <f t="array" ref="L88:L151">INT(_xlfn.ANCHORARRAY(K88)*$B$2)</f>
        <v>0</v>
      </c>
      <c r="M88" s="178" cm="1">
        <f t="array" ref="M88:M151">_xlfn.LET(_xlpm.x, L88:L151, _xlpm.x/SUM(_xlpm.x))</f>
        <v>0</v>
      </c>
      <c r="N88" s="197" cm="1">
        <f t="array" ref="N88:N151">M88:M151*_xlfn.ANCHORARRAY(F88)</f>
        <v>0</v>
      </c>
      <c r="O88" s="104"/>
      <c r="P88" s="178" cm="1">
        <f t="array" ref="P88:P151">_xlfn.ANCHORARRAY(M88)</f>
        <v>0</v>
      </c>
      <c r="Q88" s="178">
        <v>0</v>
      </c>
      <c r="R88" s="178">
        <v>0</v>
      </c>
      <c r="S88" s="188" cm="1">
        <f t="array" ref="S88:S151">_xlfn.LET(_xlpm.x, Q88:Q151/M88:M151, IF(ISERR(_xlpm.x), 0, ROUND(_xlpm.x,2)))</f>
        <v>0</v>
      </c>
      <c r="T88" s="91"/>
      <c r="U88" s="178">
        <v>0</v>
      </c>
      <c r="V88" s="91">
        <f>SUMPRODUCT(U88:U151,M88:M151)</f>
        <v>0.35900538288847633</v>
      </c>
    </row>
    <row r="89" spans="1:22">
      <c r="A89" s="150">
        <v>0</v>
      </c>
      <c r="B89" s="150">
        <v>1</v>
      </c>
      <c r="C89" s="189">
        <v>7042</v>
      </c>
      <c r="D89" s="189">
        <v>397470</v>
      </c>
      <c r="E89" s="178">
        <v>5.2724048380341487E-4</v>
      </c>
      <c r="F89" s="190">
        <v>0.56442771939789838</v>
      </c>
      <c r="G89" s="47">
        <v>-25756</v>
      </c>
      <c r="H89" s="141" t="str">
        <f t="shared" ref="H89:H151" si="1">"("&amp;$A89&amp;", "&amp;$B89&amp;"]"</f>
        <v>(0, 1]</v>
      </c>
      <c r="I89" s="170">
        <v>0</v>
      </c>
      <c r="J89" s="178">
        <v>0</v>
      </c>
      <c r="K89" s="178">
        <v>0</v>
      </c>
      <c r="L89" s="187">
        <v>0</v>
      </c>
      <c r="M89" s="178">
        <v>0</v>
      </c>
      <c r="N89" s="178">
        <v>0</v>
      </c>
      <c r="O89" s="104"/>
      <c r="P89" s="178">
        <v>0</v>
      </c>
      <c r="Q89" s="178">
        <v>0</v>
      </c>
      <c r="R89" s="178">
        <v>0</v>
      </c>
      <c r="S89" s="188">
        <v>0</v>
      </c>
      <c r="T89" s="91"/>
      <c r="U89" s="178">
        <v>0.1035961922670114</v>
      </c>
      <c r="V89" s="200">
        <f>V88*12</f>
        <v>4.3080645946617162</v>
      </c>
    </row>
    <row r="90" spans="1:22">
      <c r="A90" s="150">
        <v>1</v>
      </c>
      <c r="B90" s="150">
        <v>2</v>
      </c>
      <c r="C90" s="189">
        <v>6961</v>
      </c>
      <c r="D90" s="189">
        <v>1078515</v>
      </c>
      <c r="E90" s="178">
        <v>5.2117594543532684E-4</v>
      </c>
      <c r="F90" s="190">
        <v>1.5493679069099267</v>
      </c>
      <c r="G90" s="81">
        <f>1+G89*G88</f>
        <v>0.74243999999999999</v>
      </c>
      <c r="H90" s="141" t="str">
        <f t="shared" si="1"/>
        <v>(1, 2]</v>
      </c>
      <c r="I90" s="170">
        <v>0</v>
      </c>
      <c r="J90" s="178">
        <v>0</v>
      </c>
      <c r="K90" s="178">
        <v>0</v>
      </c>
      <c r="L90" s="187">
        <v>0</v>
      </c>
      <c r="M90" s="178">
        <v>0</v>
      </c>
      <c r="N90" s="178">
        <v>0</v>
      </c>
      <c r="O90" s="104"/>
      <c r="P90" s="178">
        <v>0</v>
      </c>
      <c r="Q90" s="178">
        <v>0</v>
      </c>
      <c r="R90" s="178">
        <v>0</v>
      </c>
      <c r="S90" s="188">
        <v>0</v>
      </c>
      <c r="T90" s="91"/>
      <c r="U90" s="178">
        <v>0.1484915483916982</v>
      </c>
    </row>
    <row r="91" spans="1:22">
      <c r="A91" s="150">
        <v>2</v>
      </c>
      <c r="B91" s="150">
        <v>3</v>
      </c>
      <c r="C91" s="189">
        <v>7196</v>
      </c>
      <c r="D91" s="189">
        <v>1845290</v>
      </c>
      <c r="E91" s="178">
        <v>5.3877059378718744E-4</v>
      </c>
      <c r="F91" s="190">
        <v>2.5643274041133965</v>
      </c>
      <c r="G91" s="104"/>
      <c r="H91" s="141" t="str">
        <f t="shared" si="1"/>
        <v>(2, 3]</v>
      </c>
      <c r="I91" s="170">
        <v>0</v>
      </c>
      <c r="J91" s="178">
        <v>0</v>
      </c>
      <c r="K91" s="178">
        <v>0</v>
      </c>
      <c r="L91" s="187">
        <v>0</v>
      </c>
      <c r="M91" s="178">
        <v>0</v>
      </c>
      <c r="N91" s="178">
        <v>0</v>
      </c>
      <c r="O91" s="104"/>
      <c r="P91" s="178">
        <v>0</v>
      </c>
      <c r="Q91" s="178">
        <v>0</v>
      </c>
      <c r="R91" s="178">
        <v>0</v>
      </c>
      <c r="S91" s="188">
        <v>0</v>
      </c>
      <c r="T91" s="91"/>
      <c r="U91" s="178">
        <v>0.17406206150944259</v>
      </c>
    </row>
    <row r="92" spans="1:22">
      <c r="A92" s="150">
        <v>3</v>
      </c>
      <c r="B92" s="150">
        <v>4</v>
      </c>
      <c r="C92" s="189">
        <v>7104</v>
      </c>
      <c r="D92" s="189">
        <v>2524955</v>
      </c>
      <c r="E92" s="178">
        <v>5.3188247613454413E-4</v>
      </c>
      <c r="F92" s="190">
        <v>3.5542722409909908</v>
      </c>
      <c r="G92" s="104"/>
      <c r="H92" s="141" t="str">
        <f t="shared" si="1"/>
        <v>(3, 4]</v>
      </c>
      <c r="I92" s="170">
        <v>0</v>
      </c>
      <c r="J92" s="178">
        <v>0</v>
      </c>
      <c r="K92" s="178">
        <v>0</v>
      </c>
      <c r="L92" s="187">
        <v>0</v>
      </c>
      <c r="M92" s="178">
        <v>0</v>
      </c>
      <c r="N92" s="178">
        <v>0</v>
      </c>
      <c r="O92" s="104"/>
      <c r="P92" s="178">
        <v>0</v>
      </c>
      <c r="Q92" s="178">
        <v>0</v>
      </c>
      <c r="R92" s="178">
        <v>3.614457831325301E-2</v>
      </c>
      <c r="S92" s="188">
        <v>0</v>
      </c>
      <c r="T92" s="91"/>
      <c r="U92" s="178">
        <v>0.1929305403453177</v>
      </c>
    </row>
    <row r="93" spans="1:22">
      <c r="A93" s="150">
        <v>4</v>
      </c>
      <c r="B93" s="150">
        <v>5</v>
      </c>
      <c r="C93" s="189">
        <v>7483</v>
      </c>
      <c r="D93" s="189">
        <v>3409320</v>
      </c>
      <c r="E93" s="178">
        <v>5.6025852602967251E-4</v>
      </c>
      <c r="F93" s="190">
        <v>4.5560871308298809</v>
      </c>
      <c r="G93" s="104"/>
      <c r="H93" s="141" t="str">
        <f t="shared" si="1"/>
        <v>(4, 5]</v>
      </c>
      <c r="I93" s="170">
        <v>0</v>
      </c>
      <c r="J93" s="178">
        <v>0</v>
      </c>
      <c r="K93" s="178">
        <v>0</v>
      </c>
      <c r="L93" s="187">
        <v>0</v>
      </c>
      <c r="M93" s="178">
        <v>0</v>
      </c>
      <c r="N93" s="178">
        <v>0</v>
      </c>
      <c r="O93" s="104"/>
      <c r="P93" s="178">
        <v>0</v>
      </c>
      <c r="Q93" s="178">
        <v>0</v>
      </c>
      <c r="R93" s="178">
        <v>0</v>
      </c>
      <c r="S93" s="188">
        <v>0</v>
      </c>
      <c r="T93" s="91"/>
      <c r="U93" s="178">
        <v>0.2063314917127072</v>
      </c>
    </row>
    <row r="94" spans="1:22">
      <c r="A94" s="150">
        <v>5</v>
      </c>
      <c r="B94" s="150">
        <v>6</v>
      </c>
      <c r="C94" s="189">
        <v>8182</v>
      </c>
      <c r="D94" s="189">
        <v>4541655</v>
      </c>
      <c r="E94" s="178">
        <v>6.1259324602095158E-4</v>
      </c>
      <c r="F94" s="190">
        <v>5.550788315815204</v>
      </c>
      <c r="G94" s="104"/>
      <c r="H94" s="141" t="str">
        <f t="shared" si="1"/>
        <v>(5, 6]</v>
      </c>
      <c r="I94" s="170">
        <v>0</v>
      </c>
      <c r="J94" s="178">
        <v>0</v>
      </c>
      <c r="K94" s="178">
        <v>0</v>
      </c>
      <c r="L94" s="187">
        <v>0</v>
      </c>
      <c r="M94" s="178">
        <v>0</v>
      </c>
      <c r="N94" s="178">
        <v>0</v>
      </c>
      <c r="O94" s="104"/>
      <c r="P94" s="178">
        <v>0</v>
      </c>
      <c r="Q94" s="178">
        <v>0</v>
      </c>
      <c r="R94" s="178">
        <v>0</v>
      </c>
      <c r="S94" s="188">
        <v>0</v>
      </c>
      <c r="T94" s="91"/>
      <c r="U94" s="178">
        <v>0.21336163331311911</v>
      </c>
    </row>
    <row r="95" spans="1:22">
      <c r="A95" s="150">
        <v>6</v>
      </c>
      <c r="B95" s="150">
        <v>7</v>
      </c>
      <c r="C95" s="189">
        <v>8390</v>
      </c>
      <c r="D95" s="189">
        <v>5496365</v>
      </c>
      <c r="E95" s="178">
        <v>6.2816638158344951E-4</v>
      </c>
      <c r="F95" s="190">
        <v>6.5510905840286053</v>
      </c>
      <c r="G95" s="104"/>
      <c r="H95" s="141" t="str">
        <f t="shared" si="1"/>
        <v>(6, 7]</v>
      </c>
      <c r="I95" s="170">
        <v>0</v>
      </c>
      <c r="J95" s="178">
        <v>0</v>
      </c>
      <c r="K95" s="178">
        <v>0</v>
      </c>
      <c r="L95" s="187">
        <v>0</v>
      </c>
      <c r="M95" s="178">
        <v>0</v>
      </c>
      <c r="N95" s="178">
        <v>0</v>
      </c>
      <c r="O95" s="104"/>
      <c r="P95" s="178">
        <v>0</v>
      </c>
      <c r="Q95" s="178">
        <v>0</v>
      </c>
      <c r="R95" s="178">
        <v>1.2048192771084338E-2</v>
      </c>
      <c r="S95" s="188">
        <v>0</v>
      </c>
      <c r="T95" s="91"/>
      <c r="U95" s="178">
        <v>0.22473548361673201</v>
      </c>
    </row>
    <row r="96" spans="1:22">
      <c r="A96" s="150">
        <v>7</v>
      </c>
      <c r="B96" s="150">
        <v>8</v>
      </c>
      <c r="C96" s="189">
        <v>8747</v>
      </c>
      <c r="D96" s="189">
        <v>6605700</v>
      </c>
      <c r="E96" s="178">
        <v>6.5489527290946755E-4</v>
      </c>
      <c r="F96" s="190">
        <v>7.5519606722304786</v>
      </c>
      <c r="G96" s="104"/>
      <c r="H96" s="141" t="str">
        <f t="shared" si="1"/>
        <v>(7, 8]</v>
      </c>
      <c r="I96" s="170">
        <v>0</v>
      </c>
      <c r="J96" s="178">
        <v>0</v>
      </c>
      <c r="K96" s="178">
        <v>0</v>
      </c>
      <c r="L96" s="187">
        <v>0</v>
      </c>
      <c r="M96" s="178">
        <v>0</v>
      </c>
      <c r="N96" s="178">
        <v>0</v>
      </c>
      <c r="O96" s="104"/>
      <c r="P96" s="178">
        <v>0</v>
      </c>
      <c r="Q96" s="178">
        <v>0</v>
      </c>
      <c r="R96" s="178">
        <v>3.614457831325301E-2</v>
      </c>
      <c r="S96" s="188">
        <v>0</v>
      </c>
      <c r="T96" s="91"/>
      <c r="U96" s="178">
        <v>0.2344830191530354</v>
      </c>
    </row>
    <row r="97" spans="1:21">
      <c r="A97" s="150">
        <v>8</v>
      </c>
      <c r="B97" s="150">
        <v>9</v>
      </c>
      <c r="C97" s="189">
        <v>8856</v>
      </c>
      <c r="D97" s="189">
        <v>7570485</v>
      </c>
      <c r="E97" s="178">
        <v>6.6305619491096885E-4</v>
      </c>
      <c r="F97" s="190">
        <v>8.5484247967479678</v>
      </c>
      <c r="G97" s="104"/>
      <c r="H97" s="141" t="str">
        <f t="shared" si="1"/>
        <v>(8, 9]</v>
      </c>
      <c r="I97" s="170">
        <v>0</v>
      </c>
      <c r="J97" s="178">
        <v>0</v>
      </c>
      <c r="K97" s="178">
        <v>0</v>
      </c>
      <c r="L97" s="187">
        <v>0</v>
      </c>
      <c r="M97" s="178">
        <v>0</v>
      </c>
      <c r="N97" s="178">
        <v>0</v>
      </c>
      <c r="O97" s="104"/>
      <c r="P97" s="178">
        <v>0</v>
      </c>
      <c r="Q97" s="178">
        <v>0</v>
      </c>
      <c r="R97" s="178">
        <v>2.4096385542168676E-2</v>
      </c>
      <c r="S97" s="188">
        <v>0</v>
      </c>
      <c r="T97" s="91"/>
      <c r="U97" s="178">
        <v>0.24127152960495621</v>
      </c>
    </row>
    <row r="98" spans="1:21">
      <c r="A98" s="150">
        <v>9</v>
      </c>
      <c r="B98" s="150">
        <v>10</v>
      </c>
      <c r="C98" s="189">
        <v>9108</v>
      </c>
      <c r="D98" s="189">
        <v>8694310</v>
      </c>
      <c r="E98" s="178">
        <v>6.8192364761168744E-4</v>
      </c>
      <c r="F98" s="190">
        <v>9.5457949055775142</v>
      </c>
      <c r="G98" s="104"/>
      <c r="H98" s="141" t="str">
        <f t="shared" si="1"/>
        <v>(9, 10]</v>
      </c>
      <c r="I98" s="170">
        <v>0</v>
      </c>
      <c r="J98" s="178">
        <v>0</v>
      </c>
      <c r="K98" s="178">
        <v>0</v>
      </c>
      <c r="L98" s="187">
        <v>0</v>
      </c>
      <c r="M98" s="178">
        <v>0</v>
      </c>
      <c r="N98" s="178">
        <v>0</v>
      </c>
      <c r="O98" s="104"/>
      <c r="P98" s="178">
        <v>0</v>
      </c>
      <c r="Q98" s="178">
        <v>0</v>
      </c>
      <c r="R98" s="178">
        <v>1.2048192771084338E-2</v>
      </c>
      <c r="S98" s="188">
        <v>0</v>
      </c>
      <c r="T98" s="91"/>
      <c r="U98" s="178">
        <v>0.24651398937424071</v>
      </c>
    </row>
    <row r="99" spans="1:21">
      <c r="A99" s="150">
        <v>10</v>
      </c>
      <c r="B99" s="150">
        <v>15</v>
      </c>
      <c r="C99" s="189">
        <v>51671</v>
      </c>
      <c r="D99" s="189">
        <v>65170480</v>
      </c>
      <c r="E99" s="178">
        <v>3.8686513829318736E-3</v>
      </c>
      <c r="F99" s="190">
        <v>12.612583460742004</v>
      </c>
      <c r="G99" s="104"/>
      <c r="H99" s="141" t="str">
        <f t="shared" si="1"/>
        <v>(10, 15]</v>
      </c>
      <c r="I99" s="170">
        <v>5</v>
      </c>
      <c r="J99" s="178">
        <v>1.9343256914659369E-2</v>
      </c>
      <c r="K99" s="178">
        <v>1.0369634942528667E-2</v>
      </c>
      <c r="L99" s="187">
        <v>10369634</v>
      </c>
      <c r="M99" s="178">
        <v>1.0369634228131953E-2</v>
      </c>
      <c r="N99" s="178">
        <v>0.13078787715968124</v>
      </c>
      <c r="O99" s="104">
        <v>0.7</v>
      </c>
      <c r="P99" s="178">
        <v>1.0369634228131953E-2</v>
      </c>
      <c r="Q99" s="178">
        <v>0.14065752251643807</v>
      </c>
      <c r="R99" s="178">
        <v>7.2289156626506021E-2</v>
      </c>
      <c r="S99" s="188">
        <v>13.56</v>
      </c>
      <c r="T99" s="91"/>
      <c r="U99" s="178">
        <v>0.2621944591855655</v>
      </c>
    </row>
    <row r="100" spans="1:21">
      <c r="A100" s="150">
        <v>15</v>
      </c>
      <c r="B100" s="150">
        <v>20</v>
      </c>
      <c r="C100" s="189">
        <v>60539</v>
      </c>
      <c r="D100" s="189">
        <v>106561110</v>
      </c>
      <c r="E100" s="178">
        <v>4.5326060279714479E-3</v>
      </c>
      <c r="F100" s="190">
        <v>17.602059829201011</v>
      </c>
      <c r="G100" s="104"/>
      <c r="H100" s="179" t="str">
        <f t="shared" si="1"/>
        <v>(15, 20]</v>
      </c>
      <c r="I100" s="170">
        <v>15</v>
      </c>
      <c r="J100" s="178">
        <v>6.7989090419571713E-2</v>
      </c>
      <c r="K100" s="178">
        <v>3.6447949320842027E-2</v>
      </c>
      <c r="L100" s="187">
        <v>36447949</v>
      </c>
      <c r="M100" s="178">
        <v>3.6447949801854895E-2</v>
      </c>
      <c r="N100" s="178">
        <v>0.64155899306396502</v>
      </c>
      <c r="O100" s="104" cm="1">
        <f t="array" ref="O100:O106">I100:I106*O99</f>
        <v>10.5</v>
      </c>
      <c r="P100" s="178">
        <v>3.6447949801854895E-2</v>
      </c>
      <c r="Q100" s="178">
        <v>0.13948329848708246</v>
      </c>
      <c r="R100" s="178">
        <v>7.2289156626506021E-2</v>
      </c>
      <c r="S100" s="188">
        <v>3.83</v>
      </c>
      <c r="T100" s="91"/>
      <c r="U100" s="178">
        <v>0.28343220593126539</v>
      </c>
    </row>
    <row r="101" spans="1:21">
      <c r="A101" s="150">
        <v>20</v>
      </c>
      <c r="B101" s="150">
        <v>25</v>
      </c>
      <c r="C101" s="189">
        <v>68801</v>
      </c>
      <c r="D101" s="189">
        <v>155359970</v>
      </c>
      <c r="E101" s="178">
        <v>5.151188941516437E-3</v>
      </c>
      <c r="F101" s="190">
        <v>22.581062775250363</v>
      </c>
      <c r="G101" s="104"/>
      <c r="H101" s="141" t="str">
        <f t="shared" si="1"/>
        <v>(20, 25]</v>
      </c>
      <c r="I101" s="170">
        <v>35</v>
      </c>
      <c r="J101" s="178">
        <v>0.1802916129530753</v>
      </c>
      <c r="K101" s="178">
        <v>9.6651676487128232E-2</v>
      </c>
      <c r="L101" s="187">
        <v>96651676</v>
      </c>
      <c r="M101" s="178">
        <v>9.6651678126336918E-2</v>
      </c>
      <c r="N101" s="178">
        <v>2.1824976111041061</v>
      </c>
      <c r="O101" s="104">
        <v>24.5</v>
      </c>
      <c r="P101" s="178">
        <v>9.6651678126336918E-2</v>
      </c>
      <c r="Q101" s="178">
        <v>0.1402127125053178</v>
      </c>
      <c r="R101" s="178">
        <v>7.2289156626506021E-2</v>
      </c>
      <c r="S101" s="188">
        <v>1.45</v>
      </c>
      <c r="T101" s="91"/>
      <c r="U101" s="178">
        <v>0.29907072112041061</v>
      </c>
    </row>
    <row r="102" spans="1:21">
      <c r="A102" s="150">
        <v>25</v>
      </c>
      <c r="B102" s="150">
        <v>30</v>
      </c>
      <c r="C102" s="189">
        <v>76304</v>
      </c>
      <c r="D102" s="189">
        <v>210369015</v>
      </c>
      <c r="E102" s="178">
        <v>5.7129448844271194E-3</v>
      </c>
      <c r="F102" s="190">
        <v>27.56985413608723</v>
      </c>
      <c r="G102" s="104"/>
      <c r="H102" s="141" t="str">
        <f t="shared" si="1"/>
        <v>(25, 30]</v>
      </c>
      <c r="I102" s="170">
        <v>31.66</v>
      </c>
      <c r="J102" s="178">
        <v>0.1808718350409626</v>
      </c>
      <c r="K102" s="178">
        <v>9.6962724996876526E-2</v>
      </c>
      <c r="L102" s="187">
        <v>96962724</v>
      </c>
      <c r="M102" s="178">
        <v>9.696272613317998E-2</v>
      </c>
      <c r="N102" s="178">
        <v>2.6732482161291453</v>
      </c>
      <c r="O102" s="47">
        <v>22.161999999999999</v>
      </c>
      <c r="P102" s="178">
        <v>9.696272613317998E-2</v>
      </c>
      <c r="Q102" s="178">
        <v>0.13974440349361009</v>
      </c>
      <c r="R102" s="178">
        <v>8.4337349397590355E-2</v>
      </c>
      <c r="S102" s="188">
        <v>1.44</v>
      </c>
      <c r="T102" s="91"/>
      <c r="U102" s="178">
        <v>0.31171104584443621</v>
      </c>
    </row>
    <row r="103" spans="1:21">
      <c r="A103" s="150">
        <v>30</v>
      </c>
      <c r="B103" s="150">
        <v>35</v>
      </c>
      <c r="C103" s="189">
        <v>83241</v>
      </c>
      <c r="D103" s="189">
        <v>271107480</v>
      </c>
      <c r="E103" s="178">
        <v>6.2323239296052345E-3</v>
      </c>
      <c r="F103" s="190">
        <v>32.568984034310013</v>
      </c>
      <c r="G103" s="104"/>
      <c r="H103" s="141" t="str">
        <f t="shared" si="1"/>
        <v>(30, 35]</v>
      </c>
      <c r="I103" s="170">
        <v>21</v>
      </c>
      <c r="J103" s="178">
        <v>0.13087880252170991</v>
      </c>
      <c r="K103" s="178">
        <v>7.0162197082586364E-2</v>
      </c>
      <c r="L103" s="187">
        <v>70162197</v>
      </c>
      <c r="M103" s="178">
        <v>7.0162198543568366E-2</v>
      </c>
      <c r="N103" s="178">
        <v>2.2851115241775672</v>
      </c>
      <c r="O103" s="104">
        <v>14.7</v>
      </c>
      <c r="P103" s="178">
        <v>7.0162198543568366E-2</v>
      </c>
      <c r="Q103" s="178">
        <v>3.6792875919821895E-2</v>
      </c>
      <c r="R103" s="178">
        <v>3.614457831325301E-2</v>
      </c>
      <c r="S103" s="188">
        <v>0.52</v>
      </c>
      <c r="T103" s="91"/>
      <c r="U103" s="178">
        <v>0.32425899924548329</v>
      </c>
    </row>
    <row r="104" spans="1:21">
      <c r="A104" s="150">
        <v>35</v>
      </c>
      <c r="B104" s="150">
        <v>40</v>
      </c>
      <c r="C104" s="189">
        <v>89448</v>
      </c>
      <c r="D104" s="189">
        <v>335898775</v>
      </c>
      <c r="E104" s="178">
        <v>6.6970472586265067E-3</v>
      </c>
      <c r="F104" s="190">
        <v>37.552407544047938</v>
      </c>
      <c r="G104" s="104"/>
      <c r="H104" s="179" t="str">
        <f t="shared" si="1"/>
        <v>(35, 40]</v>
      </c>
      <c r="I104" s="170">
        <v>19.247058600000003</v>
      </c>
      <c r="J104" s="178">
        <v>0.12889846103375374</v>
      </c>
      <c r="K104" s="178">
        <v>6.9100565198036118E-2</v>
      </c>
      <c r="L104" s="187">
        <v>69100565</v>
      </c>
      <c r="M104" s="178">
        <v>6.9100566520212459E-2</v>
      </c>
      <c r="N104" s="178">
        <v>2.5948926354916129</v>
      </c>
      <c r="O104" s="104">
        <v>13.47294102</v>
      </c>
      <c r="P104" s="178">
        <v>6.9100566520212459E-2</v>
      </c>
      <c r="Q104" s="178">
        <v>2.9973236749330917E-2</v>
      </c>
      <c r="R104" s="178">
        <v>2.4096385542168676E-2</v>
      </c>
      <c r="S104" s="188">
        <v>0.43</v>
      </c>
      <c r="T104" s="91"/>
      <c r="U104" s="178">
        <v>0.33402138771449891</v>
      </c>
    </row>
    <row r="105" spans="1:21">
      <c r="A105" s="150">
        <v>40</v>
      </c>
      <c r="B105" s="150">
        <v>45</v>
      </c>
      <c r="C105" s="189">
        <v>95401</v>
      </c>
      <c r="D105" s="189">
        <v>405939470</v>
      </c>
      <c r="E105" s="178">
        <v>7.1427533932589583E-3</v>
      </c>
      <c r="F105" s="190">
        <v>42.55086110208488</v>
      </c>
      <c r="G105" s="104"/>
      <c r="H105" s="141" t="str">
        <f t="shared" si="1"/>
        <v>(40, 45]</v>
      </c>
      <c r="I105" s="170">
        <v>18.263183400000003</v>
      </c>
      <c r="J105" s="178">
        <v>0.13044941520206069</v>
      </c>
      <c r="K105" s="178">
        <v>6.9932008869021414E-2</v>
      </c>
      <c r="L105" s="187">
        <v>69932008</v>
      </c>
      <c r="M105" s="178">
        <v>6.9932009538504217E-2</v>
      </c>
      <c r="N105" s="178">
        <v>2.9756672244625677</v>
      </c>
      <c r="O105" s="104">
        <v>12.784228380000002</v>
      </c>
      <c r="P105" s="178">
        <v>6.9932009538504217E-2</v>
      </c>
      <c r="Q105" s="178">
        <v>2.961772074044302E-2</v>
      </c>
      <c r="R105" s="178">
        <v>3.614457831325301E-2</v>
      </c>
      <c r="S105" s="188">
        <v>0.42</v>
      </c>
      <c r="T105" s="91"/>
      <c r="U105" s="178">
        <v>0.3430985244299562</v>
      </c>
    </row>
    <row r="106" spans="1:21">
      <c r="A106" s="150">
        <v>45</v>
      </c>
      <c r="B106" s="150">
        <v>50</v>
      </c>
      <c r="C106" s="189">
        <v>100624</v>
      </c>
      <c r="D106" s="189">
        <v>478490985</v>
      </c>
      <c r="E106" s="178">
        <v>7.5338038117345671E-3</v>
      </c>
      <c r="F106" s="190">
        <v>47.552371700588331</v>
      </c>
      <c r="G106" s="104"/>
      <c r="H106" s="141" t="str">
        <f t="shared" si="1"/>
        <v>(45, 50]</v>
      </c>
      <c r="I106" s="170">
        <v>17.5</v>
      </c>
      <c r="J106" s="178">
        <v>0.13184156670535493</v>
      </c>
      <c r="K106" s="178">
        <v>7.0678320771796865E-2</v>
      </c>
      <c r="L106" s="187">
        <v>70678320</v>
      </c>
      <c r="M106" s="178">
        <v>7.0678321554923068E-2</v>
      </c>
      <c r="N106" s="178">
        <v>3.3609218177534061</v>
      </c>
      <c r="O106" s="104">
        <v>12.25</v>
      </c>
      <c r="P106" s="178">
        <v>7.0678321554923068E-2</v>
      </c>
      <c r="Q106" s="178">
        <v>2.7089906677247668E-2</v>
      </c>
      <c r="R106" s="178">
        <v>2.4096385542168676E-2</v>
      </c>
      <c r="S106" s="188">
        <v>0.38</v>
      </c>
      <c r="T106" s="91"/>
      <c r="U106" s="178">
        <v>0.35173334075126161</v>
      </c>
    </row>
    <row r="107" spans="1:21">
      <c r="A107" s="150">
        <v>50</v>
      </c>
      <c r="B107" s="150">
        <v>60</v>
      </c>
      <c r="C107" s="189">
        <v>214959</v>
      </c>
      <c r="D107" s="189">
        <v>1184621845</v>
      </c>
      <c r="E107" s="178">
        <v>1.6094161766245139E-2</v>
      </c>
      <c r="F107" s="190">
        <v>55.10919966133077</v>
      </c>
      <c r="G107" s="104">
        <v>10</v>
      </c>
      <c r="H107" s="179" t="str">
        <f t="shared" si="1"/>
        <v>(50, 60]</v>
      </c>
      <c r="I107" s="170" cm="1">
        <f t="array" ref="I107:I151">G107:G151*G90</f>
        <v>7.4244000000000003</v>
      </c>
      <c r="J107" s="178">
        <v>0.11948949461731041</v>
      </c>
      <c r="K107" s="178">
        <v>6.4056556975662371E-2</v>
      </c>
      <c r="L107" s="187">
        <v>64056556</v>
      </c>
      <c r="M107" s="178">
        <v>6.4056557409244264E-2</v>
      </c>
      <c r="N107" s="178">
        <v>3.5301056118835388</v>
      </c>
      <c r="O107" s="104" cm="1">
        <f t="array" ref="O107:O151">G107:G151*O99</f>
        <v>7</v>
      </c>
      <c r="P107" s="178">
        <v>6.4056557409244264E-2</v>
      </c>
      <c r="Q107" s="178">
        <v>2.0696065517401638E-2</v>
      </c>
      <c r="R107" s="178">
        <v>2.4096385542168676E-2</v>
      </c>
      <c r="S107" s="188">
        <v>0.32</v>
      </c>
      <c r="T107" s="91"/>
      <c r="U107" s="178">
        <v>0.36271288727141282</v>
      </c>
    </row>
    <row r="108" spans="1:21">
      <c r="A108" s="150">
        <v>60</v>
      </c>
      <c r="B108" s="150">
        <v>70</v>
      </c>
      <c r="C108" s="189">
        <v>229908</v>
      </c>
      <c r="D108" s="189">
        <v>1496133495</v>
      </c>
      <c r="E108" s="178">
        <v>1.7213406013955625E-2</v>
      </c>
      <c r="F108" s="190">
        <v>65.075312516310873</v>
      </c>
      <c r="G108" s="104">
        <v>13.365</v>
      </c>
      <c r="H108" s="141" t="str">
        <f t="shared" si="1"/>
        <v>(60, 70]</v>
      </c>
      <c r="I108" s="170">
        <v>9.9227106000000003</v>
      </c>
      <c r="J108" s="178">
        <v>0.17080364631678124</v>
      </c>
      <c r="K108" s="178">
        <v>9.1565317411232486E-2</v>
      </c>
      <c r="L108" s="187">
        <v>91565317</v>
      </c>
      <c r="M108" s="178">
        <v>9.1565319014437013E-2</v>
      </c>
      <c r="N108" s="178">
        <v>5.958641750520191</v>
      </c>
      <c r="O108" s="104">
        <v>9.3554999999999993</v>
      </c>
      <c r="P108" s="178">
        <v>9.1565319014437013E-2</v>
      </c>
      <c r="Q108" s="178">
        <v>6.0878189521954736E-2</v>
      </c>
      <c r="R108" s="178">
        <v>6.0240963855421686E-2</v>
      </c>
      <c r="S108" s="188">
        <v>0.66</v>
      </c>
      <c r="T108" s="91"/>
      <c r="U108" s="178">
        <v>0.3762682804482122</v>
      </c>
    </row>
    <row r="109" spans="1:21">
      <c r="A109" s="150">
        <v>70</v>
      </c>
      <c r="B109" s="150">
        <v>80</v>
      </c>
      <c r="C109" s="189">
        <v>241897</v>
      </c>
      <c r="D109" s="189">
        <v>1815887605</v>
      </c>
      <c r="E109" s="178">
        <v>1.811103256327672E-2</v>
      </c>
      <c r="F109" s="190">
        <v>75.068628589854356</v>
      </c>
      <c r="G109" s="104">
        <v>11.407500000000001</v>
      </c>
      <c r="H109" s="141" t="str">
        <f t="shared" si="1"/>
        <v>(70, 80]</v>
      </c>
      <c r="I109" s="170">
        <v>8.4693842999999998</v>
      </c>
      <c r="J109" s="178">
        <v>0.1533892948482046</v>
      </c>
      <c r="K109" s="178">
        <v>8.2229740249292693E-2</v>
      </c>
      <c r="L109" s="187">
        <v>82229740</v>
      </c>
      <c r="M109" s="178">
        <v>8.2229741809054319E-2</v>
      </c>
      <c r="N109" s="178">
        <v>6.1728739469035174</v>
      </c>
      <c r="O109" s="104">
        <v>7.9852499999999997</v>
      </c>
      <c r="P109" s="178">
        <v>8.2229741809054319E-2</v>
      </c>
      <c r="Q109" s="178">
        <v>5.4668850366721262E-2</v>
      </c>
      <c r="R109" s="178">
        <v>4.8192771084337352E-2</v>
      </c>
      <c r="S109" s="188">
        <v>0.66</v>
      </c>
      <c r="T109" s="91"/>
      <c r="U109" s="178">
        <v>0.38787950467443449</v>
      </c>
    </row>
    <row r="110" spans="1:21">
      <c r="A110" s="150">
        <v>80</v>
      </c>
      <c r="B110" s="150">
        <v>90</v>
      </c>
      <c r="C110" s="189">
        <v>251871</v>
      </c>
      <c r="D110" s="189">
        <v>2142451880</v>
      </c>
      <c r="E110" s="178">
        <v>1.8857794361836114E-2</v>
      </c>
      <c r="F110" s="190">
        <v>85.061475120200413</v>
      </c>
      <c r="G110" s="104">
        <v>5</v>
      </c>
      <c r="H110" s="141" t="str">
        <f t="shared" si="1"/>
        <v>(80, 90]</v>
      </c>
      <c r="I110" s="170">
        <v>3.7122000000000002</v>
      </c>
      <c r="J110" s="178">
        <v>7.0003904230008018E-2</v>
      </c>
      <c r="K110" s="178">
        <v>3.7528061309405648E-2</v>
      </c>
      <c r="L110" s="187">
        <v>37528061</v>
      </c>
      <c r="M110" s="178">
        <v>3.7528061825617361E-2</v>
      </c>
      <c r="N110" s="178">
        <v>3.1921922972890941</v>
      </c>
      <c r="O110" s="104">
        <v>3.5</v>
      </c>
      <c r="P110" s="178">
        <v>3.7528061825617361E-2</v>
      </c>
      <c r="Q110" s="178">
        <v>2.7836151695903793E-2</v>
      </c>
      <c r="R110" s="178">
        <v>2.4096385542168676E-2</v>
      </c>
      <c r="S110" s="188">
        <v>0.74</v>
      </c>
      <c r="T110" s="91"/>
      <c r="U110" s="178">
        <v>0.39818380745410098</v>
      </c>
    </row>
    <row r="111" spans="1:21">
      <c r="A111" s="150">
        <v>90</v>
      </c>
      <c r="B111" s="150">
        <v>100</v>
      </c>
      <c r="C111" s="189">
        <v>258300</v>
      </c>
      <c r="D111" s="189">
        <v>2455049550</v>
      </c>
      <c r="E111" s="178">
        <v>1.9339139018236591E-2</v>
      </c>
      <c r="F111" s="190">
        <v>95.046440185830434</v>
      </c>
      <c r="G111" s="104">
        <v>5</v>
      </c>
      <c r="H111" s="141" t="str">
        <f t="shared" si="1"/>
        <v>(90, 100]</v>
      </c>
      <c r="I111" s="170">
        <v>3.7122000000000002</v>
      </c>
      <c r="J111" s="198">
        <v>7.179075186349787E-2</v>
      </c>
      <c r="K111" s="198">
        <v>3.8485963990373954E-2</v>
      </c>
      <c r="L111" s="187">
        <v>38485963</v>
      </c>
      <c r="M111" s="198">
        <v>3.8485963846691201E-2</v>
      </c>
      <c r="N111" s="198">
        <v>3.657953860748568</v>
      </c>
      <c r="O111" s="104">
        <v>3.5</v>
      </c>
      <c r="P111" s="178">
        <v>3.8485963846691201E-2</v>
      </c>
      <c r="Q111" s="178">
        <v>2.4594054614851365E-2</v>
      </c>
      <c r="R111" s="178">
        <v>1.2048192771084338E-2</v>
      </c>
      <c r="S111" s="188">
        <v>0.64</v>
      </c>
      <c r="T111" s="91"/>
      <c r="U111" s="198">
        <v>0.40764951657436599</v>
      </c>
    </row>
    <row r="112" spans="1:21">
      <c r="A112" s="150">
        <v>100</v>
      </c>
      <c r="B112" s="150">
        <v>120</v>
      </c>
      <c r="C112" s="189">
        <v>527850</v>
      </c>
      <c r="D112" s="189">
        <v>5809282525</v>
      </c>
      <c r="E112" s="178">
        <v>3.9520575032040976E-2</v>
      </c>
      <c r="F112" s="190">
        <v>110.05555602917495</v>
      </c>
      <c r="G112" s="104">
        <v>5</v>
      </c>
      <c r="H112" s="141" t="str">
        <f t="shared" si="1"/>
        <v>(100, 120]</v>
      </c>
      <c r="I112" s="170">
        <v>3.7122000000000002</v>
      </c>
      <c r="J112" s="198">
        <v>0.14670827863394251</v>
      </c>
      <c r="K112" s="198">
        <v>7.8648145924579527E-2</v>
      </c>
      <c r="L112" s="187">
        <v>78648145</v>
      </c>
      <c r="M112" s="198">
        <v>7.864814673025923E-2</v>
      </c>
      <c r="N112" s="198">
        <v>8.6556655190628167</v>
      </c>
      <c r="O112" s="104">
        <v>3.5</v>
      </c>
      <c r="P112" s="178">
        <v>7.864814673025923E-2</v>
      </c>
      <c r="Q112" s="178">
        <v>3.8380480959512027E-2</v>
      </c>
      <c r="R112" s="178">
        <v>6.0240963855421686E-2</v>
      </c>
      <c r="S112" s="188">
        <v>0.49</v>
      </c>
      <c r="T112" s="91"/>
      <c r="U112" s="198">
        <v>0.41948421306338879</v>
      </c>
    </row>
    <row r="113" spans="1:21">
      <c r="A113" s="150">
        <v>120</v>
      </c>
      <c r="B113" s="150">
        <v>140</v>
      </c>
      <c r="C113" s="189">
        <v>535919</v>
      </c>
      <c r="D113" s="189">
        <v>6967737790</v>
      </c>
      <c r="E113" s="178">
        <v>4.0124707872684226E-2</v>
      </c>
      <c r="F113" s="190">
        <v>130.01475577465996</v>
      </c>
      <c r="G113" s="104">
        <v>3</v>
      </c>
      <c r="H113" s="141" t="str">
        <f t="shared" si="1"/>
        <v>(120, 140]</v>
      </c>
      <c r="I113" s="170">
        <v>2.2273199999999997</v>
      </c>
      <c r="J113" s="198">
        <v>8.9370564338987019E-2</v>
      </c>
      <c r="K113" s="198">
        <v>4.7910242359482505E-2</v>
      </c>
      <c r="L113" s="187">
        <v>47910242</v>
      </c>
      <c r="M113" s="198">
        <v>4.7910243054025345E-2</v>
      </c>
      <c r="N113" s="198">
        <v>6.229038549773704</v>
      </c>
      <c r="O113" s="104">
        <v>2.0999999999999996</v>
      </c>
      <c r="P113" s="178">
        <v>4.7910243054025345E-2</v>
      </c>
      <c r="Q113" s="178">
        <v>1.6844639421115984E-2</v>
      </c>
      <c r="R113" s="178">
        <v>7.2289156626506021E-2</v>
      </c>
      <c r="S113" s="188">
        <v>0.35</v>
      </c>
      <c r="T113" s="91"/>
      <c r="U113" s="198">
        <v>0.43345839496888611</v>
      </c>
    </row>
    <row r="114" spans="1:21">
      <c r="A114" s="150">
        <v>140</v>
      </c>
      <c r="B114" s="150">
        <v>160</v>
      </c>
      <c r="C114" s="189">
        <v>529244</v>
      </c>
      <c r="D114" s="189">
        <v>7938511790</v>
      </c>
      <c r="E114" s="178">
        <v>3.9624944988647333E-2</v>
      </c>
      <c r="F114" s="190">
        <v>149.99719959035909</v>
      </c>
      <c r="G114" s="104">
        <v>1.2000000000000002</v>
      </c>
      <c r="H114" s="141" t="str">
        <f t="shared" si="1"/>
        <v>(140, 160]</v>
      </c>
      <c r="I114" s="170">
        <v>0.89092800000000016</v>
      </c>
      <c r="J114" s="198">
        <v>3.5302972988845598E-2</v>
      </c>
      <c r="K114" s="198">
        <v>1.8925403508591385E-2</v>
      </c>
      <c r="L114" s="187">
        <v>18925403</v>
      </c>
      <c r="M114" s="198">
        <v>1.8925403416358875E-2</v>
      </c>
      <c r="N114" s="198">
        <v>2.8387575135716459</v>
      </c>
      <c r="O114" s="104">
        <v>0.84000000000000008</v>
      </c>
      <c r="P114" s="178">
        <v>1.8925403416358875E-2</v>
      </c>
      <c r="Q114" s="178">
        <v>2.573943964348599E-2</v>
      </c>
      <c r="R114" s="178">
        <v>2.4096385542168676E-2</v>
      </c>
      <c r="S114" s="188">
        <v>1.36</v>
      </c>
      <c r="T114" s="91"/>
      <c r="U114" s="198">
        <v>0.44527616641431639</v>
      </c>
    </row>
    <row r="115" spans="1:21">
      <c r="A115" s="150">
        <v>160</v>
      </c>
      <c r="B115" s="150">
        <v>180</v>
      </c>
      <c r="C115" s="189">
        <v>519627</v>
      </c>
      <c r="D115" s="189">
        <v>8832072340</v>
      </c>
      <c r="E115" s="178">
        <v>3.8904912081413959E-2</v>
      </c>
      <c r="F115" s="190">
        <v>169.96946540499243</v>
      </c>
      <c r="G115" s="104">
        <v>0.22499999999999998</v>
      </c>
      <c r="H115" s="141" t="str">
        <f t="shared" si="1"/>
        <v>(160, 180]</v>
      </c>
      <c r="I115" s="170">
        <v>0.16704899999999998</v>
      </c>
      <c r="J115" s="198">
        <v>6.4990266582881191E-3</v>
      </c>
      <c r="K115" s="198">
        <v>3.4840324059975691E-3</v>
      </c>
      <c r="L115" s="187">
        <v>3484032</v>
      </c>
      <c r="M115" s="198">
        <v>3.4840320766487058E-3</v>
      </c>
      <c r="N115" s="198">
        <v>0.5921790695218262</v>
      </c>
      <c r="O115" s="104">
        <v>0.15749999999999997</v>
      </c>
      <c r="P115" s="178">
        <v>3.4840320766487058E-3</v>
      </c>
      <c r="Q115" s="178">
        <v>7.539038188475955E-3</v>
      </c>
      <c r="R115" s="178">
        <v>3.614457831325301E-2</v>
      </c>
      <c r="S115" s="188">
        <v>2.16</v>
      </c>
      <c r="T115" s="91"/>
      <c r="U115" s="198">
        <v>0.45612421386622082</v>
      </c>
    </row>
    <row r="116" spans="1:21">
      <c r="A116" s="150">
        <v>180</v>
      </c>
      <c r="B116" s="150">
        <v>200</v>
      </c>
      <c r="C116" s="189">
        <v>500559</v>
      </c>
      <c r="D116" s="189">
        <v>9508456100</v>
      </c>
      <c r="E116" s="178">
        <v>3.7477274827059578E-2</v>
      </c>
      <c r="F116" s="190">
        <v>189.95675035310524</v>
      </c>
      <c r="G116" s="104">
        <v>0.19500000000000001</v>
      </c>
      <c r="H116" s="141" t="str">
        <f t="shared" si="1"/>
        <v>(180, 200]</v>
      </c>
      <c r="I116" s="170">
        <v>0.14477580000000001</v>
      </c>
      <c r="J116" s="198">
        <v>5.4258024449074125E-3</v>
      </c>
      <c r="K116" s="198">
        <v>2.9086927228542249E-3</v>
      </c>
      <c r="L116" s="187">
        <v>2908692</v>
      </c>
      <c r="M116" s="198">
        <v>2.9086920639912256E-3</v>
      </c>
      <c r="N116" s="198">
        <v>0.55252569225363968</v>
      </c>
      <c r="O116" s="104">
        <v>0.13649999999999998</v>
      </c>
      <c r="P116" s="178">
        <v>2.9086920639912256E-3</v>
      </c>
      <c r="Q116" s="178">
        <v>6.4951011623775295E-3</v>
      </c>
      <c r="R116" s="178">
        <v>0</v>
      </c>
      <c r="S116" s="188">
        <v>2.23</v>
      </c>
      <c r="T116" s="91"/>
      <c r="U116" s="198">
        <v>0.46526182882358769</v>
      </c>
    </row>
    <row r="117" spans="1:21">
      <c r="A117" s="150">
        <v>200</v>
      </c>
      <c r="B117" s="150">
        <v>250</v>
      </c>
      <c r="C117" s="189">
        <v>1165700</v>
      </c>
      <c r="D117" s="189">
        <v>26176231540</v>
      </c>
      <c r="E117" s="178">
        <v>8.727694290963374E-2</v>
      </c>
      <c r="F117" s="190">
        <v>224.55375774212919</v>
      </c>
      <c r="G117" s="104">
        <v>0.3</v>
      </c>
      <c r="H117" s="141" t="str">
        <f t="shared" si="1"/>
        <v>(200, 250]</v>
      </c>
      <c r="I117" s="170">
        <v>0.22273199999999999</v>
      </c>
      <c r="J117" s="198">
        <v>1.9439368048148539E-2</v>
      </c>
      <c r="K117" s="198">
        <v>1.0421158704664093E-2</v>
      </c>
      <c r="L117" s="187">
        <v>10421158</v>
      </c>
      <c r="M117" s="198">
        <v>1.0421158229265481E-2</v>
      </c>
      <c r="N117" s="198">
        <v>2.3401102404068768</v>
      </c>
      <c r="O117" s="104">
        <v>0.21</v>
      </c>
      <c r="P117" s="178">
        <v>1.0421158229265481E-2</v>
      </c>
      <c r="Q117" s="178">
        <v>1.8141927453548187E-2</v>
      </c>
      <c r="R117" s="178">
        <v>6.0240963855421686E-2</v>
      </c>
      <c r="S117" s="188">
        <v>1.74</v>
      </c>
      <c r="T117" s="91"/>
      <c r="U117" s="198">
        <v>0.47911332319836658</v>
      </c>
    </row>
    <row r="118" spans="1:21">
      <c r="A118" s="150">
        <v>250</v>
      </c>
      <c r="B118" s="150">
        <v>300</v>
      </c>
      <c r="C118" s="189">
        <v>1026762</v>
      </c>
      <c r="D118" s="189">
        <v>28180089350</v>
      </c>
      <c r="E118" s="178">
        <v>7.6874537578949437E-2</v>
      </c>
      <c r="F118" s="190">
        <v>274.45590458158756</v>
      </c>
      <c r="G118" s="104">
        <v>5.3999999999999992E-2</v>
      </c>
      <c r="H118" s="141" t="str">
        <f t="shared" si="1"/>
        <v>(250, 300]</v>
      </c>
      <c r="I118" s="170">
        <v>4.0091759999999997E-2</v>
      </c>
      <c r="J118" s="198">
        <v>3.0820355107262216E-3</v>
      </c>
      <c r="K118" s="198">
        <v>1.6522338129066625E-3</v>
      </c>
      <c r="L118" s="187">
        <v>1652233</v>
      </c>
      <c r="M118" s="198">
        <v>1.6522330363491267E-3</v>
      </c>
      <c r="N118" s="198">
        <v>0.45346511257078265</v>
      </c>
      <c r="O118" s="104">
        <v>3.7799999999999993E-2</v>
      </c>
      <c r="P118" s="178">
        <v>1.6522330363491267E-3</v>
      </c>
      <c r="Q118" s="178">
        <v>5.0921931273048282E-3</v>
      </c>
      <c r="R118" s="178">
        <v>2.4096385542168676E-2</v>
      </c>
      <c r="S118" s="188">
        <v>3.08</v>
      </c>
      <c r="T118" s="199"/>
      <c r="U118" s="198">
        <v>0.49589479128688968</v>
      </c>
    </row>
    <row r="119" spans="1:21">
      <c r="A119" s="150">
        <v>300</v>
      </c>
      <c r="B119" s="150">
        <v>350</v>
      </c>
      <c r="C119" s="189">
        <v>890637</v>
      </c>
      <c r="D119" s="189">
        <v>28893976955</v>
      </c>
      <c r="E119" s="178">
        <v>6.66827439325791E-2</v>
      </c>
      <c r="F119" s="190">
        <v>324.41922977599182</v>
      </c>
      <c r="G119" s="104">
        <v>4.8000000000000001E-2</v>
      </c>
      <c r="H119" s="141" t="str">
        <f t="shared" si="1"/>
        <v>(300, 350]</v>
      </c>
      <c r="I119" s="170">
        <v>3.5637120000000001E-2</v>
      </c>
      <c r="J119" s="198">
        <v>2.3763809474545935E-3</v>
      </c>
      <c r="K119" s="198">
        <v>1.2739428017837749E-3</v>
      </c>
      <c r="L119" s="187">
        <v>1273942</v>
      </c>
      <c r="M119" s="198">
        <v>1.2739420280267245E-3</v>
      </c>
      <c r="N119" s="198">
        <v>0.41329129151169497</v>
      </c>
      <c r="O119" s="104">
        <v>3.3599999999999998E-2</v>
      </c>
      <c r="P119" s="178">
        <v>1.2739420280267245E-3</v>
      </c>
      <c r="Q119" s="178">
        <v>4.1641551041038775E-3</v>
      </c>
      <c r="R119" s="178">
        <v>1.2048192771084338E-2</v>
      </c>
      <c r="S119" s="188">
        <v>3.27</v>
      </c>
      <c r="T119" s="91"/>
      <c r="U119" s="198">
        <v>0.50967718085653457</v>
      </c>
    </row>
    <row r="120" spans="1:21">
      <c r="A120" s="150">
        <v>350</v>
      </c>
      <c r="B120" s="150">
        <v>400</v>
      </c>
      <c r="C120" s="189">
        <v>765141</v>
      </c>
      <c r="D120" s="189">
        <v>28648734925</v>
      </c>
      <c r="E120" s="178">
        <v>5.7286752487621231E-2</v>
      </c>
      <c r="F120" s="190">
        <v>374.42425546402558</v>
      </c>
      <c r="G120" s="104">
        <v>5.0000000000000001E-3</v>
      </c>
      <c r="H120" s="141" t="str">
        <f t="shared" si="1"/>
        <v>(350, 400]</v>
      </c>
      <c r="I120" s="170">
        <v>3.7122000000000001E-3</v>
      </c>
      <c r="J120" s="198">
        <v>2.1265988258454754E-4</v>
      </c>
      <c r="K120" s="198">
        <v>1.1400382877877941E-4</v>
      </c>
      <c r="L120" s="187">
        <v>114003</v>
      </c>
      <c r="M120" s="198">
        <v>1.1400300250806606E-4</v>
      </c>
      <c r="N120" s="198">
        <v>4.2685489334746078E-2</v>
      </c>
      <c r="O120" s="104">
        <v>3.4999999999999996E-3</v>
      </c>
      <c r="P120" s="178">
        <v>1.1400300250806606E-4</v>
      </c>
      <c r="Q120" s="178">
        <v>4.734770118369253E-4</v>
      </c>
      <c r="R120" s="178">
        <v>0</v>
      </c>
      <c r="S120" s="188">
        <v>4.1500000000000004</v>
      </c>
      <c r="T120" s="91"/>
      <c r="U120" s="198">
        <v>0.52141424686719351</v>
      </c>
    </row>
    <row r="121" spans="1:21">
      <c r="A121" s="150">
        <v>400</v>
      </c>
      <c r="B121" s="150">
        <v>450</v>
      </c>
      <c r="C121" s="189">
        <v>655533</v>
      </c>
      <c r="D121" s="189">
        <v>27818394850</v>
      </c>
      <c r="E121" s="178">
        <v>4.908030901293723E-2</v>
      </c>
      <c r="F121" s="190">
        <v>424.36299698108252</v>
      </c>
      <c r="G121" s="104">
        <v>3.3333333333333335E-3</v>
      </c>
      <c r="H121" s="141" t="str">
        <f t="shared" si="1"/>
        <v>(400, 450]</v>
      </c>
      <c r="I121" s="170">
        <v>2.4748000000000001E-3</v>
      </c>
      <c r="J121" s="198">
        <v>1.2146394874521706E-4</v>
      </c>
      <c r="K121" s="198">
        <v>6.5115032733260576E-5</v>
      </c>
      <c r="L121" s="187">
        <v>65115</v>
      </c>
      <c r="M121" s="198">
        <v>6.5115001432530028E-5</v>
      </c>
      <c r="N121" s="198">
        <v>2.7632397156335923E-2</v>
      </c>
      <c r="O121" s="104">
        <v>2.3333333333333335E-3</v>
      </c>
      <c r="P121" s="178">
        <v>6.5115001432530028E-5</v>
      </c>
      <c r="Q121" s="178">
        <v>4.2735301068382524E-4</v>
      </c>
      <c r="R121" s="178">
        <v>0</v>
      </c>
      <c r="S121" s="188">
        <v>6.56</v>
      </c>
      <c r="T121" s="91"/>
      <c r="U121" s="198">
        <v>0.53116771467993662</v>
      </c>
    </row>
    <row r="122" spans="1:21">
      <c r="A122" s="150">
        <v>450</v>
      </c>
      <c r="B122" s="150">
        <v>500</v>
      </c>
      <c r="C122" s="189">
        <v>560281</v>
      </c>
      <c r="D122" s="189">
        <v>26577237665</v>
      </c>
      <c r="E122" s="178">
        <v>4.1948711375441795E-2</v>
      </c>
      <c r="F122" s="190">
        <v>474.35550491628311</v>
      </c>
      <c r="G122" s="104">
        <v>3.3333333333333335E-3</v>
      </c>
      <c r="H122" s="141" t="str">
        <f t="shared" si="1"/>
        <v>(450, 500]</v>
      </c>
      <c r="I122" s="170">
        <v>2.4748000000000001E-3</v>
      </c>
      <c r="J122" s="198">
        <v>1.0381467091194336E-4</v>
      </c>
      <c r="K122" s="198">
        <v>5.5653515009654698E-5</v>
      </c>
      <c r="L122" s="187">
        <v>55653</v>
      </c>
      <c r="M122" s="198">
        <v>5.5653001224366024E-5</v>
      </c>
      <c r="N122" s="198">
        <v>2.6399307495890669E-2</v>
      </c>
      <c r="O122" s="104">
        <v>2.3333333333333335E-3</v>
      </c>
      <c r="P122" s="178">
        <v>5.5653001224366024E-5</v>
      </c>
      <c r="Q122" s="178">
        <v>3.8447000961175024E-4</v>
      </c>
      <c r="R122" s="178">
        <v>0</v>
      </c>
      <c r="S122" s="188">
        <v>6.91</v>
      </c>
      <c r="T122" s="91"/>
      <c r="U122" s="198">
        <v>0.53993864838765926</v>
      </c>
    </row>
    <row r="123" spans="1:21">
      <c r="A123" s="150">
        <v>500</v>
      </c>
      <c r="B123" s="150">
        <v>550</v>
      </c>
      <c r="C123" s="189">
        <v>478425</v>
      </c>
      <c r="D123" s="189">
        <v>25087256455</v>
      </c>
      <c r="E123" s="178">
        <v>3.5820083564846464E-2</v>
      </c>
      <c r="F123" s="190">
        <v>524.37177101949101</v>
      </c>
      <c r="G123" s="104">
        <v>3.3333333333333335E-3</v>
      </c>
      <c r="H123" s="141" t="str">
        <f t="shared" si="1"/>
        <v>(500, 550]</v>
      </c>
      <c r="I123" s="170">
        <v>2.4748000000000001E-3</v>
      </c>
      <c r="J123" s="198">
        <v>8.8647542806282026E-5</v>
      </c>
      <c r="K123" s="198">
        <v>4.7522641172008421E-5</v>
      </c>
      <c r="L123" s="187">
        <v>47522</v>
      </c>
      <c r="M123" s="198">
        <v>4.7522001045484022E-5</v>
      </c>
      <c r="N123" s="198">
        <v>2.4919195850610559E-2</v>
      </c>
      <c r="O123" s="104">
        <v>2.3333333333333335E-3</v>
      </c>
      <c r="P123" s="178">
        <v>4.7522001045484022E-5</v>
      </c>
      <c r="Q123" s="178">
        <v>3.460800086520002E-4</v>
      </c>
      <c r="R123" s="178">
        <v>0</v>
      </c>
      <c r="S123" s="188">
        <v>7.28</v>
      </c>
      <c r="T123" s="91"/>
      <c r="U123" s="198">
        <v>0.54798421649816254</v>
      </c>
    </row>
    <row r="124" spans="1:21">
      <c r="A124" s="150">
        <v>550</v>
      </c>
      <c r="B124" s="150">
        <v>600</v>
      </c>
      <c r="C124" s="189">
        <v>409136</v>
      </c>
      <c r="D124" s="189">
        <v>23501071195</v>
      </c>
      <c r="E124" s="178">
        <v>3.0632357651433396E-2</v>
      </c>
      <c r="F124" s="190">
        <v>574.40731676019709</v>
      </c>
      <c r="G124" s="104">
        <v>3.3333333333333335E-3</v>
      </c>
      <c r="H124" s="141" t="str">
        <f t="shared" si="1"/>
        <v>(550, 600]</v>
      </c>
      <c r="I124" s="170">
        <v>2.4748000000000001E-3</v>
      </c>
      <c r="J124" s="178">
        <v>7.5808958715767368E-5</v>
      </c>
      <c r="K124" s="178">
        <v>4.0640065461777367E-5</v>
      </c>
      <c r="L124" s="187">
        <v>40640</v>
      </c>
      <c r="M124" s="178">
        <v>4.0640000894080021E-5</v>
      </c>
      <c r="N124" s="178">
        <v>2.3343913866700514E-2</v>
      </c>
      <c r="O124" s="104">
        <v>2.3333333333333335E-3</v>
      </c>
      <c r="P124" s="178">
        <v>4.0640000894080021E-5</v>
      </c>
      <c r="Q124" s="178">
        <v>3.1015400775385017E-4</v>
      </c>
      <c r="R124" s="178">
        <v>0</v>
      </c>
      <c r="S124" s="188">
        <v>7.63</v>
      </c>
      <c r="T124" s="91"/>
      <c r="U124" s="178">
        <v>0.55433683780878396</v>
      </c>
    </row>
    <row r="125" spans="1:21">
      <c r="A125" s="150">
        <v>600</v>
      </c>
      <c r="B125" s="150">
        <v>650</v>
      </c>
      <c r="C125" s="189">
        <v>348904</v>
      </c>
      <c r="D125" s="189">
        <v>21784236745</v>
      </c>
      <c r="E125" s="178">
        <v>2.612273697258544E-2</v>
      </c>
      <c r="F125" s="190">
        <v>624.36190886318298</v>
      </c>
      <c r="G125" s="104">
        <v>3.3333333333333335E-3</v>
      </c>
      <c r="H125" s="141" t="str">
        <f t="shared" si="1"/>
        <v>(600, 650]</v>
      </c>
      <c r="I125" s="170">
        <v>2.4748000000000001E-3</v>
      </c>
      <c r="J125" s="178">
        <v>6.4648549459754451E-5</v>
      </c>
      <c r="K125" s="178">
        <v>3.4657134546644561E-5</v>
      </c>
      <c r="L125" s="187">
        <v>34657</v>
      </c>
      <c r="M125" s="178">
        <v>3.4657000762454014E-5</v>
      </c>
      <c r="N125" s="178">
        <v>2.1638511151518575E-2</v>
      </c>
      <c r="O125" s="104">
        <v>2.3333333333333335E-3</v>
      </c>
      <c r="P125" s="178">
        <v>3.4657000762454014E-5</v>
      </c>
      <c r="Q125" s="178">
        <v>2.7749600693740016E-4</v>
      </c>
      <c r="R125" s="178">
        <v>0</v>
      </c>
      <c r="S125" s="188">
        <v>8.01</v>
      </c>
      <c r="T125" s="91"/>
      <c r="U125" s="178">
        <v>0.56015255402955211</v>
      </c>
    </row>
    <row r="126" spans="1:21">
      <c r="A126" s="150">
        <v>650</v>
      </c>
      <c r="B126" s="150">
        <v>700</v>
      </c>
      <c r="C126" s="189">
        <v>299066</v>
      </c>
      <c r="D126" s="189">
        <v>20167888070</v>
      </c>
      <c r="E126" s="178">
        <v>2.2391323846798081E-2</v>
      </c>
      <c r="F126" s="190">
        <v>674.36245076337673</v>
      </c>
      <c r="G126" s="104">
        <v>3.3333333333333335E-3</v>
      </c>
      <c r="H126" s="141" t="str">
        <f t="shared" si="1"/>
        <v>(650, 700]</v>
      </c>
      <c r="I126" s="170">
        <v>2.4748000000000001E-3</v>
      </c>
      <c r="J126" s="178">
        <v>5.5414048256055891E-5</v>
      </c>
      <c r="K126" s="178">
        <v>2.9706654553478327E-5</v>
      </c>
      <c r="L126" s="187">
        <v>29706</v>
      </c>
      <c r="M126" s="178">
        <v>2.9706000653532014E-5</v>
      </c>
      <c r="N126" s="178">
        <v>2.0032611403094321E-2</v>
      </c>
      <c r="O126" s="104">
        <v>2.3333333333333335E-3</v>
      </c>
      <c r="P126" s="178">
        <v>2.9706000653532014E-5</v>
      </c>
      <c r="Q126" s="178">
        <v>2.4982700624567514E-4</v>
      </c>
      <c r="R126" s="178">
        <v>0</v>
      </c>
      <c r="S126" s="188">
        <v>8.41</v>
      </c>
      <c r="T126" s="91"/>
      <c r="U126" s="178">
        <v>0.56577541145018329</v>
      </c>
    </row>
    <row r="127" spans="1:21">
      <c r="A127" s="150">
        <v>700</v>
      </c>
      <c r="B127" s="150">
        <v>750</v>
      </c>
      <c r="C127" s="189">
        <v>257143</v>
      </c>
      <c r="D127" s="189">
        <v>18626033505</v>
      </c>
      <c r="E127" s="178">
        <v>1.9252513451670197E-2</v>
      </c>
      <c r="F127" s="190">
        <v>724.3453450025861</v>
      </c>
      <c r="G127" s="104">
        <v>3.3333333333333335E-3</v>
      </c>
      <c r="H127" s="141" t="str">
        <f t="shared" si="1"/>
        <v>(700, 750]</v>
      </c>
      <c r="I127" s="170">
        <v>2.4748000000000001E-3</v>
      </c>
      <c r="J127" s="178">
        <v>4.7646120290193406E-5</v>
      </c>
      <c r="K127" s="178">
        <v>2.5542382858115193E-5</v>
      </c>
      <c r="L127" s="187">
        <v>25542</v>
      </c>
      <c r="M127" s="178">
        <v>2.5542000561924012E-5</v>
      </c>
      <c r="N127" s="178">
        <v>1.8501229209083096E-2</v>
      </c>
      <c r="O127" s="104">
        <v>2.3333333333333335E-3</v>
      </c>
      <c r="P127" s="178">
        <v>2.5542000561924012E-5</v>
      </c>
      <c r="Q127" s="178">
        <v>2.2392200559805014E-4</v>
      </c>
      <c r="R127" s="178">
        <v>0</v>
      </c>
      <c r="S127" s="188">
        <v>8.77</v>
      </c>
      <c r="T127" s="91"/>
      <c r="U127" s="178">
        <v>0.57041148553038556</v>
      </c>
    </row>
    <row r="128" spans="1:21">
      <c r="A128" s="150">
        <v>750</v>
      </c>
      <c r="B128" s="150">
        <v>800</v>
      </c>
      <c r="C128" s="189">
        <v>221618</v>
      </c>
      <c r="D128" s="189">
        <v>17161453475</v>
      </c>
      <c r="E128" s="178">
        <v>1.6592726716777223E-2</v>
      </c>
      <c r="F128" s="190">
        <v>774.37092090895135</v>
      </c>
      <c r="G128" s="104">
        <v>3.3333333333333335E-3</v>
      </c>
      <c r="H128" s="141" t="str">
        <f t="shared" si="1"/>
        <v>(750, 800]</v>
      </c>
      <c r="I128" s="170">
        <v>2.4748000000000001E-3</v>
      </c>
      <c r="J128" s="178">
        <v>4.106368007868027E-5</v>
      </c>
      <c r="K128" s="178">
        <v>2.2013633675619295E-5</v>
      </c>
      <c r="L128" s="187">
        <v>22013</v>
      </c>
      <c r="M128" s="178">
        <v>2.201300048428601E-5</v>
      </c>
      <c r="N128" s="178">
        <v>1.7046227456985748E-2</v>
      </c>
      <c r="O128" s="104">
        <v>2.3333333333333335E-3</v>
      </c>
      <c r="P128" s="178">
        <v>2.201300048428601E-5</v>
      </c>
      <c r="Q128" s="178">
        <v>2.0146700503667514E-4</v>
      </c>
      <c r="R128" s="178">
        <v>0</v>
      </c>
      <c r="S128" s="188">
        <v>9.15</v>
      </c>
      <c r="T128" s="91"/>
      <c r="U128" s="178">
        <v>0.57462227105111441</v>
      </c>
    </row>
    <row r="129" spans="1:21">
      <c r="A129" s="150">
        <v>800</v>
      </c>
      <c r="B129" s="150">
        <v>850</v>
      </c>
      <c r="C129" s="189">
        <v>190331</v>
      </c>
      <c r="D129" s="189">
        <v>15690756525</v>
      </c>
      <c r="E129" s="178">
        <v>1.4250242618970146E-2</v>
      </c>
      <c r="F129" s="190">
        <v>824.39311121152105</v>
      </c>
      <c r="G129" s="104">
        <v>3.3333333333333335E-3</v>
      </c>
      <c r="H129" s="141" t="str">
        <f t="shared" si="1"/>
        <v>(800, 850]</v>
      </c>
      <c r="I129" s="170">
        <v>2.4748000000000001E-3</v>
      </c>
      <c r="J129" s="178">
        <v>3.526650043342732E-5</v>
      </c>
      <c r="K129" s="178">
        <v>1.8905851109180196E-5</v>
      </c>
      <c r="L129" s="187">
        <v>18905</v>
      </c>
      <c r="M129" s="178">
        <v>1.8905000415910009E-5</v>
      </c>
      <c r="N129" s="178">
        <v>1.5585152110327152E-2</v>
      </c>
      <c r="O129" s="104">
        <v>2.3333333333333335E-3</v>
      </c>
      <c r="P129" s="178">
        <v>1.8905000415910009E-5</v>
      </c>
      <c r="Q129" s="178">
        <v>1.8110900452772511E-4</v>
      </c>
      <c r="R129" s="178">
        <v>0</v>
      </c>
      <c r="S129" s="188">
        <v>9.58</v>
      </c>
      <c r="T129" s="91"/>
      <c r="U129" s="178">
        <v>0.57819078708863703</v>
      </c>
    </row>
    <row r="130" spans="1:21">
      <c r="A130" s="150">
        <v>850</v>
      </c>
      <c r="B130" s="150">
        <v>900</v>
      </c>
      <c r="C130" s="189">
        <v>165233</v>
      </c>
      <c r="D130" s="189">
        <v>14447963260</v>
      </c>
      <c r="E130" s="178">
        <v>1.2371134174991432E-2</v>
      </c>
      <c r="F130" s="190">
        <v>874.39937905866259</v>
      </c>
      <c r="G130" s="104">
        <v>3.3333333333333335E-3</v>
      </c>
      <c r="H130" s="141" t="str">
        <f t="shared" si="1"/>
        <v>(850, 900]</v>
      </c>
      <c r="I130" s="170">
        <v>2.4748000000000001E-3</v>
      </c>
      <c r="J130" s="178">
        <v>3.0616082856268795E-5</v>
      </c>
      <c r="K130" s="178">
        <v>1.6412830785963249E-5</v>
      </c>
      <c r="L130" s="191">
        <v>16412</v>
      </c>
      <c r="M130" s="178">
        <v>1.6412000361064007E-5</v>
      </c>
      <c r="N130" s="178">
        <v>1.4350642924824915E-2</v>
      </c>
      <c r="O130" s="104">
        <v>2.3333333333333335E-3</v>
      </c>
      <c r="P130" s="178">
        <v>1.6412000361064007E-5</v>
      </c>
      <c r="Q130" s="178">
        <v>1.6346100408652509E-4</v>
      </c>
      <c r="R130" s="178">
        <v>0</v>
      </c>
      <c r="S130" s="188">
        <v>9.9600000000000009</v>
      </c>
      <c r="T130" s="91"/>
      <c r="U130" s="178">
        <v>0.58160603182602288</v>
      </c>
    </row>
    <row r="131" spans="1:21">
      <c r="A131" s="150">
        <v>900</v>
      </c>
      <c r="B131" s="150">
        <v>950</v>
      </c>
      <c r="C131" s="189">
        <v>142742</v>
      </c>
      <c r="D131" s="189">
        <v>13196035120</v>
      </c>
      <c r="E131" s="178">
        <v>1.0687214021452294E-2</v>
      </c>
      <c r="F131" s="190">
        <v>924.46757926889074</v>
      </c>
      <c r="G131" s="104">
        <v>3.3333333333333335E-3</v>
      </c>
      <c r="H131" s="141" t="str">
        <f t="shared" si="1"/>
        <v>(900, 950]</v>
      </c>
      <c r="I131" s="170">
        <v>2.4748000000000001E-3</v>
      </c>
      <c r="J131" s="178">
        <v>2.6448717260290138E-5</v>
      </c>
      <c r="K131" s="178">
        <v>1.4178767510424467E-5</v>
      </c>
      <c r="L131" s="191">
        <v>14178</v>
      </c>
      <c r="M131" s="178">
        <v>1.4178000311916007E-5</v>
      </c>
      <c r="N131" s="178">
        <v>1.3107101627230569E-2</v>
      </c>
      <c r="O131" s="104">
        <v>2.3333333333333335E-3</v>
      </c>
      <c r="P131" s="178">
        <v>1.4178000311916007E-5</v>
      </c>
      <c r="Q131" s="178">
        <v>1.4801600370040009E-4</v>
      </c>
      <c r="R131" s="178">
        <v>0</v>
      </c>
      <c r="S131" s="188">
        <v>10.44</v>
      </c>
      <c r="T131" s="91"/>
      <c r="U131" s="178">
        <v>0.58509858428704342</v>
      </c>
    </row>
    <row r="132" spans="1:21">
      <c r="A132" s="150">
        <v>950</v>
      </c>
      <c r="B132" s="150">
        <v>1000</v>
      </c>
      <c r="C132" s="189">
        <v>124020</v>
      </c>
      <c r="D132" s="189">
        <v>12085225970</v>
      </c>
      <c r="E132" s="178">
        <v>9.2854820791393802E-3</v>
      </c>
      <c r="F132" s="190">
        <v>974.45782696339302</v>
      </c>
      <c r="G132" s="104">
        <v>3.3333333333333335E-3</v>
      </c>
      <c r="H132" s="141" t="str">
        <f t="shared" si="1"/>
        <v>(950, 1000]</v>
      </c>
      <c r="I132" s="170">
        <v>2.4748000000000001E-3</v>
      </c>
      <c r="J132" s="178">
        <v>2.297971104945414E-5</v>
      </c>
      <c r="K132" s="178">
        <v>1.2319084408533174E-5</v>
      </c>
      <c r="L132" s="191">
        <v>12319</v>
      </c>
      <c r="M132" s="178">
        <v>1.2319000271018005E-5</v>
      </c>
      <c r="N132" s="178">
        <v>1.2004346234457655E-2</v>
      </c>
      <c r="O132" s="104">
        <v>2.3333333333333335E-3</v>
      </c>
      <c r="P132" s="178">
        <v>1.2319000271018005E-5</v>
      </c>
      <c r="Q132" s="178">
        <v>1.3288400332210008E-4</v>
      </c>
      <c r="R132" s="178">
        <v>0</v>
      </c>
      <c r="S132" s="188">
        <v>10.79</v>
      </c>
      <c r="T132" s="91"/>
      <c r="U132" s="178">
        <v>0.58790730776309064</v>
      </c>
    </row>
    <row r="133" spans="1:21">
      <c r="A133" s="150">
        <v>1000</v>
      </c>
      <c r="B133" s="150">
        <v>2000</v>
      </c>
      <c r="C133" s="189">
        <v>850635</v>
      </c>
      <c r="D133" s="189">
        <v>112397654425</v>
      </c>
      <c r="E133" s="178">
        <v>6.368776042887217E-2</v>
      </c>
      <c r="F133" s="190">
        <v>1321.3382287937834</v>
      </c>
      <c r="G133" s="104">
        <v>3.3333333333333335E-3</v>
      </c>
      <c r="H133" s="141" t="str">
        <f t="shared" si="1"/>
        <v>(1000, 2000]</v>
      </c>
      <c r="I133" s="170">
        <v>2.4748000000000001E-3</v>
      </c>
      <c r="J133" s="178">
        <v>1.5761446950937285E-4</v>
      </c>
      <c r="K133" s="178">
        <v>8.4494794112664211E-5</v>
      </c>
      <c r="L133" s="191">
        <v>84494</v>
      </c>
      <c r="M133" s="178">
        <v>8.4494001858868034E-5</v>
      </c>
      <c r="N133" s="178">
        <v>0.11164515475989534</v>
      </c>
      <c r="O133" s="104">
        <v>2.3333333333333335E-3</v>
      </c>
      <c r="P133" s="178">
        <v>8.4494001858868034E-5</v>
      </c>
      <c r="Q133" s="178">
        <v>1.1697930292448257E-3</v>
      </c>
      <c r="R133" s="178">
        <v>0</v>
      </c>
      <c r="S133" s="188">
        <v>13.84</v>
      </c>
      <c r="T133" s="91"/>
      <c r="U133" s="178">
        <v>0.59869619235953719</v>
      </c>
    </row>
    <row r="134" spans="1:21">
      <c r="A134" s="150">
        <v>2000</v>
      </c>
      <c r="B134" s="150">
        <v>3000</v>
      </c>
      <c r="C134" s="189">
        <v>119341</v>
      </c>
      <c r="D134" s="189">
        <v>28404013705</v>
      </c>
      <c r="E134" s="178">
        <v>8.9351613998272274E-3</v>
      </c>
      <c r="F134" s="190">
        <v>2380.071702516319</v>
      </c>
      <c r="G134" s="104">
        <v>3.3333333333333335E-3</v>
      </c>
      <c r="H134" s="141" t="str">
        <f t="shared" si="1"/>
        <v>(2000, 3000]</v>
      </c>
      <c r="I134" s="170">
        <v>2.4748000000000001E-3</v>
      </c>
      <c r="J134" s="178">
        <v>2.2112737432292423E-5</v>
      </c>
      <c r="K134" s="178">
        <v>1.1854312630210912E-5</v>
      </c>
      <c r="L134" s="191">
        <v>11854</v>
      </c>
      <c r="M134" s="178">
        <v>1.1854000260788006E-5</v>
      </c>
      <c r="N134" s="178">
        <v>2.8213370582322598E-2</v>
      </c>
      <c r="O134" s="104">
        <v>2.3333333333333335E-3</v>
      </c>
      <c r="P134" s="178">
        <v>1.1854000260788006E-5</v>
      </c>
      <c r="Q134" s="178">
        <v>2.7582200689555016E-4</v>
      </c>
      <c r="R134" s="178">
        <v>0</v>
      </c>
      <c r="S134" s="188">
        <v>23.27</v>
      </c>
      <c r="T134" s="91"/>
      <c r="U134" s="178">
        <v>0.59860977513435354</v>
      </c>
    </row>
    <row r="135" spans="1:21">
      <c r="A135" s="150">
        <v>3000</v>
      </c>
      <c r="B135" s="150">
        <v>4000</v>
      </c>
      <c r="C135" s="189">
        <v>35102</v>
      </c>
      <c r="D135" s="189">
        <v>12029474040</v>
      </c>
      <c r="E135" s="178">
        <v>2.6281163678596236E-3</v>
      </c>
      <c r="F135" s="190">
        <v>3427.0053102387333</v>
      </c>
      <c r="G135" s="104">
        <v>3.3333333333333335E-3</v>
      </c>
      <c r="H135" s="141" t="str">
        <f t="shared" si="1"/>
        <v>(3000, 4000]</v>
      </c>
      <c r="I135" s="170">
        <v>2.4748000000000001E-3</v>
      </c>
      <c r="J135" s="178">
        <v>6.5040623871789969E-6</v>
      </c>
      <c r="K135" s="178">
        <v>3.4867319860371833E-6</v>
      </c>
      <c r="L135" s="191">
        <v>3486</v>
      </c>
      <c r="M135" s="178">
        <v>3.4860000766920018E-6</v>
      </c>
      <c r="N135" s="178">
        <v>1.1946540774316122E-2</v>
      </c>
      <c r="O135" s="104">
        <v>2.3333333333333335E-3</v>
      </c>
      <c r="P135" s="178">
        <v>3.4860000766920018E-6</v>
      </c>
      <c r="Q135" s="178">
        <v>1.0459900261497507E-4</v>
      </c>
      <c r="R135" s="178">
        <v>0</v>
      </c>
      <c r="S135" s="188">
        <v>30.01</v>
      </c>
      <c r="T135" s="91"/>
      <c r="U135" s="178">
        <v>0.5718032900793858</v>
      </c>
    </row>
    <row r="136" spans="1:21">
      <c r="A136" s="150">
        <v>4000</v>
      </c>
      <c r="B136" s="150">
        <v>5000</v>
      </c>
      <c r="C136" s="189">
        <v>17552</v>
      </c>
      <c r="D136" s="189">
        <v>7832008840</v>
      </c>
      <c r="E136" s="178">
        <v>1.3141330547738624E-3</v>
      </c>
      <c r="F136" s="190">
        <v>4462.1745897903374</v>
      </c>
      <c r="G136" s="104">
        <v>3.3333333333333335E-3</v>
      </c>
      <c r="H136" s="141" t="str">
        <f t="shared" si="1"/>
        <v>(4000, 5000]</v>
      </c>
      <c r="I136" s="170">
        <v>2.4748000000000001E-3</v>
      </c>
      <c r="J136" s="178">
        <v>3.2522164839543547E-6</v>
      </c>
      <c r="K136" s="178">
        <v>1.7434653244523003E-6</v>
      </c>
      <c r="L136" s="191">
        <v>1743</v>
      </c>
      <c r="M136" s="178">
        <v>1.7430000383460009E-6</v>
      </c>
      <c r="N136" s="178">
        <v>7.7775704811111094E-3</v>
      </c>
      <c r="O136" s="104">
        <v>2.3333333333333335E-3</v>
      </c>
      <c r="P136" s="178">
        <v>1.7430000383460009E-6</v>
      </c>
      <c r="Q136" s="178">
        <v>5.2747001318675036E-5</v>
      </c>
      <c r="R136" s="178">
        <v>0</v>
      </c>
      <c r="S136" s="188">
        <v>30.26</v>
      </c>
      <c r="T136" s="91"/>
      <c r="U136" s="178">
        <v>0.53357712175811689</v>
      </c>
    </row>
    <row r="137" spans="1:21">
      <c r="A137" s="150">
        <v>5000</v>
      </c>
      <c r="B137" s="150">
        <v>6000</v>
      </c>
      <c r="C137" s="189">
        <v>12722</v>
      </c>
      <c r="D137" s="189">
        <v>6971945490</v>
      </c>
      <c r="E137" s="178">
        <v>9.5250687801008867E-4</v>
      </c>
      <c r="F137" s="190">
        <v>5480.2275506995757</v>
      </c>
      <c r="G137" s="104">
        <v>0</v>
      </c>
      <c r="H137" s="141" t="str">
        <f t="shared" si="1"/>
        <v>(5000, 6000]</v>
      </c>
      <c r="I137" s="170">
        <v>0</v>
      </c>
      <c r="J137" s="178">
        <v>0</v>
      </c>
      <c r="K137" s="178">
        <v>0</v>
      </c>
      <c r="L137" s="191">
        <v>0</v>
      </c>
      <c r="M137" s="178">
        <v>0</v>
      </c>
      <c r="N137" s="178">
        <v>0</v>
      </c>
      <c r="O137" s="104">
        <v>0</v>
      </c>
      <c r="P137" s="178">
        <v>0</v>
      </c>
      <c r="Q137" s="178">
        <v>3.3335000833375021E-5</v>
      </c>
      <c r="R137" s="178">
        <v>0</v>
      </c>
      <c r="S137" s="188">
        <v>0</v>
      </c>
      <c r="T137" s="91"/>
      <c r="U137" s="178">
        <v>0.50684342931154724</v>
      </c>
    </row>
    <row r="138" spans="1:21">
      <c r="A138" s="150">
        <v>6000</v>
      </c>
      <c r="B138" s="150">
        <v>7000</v>
      </c>
      <c r="C138" s="189">
        <v>10710</v>
      </c>
      <c r="D138" s="189">
        <v>6952573520</v>
      </c>
      <c r="E138" s="178">
        <v>8.0186673978054155E-4</v>
      </c>
      <c r="F138" s="190">
        <v>6491.665284780579</v>
      </c>
      <c r="G138" s="104">
        <v>0</v>
      </c>
      <c r="H138" s="141" t="str">
        <f t="shared" si="1"/>
        <v>(6000, 7000]</v>
      </c>
      <c r="I138" s="170">
        <v>0</v>
      </c>
      <c r="J138" s="178">
        <v>0</v>
      </c>
      <c r="K138" s="178">
        <v>0</v>
      </c>
      <c r="L138" s="191">
        <v>0</v>
      </c>
      <c r="M138" s="178">
        <v>0</v>
      </c>
      <c r="N138" s="178">
        <v>0</v>
      </c>
      <c r="O138" s="104">
        <v>0</v>
      </c>
      <c r="P138" s="178">
        <v>0</v>
      </c>
      <c r="Q138" s="178">
        <v>2.4351000608775015E-5</v>
      </c>
      <c r="R138" s="178">
        <v>0</v>
      </c>
      <c r="S138" s="188">
        <v>0</v>
      </c>
      <c r="T138" s="91"/>
      <c r="U138" s="178">
        <v>0.49768341505105479</v>
      </c>
    </row>
    <row r="139" spans="1:21">
      <c r="A139" s="150">
        <v>7000</v>
      </c>
      <c r="B139" s="150">
        <v>8000</v>
      </c>
      <c r="C139" s="189">
        <v>9675</v>
      </c>
      <c r="D139" s="189">
        <v>7245136075</v>
      </c>
      <c r="E139" s="178">
        <v>7.2437541618830439E-4</v>
      </c>
      <c r="F139" s="190">
        <v>7488.5127390180878</v>
      </c>
      <c r="G139" s="104">
        <v>0</v>
      </c>
      <c r="H139" s="141" t="str">
        <f t="shared" si="1"/>
        <v>(7000, 8000]</v>
      </c>
      <c r="I139" s="170">
        <v>0</v>
      </c>
      <c r="J139" s="178">
        <v>0</v>
      </c>
      <c r="K139" s="178">
        <v>0</v>
      </c>
      <c r="L139" s="191">
        <v>0</v>
      </c>
      <c r="M139" s="178">
        <v>0</v>
      </c>
      <c r="N139" s="178">
        <v>0</v>
      </c>
      <c r="O139" s="104">
        <v>0</v>
      </c>
      <c r="P139" s="178">
        <v>0</v>
      </c>
      <c r="Q139" s="178">
        <v>2.0013000500325011E-5</v>
      </c>
      <c r="R139" s="178">
        <v>0</v>
      </c>
      <c r="S139" s="188">
        <v>0</v>
      </c>
      <c r="T139" s="91"/>
      <c r="U139" s="178">
        <v>0.49755258190080021</v>
      </c>
    </row>
    <row r="140" spans="1:21">
      <c r="A140" s="150">
        <v>8000</v>
      </c>
      <c r="B140" s="150">
        <v>9000</v>
      </c>
      <c r="C140" s="189">
        <v>8807</v>
      </c>
      <c r="D140" s="189">
        <v>7479169640</v>
      </c>
      <c r="E140" s="178">
        <v>6.5938752355249573E-4</v>
      </c>
      <c r="F140" s="190">
        <v>8492.3011695242421</v>
      </c>
      <c r="G140" s="104">
        <v>0</v>
      </c>
      <c r="H140" s="141" t="str">
        <f t="shared" si="1"/>
        <v>(8000, 9000]</v>
      </c>
      <c r="I140" s="170">
        <v>0</v>
      </c>
      <c r="J140" s="178">
        <v>0</v>
      </c>
      <c r="K140" s="178">
        <v>0</v>
      </c>
      <c r="L140" s="191">
        <v>0</v>
      </c>
      <c r="M140" s="178">
        <v>0</v>
      </c>
      <c r="N140" s="178">
        <v>0</v>
      </c>
      <c r="O140" s="104">
        <v>0</v>
      </c>
      <c r="P140" s="178">
        <v>0</v>
      </c>
      <c r="Q140" s="178">
        <v>1.7986000449650012E-5</v>
      </c>
      <c r="R140" s="178">
        <v>0</v>
      </c>
      <c r="S140" s="188">
        <v>0</v>
      </c>
      <c r="T140" s="91"/>
      <c r="U140" s="178">
        <v>0.50538824918807201</v>
      </c>
    </row>
    <row r="141" spans="1:21">
      <c r="A141" s="150">
        <v>9000</v>
      </c>
      <c r="B141" s="150">
        <v>10000</v>
      </c>
      <c r="C141" s="189">
        <v>7932</v>
      </c>
      <c r="D141" s="189">
        <v>7529399725</v>
      </c>
      <c r="E141" s="178">
        <v>5.9387553500833386E-4</v>
      </c>
      <c r="F141" s="190">
        <v>9492.4353567826529</v>
      </c>
      <c r="G141" s="104">
        <v>0</v>
      </c>
      <c r="H141" s="141" t="str">
        <f t="shared" si="1"/>
        <v>(9000, 10000]</v>
      </c>
      <c r="I141" s="170">
        <v>0</v>
      </c>
      <c r="J141" s="178">
        <v>0</v>
      </c>
      <c r="K141" s="178">
        <v>0</v>
      </c>
      <c r="L141" s="191">
        <v>0</v>
      </c>
      <c r="M141" s="178">
        <v>0</v>
      </c>
      <c r="N141" s="178">
        <v>0</v>
      </c>
      <c r="O141" s="104">
        <v>0</v>
      </c>
      <c r="P141" s="178">
        <v>0</v>
      </c>
      <c r="Q141" s="178">
        <v>1.650800041270001E-5</v>
      </c>
      <c r="R141" s="178">
        <v>0</v>
      </c>
      <c r="S141" s="188">
        <v>0</v>
      </c>
      <c r="T141" s="91"/>
      <c r="U141" s="178">
        <v>0.50688905747032165</v>
      </c>
    </row>
    <row r="142" spans="1:21">
      <c r="A142" s="150">
        <v>10000</v>
      </c>
      <c r="B142" s="150">
        <v>20000</v>
      </c>
      <c r="C142" s="189">
        <v>48185</v>
      </c>
      <c r="D142" s="189">
        <v>67839372830</v>
      </c>
      <c r="E142" s="178">
        <v>3.6076516205719323E-3</v>
      </c>
      <c r="F142" s="190">
        <v>14078.940091314726</v>
      </c>
      <c r="G142" s="104">
        <v>5.0000000000000001E-3</v>
      </c>
      <c r="H142" s="141" t="str">
        <f t="shared" si="1"/>
        <v>(10000, 20000]</v>
      </c>
      <c r="I142" s="170">
        <v>3.7122000000000001E-3</v>
      </c>
      <c r="J142" s="178">
        <v>1.3392324345887128E-5</v>
      </c>
      <c r="K142" s="178">
        <v>7.1794276998690253E-6</v>
      </c>
      <c r="L142" s="191">
        <v>7179</v>
      </c>
      <c r="M142" s="178">
        <v>7.1790001579380033E-6</v>
      </c>
      <c r="N142" s="178">
        <v>0.1010727131391481</v>
      </c>
      <c r="O142" s="47">
        <v>3.4999999999999996E-3</v>
      </c>
      <c r="P142" s="178">
        <v>7.1790001579380033E-6</v>
      </c>
      <c r="Q142" s="178">
        <v>1.2316600307915007E-4</v>
      </c>
      <c r="R142" s="178">
        <v>0</v>
      </c>
      <c r="S142" s="188">
        <v>17.16</v>
      </c>
      <c r="T142" s="199"/>
      <c r="U142" s="178">
        <v>0.53430923448139311</v>
      </c>
    </row>
    <row r="143" spans="1:21">
      <c r="A143" s="150">
        <v>20000</v>
      </c>
      <c r="B143" s="150">
        <v>30000</v>
      </c>
      <c r="C143" s="189">
        <v>14212</v>
      </c>
      <c r="D143" s="189">
        <v>34063009975</v>
      </c>
      <c r="E143" s="178">
        <v>1.06406443564529E-3</v>
      </c>
      <c r="F143" s="190">
        <v>23967.780731072333</v>
      </c>
      <c r="G143" s="104">
        <v>0</v>
      </c>
      <c r="H143" s="141" t="str">
        <f t="shared" si="1"/>
        <v>(20000, 30000]</v>
      </c>
      <c r="I143" s="170">
        <v>0</v>
      </c>
      <c r="J143" s="178">
        <v>0</v>
      </c>
      <c r="K143" s="178">
        <v>0</v>
      </c>
      <c r="L143" s="191">
        <v>0</v>
      </c>
      <c r="M143" s="178">
        <v>0</v>
      </c>
      <c r="N143" s="178">
        <v>0</v>
      </c>
      <c r="O143" s="104">
        <v>0</v>
      </c>
      <c r="P143" s="178">
        <v>0</v>
      </c>
      <c r="Q143" s="178">
        <v>0</v>
      </c>
      <c r="R143" s="178">
        <v>0</v>
      </c>
      <c r="S143" s="188">
        <v>0</v>
      </c>
      <c r="T143" s="91"/>
      <c r="U143" s="178">
        <v>0.5714717606485421</v>
      </c>
    </row>
    <row r="144" spans="1:21">
      <c r="A144" s="150">
        <v>30000</v>
      </c>
      <c r="B144" s="150">
        <v>40000</v>
      </c>
      <c r="C144" s="189">
        <v>3788</v>
      </c>
      <c r="D144" s="189">
        <v>12848313455</v>
      </c>
      <c r="E144" s="178">
        <v>2.8361075726318315E-4</v>
      </c>
      <c r="F144" s="190">
        <v>33918.462130411826</v>
      </c>
      <c r="G144" s="104">
        <v>0</v>
      </c>
      <c r="H144" s="141" t="str">
        <f t="shared" si="1"/>
        <v>(30000, 40000]</v>
      </c>
      <c r="I144" s="170">
        <v>0</v>
      </c>
      <c r="J144" s="178">
        <v>0</v>
      </c>
      <c r="K144" s="178">
        <v>0</v>
      </c>
      <c r="L144" s="191">
        <v>0</v>
      </c>
      <c r="M144" s="178">
        <v>0</v>
      </c>
      <c r="N144" s="178">
        <v>0</v>
      </c>
      <c r="O144" s="104">
        <v>0</v>
      </c>
      <c r="P144" s="178">
        <v>0</v>
      </c>
      <c r="Q144" s="178">
        <v>0</v>
      </c>
      <c r="R144" s="178">
        <v>0</v>
      </c>
      <c r="S144" s="188">
        <v>0</v>
      </c>
      <c r="T144" s="91"/>
      <c r="U144" s="178">
        <v>0.5848011246175473</v>
      </c>
    </row>
    <row r="145" spans="1:21">
      <c r="A145" s="150">
        <v>40000</v>
      </c>
      <c r="B145" s="150">
        <v>50000</v>
      </c>
      <c r="C145" s="189">
        <v>1035</v>
      </c>
      <c r="D145" s="189">
        <v>4548080825</v>
      </c>
      <c r="E145" s="178">
        <v>7.7491323592237215E-5</v>
      </c>
      <c r="F145" s="190">
        <v>43942.809903381647</v>
      </c>
      <c r="G145" s="104">
        <v>0</v>
      </c>
      <c r="H145" s="141" t="str">
        <f t="shared" si="1"/>
        <v>(40000, 50000]</v>
      </c>
      <c r="I145" s="170">
        <v>0</v>
      </c>
      <c r="J145" s="178">
        <v>0</v>
      </c>
      <c r="K145" s="178">
        <v>0</v>
      </c>
      <c r="L145" s="191">
        <v>0</v>
      </c>
      <c r="M145" s="178">
        <v>0</v>
      </c>
      <c r="N145" s="178">
        <v>0</v>
      </c>
      <c r="O145" s="104">
        <v>0</v>
      </c>
      <c r="P145" s="178">
        <v>0</v>
      </c>
      <c r="Q145" s="178">
        <v>0</v>
      </c>
      <c r="R145" s="178">
        <v>0</v>
      </c>
      <c r="S145" s="188">
        <v>0</v>
      </c>
      <c r="T145" s="91"/>
      <c r="U145" s="178">
        <v>0.59034690799396683</v>
      </c>
    </row>
    <row r="146" spans="1:21">
      <c r="A146" s="150">
        <v>50000</v>
      </c>
      <c r="B146" s="150">
        <v>60000</v>
      </c>
      <c r="C146" s="189">
        <v>329</v>
      </c>
      <c r="D146" s="189">
        <v>1790316875</v>
      </c>
      <c r="E146" s="178">
        <v>2.4632507692604873E-5</v>
      </c>
      <c r="F146" s="190">
        <v>54416.926291793316</v>
      </c>
      <c r="G146" s="104">
        <v>0</v>
      </c>
      <c r="H146" s="141" t="str">
        <f t="shared" si="1"/>
        <v>(50000, 60000]</v>
      </c>
      <c r="I146" s="170">
        <v>0</v>
      </c>
      <c r="J146" s="178">
        <v>0</v>
      </c>
      <c r="K146" s="178">
        <v>0</v>
      </c>
      <c r="L146" s="191">
        <v>0</v>
      </c>
      <c r="M146" s="178">
        <v>0</v>
      </c>
      <c r="N146" s="178">
        <v>0</v>
      </c>
      <c r="O146" s="104">
        <v>0</v>
      </c>
      <c r="P146" s="178">
        <v>0</v>
      </c>
      <c r="Q146" s="178">
        <v>0</v>
      </c>
      <c r="R146" s="178">
        <v>0</v>
      </c>
      <c r="S146" s="188">
        <v>0</v>
      </c>
      <c r="T146" s="91"/>
      <c r="U146" s="178">
        <v>0.56178435114503822</v>
      </c>
    </row>
    <row r="147" spans="1:21">
      <c r="A147" s="150">
        <v>60000</v>
      </c>
      <c r="B147" s="150">
        <v>70000</v>
      </c>
      <c r="C147" s="189">
        <v>215</v>
      </c>
      <c r="D147" s="189">
        <v>1386330070</v>
      </c>
      <c r="E147" s="178">
        <v>1.6097231470851209E-5</v>
      </c>
      <c r="F147" s="190">
        <v>64480.468372093019</v>
      </c>
      <c r="G147" s="104">
        <v>0</v>
      </c>
      <c r="H147" s="141" t="str">
        <f t="shared" si="1"/>
        <v>(60000, 70000]</v>
      </c>
      <c r="I147" s="170">
        <v>0</v>
      </c>
      <c r="J147" s="178">
        <v>0</v>
      </c>
      <c r="K147" s="178">
        <v>0</v>
      </c>
      <c r="L147" s="191">
        <v>0</v>
      </c>
      <c r="M147" s="178">
        <v>0</v>
      </c>
      <c r="N147" s="178">
        <v>0</v>
      </c>
      <c r="O147" s="104">
        <v>0</v>
      </c>
      <c r="P147" s="178">
        <v>0</v>
      </c>
      <c r="Q147" s="178">
        <v>0</v>
      </c>
      <c r="R147" s="178">
        <v>0</v>
      </c>
      <c r="S147" s="188">
        <v>0</v>
      </c>
      <c r="T147" s="91"/>
      <c r="U147" s="178">
        <v>0.55228758169934644</v>
      </c>
    </row>
    <row r="148" spans="1:21">
      <c r="A148" s="150">
        <v>70000</v>
      </c>
      <c r="B148" s="150">
        <v>80000</v>
      </c>
      <c r="C148" s="189">
        <v>83</v>
      </c>
      <c r="D148" s="189">
        <v>616536055</v>
      </c>
      <c r="E148" s="178">
        <v>6.2142800561890709E-6</v>
      </c>
      <c r="F148" s="190">
        <v>74281.452409638558</v>
      </c>
      <c r="G148" s="104">
        <v>0</v>
      </c>
      <c r="H148" s="141" t="str">
        <f t="shared" si="1"/>
        <v>(70000, 80000]</v>
      </c>
      <c r="I148" s="170">
        <v>0</v>
      </c>
      <c r="J148" s="178">
        <v>0</v>
      </c>
      <c r="K148" s="178">
        <v>0</v>
      </c>
      <c r="L148" s="191">
        <v>0</v>
      </c>
      <c r="M148" s="178">
        <v>0</v>
      </c>
      <c r="N148" s="178">
        <v>0</v>
      </c>
      <c r="O148" s="104">
        <v>0</v>
      </c>
      <c r="P148" s="178">
        <v>0</v>
      </c>
      <c r="Q148" s="178">
        <v>0</v>
      </c>
      <c r="R148" s="178">
        <v>0</v>
      </c>
      <c r="S148" s="188">
        <v>0</v>
      </c>
      <c r="T148" s="91"/>
      <c r="U148" s="178">
        <v>0.58650190114068446</v>
      </c>
    </row>
    <row r="149" spans="1:21">
      <c r="A149" s="150">
        <v>80000</v>
      </c>
      <c r="B149" s="150">
        <v>90000</v>
      </c>
      <c r="C149" s="189">
        <v>26</v>
      </c>
      <c r="D149" s="189">
        <v>216739195</v>
      </c>
      <c r="E149" s="178">
        <v>1.9466419453122389E-6</v>
      </c>
      <c r="F149" s="190">
        <v>83361.228846153856</v>
      </c>
      <c r="G149" s="104">
        <v>0</v>
      </c>
      <c r="H149" s="141" t="str">
        <f t="shared" si="1"/>
        <v>(80000, 90000]</v>
      </c>
      <c r="I149" s="170">
        <v>0</v>
      </c>
      <c r="J149" s="178">
        <v>0</v>
      </c>
      <c r="K149" s="178">
        <v>0</v>
      </c>
      <c r="L149" s="191">
        <v>0</v>
      </c>
      <c r="M149" s="178">
        <v>0</v>
      </c>
      <c r="N149" s="178">
        <v>0</v>
      </c>
      <c r="O149" s="104">
        <v>0</v>
      </c>
      <c r="P149" s="178">
        <v>0</v>
      </c>
      <c r="Q149" s="178">
        <v>0</v>
      </c>
      <c r="R149" s="178">
        <v>0</v>
      </c>
      <c r="S149" s="188">
        <v>0</v>
      </c>
      <c r="T149" s="91"/>
      <c r="U149" s="178">
        <v>0.63975155279503104</v>
      </c>
    </row>
    <row r="150" spans="1:21">
      <c r="A150" s="150">
        <v>90000</v>
      </c>
      <c r="B150" s="150">
        <v>100000</v>
      </c>
      <c r="C150" s="189">
        <v>15</v>
      </c>
      <c r="D150" s="189">
        <v>138944095</v>
      </c>
      <c r="E150" s="178">
        <v>1.1230626607570611E-6</v>
      </c>
      <c r="F150" s="190">
        <v>92629.396666666667</v>
      </c>
      <c r="G150" s="104">
        <v>0</v>
      </c>
      <c r="H150" s="141" t="str">
        <f t="shared" si="1"/>
        <v>(90000, 100000]</v>
      </c>
      <c r="I150" s="170">
        <v>0</v>
      </c>
      <c r="J150" s="178">
        <v>0</v>
      </c>
      <c r="K150" s="178">
        <v>0</v>
      </c>
      <c r="L150" s="191">
        <v>0</v>
      </c>
      <c r="M150" s="178">
        <v>0</v>
      </c>
      <c r="N150" s="178">
        <v>0</v>
      </c>
      <c r="O150" s="104">
        <v>0</v>
      </c>
      <c r="P150" s="178">
        <v>0</v>
      </c>
      <c r="Q150" s="178">
        <v>0</v>
      </c>
      <c r="R150" s="178">
        <v>0</v>
      </c>
      <c r="S150" s="188">
        <v>0</v>
      </c>
      <c r="T150" s="91"/>
      <c r="U150" s="178">
        <v>0.63</v>
      </c>
    </row>
    <row r="151" spans="1:21">
      <c r="A151" s="150">
        <v>100000</v>
      </c>
      <c r="B151" s="150">
        <v>9999999</v>
      </c>
      <c r="C151" s="189">
        <v>66</v>
      </c>
      <c r="D151" s="189">
        <v>817933950</v>
      </c>
      <c r="E151" s="178">
        <v>4.9414757073310689E-6</v>
      </c>
      <c r="F151" s="190">
        <v>123929.38636363637</v>
      </c>
      <c r="G151" s="104">
        <v>0</v>
      </c>
      <c r="H151" s="141" t="str">
        <f t="shared" si="1"/>
        <v>(100000, 9999999]</v>
      </c>
      <c r="I151" s="170">
        <v>0</v>
      </c>
      <c r="J151" s="178">
        <v>0</v>
      </c>
      <c r="K151" s="178">
        <v>0</v>
      </c>
      <c r="L151" s="191">
        <v>0</v>
      </c>
      <c r="M151" s="178">
        <v>0</v>
      </c>
      <c r="N151" s="178">
        <v>0</v>
      </c>
      <c r="O151" s="104">
        <v>0</v>
      </c>
      <c r="P151" s="178">
        <v>0</v>
      </c>
      <c r="Q151" s="178">
        <v>0</v>
      </c>
      <c r="R151" s="178">
        <v>0</v>
      </c>
      <c r="S151" s="188">
        <v>0</v>
      </c>
      <c r="T151" s="91"/>
      <c r="U151" s="178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0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48" customFormat="1">
      <c r="A154" s="209" t="s">
        <v>303</v>
      </c>
      <c r="B154" s="209"/>
      <c r="C154" s="209"/>
      <c r="D154" s="209"/>
      <c r="E154" s="143"/>
      <c r="F154" s="143"/>
      <c r="G154" s="144"/>
      <c r="H154" s="145"/>
      <c r="I154" s="146"/>
      <c r="J154" s="147"/>
      <c r="K154" s="147"/>
      <c r="L154" s="147"/>
      <c r="M154" s="147"/>
      <c r="N154" s="147"/>
      <c r="O154" s="144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68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5" t="s">
        <v>52</v>
      </c>
      <c r="B157" s="115" t="s">
        <v>53</v>
      </c>
      <c r="C157" s="115" t="s">
        <v>65</v>
      </c>
      <c r="D157" s="115" t="s">
        <v>66</v>
      </c>
      <c r="E157" s="115" t="s">
        <v>67</v>
      </c>
      <c r="F157" s="115" t="s">
        <v>77</v>
      </c>
      <c r="H157" s="115" t="s">
        <v>55</v>
      </c>
      <c r="I157" s="115" t="s">
        <v>57</v>
      </c>
      <c r="J157" s="115" t="s">
        <v>58</v>
      </c>
      <c r="K157" s="115" t="s">
        <v>59</v>
      </c>
      <c r="L157" s="115" t="s">
        <v>60</v>
      </c>
      <c r="M157" s="115" t="s">
        <v>61</v>
      </c>
      <c r="N157" s="115" t="s">
        <v>54</v>
      </c>
      <c r="P157" s="155" t="s">
        <v>301</v>
      </c>
      <c r="Q157" s="155" t="s">
        <v>302</v>
      </c>
      <c r="R157" s="155" t="s">
        <v>281</v>
      </c>
      <c r="S157" s="155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1" t="str">
        <f t="shared" ref="H158:H189" si="2">"("&amp;$A158&amp;", "&amp;$B158&amp;"]"</f>
        <v>(-1, 0]</v>
      </c>
      <c r="I158" s="170">
        <v>0.97</v>
      </c>
      <c r="J158" s="178" cm="1">
        <f t="array" ref="J158:J222">E158:E222*I158:I222</f>
        <v>0.72651597170148763</v>
      </c>
      <c r="K158" s="178" cm="1">
        <f t="array" ref="K158:K221">J158:J221/SUM(_xlfn.ANCHORARRAY(J158))</f>
        <v>0.71399300744205052</v>
      </c>
      <c r="L158" s="187" cm="1">
        <f t="array" ref="L158:L222">INT(K158:K222*$B$2)</f>
        <v>713993007</v>
      </c>
      <c r="M158" s="178" cm="1">
        <f t="array" ref="M158:M222">_xlfn.LET(_xlpm.x, L158:L222, _xlpm.x/SUM(_xlpm.x))</f>
        <v>0.71373492687405671</v>
      </c>
      <c r="N158" s="178" cm="1">
        <f t="array" ref="N158:N222">M158:M222*F158:F222</f>
        <v>0</v>
      </c>
      <c r="O158" s="104"/>
      <c r="P158" s="178" cm="1">
        <f t="array" ref="P158:P221">M158:M221</f>
        <v>0.71373492687405671</v>
      </c>
      <c r="Q158" s="178">
        <v>0.71373492687405671</v>
      </c>
      <c r="R158" s="178"/>
      <c r="S158" s="188" cm="1">
        <f t="array" ref="S158:S221">_xlfn.LET(_xlpm.x, Q158:Q221/M158:M221, IF(ISERR(_xlpm.x), 0, ROUND(_xlpm.x,2)))</f>
        <v>1</v>
      </c>
    </row>
    <row r="159" spans="1:21">
      <c r="A159" s="150">
        <v>0</v>
      </c>
      <c r="B159" s="150">
        <v>1</v>
      </c>
      <c r="C159" s="87">
        <v>134671370</v>
      </c>
      <c r="D159" s="87">
        <v>5869389535</v>
      </c>
      <c r="E159" s="178">
        <v>0.13649527639219697</v>
      </c>
      <c r="F159" s="190">
        <v>0.43583053584440407</v>
      </c>
      <c r="G159" s="47">
        <v>-99505</v>
      </c>
      <c r="H159" s="141" t="str">
        <f t="shared" si="2"/>
        <v>(0, 1]</v>
      </c>
      <c r="I159" s="170">
        <v>1.18</v>
      </c>
      <c r="J159" s="178">
        <v>0.16106442614279243</v>
      </c>
      <c r="K159" s="178">
        <v>0.15828815675489563</v>
      </c>
      <c r="L159" s="187">
        <v>158288156</v>
      </c>
      <c r="M159" s="178">
        <v>0.15823094111577102</v>
      </c>
      <c r="N159" s="178">
        <v>6.8961875853650836E-2</v>
      </c>
      <c r="O159" s="104"/>
      <c r="P159" s="178">
        <v>0.15823094111577102</v>
      </c>
      <c r="Q159" s="178">
        <v>0.15823094111577102</v>
      </c>
      <c r="R159" s="178"/>
      <c r="S159" s="188">
        <v>1</v>
      </c>
    </row>
    <row r="160" spans="1:21">
      <c r="A160" s="150">
        <v>1</v>
      </c>
      <c r="B160" s="150">
        <v>2</v>
      </c>
      <c r="C160" s="87">
        <v>34304589</v>
      </c>
      <c r="D160" s="87">
        <v>5136293060</v>
      </c>
      <c r="E160" s="178">
        <v>3.4769189301896312E-2</v>
      </c>
      <c r="F160" s="190">
        <v>1.4972612148188105</v>
      </c>
      <c r="G160" s="81">
        <f>1+G159*G158</f>
        <v>0.90049500000000005</v>
      </c>
      <c r="H160" s="141" t="str">
        <f t="shared" si="2"/>
        <v>(1, 2]</v>
      </c>
      <c r="I160" s="170">
        <v>1.3</v>
      </c>
      <c r="J160" s="178">
        <v>4.5199946092465207E-2</v>
      </c>
      <c r="K160" s="178">
        <v>4.4420834095630815E-2</v>
      </c>
      <c r="L160" s="187">
        <v>44420834</v>
      </c>
      <c r="M160" s="178">
        <v>4.4404777632051251E-2</v>
      </c>
      <c r="N160" s="178">
        <v>6.6485551301124199E-2</v>
      </c>
      <c r="O160" s="104"/>
      <c r="P160" s="178">
        <v>4.4404777632051251E-2</v>
      </c>
      <c r="Q160" s="178">
        <v>4.4404777632051251E-2</v>
      </c>
      <c r="R160" s="178"/>
      <c r="S160" s="188">
        <v>1</v>
      </c>
    </row>
    <row r="161" spans="1:19">
      <c r="A161" s="150">
        <v>2</v>
      </c>
      <c r="B161" s="150">
        <v>3</v>
      </c>
      <c r="C161" s="87">
        <v>16020309</v>
      </c>
      <c r="D161" s="87">
        <v>4033651395</v>
      </c>
      <c r="E161" s="178">
        <v>1.6237278233995841E-2</v>
      </c>
      <c r="F161" s="190">
        <v>2.5178362009122295</v>
      </c>
      <c r="G161" s="176"/>
      <c r="H161" s="141" t="str">
        <f t="shared" si="2"/>
        <v>(2, 3]</v>
      </c>
      <c r="I161" s="170">
        <v>1.32</v>
      </c>
      <c r="J161" s="178">
        <v>2.1433207268874512E-2</v>
      </c>
      <c r="K161" s="178">
        <v>2.10637628257405E-2</v>
      </c>
      <c r="L161" s="187">
        <v>21063762</v>
      </c>
      <c r="M161" s="178">
        <v>2.1056148286285013E-2</v>
      </c>
      <c r="N161" s="178">
        <v>5.3015932406984406E-2</v>
      </c>
      <c r="O161" s="104"/>
      <c r="P161" s="178">
        <v>2.1056148286285013E-2</v>
      </c>
      <c r="Q161" s="178">
        <v>2.1056148286285013E-2</v>
      </c>
      <c r="R161" s="178"/>
      <c r="S161" s="188">
        <v>1</v>
      </c>
    </row>
    <row r="162" spans="1:19">
      <c r="A162" s="150">
        <v>3</v>
      </c>
      <c r="B162" s="150">
        <v>4</v>
      </c>
      <c r="C162" s="87">
        <v>7967455</v>
      </c>
      <c r="D162" s="87">
        <v>2842347285</v>
      </c>
      <c r="E162" s="178">
        <v>8.0753613211731017E-3</v>
      </c>
      <c r="F162" s="190">
        <v>3.5674469262769604</v>
      </c>
      <c r="G162" s="176"/>
      <c r="H162" s="141" t="str">
        <f t="shared" si="2"/>
        <v>(3, 4]</v>
      </c>
      <c r="I162" s="170">
        <v>1.08</v>
      </c>
      <c r="J162" s="178">
        <v>8.7213902268669496E-3</v>
      </c>
      <c r="K162" s="178">
        <v>8.5710595220265962E-3</v>
      </c>
      <c r="L162" s="187">
        <v>8571059</v>
      </c>
      <c r="M162" s="178">
        <v>8.5679609024493231E-3</v>
      </c>
      <c r="N162" s="178">
        <v>3.056574578590401E-2</v>
      </c>
      <c r="O162" s="104"/>
      <c r="P162" s="178">
        <v>8.5679609024493231E-3</v>
      </c>
      <c r="Q162" s="178">
        <v>8.5679609024493231E-3</v>
      </c>
      <c r="R162" s="178"/>
      <c r="S162" s="188">
        <v>1</v>
      </c>
    </row>
    <row r="163" spans="1:19">
      <c r="A163" s="150">
        <v>4</v>
      </c>
      <c r="B163" s="150">
        <v>5</v>
      </c>
      <c r="C163" s="87">
        <v>5578706</v>
      </c>
      <c r="D163" s="87">
        <v>2564213210</v>
      </c>
      <c r="E163" s="178">
        <v>5.6542605706083448E-3</v>
      </c>
      <c r="F163" s="190">
        <v>4.5964300861167446</v>
      </c>
      <c r="G163" s="176"/>
      <c r="H163" s="141" t="str">
        <f t="shared" si="2"/>
        <v>(4, 5]</v>
      </c>
      <c r="I163" s="170">
        <v>1.21</v>
      </c>
      <c r="J163" s="178">
        <v>6.8416552904360974E-3</v>
      </c>
      <c r="K163" s="178">
        <v>6.7237255985714249E-3</v>
      </c>
      <c r="L163" s="187">
        <v>6723725</v>
      </c>
      <c r="M163" s="178">
        <v>6.7212946403497013E-3</v>
      </c>
      <c r="N163" s="178">
        <v>3.0893960902558592E-2</v>
      </c>
      <c r="O163" s="104"/>
      <c r="P163" s="178">
        <v>6.7212946403497013E-3</v>
      </c>
      <c r="Q163" s="178">
        <v>6.7212946403497013E-3</v>
      </c>
      <c r="R163" s="178"/>
      <c r="S163" s="188">
        <v>1</v>
      </c>
    </row>
    <row r="164" spans="1:19">
      <c r="A164" s="150">
        <v>5</v>
      </c>
      <c r="B164" s="150">
        <v>6</v>
      </c>
      <c r="C164" s="87">
        <v>4158567</v>
      </c>
      <c r="D164" s="87">
        <v>2322704910</v>
      </c>
      <c r="E164" s="178">
        <v>4.214888079481699E-3</v>
      </c>
      <c r="F164" s="190">
        <v>5.5853492561259683</v>
      </c>
      <c r="G164" s="176">
        <v>1.34</v>
      </c>
      <c r="H164" s="141" t="str">
        <f t="shared" si="2"/>
        <v>(5, 6]</v>
      </c>
      <c r="I164" s="170" cm="1">
        <f t="array" ref="I164:I221">G164:G221*G160</f>
        <v>1.2066633000000002</v>
      </c>
      <c r="J164" s="178">
        <v>5.0859507591180502E-3</v>
      </c>
      <c r="K164" s="178">
        <v>4.9982841666926575E-3</v>
      </c>
      <c r="L164" s="187">
        <v>4998284</v>
      </c>
      <c r="M164" s="178">
        <v>4.9964773187698283E-3</v>
      </c>
      <c r="N164" s="178">
        <v>2.7907070875641333E-2</v>
      </c>
      <c r="O164" s="104"/>
      <c r="P164" s="178">
        <v>4.9964773187698283E-3</v>
      </c>
      <c r="Q164" s="178">
        <v>4.9964773187698283E-3</v>
      </c>
      <c r="R164" s="178"/>
      <c r="S164" s="188">
        <v>1</v>
      </c>
    </row>
    <row r="165" spans="1:19">
      <c r="A165" s="150">
        <v>6</v>
      </c>
      <c r="B165" s="150">
        <v>7</v>
      </c>
      <c r="C165" s="87">
        <v>2772263</v>
      </c>
      <c r="D165" s="87">
        <v>1818622450</v>
      </c>
      <c r="E165" s="178">
        <v>2.8098088288317042E-3</v>
      </c>
      <c r="F165" s="190">
        <v>6.5600646475460671</v>
      </c>
      <c r="G165" s="176">
        <v>1.23</v>
      </c>
      <c r="H165" s="141" t="str">
        <f t="shared" si="2"/>
        <v>(6, 7]</v>
      </c>
      <c r="I165" s="170">
        <v>1.1076088500000001</v>
      </c>
      <c r="J165" s="178">
        <v>3.1121691256221309E-3</v>
      </c>
      <c r="K165" s="178">
        <v>3.0585246301842481E-3</v>
      </c>
      <c r="L165" s="187">
        <v>3058524</v>
      </c>
      <c r="M165" s="178">
        <v>3.0574184649998222E-3</v>
      </c>
      <c r="N165" s="178">
        <v>2.0056862784999897E-2</v>
      </c>
      <c r="O165" s="104"/>
      <c r="P165" s="178">
        <v>3.0574184649998222E-3</v>
      </c>
      <c r="Q165" s="178">
        <v>3.0574184649998222E-3</v>
      </c>
      <c r="R165" s="178"/>
      <c r="S165" s="188">
        <v>1</v>
      </c>
    </row>
    <row r="166" spans="1:19">
      <c r="A166" s="150">
        <v>7</v>
      </c>
      <c r="B166" s="150">
        <v>8</v>
      </c>
      <c r="C166" s="87">
        <v>2871865</v>
      </c>
      <c r="D166" s="87">
        <v>2188753410</v>
      </c>
      <c r="E166" s="178">
        <v>2.9107597771974602E-3</v>
      </c>
      <c r="F166" s="190">
        <v>7.6213659416441928</v>
      </c>
      <c r="G166" s="176">
        <v>1.01</v>
      </c>
      <c r="H166" s="141" t="str">
        <f t="shared" si="2"/>
        <v>(7, 8]</v>
      </c>
      <c r="I166" s="170">
        <v>0.90949995000000006</v>
      </c>
      <c r="J166" s="178">
        <v>2.6473358718231014E-3</v>
      </c>
      <c r="K166" s="178">
        <v>2.6017037125906982E-3</v>
      </c>
      <c r="L166" s="187">
        <v>2601703</v>
      </c>
      <c r="M166" s="178">
        <v>2.6007625876551671E-3</v>
      </c>
      <c r="N166" s="178">
        <v>1.982136340785751E-2</v>
      </c>
      <c r="O166" s="104"/>
      <c r="P166" s="178">
        <v>2.6007625876551671E-3</v>
      </c>
      <c r="Q166" s="178">
        <v>2.6007625876551671E-3</v>
      </c>
      <c r="R166" s="178"/>
      <c r="S166" s="188">
        <v>1</v>
      </c>
    </row>
    <row r="167" spans="1:19">
      <c r="A167" s="150">
        <v>8</v>
      </c>
      <c r="B167" s="150">
        <v>9</v>
      </c>
      <c r="C167" s="87">
        <v>2105410</v>
      </c>
      <c r="D167" s="87">
        <v>1810360075</v>
      </c>
      <c r="E167" s="178">
        <v>2.1339243810239356E-3</v>
      </c>
      <c r="F167" s="190">
        <v>8.5986106031604308</v>
      </c>
      <c r="G167" s="176">
        <v>1.24</v>
      </c>
      <c r="H167" s="141" t="str">
        <f t="shared" si="2"/>
        <v>(8, 9]</v>
      </c>
      <c r="I167" s="170">
        <v>1.1166138000000001</v>
      </c>
      <c r="J167" s="178">
        <v>2.382769412007785E-3</v>
      </c>
      <c r="K167" s="178">
        <v>2.3416975879222523E-3</v>
      </c>
      <c r="L167" s="187">
        <v>2341697</v>
      </c>
      <c r="M167" s="178">
        <v>2.3408505695017233E-3</v>
      </c>
      <c r="N167" s="178">
        <v>2.0128062527331653E-2</v>
      </c>
      <c r="O167" s="104"/>
      <c r="P167" s="178">
        <v>2.3408505695017233E-3</v>
      </c>
      <c r="Q167" s="178">
        <v>2.3408505695017233E-3</v>
      </c>
      <c r="R167" s="178"/>
      <c r="S167" s="188">
        <v>1</v>
      </c>
    </row>
    <row r="168" spans="1:19">
      <c r="A168" s="150">
        <v>9</v>
      </c>
      <c r="B168" s="150">
        <v>10</v>
      </c>
      <c r="C168" s="87">
        <v>1954254</v>
      </c>
      <c r="D168" s="87">
        <v>1885134195</v>
      </c>
      <c r="E168" s="178">
        <v>1.980721216919056E-3</v>
      </c>
      <c r="F168" s="190">
        <v>9.6463110475915617</v>
      </c>
      <c r="G168" s="176">
        <v>1.2</v>
      </c>
      <c r="H168" s="141" t="str">
        <f t="shared" si="2"/>
        <v>(9, 10]</v>
      </c>
      <c r="I168" s="170">
        <v>1.0805940000000001</v>
      </c>
      <c r="J168" s="178">
        <v>2.1403554626754306E-3</v>
      </c>
      <c r="K168" s="178">
        <v>2.1034621306557618E-3</v>
      </c>
      <c r="L168" s="187">
        <v>2103462</v>
      </c>
      <c r="M168" s="178">
        <v>2.1027016819961052E-3</v>
      </c>
      <c r="N168" s="178">
        <v>2.0283314464828388E-2</v>
      </c>
      <c r="O168" s="104"/>
      <c r="P168" s="178">
        <v>2.1027016819961052E-3</v>
      </c>
      <c r="Q168" s="178">
        <v>2.1027016819961052E-3</v>
      </c>
      <c r="R168" s="178"/>
      <c r="S168" s="188">
        <v>1</v>
      </c>
    </row>
    <row r="169" spans="1:19">
      <c r="A169" s="150">
        <v>10</v>
      </c>
      <c r="B169" s="150">
        <v>15</v>
      </c>
      <c r="C169" s="87">
        <v>6734651</v>
      </c>
      <c r="D169" s="87">
        <v>8382998890</v>
      </c>
      <c r="E169" s="178">
        <v>6.8258609803255555E-3</v>
      </c>
      <c r="F169" s="190">
        <v>12.447562449783961</v>
      </c>
      <c r="G169" s="176">
        <v>0.46</v>
      </c>
      <c r="H169" s="141" t="str">
        <f t="shared" si="2"/>
        <v>(10, 15]</v>
      </c>
      <c r="I169" s="170">
        <v>0.41422770000000003</v>
      </c>
      <c r="J169" s="178">
        <v>2.8274606944000001E-3</v>
      </c>
      <c r="K169" s="178">
        <v>2.77872372150454E-3</v>
      </c>
      <c r="L169" s="187">
        <v>2778723</v>
      </c>
      <c r="M169" s="178">
        <v>2.7777186019530011E-3</v>
      </c>
      <c r="N169" s="178">
        <v>3.4575825765736576E-2</v>
      </c>
      <c r="O169" s="104"/>
      <c r="P169" s="178">
        <v>2.7777186019530011E-3</v>
      </c>
      <c r="Q169" s="178">
        <v>2.7777186019530011E-3</v>
      </c>
      <c r="R169" s="178"/>
      <c r="S169" s="188">
        <v>1</v>
      </c>
    </row>
    <row r="170" spans="1:19">
      <c r="A170" s="150">
        <v>15</v>
      </c>
      <c r="B170" s="150">
        <v>20</v>
      </c>
      <c r="C170" s="87">
        <v>4528931</v>
      </c>
      <c r="D170" s="87">
        <v>7919233365</v>
      </c>
      <c r="E170" s="178">
        <v>4.5902680622183396E-3</v>
      </c>
      <c r="F170" s="190">
        <v>17.485877715955485</v>
      </c>
      <c r="G170" s="176">
        <v>0.89</v>
      </c>
      <c r="H170" s="179" t="str">
        <f t="shared" si="2"/>
        <v>(15, 20]</v>
      </c>
      <c r="I170" s="170">
        <v>0.80144055000000003</v>
      </c>
      <c r="J170" s="178">
        <v>3.6788269604317004E-3</v>
      </c>
      <c r="K170" s="178">
        <v>3.6154149773004211E-3</v>
      </c>
      <c r="L170" s="187">
        <v>3615414</v>
      </c>
      <c r="M170" s="178">
        <v>3.6141071713737959E-3</v>
      </c>
      <c r="N170" s="178">
        <v>6.3195836050999973E-2</v>
      </c>
      <c r="O170" s="104"/>
      <c r="P170" s="178">
        <v>3.6141071713737959E-3</v>
      </c>
      <c r="Q170" s="178">
        <v>3.6141071713737959E-3</v>
      </c>
      <c r="R170" s="178"/>
      <c r="S170" s="188">
        <v>1</v>
      </c>
    </row>
    <row r="171" spans="1:19">
      <c r="A171" s="150">
        <v>20</v>
      </c>
      <c r="B171" s="150">
        <v>25</v>
      </c>
      <c r="C171" s="87">
        <v>3129796</v>
      </c>
      <c r="D171" s="87">
        <v>7054318865</v>
      </c>
      <c r="E171" s="178">
        <v>3.1721840363782778E-3</v>
      </c>
      <c r="F171" s="190">
        <v>22.539228962526632</v>
      </c>
      <c r="G171" s="176">
        <v>0.54</v>
      </c>
      <c r="H171" s="141" t="str">
        <f t="shared" si="2"/>
        <v>(20, 25]</v>
      </c>
      <c r="I171" s="170">
        <v>0.48626730000000007</v>
      </c>
      <c r="J171" s="178">
        <v>1.5425293664727672E-3</v>
      </c>
      <c r="K171" s="178">
        <v>1.515940769830865E-3</v>
      </c>
      <c r="L171" s="187">
        <v>1515940</v>
      </c>
      <c r="M171" s="178">
        <v>1.5153920478740172E-3</v>
      </c>
      <c r="N171" s="178">
        <v>3.4155768335024594E-2</v>
      </c>
      <c r="O171" s="104"/>
      <c r="P171" s="178">
        <v>1.5153920478740172E-3</v>
      </c>
      <c r="Q171" s="178">
        <v>1.5153920478740172E-3</v>
      </c>
      <c r="R171" s="178"/>
      <c r="S171" s="188">
        <v>1</v>
      </c>
    </row>
    <row r="172" spans="1:19">
      <c r="A172" s="150">
        <v>25</v>
      </c>
      <c r="B172" s="150">
        <v>30</v>
      </c>
      <c r="C172" s="87">
        <v>2506990</v>
      </c>
      <c r="D172" s="87">
        <v>6905395465</v>
      </c>
      <c r="E172" s="178">
        <v>2.540943134108414E-3</v>
      </c>
      <c r="F172" s="190">
        <v>27.544567249969088</v>
      </c>
      <c r="G172" s="176">
        <v>0.27</v>
      </c>
      <c r="H172" s="141" t="str">
        <f t="shared" si="2"/>
        <v>(25, 30]</v>
      </c>
      <c r="I172" s="170">
        <v>0.24313365000000003</v>
      </c>
      <c r="J172" s="178">
        <v>6.1778877863821822E-4</v>
      </c>
      <c r="K172" s="178">
        <v>6.0713994627098358E-4</v>
      </c>
      <c r="L172" s="187">
        <v>607139</v>
      </c>
      <c r="M172" s="178">
        <v>6.0691954335539858E-4</v>
      </c>
      <c r="N172" s="178">
        <v>1.6717336177273306E-2</v>
      </c>
      <c r="O172" s="104"/>
      <c r="P172" s="178">
        <v>6.0691954335539858E-4</v>
      </c>
      <c r="Q172" s="178">
        <v>6.0691954335539858E-4</v>
      </c>
      <c r="R172" s="178"/>
      <c r="S172" s="188">
        <v>1</v>
      </c>
    </row>
    <row r="173" spans="1:19">
      <c r="A173" s="150">
        <v>30</v>
      </c>
      <c r="B173" s="150">
        <v>35</v>
      </c>
      <c r="C173" s="87">
        <v>1878754</v>
      </c>
      <c r="D173" s="87">
        <v>6111962030</v>
      </c>
      <c r="E173" s="178">
        <v>1.9041986912507506E-3</v>
      </c>
      <c r="F173" s="190">
        <v>32.531997430211725</v>
      </c>
      <c r="G173" s="176">
        <v>0.3</v>
      </c>
      <c r="H173" s="141" t="str">
        <f t="shared" si="2"/>
        <v>(30, 35]</v>
      </c>
      <c r="I173" s="170">
        <v>0.27014850000000001</v>
      </c>
      <c r="J173" s="178">
        <v>5.1441642014335345E-4</v>
      </c>
      <c r="K173" s="178">
        <v>5.0554941832254598E-4</v>
      </c>
      <c r="L173" s="187">
        <v>505549</v>
      </c>
      <c r="M173" s="178">
        <v>5.0536626410719525E-4</v>
      </c>
      <c r="N173" s="178">
        <v>1.6440574005250976E-2</v>
      </c>
      <c r="O173" s="104"/>
      <c r="P173" s="178">
        <v>5.0536626410719525E-4</v>
      </c>
      <c r="Q173" s="178">
        <v>5.0536626410719525E-4</v>
      </c>
      <c r="R173" s="178"/>
      <c r="S173" s="188">
        <v>1</v>
      </c>
    </row>
    <row r="174" spans="1:19">
      <c r="A174" s="150">
        <v>35</v>
      </c>
      <c r="B174" s="150">
        <v>40</v>
      </c>
      <c r="C174" s="87">
        <v>1621830</v>
      </c>
      <c r="D174" s="87">
        <v>6089148510</v>
      </c>
      <c r="E174" s="178">
        <v>1.6437950702599729E-3</v>
      </c>
      <c r="F174" s="190">
        <v>37.544924622186052</v>
      </c>
      <c r="G174" s="176">
        <v>0.6</v>
      </c>
      <c r="H174" s="179" t="str">
        <f t="shared" si="2"/>
        <v>(35, 40]</v>
      </c>
      <c r="I174" s="170">
        <v>0.54029700000000003</v>
      </c>
      <c r="J174" s="178">
        <v>8.8813754507625269E-4</v>
      </c>
      <c r="K174" s="178">
        <v>8.728287078755972E-4</v>
      </c>
      <c r="L174" s="187">
        <v>872828</v>
      </c>
      <c r="M174" s="178">
        <v>8.725125073299621E-4</v>
      </c>
      <c r="N174" s="178">
        <v>3.2758416319617983E-2</v>
      </c>
      <c r="O174" s="104"/>
      <c r="P174" s="178">
        <v>8.725125073299621E-4</v>
      </c>
      <c r="Q174" s="178">
        <v>8.725125073299621E-4</v>
      </c>
      <c r="R174" s="178"/>
      <c r="S174" s="188">
        <v>1</v>
      </c>
    </row>
    <row r="175" spans="1:19">
      <c r="A175" s="150">
        <v>40</v>
      </c>
      <c r="B175" s="150">
        <v>45</v>
      </c>
      <c r="C175" s="87">
        <v>1336896</v>
      </c>
      <c r="D175" s="87">
        <v>5698648415</v>
      </c>
      <c r="E175" s="178">
        <v>1.3550020990179467E-3</v>
      </c>
      <c r="F175" s="190">
        <v>42.625966529932022</v>
      </c>
      <c r="G175" s="176">
        <v>0.16</v>
      </c>
      <c r="H175" s="141" t="str">
        <f t="shared" si="2"/>
        <v>(40, 45]</v>
      </c>
      <c r="I175" s="170">
        <v>0.14407920000000002</v>
      </c>
      <c r="J175" s="178">
        <v>1.9522761842482659E-4</v>
      </c>
      <c r="K175" s="178">
        <v>1.9186247769397194E-4</v>
      </c>
      <c r="L175" s="187">
        <v>191862</v>
      </c>
      <c r="M175" s="178">
        <v>1.9179264950407317E-4</v>
      </c>
      <c r="N175" s="178">
        <v>8.1753470584476073E-3</v>
      </c>
      <c r="O175" s="104"/>
      <c r="P175" s="178">
        <v>1.9179264950407317E-4</v>
      </c>
      <c r="Q175" s="178">
        <v>1.9179264950407317E-4</v>
      </c>
      <c r="R175" s="178"/>
      <c r="S175" s="188">
        <v>1</v>
      </c>
    </row>
    <row r="176" spans="1:19">
      <c r="A176" s="150">
        <v>45</v>
      </c>
      <c r="B176" s="150">
        <v>50</v>
      </c>
      <c r="C176" s="87">
        <v>1129963</v>
      </c>
      <c r="D176" s="87">
        <v>5386108480</v>
      </c>
      <c r="E176" s="178">
        <v>1.1452665254534505E-3</v>
      </c>
      <c r="F176" s="190">
        <v>47.666237567070787</v>
      </c>
      <c r="G176" s="176">
        <v>0.19</v>
      </c>
      <c r="H176" s="141" t="str">
        <f t="shared" si="2"/>
        <v>(45, 50]</v>
      </c>
      <c r="I176" s="170">
        <v>0.17109405</v>
      </c>
      <c r="J176" s="178">
        <v>1.9594828816925892E-4</v>
      </c>
      <c r="K176" s="178">
        <v>1.925707252456323E-4</v>
      </c>
      <c r="L176" s="187">
        <v>192570</v>
      </c>
      <c r="M176" s="178">
        <v>1.9250039359018132E-4</v>
      </c>
      <c r="N176" s="178">
        <v>9.1757694926242143E-3</v>
      </c>
      <c r="O176" s="104"/>
      <c r="P176" s="178">
        <v>1.9250039359018132E-4</v>
      </c>
      <c r="Q176" s="178">
        <v>1.9250039359018132E-4</v>
      </c>
      <c r="R176" s="178"/>
      <c r="S176" s="188">
        <v>1</v>
      </c>
    </row>
    <row r="177" spans="1:19">
      <c r="A177" s="150">
        <v>50</v>
      </c>
      <c r="B177" s="150">
        <v>60</v>
      </c>
      <c r="C177" s="87">
        <v>1876167</v>
      </c>
      <c r="D177" s="87">
        <v>10300394235</v>
      </c>
      <c r="E177" s="178">
        <v>1.9015766545103015E-3</v>
      </c>
      <c r="F177" s="190">
        <v>54.901265372432199</v>
      </c>
      <c r="G177" s="176">
        <v>0.34</v>
      </c>
      <c r="H177" s="179" t="str">
        <f t="shared" si="2"/>
        <v>(50, 60]</v>
      </c>
      <c r="I177" s="170">
        <v>0.30616830000000006</v>
      </c>
      <c r="J177" s="178">
        <v>5.8220249163110646E-4</v>
      </c>
      <c r="K177" s="178">
        <v>5.7216706050716791E-4</v>
      </c>
      <c r="L177" s="187">
        <v>572167</v>
      </c>
      <c r="M177" s="178">
        <v>5.7196018434498247E-4</v>
      </c>
      <c r="N177" s="178">
        <v>3.1401337863189126E-2</v>
      </c>
      <c r="O177" s="104"/>
      <c r="P177" s="178">
        <v>5.7196018434498247E-4</v>
      </c>
      <c r="Q177" s="178">
        <v>5.7196018434498247E-4</v>
      </c>
      <c r="R177" s="178"/>
      <c r="S177" s="188">
        <v>1</v>
      </c>
    </row>
    <row r="178" spans="1:19">
      <c r="A178" s="150">
        <v>60</v>
      </c>
      <c r="B178" s="150">
        <v>70</v>
      </c>
      <c r="C178" s="87">
        <v>1368900</v>
      </c>
      <c r="D178" s="87">
        <v>8898541035</v>
      </c>
      <c r="E178" s="178">
        <v>1.3874395415542176E-3</v>
      </c>
      <c r="F178" s="190">
        <v>65.005048104317339</v>
      </c>
      <c r="G178" s="176">
        <v>0.11</v>
      </c>
      <c r="H178" s="141" t="str">
        <f t="shared" si="2"/>
        <v>(60, 70]</v>
      </c>
      <c r="I178" s="170">
        <v>9.9054450000000002E-2</v>
      </c>
      <c r="J178" s="178">
        <v>1.3743206069690518E-4</v>
      </c>
      <c r="K178" s="178">
        <v>1.3506314266723346E-4</v>
      </c>
      <c r="L178" s="187">
        <v>135063</v>
      </c>
      <c r="M178" s="178">
        <v>1.3501418008760794E-4</v>
      </c>
      <c r="N178" s="178">
        <v>8.7766032713599181E-3</v>
      </c>
      <c r="O178" s="104"/>
      <c r="P178" s="178">
        <v>1.3501418008760794E-4</v>
      </c>
      <c r="Q178" s="178">
        <v>1.3501418008760794E-4</v>
      </c>
      <c r="R178" s="178"/>
      <c r="S178" s="188">
        <v>1</v>
      </c>
    </row>
    <row r="179" spans="1:19">
      <c r="A179" s="150">
        <v>70</v>
      </c>
      <c r="B179" s="150">
        <v>80</v>
      </c>
      <c r="C179" s="87">
        <v>1107148</v>
      </c>
      <c r="D179" s="87">
        <v>8303629765</v>
      </c>
      <c r="E179" s="178">
        <v>1.1221425330942135E-3</v>
      </c>
      <c r="F179" s="190">
        <v>75.00017852175138</v>
      </c>
      <c r="G179" s="176">
        <v>0.12</v>
      </c>
      <c r="H179" s="141" t="str">
        <f t="shared" si="2"/>
        <v>(70, 80]</v>
      </c>
      <c r="I179" s="170">
        <v>0.1080594</v>
      </c>
      <c r="J179" s="178">
        <v>1.2125804884064085E-4</v>
      </c>
      <c r="K179" s="178">
        <v>1.1916792244156927E-4</v>
      </c>
      <c r="L179" s="187">
        <v>119167</v>
      </c>
      <c r="M179" s="178">
        <v>1.1912392586052417E-4</v>
      </c>
      <c r="N179" s="178">
        <v>8.9343157057511884E-3</v>
      </c>
      <c r="O179" s="104"/>
      <c r="P179" s="178">
        <v>1.1912392586052417E-4</v>
      </c>
      <c r="Q179" s="178">
        <v>1.1912392586052417E-4</v>
      </c>
      <c r="R179" s="178"/>
      <c r="S179" s="188">
        <v>1</v>
      </c>
    </row>
    <row r="180" spans="1:19">
      <c r="A180" s="150">
        <v>80</v>
      </c>
      <c r="B180" s="150">
        <v>90</v>
      </c>
      <c r="C180" s="87">
        <v>880621</v>
      </c>
      <c r="D180" s="87">
        <v>7488356915</v>
      </c>
      <c r="E180" s="178">
        <v>8.9254759041786601E-4</v>
      </c>
      <c r="F180" s="190">
        <v>85.034957319891305</v>
      </c>
      <c r="G180" s="176">
        <v>0</v>
      </c>
      <c r="H180" s="141" t="str">
        <f t="shared" si="2"/>
        <v>(80, 90]</v>
      </c>
      <c r="I180" s="170">
        <v>0</v>
      </c>
      <c r="J180" s="178">
        <v>0</v>
      </c>
      <c r="K180" s="178">
        <v>0</v>
      </c>
      <c r="L180" s="187">
        <v>0</v>
      </c>
      <c r="M180" s="178">
        <v>0</v>
      </c>
      <c r="N180" s="178">
        <v>0</v>
      </c>
      <c r="O180" s="104"/>
      <c r="P180" s="178">
        <v>0</v>
      </c>
      <c r="Q180" s="178">
        <v>0</v>
      </c>
      <c r="R180" s="178"/>
      <c r="S180" s="188">
        <v>0</v>
      </c>
    </row>
    <row r="181" spans="1:19">
      <c r="A181" s="150">
        <v>90</v>
      </c>
      <c r="B181" s="150">
        <v>100</v>
      </c>
      <c r="C181" s="87">
        <v>740089</v>
      </c>
      <c r="D181" s="87">
        <v>7048903000</v>
      </c>
      <c r="E181" s="178">
        <v>7.5011231124941149E-4</v>
      </c>
      <c r="F181" s="190">
        <v>95.24399092541573</v>
      </c>
      <c r="G181" s="176">
        <v>0</v>
      </c>
      <c r="H181" s="141" t="str">
        <f t="shared" si="2"/>
        <v>(90, 100]</v>
      </c>
      <c r="I181" s="170">
        <v>0</v>
      </c>
      <c r="J181" s="178">
        <v>0</v>
      </c>
      <c r="K181" s="178">
        <v>0</v>
      </c>
      <c r="L181" s="187">
        <v>0</v>
      </c>
      <c r="M181" s="178">
        <v>0</v>
      </c>
      <c r="N181" s="178">
        <v>0</v>
      </c>
      <c r="O181" s="104"/>
      <c r="P181" s="178">
        <v>0</v>
      </c>
      <c r="Q181" s="178">
        <v>0</v>
      </c>
      <c r="R181" s="178"/>
      <c r="S181" s="188">
        <v>0</v>
      </c>
    </row>
    <row r="182" spans="1:19">
      <c r="A182" s="150">
        <v>100</v>
      </c>
      <c r="B182" s="150">
        <v>120</v>
      </c>
      <c r="C182" s="87">
        <v>1141398</v>
      </c>
      <c r="D182" s="87">
        <v>12514373105</v>
      </c>
      <c r="E182" s="178">
        <v>1.1568563940761933E-3</v>
      </c>
      <c r="F182" s="190">
        <v>109.64074849439021</v>
      </c>
      <c r="G182" s="176">
        <v>0.11</v>
      </c>
      <c r="H182" s="141" t="str">
        <f t="shared" si="2"/>
        <v>(100, 120]</v>
      </c>
      <c r="I182" s="170">
        <v>9.9054450000000002E-2</v>
      </c>
      <c r="J182" s="178">
        <v>1.1459177384420058E-4</v>
      </c>
      <c r="K182" s="178">
        <v>1.1261655410482498E-4</v>
      </c>
      <c r="L182" s="187">
        <v>112616</v>
      </c>
      <c r="M182" s="178">
        <v>1.1257529378694429E-4</v>
      </c>
      <c r="N182" s="178">
        <v>1.2342839472776448E-2</v>
      </c>
      <c r="O182" s="104"/>
      <c r="P182" s="178">
        <v>1.1257529378694429E-4</v>
      </c>
      <c r="Q182" s="178">
        <v>1.1257529378694429E-4</v>
      </c>
      <c r="R182" s="178"/>
      <c r="S182" s="188">
        <v>1</v>
      </c>
    </row>
    <row r="183" spans="1:19">
      <c r="A183" s="150">
        <v>120</v>
      </c>
      <c r="B183" s="150">
        <v>140</v>
      </c>
      <c r="C183" s="87">
        <v>816317</v>
      </c>
      <c r="D183" s="87">
        <v>10590153750</v>
      </c>
      <c r="E183" s="178">
        <v>8.2737269650296906E-4</v>
      </c>
      <c r="F183" s="190">
        <v>129.73089804573468</v>
      </c>
      <c r="G183" s="176">
        <v>0</v>
      </c>
      <c r="H183" s="141" t="str">
        <f t="shared" si="2"/>
        <v>(120, 140]</v>
      </c>
      <c r="I183" s="170">
        <v>0</v>
      </c>
      <c r="J183" s="178">
        <v>0</v>
      </c>
      <c r="K183" s="178">
        <v>0</v>
      </c>
      <c r="L183" s="187">
        <v>0</v>
      </c>
      <c r="M183" s="178">
        <v>0</v>
      </c>
      <c r="N183" s="178">
        <v>0</v>
      </c>
      <c r="O183" s="104"/>
      <c r="P183" s="178">
        <v>0</v>
      </c>
      <c r="Q183" s="178">
        <v>0</v>
      </c>
      <c r="R183" s="178"/>
      <c r="S183" s="188">
        <v>0</v>
      </c>
    </row>
    <row r="184" spans="1:19">
      <c r="A184" s="150">
        <v>140</v>
      </c>
      <c r="B184" s="150">
        <v>160</v>
      </c>
      <c r="C184" s="87">
        <v>633041</v>
      </c>
      <c r="D184" s="87">
        <v>9490295895</v>
      </c>
      <c r="E184" s="178">
        <v>6.4161451882900394E-4</v>
      </c>
      <c r="F184" s="190">
        <v>149.91597534756832</v>
      </c>
      <c r="G184" s="176">
        <v>0</v>
      </c>
      <c r="H184" s="141" t="str">
        <f t="shared" si="2"/>
        <v>(140, 160]</v>
      </c>
      <c r="I184" s="170">
        <v>0</v>
      </c>
      <c r="J184" s="178">
        <v>0</v>
      </c>
      <c r="K184" s="178">
        <v>0</v>
      </c>
      <c r="L184" s="187">
        <v>0</v>
      </c>
      <c r="M184" s="178">
        <v>0</v>
      </c>
      <c r="N184" s="178">
        <v>0</v>
      </c>
      <c r="O184" s="104"/>
      <c r="P184" s="178">
        <v>0</v>
      </c>
      <c r="Q184" s="178">
        <v>0</v>
      </c>
      <c r="R184" s="178"/>
      <c r="S184" s="188">
        <v>0</v>
      </c>
    </row>
    <row r="185" spans="1:19">
      <c r="A185" s="150">
        <v>160</v>
      </c>
      <c r="B185" s="150">
        <v>180</v>
      </c>
      <c r="C185" s="87">
        <v>482659</v>
      </c>
      <c r="D185" s="87">
        <v>8201830650</v>
      </c>
      <c r="E185" s="178">
        <v>4.8919583730514806E-4</v>
      </c>
      <c r="F185" s="190">
        <v>169.93012976034839</v>
      </c>
      <c r="G185" s="176">
        <v>0</v>
      </c>
      <c r="H185" s="141" t="str">
        <f t="shared" si="2"/>
        <v>(160, 180]</v>
      </c>
      <c r="I185" s="170">
        <v>0</v>
      </c>
      <c r="J185" s="178">
        <v>0</v>
      </c>
      <c r="K185" s="178">
        <v>0</v>
      </c>
      <c r="L185" s="187">
        <v>0</v>
      </c>
      <c r="M185" s="178">
        <v>0</v>
      </c>
      <c r="N185" s="178">
        <v>0</v>
      </c>
      <c r="O185" s="104"/>
      <c r="P185" s="178">
        <v>0</v>
      </c>
      <c r="Q185" s="178">
        <v>0</v>
      </c>
      <c r="R185" s="178"/>
      <c r="S185" s="188">
        <v>0</v>
      </c>
    </row>
    <row r="186" spans="1:19">
      <c r="A186" s="150">
        <v>180</v>
      </c>
      <c r="B186" s="150">
        <v>200</v>
      </c>
      <c r="C186" s="87">
        <v>388393</v>
      </c>
      <c r="D186" s="87">
        <v>7389979140</v>
      </c>
      <c r="E186" s="178">
        <v>3.9365315644887663E-4</v>
      </c>
      <c r="F186" s="190">
        <v>190.27065729814905</v>
      </c>
      <c r="G186" s="176">
        <v>0</v>
      </c>
      <c r="H186" s="141" t="str">
        <f t="shared" si="2"/>
        <v>(180, 200]</v>
      </c>
      <c r="I186" s="170">
        <v>0</v>
      </c>
      <c r="J186" s="178">
        <v>0</v>
      </c>
      <c r="K186" s="178">
        <v>0</v>
      </c>
      <c r="L186" s="187">
        <v>0</v>
      </c>
      <c r="M186" s="178">
        <v>0</v>
      </c>
      <c r="N186" s="178">
        <v>0</v>
      </c>
      <c r="O186" s="104"/>
      <c r="P186" s="178">
        <v>0</v>
      </c>
      <c r="Q186" s="178">
        <v>0</v>
      </c>
      <c r="R186" s="178"/>
      <c r="S186" s="188">
        <v>0</v>
      </c>
    </row>
    <row r="187" spans="1:19">
      <c r="A187" s="150">
        <v>200</v>
      </c>
      <c r="B187" s="150">
        <v>250</v>
      </c>
      <c r="C187" s="87">
        <v>687424</v>
      </c>
      <c r="D187" s="87">
        <v>15371333635</v>
      </c>
      <c r="E187" s="178">
        <v>6.9673404880806963E-4</v>
      </c>
      <c r="F187" s="190">
        <v>223.60775351166092</v>
      </c>
      <c r="G187" s="176">
        <v>0</v>
      </c>
      <c r="H187" s="141" t="str">
        <f t="shared" si="2"/>
        <v>(200, 250]</v>
      </c>
      <c r="I187" s="170">
        <v>0</v>
      </c>
      <c r="J187" s="178">
        <v>0</v>
      </c>
      <c r="K187" s="178">
        <v>0</v>
      </c>
      <c r="L187" s="187">
        <v>0</v>
      </c>
      <c r="M187" s="178">
        <v>0</v>
      </c>
      <c r="N187" s="178">
        <v>0</v>
      </c>
      <c r="O187" s="104"/>
      <c r="P187" s="178">
        <v>0</v>
      </c>
      <c r="Q187" s="178">
        <v>0</v>
      </c>
      <c r="R187" s="178"/>
      <c r="S187" s="188">
        <v>0</v>
      </c>
    </row>
    <row r="188" spans="1:19">
      <c r="A188" s="150">
        <v>250</v>
      </c>
      <c r="B188" s="150">
        <v>300</v>
      </c>
      <c r="C188" s="87">
        <v>439263</v>
      </c>
      <c r="D188" s="87">
        <v>12028209705</v>
      </c>
      <c r="E188" s="178">
        <v>4.452121085117469E-4</v>
      </c>
      <c r="F188" s="190">
        <v>273.82706271641365</v>
      </c>
      <c r="G188" s="176">
        <v>0</v>
      </c>
      <c r="H188" s="141" t="str">
        <f t="shared" si="2"/>
        <v>(250, 300]</v>
      </c>
      <c r="I188" s="170">
        <v>0</v>
      </c>
      <c r="J188" s="178">
        <v>0</v>
      </c>
      <c r="K188" s="178">
        <v>0</v>
      </c>
      <c r="L188" s="187">
        <v>0</v>
      </c>
      <c r="M188" s="178">
        <v>0</v>
      </c>
      <c r="N188" s="178">
        <v>0</v>
      </c>
      <c r="O188" s="104"/>
      <c r="P188" s="178">
        <v>0</v>
      </c>
      <c r="Q188" s="178">
        <v>0</v>
      </c>
      <c r="R188" s="178"/>
      <c r="S188" s="188">
        <v>0</v>
      </c>
    </row>
    <row r="189" spans="1:19">
      <c r="A189" s="150">
        <v>300</v>
      </c>
      <c r="B189" s="150">
        <v>350</v>
      </c>
      <c r="C189" s="87">
        <v>298334</v>
      </c>
      <c r="D189" s="87">
        <v>9668805040</v>
      </c>
      <c r="E189" s="178">
        <v>3.0237445261891734E-4</v>
      </c>
      <c r="F189" s="190">
        <v>324.09329945631407</v>
      </c>
      <c r="G189" s="176">
        <v>0</v>
      </c>
      <c r="H189" s="141" t="str">
        <f t="shared" si="2"/>
        <v>(300, 350]</v>
      </c>
      <c r="I189" s="170">
        <v>0</v>
      </c>
      <c r="J189" s="178">
        <v>0</v>
      </c>
      <c r="K189" s="178">
        <v>0</v>
      </c>
      <c r="L189" s="187">
        <v>0</v>
      </c>
      <c r="M189" s="178">
        <v>0</v>
      </c>
      <c r="N189" s="178">
        <v>0</v>
      </c>
      <c r="O189" s="104"/>
      <c r="P189" s="178">
        <v>0</v>
      </c>
      <c r="Q189" s="178">
        <v>0</v>
      </c>
      <c r="R189" s="178"/>
      <c r="S189" s="188">
        <v>0</v>
      </c>
    </row>
    <row r="190" spans="1:19">
      <c r="A190" s="150">
        <v>350</v>
      </c>
      <c r="B190" s="150">
        <v>400</v>
      </c>
      <c r="C190" s="87">
        <v>211467</v>
      </c>
      <c r="D190" s="87">
        <v>7917340960</v>
      </c>
      <c r="E190" s="178">
        <v>2.1433097927813993E-4</v>
      </c>
      <c r="F190" s="190">
        <v>374.4007793178132</v>
      </c>
      <c r="G190" s="176">
        <v>0</v>
      </c>
      <c r="H190" s="141" t="str">
        <f t="shared" ref="H190:H221" si="3">"("&amp;$A190&amp;", "&amp;$B190&amp;"]"</f>
        <v>(350, 400]</v>
      </c>
      <c r="I190" s="170">
        <v>0</v>
      </c>
      <c r="J190" s="178">
        <v>0</v>
      </c>
      <c r="K190" s="178">
        <v>0</v>
      </c>
      <c r="L190" s="187">
        <v>0</v>
      </c>
      <c r="M190" s="178">
        <v>0</v>
      </c>
      <c r="N190" s="178">
        <v>0</v>
      </c>
      <c r="O190" s="104"/>
      <c r="P190" s="178">
        <v>0</v>
      </c>
      <c r="Q190" s="178">
        <v>0</v>
      </c>
      <c r="R190" s="178"/>
      <c r="S190" s="188">
        <v>0</v>
      </c>
    </row>
    <row r="191" spans="1:19">
      <c r="A191" s="150">
        <v>400</v>
      </c>
      <c r="B191" s="150">
        <v>450</v>
      </c>
      <c r="C191" s="87">
        <v>160769</v>
      </c>
      <c r="D191" s="87">
        <v>6824830435</v>
      </c>
      <c r="E191" s="178">
        <v>1.6294635667771936E-4</v>
      </c>
      <c r="F191" s="190">
        <v>424.51159334199997</v>
      </c>
      <c r="G191" s="176">
        <v>0</v>
      </c>
      <c r="H191" s="141" t="str">
        <f t="shared" si="3"/>
        <v>(400, 450]</v>
      </c>
      <c r="I191" s="170">
        <v>0</v>
      </c>
      <c r="J191" s="178">
        <v>0</v>
      </c>
      <c r="K191" s="178">
        <v>0</v>
      </c>
      <c r="L191" s="187">
        <v>0</v>
      </c>
      <c r="M191" s="178">
        <v>0</v>
      </c>
      <c r="N191" s="178">
        <v>0</v>
      </c>
      <c r="O191" s="104"/>
      <c r="P191" s="178">
        <v>0</v>
      </c>
      <c r="Q191" s="178">
        <v>0</v>
      </c>
      <c r="R191" s="178"/>
      <c r="S191" s="188">
        <v>0</v>
      </c>
    </row>
    <row r="192" spans="1:19">
      <c r="A192" s="150">
        <v>450</v>
      </c>
      <c r="B192" s="150">
        <v>500</v>
      </c>
      <c r="C192" s="87">
        <v>129237</v>
      </c>
      <c r="D192" s="87">
        <v>6165238720</v>
      </c>
      <c r="E192" s="178">
        <v>1.309873066197987E-4</v>
      </c>
      <c r="F192" s="190">
        <v>477.04904323065375</v>
      </c>
      <c r="G192" s="176">
        <v>0</v>
      </c>
      <c r="H192" s="141" t="str">
        <f t="shared" si="3"/>
        <v>(450, 500]</v>
      </c>
      <c r="I192" s="170">
        <v>0</v>
      </c>
      <c r="J192" s="178">
        <v>0</v>
      </c>
      <c r="K192" s="178">
        <v>0</v>
      </c>
      <c r="L192" s="187">
        <v>0</v>
      </c>
      <c r="M192" s="178">
        <v>0</v>
      </c>
      <c r="N192" s="178">
        <v>0</v>
      </c>
      <c r="O192" s="104"/>
      <c r="P192" s="178">
        <v>0</v>
      </c>
      <c r="Q192" s="178">
        <v>0</v>
      </c>
      <c r="R192" s="178"/>
      <c r="S192" s="188">
        <v>0</v>
      </c>
    </row>
    <row r="193" spans="1:19">
      <c r="A193" s="150">
        <v>500</v>
      </c>
      <c r="B193" s="150">
        <v>550</v>
      </c>
      <c r="C193" s="87">
        <v>94393</v>
      </c>
      <c r="D193" s="87">
        <v>4953718110</v>
      </c>
      <c r="E193" s="178">
        <v>9.5671400866335934E-5</v>
      </c>
      <c r="F193" s="190">
        <v>524.79718941023168</v>
      </c>
      <c r="G193" s="176">
        <v>0</v>
      </c>
      <c r="H193" s="141" t="str">
        <f t="shared" si="3"/>
        <v>(500, 550]</v>
      </c>
      <c r="I193" s="170">
        <v>0</v>
      </c>
      <c r="J193" s="178">
        <v>0</v>
      </c>
      <c r="K193" s="178">
        <v>0</v>
      </c>
      <c r="L193" s="187">
        <v>0</v>
      </c>
      <c r="M193" s="178">
        <v>0</v>
      </c>
      <c r="N193" s="178">
        <v>0</v>
      </c>
      <c r="O193" s="104"/>
      <c r="P193" s="178">
        <v>0</v>
      </c>
      <c r="Q193" s="178">
        <v>0</v>
      </c>
      <c r="R193" s="178"/>
      <c r="S193" s="188">
        <v>0</v>
      </c>
    </row>
    <row r="194" spans="1:19">
      <c r="A194" s="150">
        <v>550</v>
      </c>
      <c r="B194" s="150">
        <v>600</v>
      </c>
      <c r="C194" s="87">
        <v>80326</v>
      </c>
      <c r="D194" s="87">
        <v>4635061450</v>
      </c>
      <c r="E194" s="178">
        <v>8.1413886050759064E-5</v>
      </c>
      <c r="F194" s="190">
        <v>577.03127878893508</v>
      </c>
      <c r="G194" s="176">
        <v>0</v>
      </c>
      <c r="H194" s="141" t="str">
        <f t="shared" si="3"/>
        <v>(550, 600]</v>
      </c>
      <c r="I194" s="170">
        <v>0</v>
      </c>
      <c r="J194" s="178">
        <v>0</v>
      </c>
      <c r="K194" s="178">
        <v>0</v>
      </c>
      <c r="L194" s="187">
        <v>0</v>
      </c>
      <c r="M194" s="178">
        <v>0</v>
      </c>
      <c r="N194" s="178">
        <v>0</v>
      </c>
      <c r="O194" s="104"/>
      <c r="P194" s="178">
        <v>0</v>
      </c>
      <c r="Q194" s="178">
        <v>0</v>
      </c>
      <c r="R194" s="178"/>
      <c r="S194" s="188">
        <v>0</v>
      </c>
    </row>
    <row r="195" spans="1:19">
      <c r="A195" s="150">
        <v>600</v>
      </c>
      <c r="B195" s="150">
        <v>650</v>
      </c>
      <c r="C195" s="87">
        <v>60220</v>
      </c>
      <c r="D195" s="87">
        <v>3762531690</v>
      </c>
      <c r="E195" s="178">
        <v>6.1035582725104092E-5</v>
      </c>
      <c r="F195" s="190">
        <v>624.79769013616738</v>
      </c>
      <c r="G195" s="176">
        <v>0</v>
      </c>
      <c r="H195" s="141" t="str">
        <f t="shared" si="3"/>
        <v>(600, 650]</v>
      </c>
      <c r="I195" s="170">
        <v>0</v>
      </c>
      <c r="J195" s="178">
        <v>0</v>
      </c>
      <c r="K195" s="178">
        <v>0</v>
      </c>
      <c r="L195" s="187">
        <v>0</v>
      </c>
      <c r="M195" s="178">
        <v>0</v>
      </c>
      <c r="N195" s="178">
        <v>0</v>
      </c>
      <c r="O195" s="104"/>
      <c r="P195" s="178">
        <v>0</v>
      </c>
      <c r="Q195" s="178">
        <v>0</v>
      </c>
      <c r="R195" s="178"/>
      <c r="S195" s="188">
        <v>0</v>
      </c>
    </row>
    <row r="196" spans="1:19">
      <c r="A196" s="150">
        <v>650</v>
      </c>
      <c r="B196" s="150">
        <v>700</v>
      </c>
      <c r="C196" s="87">
        <v>53095</v>
      </c>
      <c r="D196" s="87">
        <v>3597267525</v>
      </c>
      <c r="E196" s="178">
        <v>5.3814086097465986E-5</v>
      </c>
      <c r="F196" s="190">
        <v>677.51530746774642</v>
      </c>
      <c r="G196" s="176">
        <v>0</v>
      </c>
      <c r="H196" s="141" t="str">
        <f t="shared" si="3"/>
        <v>(650, 700]</v>
      </c>
      <c r="I196" s="170">
        <v>0</v>
      </c>
      <c r="J196" s="178">
        <v>0</v>
      </c>
      <c r="K196" s="178">
        <v>0</v>
      </c>
      <c r="L196" s="187">
        <v>0</v>
      </c>
      <c r="M196" s="178">
        <v>0</v>
      </c>
      <c r="N196" s="178">
        <v>0</v>
      </c>
      <c r="O196" s="104"/>
      <c r="P196" s="178">
        <v>0</v>
      </c>
      <c r="Q196" s="178">
        <v>0</v>
      </c>
      <c r="R196" s="178"/>
      <c r="S196" s="188">
        <v>0</v>
      </c>
    </row>
    <row r="197" spans="1:19">
      <c r="A197" s="150">
        <v>700</v>
      </c>
      <c r="B197" s="150">
        <v>750</v>
      </c>
      <c r="C197" s="87">
        <v>46405</v>
      </c>
      <c r="D197" s="87">
        <v>3371782130</v>
      </c>
      <c r="E197" s="178">
        <v>4.703348084288368E-5</v>
      </c>
      <c r="F197" s="190">
        <v>726.59888589591628</v>
      </c>
      <c r="G197" s="176">
        <v>0</v>
      </c>
      <c r="H197" s="141" t="str">
        <f t="shared" si="3"/>
        <v>(700, 750]</v>
      </c>
      <c r="I197" s="170">
        <v>0</v>
      </c>
      <c r="J197" s="178">
        <v>0</v>
      </c>
      <c r="K197" s="178">
        <v>0</v>
      </c>
      <c r="L197" s="187">
        <v>0</v>
      </c>
      <c r="M197" s="178">
        <v>0</v>
      </c>
      <c r="N197" s="178">
        <v>0</v>
      </c>
      <c r="O197" s="104"/>
      <c r="P197" s="178">
        <v>0</v>
      </c>
      <c r="Q197" s="178">
        <v>0</v>
      </c>
      <c r="R197" s="178"/>
      <c r="S197" s="188">
        <v>0</v>
      </c>
    </row>
    <row r="198" spans="1:19">
      <c r="A198" s="150">
        <v>750</v>
      </c>
      <c r="B198" s="150">
        <v>800</v>
      </c>
      <c r="C198" s="87">
        <v>37597</v>
      </c>
      <c r="D198" s="87">
        <v>2923058065</v>
      </c>
      <c r="E198" s="178">
        <v>3.810619069604348E-5</v>
      </c>
      <c r="F198" s="190">
        <v>777.4710921084129</v>
      </c>
      <c r="G198" s="176">
        <v>0</v>
      </c>
      <c r="H198" s="141" t="str">
        <f t="shared" si="3"/>
        <v>(750, 800]</v>
      </c>
      <c r="I198" s="170">
        <v>0</v>
      </c>
      <c r="J198" s="178">
        <v>0</v>
      </c>
      <c r="K198" s="178">
        <v>0</v>
      </c>
      <c r="L198" s="187">
        <v>0</v>
      </c>
      <c r="M198" s="178">
        <v>0</v>
      </c>
      <c r="N198" s="178">
        <v>0</v>
      </c>
      <c r="O198" s="104"/>
      <c r="P198" s="178">
        <v>0</v>
      </c>
      <c r="Q198" s="178">
        <v>0</v>
      </c>
      <c r="R198" s="178"/>
      <c r="S198" s="188">
        <v>0</v>
      </c>
    </row>
    <row r="199" spans="1:19">
      <c r="A199" s="150">
        <v>800</v>
      </c>
      <c r="B199" s="150">
        <v>850</v>
      </c>
      <c r="C199" s="87">
        <v>33614</v>
      </c>
      <c r="D199" s="87">
        <v>2776922115</v>
      </c>
      <c r="E199" s="178">
        <v>3.4069247388270488E-5</v>
      </c>
      <c r="F199" s="190">
        <v>826.12069822097942</v>
      </c>
      <c r="G199" s="176">
        <v>0</v>
      </c>
      <c r="H199" s="141" t="str">
        <f t="shared" si="3"/>
        <v>(800, 850]</v>
      </c>
      <c r="I199" s="170">
        <v>0</v>
      </c>
      <c r="J199" s="178">
        <v>0</v>
      </c>
      <c r="K199" s="178">
        <v>0</v>
      </c>
      <c r="L199" s="187">
        <v>0</v>
      </c>
      <c r="M199" s="178">
        <v>0</v>
      </c>
      <c r="N199" s="178">
        <v>0</v>
      </c>
      <c r="O199" s="104"/>
      <c r="P199" s="178">
        <v>0</v>
      </c>
      <c r="Q199" s="178">
        <v>0</v>
      </c>
      <c r="R199" s="178"/>
      <c r="S199" s="188">
        <v>0</v>
      </c>
    </row>
    <row r="200" spans="1:19">
      <c r="A200" s="150">
        <v>850</v>
      </c>
      <c r="B200" s="150">
        <v>900</v>
      </c>
      <c r="C200" s="87">
        <v>26774</v>
      </c>
      <c r="D200" s="87">
        <v>2345628000</v>
      </c>
      <c r="E200" s="178">
        <v>2.713661062573791E-5</v>
      </c>
      <c r="F200" s="190">
        <v>876.08426085007841</v>
      </c>
      <c r="G200" s="176">
        <v>0</v>
      </c>
      <c r="H200" s="141" t="str">
        <f t="shared" si="3"/>
        <v>(850, 900]</v>
      </c>
      <c r="I200" s="170">
        <v>0</v>
      </c>
      <c r="J200" s="178">
        <v>0</v>
      </c>
      <c r="K200" s="178">
        <v>0</v>
      </c>
      <c r="L200" s="191">
        <v>0</v>
      </c>
      <c r="M200" s="178">
        <v>0</v>
      </c>
      <c r="N200" s="178">
        <v>0</v>
      </c>
      <c r="O200" s="104"/>
      <c r="P200" s="178">
        <v>0</v>
      </c>
      <c r="Q200" s="178">
        <v>0</v>
      </c>
      <c r="R200" s="178"/>
      <c r="S200" s="188">
        <v>0</v>
      </c>
    </row>
    <row r="201" spans="1:19">
      <c r="A201" s="150">
        <v>900</v>
      </c>
      <c r="B201" s="150">
        <v>950</v>
      </c>
      <c r="C201" s="87">
        <v>24569</v>
      </c>
      <c r="D201" s="87">
        <v>2274867630</v>
      </c>
      <c r="E201" s="178">
        <v>2.4901747458868855E-5</v>
      </c>
      <c r="F201" s="190">
        <v>925.90973584598487</v>
      </c>
      <c r="G201" s="176">
        <v>0</v>
      </c>
      <c r="H201" s="141" t="str">
        <f t="shared" si="3"/>
        <v>(900, 950]</v>
      </c>
      <c r="I201" s="170">
        <v>0</v>
      </c>
      <c r="J201" s="178">
        <v>0</v>
      </c>
      <c r="K201" s="178">
        <v>0</v>
      </c>
      <c r="L201" s="191">
        <v>0</v>
      </c>
      <c r="M201" s="178">
        <v>0</v>
      </c>
      <c r="N201" s="178">
        <v>0</v>
      </c>
      <c r="O201" s="104"/>
      <c r="P201" s="178">
        <v>0</v>
      </c>
      <c r="Q201" s="178">
        <v>0</v>
      </c>
      <c r="R201" s="178"/>
      <c r="S201" s="188">
        <v>0</v>
      </c>
    </row>
    <row r="202" spans="1:19">
      <c r="A202" s="150">
        <v>950</v>
      </c>
      <c r="B202" s="150">
        <v>1000</v>
      </c>
      <c r="C202" s="87">
        <v>27962</v>
      </c>
      <c r="D202" s="87">
        <v>2747461710</v>
      </c>
      <c r="E202" s="178">
        <v>2.8340700168704095E-5</v>
      </c>
      <c r="F202" s="190">
        <v>982.56981260281816</v>
      </c>
      <c r="G202" s="176">
        <v>0</v>
      </c>
      <c r="H202" s="141" t="str">
        <f t="shared" si="3"/>
        <v>(950, 1000]</v>
      </c>
      <c r="I202" s="170">
        <v>0</v>
      </c>
      <c r="J202" s="178">
        <v>0</v>
      </c>
      <c r="K202" s="178">
        <v>0</v>
      </c>
      <c r="L202" s="191">
        <v>0</v>
      </c>
      <c r="M202" s="178">
        <v>0</v>
      </c>
      <c r="N202" s="178">
        <v>0</v>
      </c>
      <c r="O202" s="104"/>
      <c r="P202" s="178">
        <v>0</v>
      </c>
      <c r="Q202" s="178">
        <v>0</v>
      </c>
      <c r="R202" s="178"/>
      <c r="S202" s="188">
        <v>0</v>
      </c>
    </row>
    <row r="203" spans="1:19">
      <c r="A203" s="150">
        <v>1000</v>
      </c>
      <c r="B203" s="150">
        <v>2000</v>
      </c>
      <c r="C203" s="87">
        <v>233082</v>
      </c>
      <c r="D203" s="87">
        <v>32853564355</v>
      </c>
      <c r="E203" s="178">
        <v>2.3623871957377467E-4</v>
      </c>
      <c r="F203" s="190">
        <v>1409.5281641224976</v>
      </c>
      <c r="G203" s="176">
        <v>0</v>
      </c>
      <c r="H203" s="141" t="str">
        <f t="shared" si="3"/>
        <v>(1000, 2000]</v>
      </c>
      <c r="I203" s="170">
        <v>0</v>
      </c>
      <c r="J203" s="178">
        <v>0</v>
      </c>
      <c r="K203" s="178">
        <v>0</v>
      </c>
      <c r="L203" s="191">
        <v>0</v>
      </c>
      <c r="M203" s="178">
        <v>0</v>
      </c>
      <c r="N203" s="178">
        <v>0</v>
      </c>
      <c r="O203" s="104"/>
      <c r="P203" s="178">
        <v>0</v>
      </c>
      <c r="Q203" s="178">
        <v>0</v>
      </c>
      <c r="R203" s="178"/>
      <c r="S203" s="188">
        <v>0</v>
      </c>
    </row>
    <row r="204" spans="1:19">
      <c r="A204" s="150">
        <v>2000</v>
      </c>
      <c r="B204" s="150">
        <v>3000</v>
      </c>
      <c r="C204" s="87">
        <v>99782</v>
      </c>
      <c r="D204" s="87">
        <v>24536958475</v>
      </c>
      <c r="E204" s="178">
        <v>1.0113338617529619E-4</v>
      </c>
      <c r="F204" s="190">
        <v>2459.0565908680924</v>
      </c>
      <c r="G204" s="176">
        <v>0</v>
      </c>
      <c r="H204" s="141" t="str">
        <f t="shared" si="3"/>
        <v>(2000, 3000]</v>
      </c>
      <c r="I204" s="170">
        <v>0</v>
      </c>
      <c r="J204" s="178">
        <v>0</v>
      </c>
      <c r="K204" s="178">
        <v>0</v>
      </c>
      <c r="L204" s="191">
        <v>0</v>
      </c>
      <c r="M204" s="178">
        <v>0</v>
      </c>
      <c r="N204" s="178">
        <v>0</v>
      </c>
      <c r="O204" s="104"/>
      <c r="P204" s="178">
        <v>0</v>
      </c>
      <c r="Q204" s="178">
        <v>0</v>
      </c>
      <c r="R204" s="178"/>
      <c r="S204" s="188">
        <v>0</v>
      </c>
    </row>
    <row r="205" spans="1:19">
      <c r="A205" s="150">
        <v>3000</v>
      </c>
      <c r="B205" s="150">
        <v>4000</v>
      </c>
      <c r="C205" s="87">
        <v>57998</v>
      </c>
      <c r="D205" s="87">
        <v>20106047060</v>
      </c>
      <c r="E205" s="178">
        <v>5.8783489320667335E-5</v>
      </c>
      <c r="F205" s="190">
        <v>3466.6793785992618</v>
      </c>
      <c r="G205" s="176">
        <v>0</v>
      </c>
      <c r="H205" s="141" t="str">
        <f t="shared" si="3"/>
        <v>(3000, 4000]</v>
      </c>
      <c r="I205" s="170">
        <v>0</v>
      </c>
      <c r="J205" s="178">
        <v>0</v>
      </c>
      <c r="K205" s="178">
        <v>0</v>
      </c>
      <c r="L205" s="191">
        <v>0</v>
      </c>
      <c r="M205" s="178">
        <v>0</v>
      </c>
      <c r="N205" s="178">
        <v>0</v>
      </c>
      <c r="O205" s="104"/>
      <c r="P205" s="178">
        <v>0</v>
      </c>
      <c r="Q205" s="178">
        <v>0</v>
      </c>
      <c r="R205" s="178"/>
      <c r="S205" s="188">
        <v>0</v>
      </c>
    </row>
    <row r="206" spans="1:19">
      <c r="A206" s="150">
        <v>4000</v>
      </c>
      <c r="B206" s="150">
        <v>5000</v>
      </c>
      <c r="C206" s="87">
        <v>38503</v>
      </c>
      <c r="D206" s="87">
        <v>17231506030</v>
      </c>
      <c r="E206" s="178">
        <v>3.9024461004063148E-5</v>
      </c>
      <c r="F206" s="190">
        <v>4475.3671220424385</v>
      </c>
      <c r="G206" s="176">
        <v>0</v>
      </c>
      <c r="H206" s="141" t="str">
        <f t="shared" si="3"/>
        <v>(4000, 5000]</v>
      </c>
      <c r="I206" s="170">
        <v>0</v>
      </c>
      <c r="J206" s="178">
        <v>0</v>
      </c>
      <c r="K206" s="178">
        <v>0</v>
      </c>
      <c r="L206" s="191">
        <v>0</v>
      </c>
      <c r="M206" s="178">
        <v>0</v>
      </c>
      <c r="N206" s="178">
        <v>0</v>
      </c>
      <c r="O206" s="104"/>
      <c r="P206" s="178">
        <v>0</v>
      </c>
      <c r="Q206" s="178">
        <v>0</v>
      </c>
      <c r="R206" s="178"/>
      <c r="S206" s="188">
        <v>0</v>
      </c>
    </row>
    <row r="207" spans="1:19">
      <c r="A207" s="150">
        <v>5000</v>
      </c>
      <c r="B207" s="150">
        <v>6000</v>
      </c>
      <c r="C207" s="87">
        <v>26773</v>
      </c>
      <c r="D207" s="87">
        <v>14661579840</v>
      </c>
      <c r="E207" s="178">
        <v>2.7135597082351575E-5</v>
      </c>
      <c r="F207" s="190">
        <v>5476.2558697194936</v>
      </c>
      <c r="G207" s="176">
        <v>0</v>
      </c>
      <c r="H207" s="141" t="str">
        <f t="shared" si="3"/>
        <v>(5000, 6000]</v>
      </c>
      <c r="I207" s="170">
        <v>0</v>
      </c>
      <c r="J207" s="178">
        <v>0</v>
      </c>
      <c r="K207" s="178">
        <v>0</v>
      </c>
      <c r="L207" s="191">
        <v>0</v>
      </c>
      <c r="M207" s="178">
        <v>0</v>
      </c>
      <c r="N207" s="178">
        <v>0</v>
      </c>
      <c r="O207" s="104"/>
      <c r="P207" s="178">
        <v>0</v>
      </c>
      <c r="Q207" s="178">
        <v>0</v>
      </c>
      <c r="R207" s="178"/>
      <c r="S207" s="188">
        <v>0</v>
      </c>
    </row>
    <row r="208" spans="1:19">
      <c r="A208" s="150">
        <v>6000</v>
      </c>
      <c r="B208" s="150">
        <v>7000</v>
      </c>
      <c r="C208" s="87">
        <v>18992</v>
      </c>
      <c r="D208" s="87">
        <v>12301404390</v>
      </c>
      <c r="E208" s="178">
        <v>1.9249215993277597E-5</v>
      </c>
      <c r="F208" s="190">
        <v>6477.1505844566136</v>
      </c>
      <c r="G208" s="176">
        <v>0</v>
      </c>
      <c r="H208" s="141" t="str">
        <f t="shared" si="3"/>
        <v>(6000, 7000]</v>
      </c>
      <c r="I208" s="170">
        <v>0</v>
      </c>
      <c r="J208" s="178">
        <v>0</v>
      </c>
      <c r="K208" s="178">
        <v>0</v>
      </c>
      <c r="L208" s="191">
        <v>0</v>
      </c>
      <c r="M208" s="178">
        <v>0</v>
      </c>
      <c r="N208" s="178">
        <v>0</v>
      </c>
      <c r="O208" s="104"/>
      <c r="P208" s="178">
        <v>0</v>
      </c>
      <c r="Q208" s="178">
        <v>0</v>
      </c>
      <c r="R208" s="178"/>
      <c r="S208" s="188">
        <v>0</v>
      </c>
    </row>
    <row r="209" spans="1:20">
      <c r="A209" s="150">
        <v>7000</v>
      </c>
      <c r="B209" s="150">
        <v>8000</v>
      </c>
      <c r="C209" s="87">
        <v>13726</v>
      </c>
      <c r="D209" s="87">
        <v>10266031555</v>
      </c>
      <c r="E209" s="178">
        <v>1.3911896520836579E-5</v>
      </c>
      <c r="F209" s="190">
        <v>7479.2594747195099</v>
      </c>
      <c r="G209" s="176">
        <v>0</v>
      </c>
      <c r="H209" s="141" t="str">
        <f t="shared" si="3"/>
        <v>(7000, 8000]</v>
      </c>
      <c r="I209" s="170">
        <v>0</v>
      </c>
      <c r="J209" s="178">
        <v>0</v>
      </c>
      <c r="K209" s="178">
        <v>0</v>
      </c>
      <c r="L209" s="191">
        <v>0</v>
      </c>
      <c r="M209" s="178">
        <v>0</v>
      </c>
      <c r="N209" s="178">
        <v>0</v>
      </c>
      <c r="O209" s="104"/>
      <c r="P209" s="178">
        <v>0</v>
      </c>
      <c r="Q209" s="178">
        <v>0</v>
      </c>
      <c r="R209" s="178"/>
      <c r="S209" s="188">
        <v>0</v>
      </c>
    </row>
    <row r="210" spans="1:20">
      <c r="A210" s="150">
        <v>8000</v>
      </c>
      <c r="B210" s="150">
        <v>9000</v>
      </c>
      <c r="C210" s="87">
        <v>10373</v>
      </c>
      <c r="D210" s="87">
        <v>8803774195</v>
      </c>
      <c r="E210" s="178">
        <v>1.0513485546454745E-5</v>
      </c>
      <c r="F210" s="190">
        <v>8487.2015762074625</v>
      </c>
      <c r="G210" s="176">
        <v>0</v>
      </c>
      <c r="H210" s="141" t="str">
        <f t="shared" si="3"/>
        <v>(8000, 9000]</v>
      </c>
      <c r="I210" s="170">
        <v>0</v>
      </c>
      <c r="J210" s="178">
        <v>0</v>
      </c>
      <c r="K210" s="178">
        <v>0</v>
      </c>
      <c r="L210" s="191">
        <v>0</v>
      </c>
      <c r="M210" s="178">
        <v>0</v>
      </c>
      <c r="N210" s="178">
        <v>0</v>
      </c>
      <c r="O210" s="104"/>
      <c r="P210" s="178">
        <v>0</v>
      </c>
      <c r="Q210" s="178">
        <v>0</v>
      </c>
      <c r="R210" s="178"/>
      <c r="S210" s="188">
        <v>0</v>
      </c>
    </row>
    <row r="211" spans="1:20">
      <c r="A211" s="150">
        <v>9000</v>
      </c>
      <c r="B211" s="150">
        <v>10000</v>
      </c>
      <c r="C211" s="87">
        <v>7646</v>
      </c>
      <c r="D211" s="87">
        <v>7255896185</v>
      </c>
      <c r="E211" s="178">
        <v>7.7495527319187284E-6</v>
      </c>
      <c r="F211" s="190">
        <v>9489.7935979597169</v>
      </c>
      <c r="G211" s="176">
        <v>0</v>
      </c>
      <c r="H211" s="141" t="str">
        <f t="shared" si="3"/>
        <v>(9000, 10000]</v>
      </c>
      <c r="I211" s="170">
        <v>0</v>
      </c>
      <c r="J211" s="178">
        <v>0</v>
      </c>
      <c r="K211" s="178">
        <v>0</v>
      </c>
      <c r="L211" s="191">
        <v>0</v>
      </c>
      <c r="M211" s="178">
        <v>0</v>
      </c>
      <c r="N211" s="178">
        <v>0</v>
      </c>
      <c r="O211" s="104"/>
      <c r="P211" s="178">
        <v>0</v>
      </c>
      <c r="Q211" s="178">
        <v>0</v>
      </c>
      <c r="R211" s="178"/>
      <c r="S211" s="188">
        <v>0</v>
      </c>
    </row>
    <row r="212" spans="1:20">
      <c r="A212" s="150">
        <v>10000</v>
      </c>
      <c r="B212" s="150">
        <v>20000</v>
      </c>
      <c r="C212" s="87">
        <v>27261</v>
      </c>
      <c r="D212" s="87">
        <v>36767192000</v>
      </c>
      <c r="E212" s="178">
        <v>2.7630206254883139E-5</v>
      </c>
      <c r="F212" s="190">
        <v>13487.103187704046</v>
      </c>
      <c r="G212" s="176">
        <v>0</v>
      </c>
      <c r="H212" s="141" t="str">
        <f t="shared" si="3"/>
        <v>(10000, 20000]</v>
      </c>
      <c r="I212" s="170">
        <v>0</v>
      </c>
      <c r="J212" s="178">
        <v>0</v>
      </c>
      <c r="K212" s="178">
        <v>0</v>
      </c>
      <c r="L212" s="191">
        <v>0</v>
      </c>
      <c r="M212" s="178">
        <v>0</v>
      </c>
      <c r="N212" s="178">
        <v>0</v>
      </c>
      <c r="O212" s="104"/>
      <c r="P212" s="178">
        <v>0</v>
      </c>
      <c r="Q212" s="178">
        <v>0</v>
      </c>
      <c r="R212" s="178"/>
      <c r="S212" s="188">
        <v>0</v>
      </c>
    </row>
    <row r="213" spans="1:20">
      <c r="A213" s="150">
        <v>20000</v>
      </c>
      <c r="B213" s="150">
        <v>30000</v>
      </c>
      <c r="C213" s="87">
        <v>4794</v>
      </c>
      <c r="D213" s="87">
        <v>11474887465</v>
      </c>
      <c r="E213" s="178">
        <v>4.8589269940908168E-6</v>
      </c>
      <c r="F213" s="190">
        <v>23935.93547142261</v>
      </c>
      <c r="G213" s="176">
        <v>0</v>
      </c>
      <c r="H213" s="141" t="str">
        <f t="shared" si="3"/>
        <v>(20000, 30000]</v>
      </c>
      <c r="I213" s="170">
        <v>0</v>
      </c>
      <c r="J213" s="178">
        <v>0</v>
      </c>
      <c r="K213" s="178">
        <v>0</v>
      </c>
      <c r="L213" s="191">
        <v>0</v>
      </c>
      <c r="M213" s="178">
        <v>0</v>
      </c>
      <c r="N213" s="178">
        <v>0</v>
      </c>
      <c r="O213" s="104"/>
      <c r="P213" s="178">
        <v>0</v>
      </c>
      <c r="Q213" s="178">
        <v>0</v>
      </c>
      <c r="R213" s="178"/>
      <c r="S213" s="188">
        <v>0</v>
      </c>
    </row>
    <row r="214" spans="1:20">
      <c r="A214" s="150">
        <v>30000</v>
      </c>
      <c r="B214" s="150">
        <v>40000</v>
      </c>
      <c r="C214" s="87">
        <v>1168</v>
      </c>
      <c r="D214" s="87">
        <v>3941775520</v>
      </c>
      <c r="E214" s="178">
        <v>1.1838186752394815E-6</v>
      </c>
      <c r="F214" s="190">
        <v>33748.07808219178</v>
      </c>
      <c r="G214" s="176">
        <v>0</v>
      </c>
      <c r="H214" s="141" t="str">
        <f t="shared" si="3"/>
        <v>(30000, 40000]</v>
      </c>
      <c r="I214" s="170">
        <v>0</v>
      </c>
      <c r="J214" s="178">
        <v>0</v>
      </c>
      <c r="K214" s="178">
        <v>0</v>
      </c>
      <c r="L214" s="191">
        <v>0</v>
      </c>
      <c r="M214" s="178">
        <v>0</v>
      </c>
      <c r="N214" s="178">
        <v>0</v>
      </c>
      <c r="O214" s="104"/>
      <c r="P214" s="178">
        <v>0</v>
      </c>
      <c r="Q214" s="178">
        <v>0</v>
      </c>
      <c r="R214" s="178"/>
      <c r="S214" s="188">
        <v>0</v>
      </c>
    </row>
    <row r="215" spans="1:20">
      <c r="A215" s="150">
        <v>40000</v>
      </c>
      <c r="B215" s="150">
        <v>50000</v>
      </c>
      <c r="C215" s="87">
        <v>348</v>
      </c>
      <c r="D215" s="87">
        <v>1549257685</v>
      </c>
      <c r="E215" s="178">
        <v>3.5271309844464005E-7</v>
      </c>
      <c r="F215" s="190">
        <v>44518.898994252879</v>
      </c>
      <c r="G215" s="176">
        <v>0</v>
      </c>
      <c r="H215" s="141" t="str">
        <f t="shared" si="3"/>
        <v>(40000, 50000]</v>
      </c>
      <c r="I215" s="170">
        <v>0</v>
      </c>
      <c r="J215" s="178">
        <v>0</v>
      </c>
      <c r="K215" s="178">
        <v>0</v>
      </c>
      <c r="L215" s="191">
        <v>0</v>
      </c>
      <c r="M215" s="178">
        <v>0</v>
      </c>
      <c r="N215" s="178">
        <v>0</v>
      </c>
      <c r="O215" s="104"/>
      <c r="P215" s="178">
        <v>0</v>
      </c>
      <c r="Q215" s="178">
        <v>0</v>
      </c>
      <c r="R215" s="178"/>
      <c r="S215" s="188">
        <v>0</v>
      </c>
    </row>
    <row r="216" spans="1:20">
      <c r="A216" s="150">
        <v>50000</v>
      </c>
      <c r="B216" s="150">
        <v>60000</v>
      </c>
      <c r="C216" s="87">
        <v>658</v>
      </c>
      <c r="D216" s="87">
        <v>3583737515</v>
      </c>
      <c r="E216" s="178">
        <v>6.6691154820854352E-7</v>
      </c>
      <c r="F216" s="190">
        <v>54464.095972644376</v>
      </c>
      <c r="G216" s="176">
        <v>0</v>
      </c>
      <c r="H216" s="141" t="str">
        <f t="shared" si="3"/>
        <v>(50000, 60000]</v>
      </c>
      <c r="I216" s="170">
        <v>0</v>
      </c>
      <c r="J216" s="178">
        <v>0</v>
      </c>
      <c r="K216" s="178">
        <v>0</v>
      </c>
      <c r="L216" s="191">
        <v>0</v>
      </c>
      <c r="M216" s="178">
        <v>0</v>
      </c>
      <c r="N216" s="178">
        <v>0</v>
      </c>
      <c r="O216" s="104"/>
      <c r="P216" s="178">
        <v>0</v>
      </c>
      <c r="Q216" s="178">
        <v>0</v>
      </c>
      <c r="R216" s="178"/>
      <c r="S216" s="188">
        <v>0</v>
      </c>
    </row>
    <row r="217" spans="1:20">
      <c r="A217" s="150">
        <v>60000</v>
      </c>
      <c r="B217" s="150">
        <v>70000</v>
      </c>
      <c r="C217" s="87">
        <v>192</v>
      </c>
      <c r="D217" s="87">
        <v>1228675605</v>
      </c>
      <c r="E217" s="178">
        <v>1.9460033017635312E-7</v>
      </c>
      <c r="F217" s="190">
        <v>63993.521093750001</v>
      </c>
      <c r="G217" s="176">
        <v>0</v>
      </c>
      <c r="H217" s="141" t="str">
        <f t="shared" si="3"/>
        <v>(60000, 70000]</v>
      </c>
      <c r="I217" s="170">
        <v>0</v>
      </c>
      <c r="J217" s="178">
        <v>0</v>
      </c>
      <c r="K217" s="178">
        <v>0</v>
      </c>
      <c r="L217" s="191">
        <v>0</v>
      </c>
      <c r="M217" s="178">
        <v>0</v>
      </c>
      <c r="N217" s="178">
        <v>0</v>
      </c>
      <c r="O217" s="104"/>
      <c r="P217" s="178">
        <v>0</v>
      </c>
      <c r="Q217" s="178">
        <v>0</v>
      </c>
      <c r="R217" s="178"/>
      <c r="S217" s="188">
        <v>0</v>
      </c>
    </row>
    <row r="218" spans="1:20">
      <c r="A218" s="150">
        <v>70000</v>
      </c>
      <c r="B218" s="150">
        <v>80000</v>
      </c>
      <c r="C218" s="87">
        <v>46</v>
      </c>
      <c r="D218" s="87">
        <v>339933765</v>
      </c>
      <c r="E218" s="178">
        <v>4.6622995771417934E-8</v>
      </c>
      <c r="F218" s="190">
        <v>73898.644565217386</v>
      </c>
      <c r="G218" s="176">
        <v>0</v>
      </c>
      <c r="H218" s="141" t="str">
        <f t="shared" si="3"/>
        <v>(70000, 80000]</v>
      </c>
      <c r="I218" s="170">
        <v>0</v>
      </c>
      <c r="J218" s="178">
        <v>0</v>
      </c>
      <c r="K218" s="178">
        <v>0</v>
      </c>
      <c r="L218" s="191">
        <v>0</v>
      </c>
      <c r="M218" s="178">
        <v>0</v>
      </c>
      <c r="N218" s="178">
        <v>0</v>
      </c>
      <c r="O218" s="104"/>
      <c r="P218" s="178">
        <v>0</v>
      </c>
      <c r="Q218" s="178">
        <v>0</v>
      </c>
      <c r="R218" s="178"/>
      <c r="S218" s="188">
        <v>0</v>
      </c>
    </row>
    <row r="219" spans="1:20">
      <c r="A219" s="150">
        <v>80000</v>
      </c>
      <c r="B219" s="150">
        <v>90000</v>
      </c>
      <c r="C219" s="87">
        <v>18</v>
      </c>
      <c r="D219" s="87">
        <v>149870980</v>
      </c>
      <c r="E219" s="178">
        <v>1.8243780954033104E-8</v>
      </c>
      <c r="F219" s="190">
        <v>83261.655555555553</v>
      </c>
      <c r="G219" s="176">
        <v>0</v>
      </c>
      <c r="H219" s="141" t="str">
        <f t="shared" si="3"/>
        <v>(80000, 90000]</v>
      </c>
      <c r="I219" s="170">
        <v>0</v>
      </c>
      <c r="J219" s="178">
        <v>0</v>
      </c>
      <c r="K219" s="178">
        <v>0</v>
      </c>
      <c r="L219" s="191">
        <v>0</v>
      </c>
      <c r="M219" s="178">
        <v>0</v>
      </c>
      <c r="N219" s="178">
        <v>0</v>
      </c>
      <c r="O219" s="104"/>
      <c r="P219" s="178">
        <v>0</v>
      </c>
      <c r="Q219" s="178">
        <v>0</v>
      </c>
      <c r="R219" s="178"/>
      <c r="S219" s="188">
        <v>0</v>
      </c>
    </row>
    <row r="220" spans="1:20">
      <c r="A220" s="150">
        <v>90000</v>
      </c>
      <c r="B220" s="150">
        <v>100000</v>
      </c>
      <c r="C220" s="87">
        <v>6</v>
      </c>
      <c r="D220" s="87">
        <v>57272250</v>
      </c>
      <c r="E220" s="178">
        <v>6.081260318011035E-9</v>
      </c>
      <c r="F220" s="190">
        <v>95453.75</v>
      </c>
      <c r="G220" s="176">
        <v>0</v>
      </c>
      <c r="H220" s="141" t="str">
        <f t="shared" si="3"/>
        <v>(90000, 100000]</v>
      </c>
      <c r="I220" s="170">
        <v>0</v>
      </c>
      <c r="J220" s="178">
        <v>0</v>
      </c>
      <c r="K220" s="178">
        <v>0</v>
      </c>
      <c r="L220" s="191">
        <v>0</v>
      </c>
      <c r="M220" s="178">
        <v>0</v>
      </c>
      <c r="N220" s="178">
        <v>0</v>
      </c>
      <c r="O220" s="104"/>
      <c r="P220" s="178">
        <v>0</v>
      </c>
      <c r="Q220" s="178">
        <v>0</v>
      </c>
      <c r="R220" s="178"/>
      <c r="S220" s="188">
        <v>0</v>
      </c>
    </row>
    <row r="221" spans="1:20">
      <c r="A221" s="150">
        <v>100000</v>
      </c>
      <c r="B221" s="150">
        <v>9999999</v>
      </c>
      <c r="C221" s="87">
        <v>156</v>
      </c>
      <c r="D221" s="87">
        <v>1792140330</v>
      </c>
      <c r="E221" s="178">
        <v>1.5811276826828693E-7</v>
      </c>
      <c r="F221" s="190">
        <v>114880.79038461538</v>
      </c>
      <c r="G221" s="176">
        <v>0</v>
      </c>
      <c r="H221" s="141" t="str">
        <f t="shared" si="3"/>
        <v>(100000, 9999999]</v>
      </c>
      <c r="I221" s="170">
        <v>0</v>
      </c>
      <c r="J221" s="178">
        <v>0</v>
      </c>
      <c r="K221" s="178">
        <v>0</v>
      </c>
      <c r="L221" s="191">
        <v>0</v>
      </c>
      <c r="M221" s="178">
        <v>0</v>
      </c>
      <c r="N221" s="178">
        <v>0</v>
      </c>
      <c r="O221" s="104"/>
      <c r="P221" s="178">
        <v>0</v>
      </c>
      <c r="Q221" s="178">
        <v>0</v>
      </c>
      <c r="R221" s="178"/>
      <c r="S221" s="188">
        <v>0</v>
      </c>
    </row>
    <row r="222" spans="1:20">
      <c r="A222" s="211" t="s">
        <v>72</v>
      </c>
      <c r="B222" s="212"/>
      <c r="C222" s="192">
        <f>E222*B156</f>
        <v>13362000</v>
      </c>
      <c r="D222" s="87" cm="1">
        <f t="array" ref="D222:E222">D80:E80</f>
        <v>360008300</v>
      </c>
      <c r="E222" s="149">
        <v>1.3362000000000001E-2</v>
      </c>
      <c r="F222" s="190">
        <v>0.26942695704235892</v>
      </c>
      <c r="G222" s="176"/>
      <c r="H222" s="141" t="s">
        <v>72</v>
      </c>
      <c r="I222" s="196">
        <f>I80*5</f>
        <v>1.57</v>
      </c>
      <c r="J222" s="178">
        <v>2.0978340000000002E-2</v>
      </c>
      <c r="K222" s="178">
        <f>J222</f>
        <v>2.0978340000000002E-2</v>
      </c>
      <c r="L222" s="191">
        <v>20978340</v>
      </c>
      <c r="M222" s="194">
        <v>2.0970757162946694E-2</v>
      </c>
      <c r="N222" s="178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48" customFormat="1">
      <c r="A225" s="209" t="s">
        <v>300</v>
      </c>
      <c r="B225" s="209"/>
      <c r="C225" s="209"/>
      <c r="D225" s="209"/>
      <c r="E225" s="209"/>
      <c r="F225" s="209"/>
      <c r="G225" s="209"/>
      <c r="H225" s="209"/>
      <c r="I225" s="146"/>
      <c r="J225" s="147"/>
      <c r="K225" s="147"/>
      <c r="L225" s="147"/>
      <c r="M225" s="147"/>
      <c r="N225" s="147"/>
      <c r="O225" s="144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68">
        <f>B86</f>
        <v>1000000000</v>
      </c>
      <c r="C227" s="1"/>
      <c r="D227" s="1"/>
      <c r="E227" s="63" t="s">
        <v>69</v>
      </c>
      <c r="F227" s="168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301</v>
      </c>
      <c r="Q228" s="18" t="s">
        <v>302</v>
      </c>
      <c r="R228" s="77" t="s">
        <v>281</v>
      </c>
      <c r="S228" s="77" t="s">
        <v>74</v>
      </c>
      <c r="U228" s="115" t="s">
        <v>299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57" t="str">
        <f t="shared" ref="H229:H260" si="4">"("&amp;$A229&amp;", "&amp;$B229&amp;"]"</f>
        <v>(-1, 0]</v>
      </c>
      <c r="I229" s="170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2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4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1"/>
      <c r="U229" s="178">
        <v>0</v>
      </c>
      <c r="V229" s="91">
        <f>SUMPRODUCT(U229:U292,M229:M292)</f>
        <v>0.36400665416875083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-395804</v>
      </c>
      <c r="H230" s="57" t="str">
        <f t="shared" si="4"/>
        <v>(0, 1]</v>
      </c>
      <c r="I230" s="170">
        <v>0</v>
      </c>
      <c r="J230" s="55">
        <v>0</v>
      </c>
      <c r="K230" s="55">
        <v>0</v>
      </c>
      <c r="L230" s="102">
        <v>0</v>
      </c>
      <c r="M230" s="55">
        <v>0</v>
      </c>
      <c r="N230" s="55">
        <v>0</v>
      </c>
      <c r="O230" s="104"/>
      <c r="P230" s="55">
        <v>0</v>
      </c>
      <c r="Q230" s="55">
        <v>0</v>
      </c>
      <c r="R230" s="55">
        <v>0</v>
      </c>
      <c r="S230" s="74">
        <v>0</v>
      </c>
      <c r="T230" s="91"/>
      <c r="U230" s="178">
        <v>0.1058891505320077</v>
      </c>
      <c r="V230" s="200">
        <f>V229*12</f>
        <v>4.3680798500250102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0.60419599999999996</v>
      </c>
      <c r="H231" s="57" t="str">
        <f t="shared" si="4"/>
        <v>(1, 2]</v>
      </c>
      <c r="I231" s="170">
        <v>0</v>
      </c>
      <c r="J231" s="55">
        <v>0</v>
      </c>
      <c r="K231" s="55">
        <v>0</v>
      </c>
      <c r="L231" s="102">
        <v>0</v>
      </c>
      <c r="M231" s="55">
        <v>0</v>
      </c>
      <c r="N231" s="55">
        <v>0</v>
      </c>
      <c r="O231" s="104"/>
      <c r="P231" s="55">
        <v>0</v>
      </c>
      <c r="Q231" s="55">
        <v>0</v>
      </c>
      <c r="R231" s="55">
        <v>0</v>
      </c>
      <c r="S231" s="74">
        <v>0</v>
      </c>
      <c r="T231" s="91"/>
      <c r="U231" s="178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4"/>
      <c r="H232" s="57" t="str">
        <f t="shared" si="4"/>
        <v>(2, 3]</v>
      </c>
      <c r="I232" s="170">
        <v>0</v>
      </c>
      <c r="J232" s="55">
        <v>0</v>
      </c>
      <c r="K232" s="55">
        <v>0</v>
      </c>
      <c r="L232" s="102">
        <v>0</v>
      </c>
      <c r="M232" s="55">
        <v>0</v>
      </c>
      <c r="N232" s="55">
        <v>0</v>
      </c>
      <c r="O232" s="104"/>
      <c r="P232" s="55">
        <v>0</v>
      </c>
      <c r="Q232" s="55">
        <v>0</v>
      </c>
      <c r="R232" s="55">
        <v>0</v>
      </c>
      <c r="S232" s="74">
        <v>0</v>
      </c>
      <c r="T232" s="91"/>
      <c r="U232" s="178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4"/>
      <c r="H233" s="57" t="str">
        <f t="shared" si="4"/>
        <v>(3, 4]</v>
      </c>
      <c r="I233" s="170">
        <v>0</v>
      </c>
      <c r="J233" s="55">
        <v>0</v>
      </c>
      <c r="K233" s="55">
        <v>0</v>
      </c>
      <c r="L233" s="102">
        <v>0</v>
      </c>
      <c r="M233" s="55">
        <v>0</v>
      </c>
      <c r="N233" s="55">
        <v>0</v>
      </c>
      <c r="O233" s="104"/>
      <c r="P233" s="55">
        <v>0</v>
      </c>
      <c r="Q233" s="55">
        <v>0</v>
      </c>
      <c r="R233" s="55">
        <v>3.614457831325301E-2</v>
      </c>
      <c r="S233" s="74">
        <v>0</v>
      </c>
      <c r="T233" s="91"/>
      <c r="U233" s="178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4"/>
      <c r="H234" s="57" t="str">
        <f t="shared" si="4"/>
        <v>(4, 5]</v>
      </c>
      <c r="I234" s="170">
        <v>0</v>
      </c>
      <c r="J234" s="55">
        <v>0</v>
      </c>
      <c r="K234" s="55">
        <v>0</v>
      </c>
      <c r="L234" s="102">
        <v>0</v>
      </c>
      <c r="M234" s="55">
        <v>0</v>
      </c>
      <c r="N234" s="55">
        <v>0</v>
      </c>
      <c r="O234" s="104"/>
      <c r="P234" s="55">
        <v>0</v>
      </c>
      <c r="Q234" s="55">
        <v>0</v>
      </c>
      <c r="R234" s="55">
        <v>0</v>
      </c>
      <c r="S234" s="74">
        <v>0</v>
      </c>
      <c r="T234" s="91"/>
      <c r="U234" s="178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4"/>
      <c r="H235" s="57" t="str">
        <f t="shared" si="4"/>
        <v>(5, 6]</v>
      </c>
      <c r="I235" s="170">
        <v>0</v>
      </c>
      <c r="J235" s="55">
        <v>0</v>
      </c>
      <c r="K235" s="55">
        <v>0</v>
      </c>
      <c r="L235" s="102">
        <v>0</v>
      </c>
      <c r="M235" s="55">
        <v>0</v>
      </c>
      <c r="N235" s="55">
        <v>0</v>
      </c>
      <c r="O235" s="104"/>
      <c r="P235" s="55">
        <v>0</v>
      </c>
      <c r="Q235" s="55">
        <v>0</v>
      </c>
      <c r="R235" s="55">
        <v>0</v>
      </c>
      <c r="S235" s="74">
        <v>0</v>
      </c>
      <c r="T235" s="91"/>
      <c r="U235" s="178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4"/>
      <c r="H236" s="57" t="str">
        <f t="shared" si="4"/>
        <v>(6, 7]</v>
      </c>
      <c r="I236" s="170">
        <v>0</v>
      </c>
      <c r="J236" s="55">
        <v>0</v>
      </c>
      <c r="K236" s="55">
        <v>0</v>
      </c>
      <c r="L236" s="102">
        <v>0</v>
      </c>
      <c r="M236" s="55">
        <v>0</v>
      </c>
      <c r="N236" s="55">
        <v>0</v>
      </c>
      <c r="O236" s="104"/>
      <c r="P236" s="55">
        <v>0</v>
      </c>
      <c r="Q236" s="55">
        <v>0</v>
      </c>
      <c r="R236" s="55">
        <v>1.2048192771084338E-2</v>
      </c>
      <c r="S236" s="74">
        <v>0</v>
      </c>
      <c r="T236" s="91"/>
      <c r="U236" s="178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4"/>
      <c r="H237" s="57" t="str">
        <f t="shared" si="4"/>
        <v>(7, 8]</v>
      </c>
      <c r="I237" s="170">
        <v>0</v>
      </c>
      <c r="J237" s="55">
        <v>0</v>
      </c>
      <c r="K237" s="55">
        <v>0</v>
      </c>
      <c r="L237" s="102">
        <v>0</v>
      </c>
      <c r="M237" s="55">
        <v>0</v>
      </c>
      <c r="N237" s="55">
        <v>0</v>
      </c>
      <c r="O237" s="104"/>
      <c r="P237" s="55">
        <v>0</v>
      </c>
      <c r="Q237" s="55">
        <v>0</v>
      </c>
      <c r="R237" s="55">
        <v>3.614457831325301E-2</v>
      </c>
      <c r="S237" s="74">
        <v>0</v>
      </c>
      <c r="T237" s="91"/>
      <c r="U237" s="178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4"/>
      <c r="H238" s="57" t="str">
        <f t="shared" si="4"/>
        <v>(8, 9]</v>
      </c>
      <c r="I238" s="170">
        <v>0</v>
      </c>
      <c r="J238" s="55">
        <v>0</v>
      </c>
      <c r="K238" s="55">
        <v>0</v>
      </c>
      <c r="L238" s="102">
        <v>0</v>
      </c>
      <c r="M238" s="55">
        <v>0</v>
      </c>
      <c r="N238" s="55">
        <v>0</v>
      </c>
      <c r="O238" s="104"/>
      <c r="P238" s="55">
        <v>0</v>
      </c>
      <c r="Q238" s="55">
        <v>0</v>
      </c>
      <c r="R238" s="55">
        <v>2.4096385542168676E-2</v>
      </c>
      <c r="S238" s="74">
        <v>0</v>
      </c>
      <c r="T238" s="91"/>
      <c r="U238" s="178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4"/>
      <c r="H239" s="57" t="str">
        <f t="shared" si="4"/>
        <v>(9, 10]</v>
      </c>
      <c r="I239" s="170">
        <v>0</v>
      </c>
      <c r="J239" s="55">
        <v>0</v>
      </c>
      <c r="K239" s="55">
        <v>0</v>
      </c>
      <c r="L239" s="102">
        <v>0</v>
      </c>
      <c r="M239" s="55">
        <v>0</v>
      </c>
      <c r="N239" s="55">
        <v>0</v>
      </c>
      <c r="O239" s="104"/>
      <c r="P239" s="55">
        <v>0</v>
      </c>
      <c r="Q239" s="55">
        <v>0</v>
      </c>
      <c r="R239" s="55">
        <v>1.2048192771084338E-2</v>
      </c>
      <c r="S239" s="74">
        <v>0</v>
      </c>
      <c r="T239" s="91"/>
      <c r="U239" s="178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4"/>
      <c r="H240" s="57" t="str">
        <f t="shared" si="4"/>
        <v>(10, 15]</v>
      </c>
      <c r="I240" s="170">
        <v>0</v>
      </c>
      <c r="J240" s="55">
        <v>0</v>
      </c>
      <c r="K240" s="55">
        <v>0</v>
      </c>
      <c r="L240" s="102">
        <v>0</v>
      </c>
      <c r="M240" s="55">
        <v>0</v>
      </c>
      <c r="N240" s="55">
        <v>0</v>
      </c>
      <c r="O240" s="104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1"/>
      <c r="U240" s="178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4"/>
      <c r="H241" s="99" t="str">
        <f t="shared" si="4"/>
        <v>(15, 20]</v>
      </c>
      <c r="I241" s="170">
        <v>0</v>
      </c>
      <c r="J241" s="55">
        <v>0</v>
      </c>
      <c r="K241" s="55">
        <v>0</v>
      </c>
      <c r="L241" s="102">
        <v>0</v>
      </c>
      <c r="M241" s="55">
        <v>0</v>
      </c>
      <c r="N241" s="55">
        <v>0</v>
      </c>
      <c r="O241" s="104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1"/>
      <c r="U241" s="178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4"/>
      <c r="H242" s="57" t="str">
        <f t="shared" si="4"/>
        <v>(20, 25]</v>
      </c>
      <c r="I242" s="170">
        <v>35</v>
      </c>
      <c r="J242" s="55">
        <v>0.1802916129530753</v>
      </c>
      <c r="K242" s="55">
        <v>5.5760303446596479E-2</v>
      </c>
      <c r="L242" s="102">
        <v>55760303</v>
      </c>
      <c r="M242" s="55">
        <v>5.5760304059445778E-2</v>
      </c>
      <c r="N242" s="55">
        <v>1.2591269263333928</v>
      </c>
      <c r="O242" s="104"/>
      <c r="P242" s="55">
        <v>5.5760304059445778E-2</v>
      </c>
      <c r="Q242" s="55">
        <v>0.11100440633109253</v>
      </c>
      <c r="R242" s="55">
        <v>7.2289156626506021E-2</v>
      </c>
      <c r="S242" s="74">
        <v>1.99</v>
      </c>
      <c r="T242" s="91"/>
      <c r="U242" s="178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4"/>
      <c r="H243" s="57" t="str">
        <f t="shared" si="4"/>
        <v>(25, 30]</v>
      </c>
      <c r="I243" s="170">
        <v>31.66</v>
      </c>
      <c r="J243" s="55">
        <v>0.1808718350409626</v>
      </c>
      <c r="K243" s="55">
        <v>5.59397536115658E-2</v>
      </c>
      <c r="L243" s="102">
        <v>55939753</v>
      </c>
      <c r="M243" s="55">
        <v>5.5939754062855326E-2</v>
      </c>
      <c r="N243" s="55">
        <v>1.5422508599215143</v>
      </c>
      <c r="O243" s="104"/>
      <c r="P243" s="55">
        <v>5.5939754062855326E-2</v>
      </c>
      <c r="Q243" s="55">
        <v>0.11136164533859455</v>
      </c>
      <c r="R243" s="55">
        <v>8.4337349397590355E-2</v>
      </c>
      <c r="S243" s="74">
        <v>1.99</v>
      </c>
      <c r="T243" s="91"/>
      <c r="U243" s="178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4"/>
      <c r="H244" s="57" t="str">
        <f t="shared" si="4"/>
        <v>(30, 35]</v>
      </c>
      <c r="I244" s="170">
        <v>21</v>
      </c>
      <c r="J244" s="55">
        <v>0.13087880252170991</v>
      </c>
      <c r="K244" s="55">
        <v>4.047798798736766E-2</v>
      </c>
      <c r="L244" s="102">
        <v>40477987</v>
      </c>
      <c r="M244" s="55">
        <v>4.047798776908177E-2</v>
      </c>
      <c r="N244" s="55">
        <v>1.3183269373922202</v>
      </c>
      <c r="O244" s="104"/>
      <c r="P244" s="55">
        <v>4.047798776908177E-2</v>
      </c>
      <c r="Q244" s="55">
        <v>8.0581251692206285E-2</v>
      </c>
      <c r="R244" s="55">
        <v>3.614457831325301E-2</v>
      </c>
      <c r="S244" s="74">
        <v>1.99</v>
      </c>
      <c r="T244" s="91"/>
      <c r="U244" s="178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4"/>
      <c r="H245" s="99" t="str">
        <f t="shared" si="4"/>
        <v>(35, 40]</v>
      </c>
      <c r="I245" s="170">
        <v>57.741175800000008</v>
      </c>
      <c r="J245" s="55">
        <v>0.38669538310126123</v>
      </c>
      <c r="K245" s="55">
        <v>0.11959653336029688</v>
      </c>
      <c r="L245" s="102">
        <v>119596533</v>
      </c>
      <c r="M245" s="55">
        <v>0.11959653527233417</v>
      </c>
      <c r="N245" s="55">
        <v>4.4911378334027967</v>
      </c>
      <c r="O245" s="104" cm="1">
        <f t="array" ref="O245:O247">I245:I247*1.5</f>
        <v>86.611763700000012</v>
      </c>
      <c r="P245" s="55">
        <v>0.11959653527233417</v>
      </c>
      <c r="Q245" s="55">
        <v>7.9361967666601321E-2</v>
      </c>
      <c r="R245" s="55">
        <v>2.4096385542168676E-2</v>
      </c>
      <c r="S245" s="74">
        <v>0.66</v>
      </c>
      <c r="T245" s="91"/>
      <c r="U245" s="178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4"/>
      <c r="H246" s="57" t="str">
        <f t="shared" si="4"/>
        <v>(40, 45]</v>
      </c>
      <c r="I246" s="170">
        <v>54.789550200000008</v>
      </c>
      <c r="J246" s="55">
        <v>0.39134824560618209</v>
      </c>
      <c r="K246" s="55">
        <v>0.12103556327921609</v>
      </c>
      <c r="L246" s="102">
        <v>121035563</v>
      </c>
      <c r="M246" s="55">
        <v>0.12103556529967574</v>
      </c>
      <c r="N246" s="55">
        <v>5.1501675274788266</v>
      </c>
      <c r="O246" s="104">
        <v>82.184325300000012</v>
      </c>
      <c r="P246" s="55">
        <v>0.12103556529967574</v>
      </c>
      <c r="Q246" s="55">
        <v>8.031688068665449E-2</v>
      </c>
      <c r="R246" s="55">
        <v>3.614457831325301E-2</v>
      </c>
      <c r="S246" s="74">
        <v>0.66</v>
      </c>
      <c r="T246" s="91"/>
      <c r="U246" s="178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4"/>
      <c r="H247" s="57" t="str">
        <f t="shared" si="4"/>
        <v>(45, 50]</v>
      </c>
      <c r="I247" s="170">
        <v>52.5</v>
      </c>
      <c r="J247" s="55">
        <v>0.39552470011606478</v>
      </c>
      <c r="K247" s="55">
        <v>0.12232725049077028</v>
      </c>
      <c r="L247" s="102">
        <v>122327250</v>
      </c>
      <c r="M247" s="55">
        <v>0.12232725232421779</v>
      </c>
      <c r="N247" s="55">
        <v>5.8169509716328625</v>
      </c>
      <c r="O247" s="104">
        <v>78.75</v>
      </c>
      <c r="P247" s="55">
        <v>0.12232725232421779</v>
      </c>
      <c r="Q247" s="55">
        <v>8.1174019704654418E-2</v>
      </c>
      <c r="R247" s="55">
        <v>2.4096385542168676E-2</v>
      </c>
      <c r="S247" s="74">
        <v>0.66</v>
      </c>
      <c r="T247" s="91"/>
      <c r="U247" s="178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4">
        <v>30</v>
      </c>
      <c r="H248" s="99" t="str">
        <f t="shared" si="4"/>
        <v>(50, 60]</v>
      </c>
      <c r="I248" s="170" cm="1">
        <f t="array" ref="I248:I292">G248:G292*G231</f>
        <v>18.125879999999999</v>
      </c>
      <c r="J248" s="55">
        <v>0.29172084487554745</v>
      </c>
      <c r="K248" s="55">
        <v>9.0222959157793492E-2</v>
      </c>
      <c r="L248" s="102">
        <v>90222959</v>
      </c>
      <c r="M248" s="55">
        <v>9.0222960714236258E-2</v>
      </c>
      <c r="N248" s="55">
        <v>4.9721151560372485</v>
      </c>
      <c r="O248" s="104" cm="1">
        <f t="array" ref="O248:O250">G248:G250*1.5</f>
        <v>45</v>
      </c>
      <c r="P248" s="55">
        <v>9.0222960714236258E-2</v>
      </c>
      <c r="Q248" s="55">
        <v>5.3738888128516647E-2</v>
      </c>
      <c r="R248" s="55">
        <v>2.4096385542168676E-2</v>
      </c>
      <c r="S248" s="74">
        <v>0.6</v>
      </c>
      <c r="T248" s="91"/>
      <c r="U248" s="178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4">
        <v>40.094999999999999</v>
      </c>
      <c r="H249" s="57" t="str">
        <f t="shared" si="4"/>
        <v>(60, 70]</v>
      </c>
      <c r="I249" s="170">
        <v>24.225238619999999</v>
      </c>
      <c r="J249" s="55">
        <v>0.41699886815101805</v>
      </c>
      <c r="K249" s="55">
        <v>0.12896874704337946</v>
      </c>
      <c r="L249" s="102">
        <v>128968747</v>
      </c>
      <c r="M249" s="55">
        <v>0.12896874945040623</v>
      </c>
      <c r="N249" s="55">
        <v>8.3926816753229811</v>
      </c>
      <c r="O249" s="104">
        <v>60.142499999999998</v>
      </c>
      <c r="P249" s="55">
        <v>0.12896874945040623</v>
      </c>
      <c r="Q249" s="55">
        <v>7.6816778613152351E-2</v>
      </c>
      <c r="R249" s="55">
        <v>6.0240963855421686E-2</v>
      </c>
      <c r="S249" s="74">
        <v>0.6</v>
      </c>
      <c r="T249" s="91"/>
      <c r="U249" s="178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4">
        <v>34.222500000000004</v>
      </c>
      <c r="H250" s="57" t="str">
        <f t="shared" si="4"/>
        <v>(70, 80]</v>
      </c>
      <c r="I250" s="170">
        <v>20.677097610000001</v>
      </c>
      <c r="J250" s="55">
        <v>0.37448358812876126</v>
      </c>
      <c r="K250" s="55">
        <v>0.11581968882415394</v>
      </c>
      <c r="L250" s="102">
        <v>115819688</v>
      </c>
      <c r="M250" s="55">
        <v>0.11581969020057412</v>
      </c>
      <c r="N250" s="55">
        <v>8.6944253070588928</v>
      </c>
      <c r="O250" s="104">
        <v>51.333750000000009</v>
      </c>
      <c r="P250" s="55">
        <v>0.11581969020057412</v>
      </c>
      <c r="Q250" s="55">
        <v>6.898489444868279E-2</v>
      </c>
      <c r="R250" s="55">
        <v>4.8192771084337352E-2</v>
      </c>
      <c r="S250" s="74">
        <v>0.6</v>
      </c>
      <c r="T250" s="91"/>
      <c r="U250" s="178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4">
        <v>7.5</v>
      </c>
      <c r="H251" s="57" t="str">
        <f t="shared" si="4"/>
        <v>(80, 90]</v>
      </c>
      <c r="I251" s="170">
        <v>4.5314699999999997</v>
      </c>
      <c r="J251" s="55">
        <v>8.5453529416829488E-2</v>
      </c>
      <c r="K251" s="55">
        <v>2.642893173353128E-2</v>
      </c>
      <c r="L251" s="102">
        <v>26428931</v>
      </c>
      <c r="M251" s="55">
        <v>2.64289315021497E-2</v>
      </c>
      <c r="N251" s="55">
        <v>2.2480838994235874</v>
      </c>
      <c r="O251" s="104" cm="1">
        <f t="array" ref="O251:O253">G251:G253*1.5</f>
        <v>11.25</v>
      </c>
      <c r="P251" s="55">
        <v>2.64289315021497E-2</v>
      </c>
      <c r="Q251" s="55">
        <v>3.1483369661150763E-2</v>
      </c>
      <c r="R251" s="55">
        <v>2.4096385542168676E-2</v>
      </c>
      <c r="S251" s="74">
        <v>1.19</v>
      </c>
      <c r="T251" s="91"/>
      <c r="U251" s="178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4">
        <v>7.5</v>
      </c>
      <c r="H252" s="57" t="str">
        <f t="shared" si="4"/>
        <v>(90, 100]</v>
      </c>
      <c r="I252" s="170">
        <v>4.5314699999999997</v>
      </c>
      <c r="J252" s="101">
        <v>8.7634728286968555E-2</v>
      </c>
      <c r="K252" s="101">
        <v>2.7103529452660806E-2</v>
      </c>
      <c r="L252" s="102">
        <v>27103529</v>
      </c>
      <c r="M252" s="101">
        <v>2.710352951496706E-2</v>
      </c>
      <c r="N252" s="101">
        <v>2.5760939968692065</v>
      </c>
      <c r="O252" s="104">
        <v>11.25</v>
      </c>
      <c r="P252" s="55">
        <v>2.710352951496706E-2</v>
      </c>
      <c r="Q252" s="101">
        <v>3.2286981678026613E-2</v>
      </c>
      <c r="R252" s="55">
        <v>1.2048192771084338E-2</v>
      </c>
      <c r="S252" s="74">
        <v>1.19</v>
      </c>
      <c r="T252" s="91"/>
      <c r="U252" s="198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4">
        <v>7.5</v>
      </c>
      <c r="H253" s="57" t="str">
        <f t="shared" si="4"/>
        <v>(100, 120]</v>
      </c>
      <c r="I253" s="170">
        <v>4.5314699999999997</v>
      </c>
      <c r="J253" s="101">
        <v>0.17908630014044272</v>
      </c>
      <c r="K253" s="101">
        <v>5.5387526215977576E-2</v>
      </c>
      <c r="L253" s="102">
        <v>55387526</v>
      </c>
      <c r="M253" s="101">
        <v>5.5387527052363016E-2</v>
      </c>
      <c r="N253" s="101">
        <v>6.0957050868287812</v>
      </c>
      <c r="O253" s="104">
        <v>11.25</v>
      </c>
      <c r="P253" s="55">
        <v>5.5387527052363016E-2</v>
      </c>
      <c r="Q253" s="101">
        <v>6.5980192385584044E-2</v>
      </c>
      <c r="R253" s="55">
        <v>6.0240963855421686E-2</v>
      </c>
      <c r="S253" s="74">
        <v>1.19</v>
      </c>
      <c r="T253" s="91"/>
      <c r="U253" s="198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4">
        <v>3</v>
      </c>
      <c r="H254" s="57" t="str">
        <f t="shared" si="4"/>
        <v>(120, 140]</v>
      </c>
      <c r="I254" s="170">
        <v>1.8125879999999999</v>
      </c>
      <c r="J254" s="101">
        <v>7.2729563993532947E-2</v>
      </c>
      <c r="K254" s="101">
        <v>2.2493683934557532E-2</v>
      </c>
      <c r="L254" s="102">
        <v>22493683</v>
      </c>
      <c r="M254" s="101">
        <v>2.2493683427379986E-2</v>
      </c>
      <c r="N254" s="101">
        <v>2.9245107572833251</v>
      </c>
      <c r="O254" s="104"/>
      <c r="P254" s="55">
        <v>2.2493683427379986E-2</v>
      </c>
      <c r="Q254" s="101">
        <v>4.0193279844058877E-2</v>
      </c>
      <c r="R254" s="55">
        <v>7.2289156626506021E-2</v>
      </c>
      <c r="S254" s="74">
        <v>1.79</v>
      </c>
      <c r="T254" s="91"/>
      <c r="U254" s="198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4">
        <v>1.2000000000000002</v>
      </c>
      <c r="H255" s="57" t="str">
        <f t="shared" si="4"/>
        <v>(140, 160]</v>
      </c>
      <c r="I255" s="170">
        <v>0.7250352000000001</v>
      </c>
      <c r="J255" s="101">
        <v>2.872947991483292E-2</v>
      </c>
      <c r="K255" s="101">
        <v>8.8854078771314089E-3</v>
      </c>
      <c r="L255" s="102">
        <v>8885407</v>
      </c>
      <c r="M255" s="101">
        <v>8.8854071688227367E-3</v>
      </c>
      <c r="N255" s="101">
        <v>1.3327861925435116</v>
      </c>
      <c r="O255" s="104"/>
      <c r="P255" s="55">
        <v>8.8854071688227367E-3</v>
      </c>
      <c r="Q255" s="101">
        <v>1.5877065333418372E-2</v>
      </c>
      <c r="R255" s="55">
        <v>2.4096385542168676E-2</v>
      </c>
      <c r="S255" s="74">
        <v>1.79</v>
      </c>
      <c r="T255" s="91"/>
      <c r="U255" s="198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4">
        <v>0.22499999999999998</v>
      </c>
      <c r="H256" s="57" t="str">
        <f t="shared" si="4"/>
        <v>(160, 180]</v>
      </c>
      <c r="I256" s="170">
        <v>0.13594409999999998</v>
      </c>
      <c r="J256" s="101">
        <v>5.2888932584869465E-3</v>
      </c>
      <c r="K256" s="101">
        <v>1.6357404992912632E-3</v>
      </c>
      <c r="L256" s="102">
        <v>1635740</v>
      </c>
      <c r="M256" s="101">
        <v>1.6357400310790607E-3</v>
      </c>
      <c r="N256" s="101">
        <v>0.27802585862405366</v>
      </c>
      <c r="O256" s="104"/>
      <c r="P256" s="55">
        <v>1.6357400310790607E-3</v>
      </c>
      <c r="Q256" s="101">
        <v>2.9228540613799353E-3</v>
      </c>
      <c r="R256" s="55">
        <v>3.614457831325301E-2</v>
      </c>
      <c r="S256" s="74">
        <v>1.79</v>
      </c>
      <c r="T256" s="91"/>
      <c r="U256" s="198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4">
        <v>0.19500000000000001</v>
      </c>
      <c r="H257" s="57" t="str">
        <f t="shared" si="4"/>
        <v>(180, 200]</v>
      </c>
      <c r="I257" s="170">
        <v>0.11781822</v>
      </c>
      <c r="J257" s="101">
        <v>4.4155058105749675E-3</v>
      </c>
      <c r="K257" s="101">
        <v>1.3656206178151587E-3</v>
      </c>
      <c r="L257" s="102">
        <v>1365620</v>
      </c>
      <c r="M257" s="101">
        <v>1.3656200259467804E-3</v>
      </c>
      <c r="N257" s="101">
        <v>0.25940874234597366</v>
      </c>
      <c r="O257" s="104"/>
      <c r="P257" s="55">
        <v>1.3656200259467804E-3</v>
      </c>
      <c r="Q257" s="101">
        <v>2.440185051243886E-3</v>
      </c>
      <c r="R257" s="55">
        <v>0</v>
      </c>
      <c r="S257" s="74">
        <v>1.79</v>
      </c>
      <c r="T257" s="91"/>
      <c r="U257" s="198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4">
        <v>0.3</v>
      </c>
      <c r="H258" s="57" t="str">
        <f t="shared" si="4"/>
        <v>(200, 250]</v>
      </c>
      <c r="I258" s="170">
        <v>0.18125879999999997</v>
      </c>
      <c r="J258" s="101">
        <v>1.5819713939468717E-2</v>
      </c>
      <c r="K258" s="101">
        <v>4.8926959787792025E-3</v>
      </c>
      <c r="L258" s="102">
        <v>4892695</v>
      </c>
      <c r="M258" s="101">
        <v>4.8926950929612072E-3</v>
      </c>
      <c r="N258" s="101">
        <v>1.0986730686109152</v>
      </c>
      <c r="O258" s="104"/>
      <c r="P258" s="55">
        <v>4.8926950929612072E-3</v>
      </c>
      <c r="Q258" s="101">
        <v>8.7426091835947923E-3</v>
      </c>
      <c r="R258" s="55">
        <v>6.0240963855421686E-2</v>
      </c>
      <c r="S258" s="74">
        <v>1.79</v>
      </c>
      <c r="T258" s="91"/>
      <c r="U258" s="198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4">
        <v>5.3999999999999992E-2</v>
      </c>
      <c r="H259" s="57" t="str">
        <f t="shared" si="4"/>
        <v>(250, 300]</v>
      </c>
      <c r="I259" s="170">
        <v>3.2626583999999993E-2</v>
      </c>
      <c r="J259" s="101">
        <v>2.5081535577807499E-3</v>
      </c>
      <c r="K259" s="101">
        <v>7.7571774516718922E-4</v>
      </c>
      <c r="L259" s="102">
        <v>775717</v>
      </c>
      <c r="M259" s="101">
        <v>7.7571701473862329E-4</v>
      </c>
      <c r="N259" s="101">
        <v>0.21290011497941755</v>
      </c>
      <c r="O259" s="104"/>
      <c r="P259" s="55">
        <v>7.7571701473862329E-4</v>
      </c>
      <c r="Q259" s="101">
        <v>1.3861060291082267E-3</v>
      </c>
      <c r="R259" s="55">
        <v>2.4096385542168676E-2</v>
      </c>
      <c r="S259" s="74">
        <v>1.79</v>
      </c>
      <c r="T259" s="91"/>
      <c r="U259" s="198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4">
        <v>4.8000000000000001E-2</v>
      </c>
      <c r="H260" s="57" t="str">
        <f t="shared" si="4"/>
        <v>(300, 350]</v>
      </c>
      <c r="I260" s="170">
        <v>2.9001407999999999E-2</v>
      </c>
      <c r="J260" s="101">
        <v>1.9338934633482509E-3</v>
      </c>
      <c r="K260" s="101">
        <v>5.9811149605585971E-4</v>
      </c>
      <c r="L260" s="102">
        <v>598111</v>
      </c>
      <c r="M260" s="101">
        <v>5.9811101136410922E-4</v>
      </c>
      <c r="N260" s="101">
        <v>0.19403871362728381</v>
      </c>
      <c r="O260" s="104"/>
      <c r="P260" s="55">
        <v>5.9811101136410922E-4</v>
      </c>
      <c r="Q260" s="101">
        <v>1.0687470224436874E-3</v>
      </c>
      <c r="R260" s="55">
        <v>1.2048192771084338E-2</v>
      </c>
      <c r="S260" s="74">
        <v>1.79</v>
      </c>
      <c r="T260" s="91"/>
      <c r="U260" s="198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4">
        <v>5.0000000000000001E-3</v>
      </c>
      <c r="H261" s="57" t="str">
        <f t="shared" ref="H261:H292" si="5">"("&amp;$A261&amp;", "&amp;$B261&amp;"]"</f>
        <v>(350, 400]</v>
      </c>
      <c r="I261" s="170">
        <v>3.0209799999999999E-3</v>
      </c>
      <c r="J261" s="101">
        <v>1.7306213353005399E-4</v>
      </c>
      <c r="K261" s="101">
        <v>5.3524381543265831E-5</v>
      </c>
      <c r="L261" s="102">
        <v>53524</v>
      </c>
      <c r="M261" s="101">
        <v>5.3524001016956021E-5</v>
      </c>
      <c r="N261" s="101">
        <v>2.0040684230229505E-2</v>
      </c>
      <c r="O261" s="104"/>
      <c r="P261" s="55">
        <v>5.3524001016956021E-5</v>
      </c>
      <c r="Q261" s="101">
        <v>9.5641002008461039E-5</v>
      </c>
      <c r="R261" s="55">
        <v>0</v>
      </c>
      <c r="S261" s="74">
        <v>1.79</v>
      </c>
      <c r="T261" s="91"/>
      <c r="U261" s="198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4">
        <v>3.3333333333333335E-3</v>
      </c>
      <c r="H262" s="57" t="str">
        <f t="shared" si="5"/>
        <v>(400, 450]</v>
      </c>
      <c r="I262" s="170">
        <v>2.0139866666666665E-3</v>
      </c>
      <c r="J262" s="101">
        <v>9.8847087947935404E-5</v>
      </c>
      <c r="K262" s="101">
        <v>3.0571270224443749E-5</v>
      </c>
      <c r="L262" s="102">
        <v>30571</v>
      </c>
      <c r="M262" s="101">
        <v>3.0571000580849011E-5</v>
      </c>
      <c r="N262" s="101">
        <v>1.29732014271995E-2</v>
      </c>
      <c r="O262" s="104"/>
      <c r="P262" s="55">
        <v>3.0571000580849011E-5</v>
      </c>
      <c r="Q262" s="101">
        <v>5.4626001147146026E-5</v>
      </c>
      <c r="R262" s="55">
        <v>0</v>
      </c>
      <c r="S262" s="74">
        <v>1.79</v>
      </c>
      <c r="T262" s="91"/>
      <c r="U262" s="198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4">
        <v>3.3333333333333335E-3</v>
      </c>
      <c r="H263" s="57" t="str">
        <f t="shared" si="5"/>
        <v>(450, 500]</v>
      </c>
      <c r="I263" s="170">
        <v>2.0139866666666665E-3</v>
      </c>
      <c r="J263" s="101">
        <v>8.4484145393988095E-5</v>
      </c>
      <c r="K263" s="101">
        <v>2.6129122183965673E-5</v>
      </c>
      <c r="L263" s="102">
        <v>26129</v>
      </c>
      <c r="M263" s="101">
        <v>2.6129000496451008E-5</v>
      </c>
      <c r="N263" s="101">
        <v>1.239443522345183E-2</v>
      </c>
      <c r="O263" s="104"/>
      <c r="P263" s="55">
        <v>2.6129000496451008E-5</v>
      </c>
      <c r="Q263" s="101">
        <v>4.6689000980469022E-5</v>
      </c>
      <c r="R263" s="55">
        <v>0</v>
      </c>
      <c r="S263" s="74">
        <v>1.79</v>
      </c>
      <c r="T263" s="91"/>
      <c r="U263" s="198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4">
        <v>3.3333333333333335E-3</v>
      </c>
      <c r="H264" s="57" t="str">
        <f t="shared" si="5"/>
        <v>(500, 550]</v>
      </c>
      <c r="I264" s="170">
        <v>2.0139866666666665E-3</v>
      </c>
      <c r="J264" s="101">
        <v>7.2141170698486568E-5</v>
      </c>
      <c r="K264" s="101">
        <v>2.2311706591627731E-5</v>
      </c>
      <c r="L264" s="102">
        <v>22311</v>
      </c>
      <c r="M264" s="101">
        <v>2.2311000423909009E-5</v>
      </c>
      <c r="N264" s="101">
        <v>1.1699258805501782E-2</v>
      </c>
      <c r="O264" s="104"/>
      <c r="P264" s="55">
        <v>2.2311000423909009E-5</v>
      </c>
      <c r="Q264" s="101">
        <v>3.9868000837228018E-5</v>
      </c>
      <c r="R264" s="55">
        <v>0</v>
      </c>
      <c r="S264" s="74">
        <v>1.79</v>
      </c>
      <c r="T264" s="91"/>
      <c r="U264" s="198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4">
        <v>3.3333333333333335E-3</v>
      </c>
      <c r="H265" s="57" t="str">
        <f t="shared" si="5"/>
        <v>(550, 600]</v>
      </c>
      <c r="I265" s="170">
        <v>2.0139866666666665E-3</v>
      </c>
      <c r="J265" s="55">
        <v>6.1693159878551499E-5</v>
      </c>
      <c r="K265" s="55">
        <v>1.9080362414322419E-5</v>
      </c>
      <c r="L265" s="102">
        <v>19080</v>
      </c>
      <c r="M265" s="55">
        <v>1.9080000362520008E-5</v>
      </c>
      <c r="N265" s="55">
        <v>1.0959691812018706E-2</v>
      </c>
      <c r="O265" s="104"/>
      <c r="P265" s="55">
        <v>1.9080000362520008E-5</v>
      </c>
      <c r="Q265" s="55">
        <v>3.4094000715974015E-5</v>
      </c>
      <c r="R265" s="55">
        <v>0</v>
      </c>
      <c r="S265" s="74">
        <v>1.79</v>
      </c>
      <c r="T265" s="91"/>
      <c r="U265" s="178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4">
        <v>3.3333333333333335E-3</v>
      </c>
      <c r="H266" s="57" t="str">
        <f t="shared" si="5"/>
        <v>(600, 650]</v>
      </c>
      <c r="I266" s="170">
        <v>2.0139866666666665E-3</v>
      </c>
      <c r="J266" s="55">
        <v>5.2610843959627437E-5</v>
      </c>
      <c r="K266" s="55">
        <v>1.627139818497211E-5</v>
      </c>
      <c r="L266" s="102">
        <v>16271</v>
      </c>
      <c r="M266" s="55">
        <v>1.6271000309149005E-5</v>
      </c>
      <c r="N266" s="55">
        <v>1.0158992812133713E-2</v>
      </c>
      <c r="O266" s="104"/>
      <c r="P266" s="55">
        <v>1.6271000309149005E-5</v>
      </c>
      <c r="Q266" s="55">
        <v>2.9074000610554013E-5</v>
      </c>
      <c r="R266" s="55">
        <v>0</v>
      </c>
      <c r="S266" s="74">
        <v>1.79</v>
      </c>
      <c r="T266" s="91"/>
      <c r="U266" s="178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4">
        <v>3.3333333333333335E-3</v>
      </c>
      <c r="H267" s="57" t="str">
        <f t="shared" si="5"/>
        <v>(650, 700]</v>
      </c>
      <c r="I267" s="170">
        <v>2.0139866666666665E-3</v>
      </c>
      <c r="J267" s="55">
        <v>4.5095827676466705E-5</v>
      </c>
      <c r="K267" s="55">
        <v>1.3947165895452241E-5</v>
      </c>
      <c r="L267" s="102">
        <v>13947</v>
      </c>
      <c r="M267" s="55">
        <v>1.3947000264993004E-5</v>
      </c>
      <c r="N267" s="55">
        <v>9.4053332794981469E-3</v>
      </c>
      <c r="O267" s="104"/>
      <c r="P267" s="55">
        <v>1.3947000264993004E-5</v>
      </c>
      <c r="Q267" s="55">
        <v>2.4921000523341011E-5</v>
      </c>
      <c r="R267" s="55">
        <v>0</v>
      </c>
      <c r="S267" s="74">
        <v>1.79</v>
      </c>
      <c r="T267" s="91"/>
      <c r="U267" s="178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4">
        <v>3.3333333333333335E-3</v>
      </c>
      <c r="H268" s="57" t="str">
        <f t="shared" si="5"/>
        <v>(700, 750]</v>
      </c>
      <c r="I268" s="170">
        <v>2.0139866666666665E-3</v>
      </c>
      <c r="J268" s="55">
        <v>3.8774305391484418E-5</v>
      </c>
      <c r="K268" s="55">
        <v>1.1992055532405141E-5</v>
      </c>
      <c r="L268" s="102">
        <v>11992</v>
      </c>
      <c r="M268" s="55">
        <v>1.1992000227848005E-5</v>
      </c>
      <c r="N268" s="55">
        <v>8.6863495423116551E-3</v>
      </c>
      <c r="O268" s="104"/>
      <c r="P268" s="55">
        <v>1.1992000227848005E-5</v>
      </c>
      <c r="Q268" s="55">
        <v>2.142800044998801E-5</v>
      </c>
      <c r="R268" s="55">
        <v>0</v>
      </c>
      <c r="S268" s="74">
        <v>1.79</v>
      </c>
      <c r="T268" s="91"/>
      <c r="U268" s="178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4">
        <v>3.3333333333333335E-3</v>
      </c>
      <c r="H269" s="57" t="str">
        <f t="shared" si="5"/>
        <v>(750, 800]</v>
      </c>
      <c r="I269" s="170">
        <v>2.0139866666666665E-3</v>
      </c>
      <c r="J269" s="55">
        <v>3.3417530371233099E-5</v>
      </c>
      <c r="K269" s="55">
        <v>1.033532066974626E-5</v>
      </c>
      <c r="L269" s="102">
        <v>10335</v>
      </c>
      <c r="M269" s="55">
        <v>1.0335000196365004E-5</v>
      </c>
      <c r="N269" s="55">
        <v>8.0031236196533607E-3</v>
      </c>
      <c r="O269" s="104"/>
      <c r="P269" s="55">
        <v>1.0335000196365004E-5</v>
      </c>
      <c r="Q269" s="55">
        <v>1.8467000387807009E-5</v>
      </c>
      <c r="R269" s="55">
        <v>0</v>
      </c>
      <c r="S269" s="74">
        <v>1.79</v>
      </c>
      <c r="T269" s="91"/>
      <c r="U269" s="178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4">
        <v>3.3333333333333335E-3</v>
      </c>
      <c r="H270" s="57" t="str">
        <f t="shared" si="5"/>
        <v>(800, 850]</v>
      </c>
      <c r="I270" s="170">
        <v>2.0139866666666665E-3</v>
      </c>
      <c r="J270" s="55">
        <v>2.8699798631370953E-5</v>
      </c>
      <c r="K270" s="55">
        <v>8.8762280969662919E-6</v>
      </c>
      <c r="L270" s="102">
        <v>8876</v>
      </c>
      <c r="M270" s="55">
        <v>8.8760001686440034E-6</v>
      </c>
      <c r="N270" s="55">
        <v>7.3173133941424155E-3</v>
      </c>
      <c r="O270" s="104"/>
      <c r="P270" s="55">
        <v>8.8760001686440034E-6</v>
      </c>
      <c r="Q270" s="55">
        <v>1.5860000333060006E-5</v>
      </c>
      <c r="R270" s="55">
        <v>0</v>
      </c>
      <c r="S270" s="74">
        <v>1.79</v>
      </c>
      <c r="T270" s="91"/>
      <c r="U270" s="178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4">
        <v>3.3333333333333335E-3</v>
      </c>
      <c r="H271" s="57" t="str">
        <f t="shared" si="5"/>
        <v>(850, 900]</v>
      </c>
      <c r="I271" s="170">
        <v>2.0139866666666665E-3</v>
      </c>
      <c r="J271" s="55">
        <v>2.4915299279977073E-5</v>
      </c>
      <c r="K271" s="55">
        <v>7.7057641537428545E-6</v>
      </c>
      <c r="L271" s="75">
        <v>7705</v>
      </c>
      <c r="M271" s="55">
        <v>7.705000146395003E-6</v>
      </c>
      <c r="N271" s="55">
        <v>6.737247343654695E-3</v>
      </c>
      <c r="O271" s="104"/>
      <c r="P271" s="55">
        <v>7.705000146395003E-6</v>
      </c>
      <c r="Q271" s="55">
        <v>1.3769000289149006E-5</v>
      </c>
      <c r="R271" s="55">
        <v>0</v>
      </c>
      <c r="S271" s="74">
        <v>1.79</v>
      </c>
      <c r="T271" s="91"/>
      <c r="U271" s="178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4">
        <v>3.3333333333333335E-3</v>
      </c>
      <c r="H272" s="57" t="str">
        <f t="shared" si="5"/>
        <v>(900, 950]</v>
      </c>
      <c r="I272" s="170">
        <v>2.0139866666666665E-3</v>
      </c>
      <c r="J272" s="55">
        <v>2.1523906543017964E-5</v>
      </c>
      <c r="K272" s="55">
        <v>6.6568795993146795E-6</v>
      </c>
      <c r="L272" s="75">
        <v>6656</v>
      </c>
      <c r="M272" s="55">
        <v>6.6560001264640022E-6</v>
      </c>
      <c r="N272" s="55">
        <v>6.1532563245256071E-3</v>
      </c>
      <c r="O272" s="104"/>
      <c r="P272" s="55">
        <v>6.6560001264640022E-6</v>
      </c>
      <c r="Q272" s="55">
        <v>1.1894000249774005E-5</v>
      </c>
      <c r="R272" s="55">
        <v>0</v>
      </c>
      <c r="S272" s="74">
        <v>1.79</v>
      </c>
      <c r="T272" s="91"/>
      <c r="U272" s="178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4">
        <v>3.3333333333333335E-3</v>
      </c>
      <c r="H273" s="57" t="str">
        <f t="shared" si="5"/>
        <v>(950, 1000]</v>
      </c>
      <c r="I273" s="170">
        <v>2.0139866666666665E-3</v>
      </c>
      <c r="J273" s="55">
        <v>1.8700837100958989E-5</v>
      </c>
      <c r="K273" s="55">
        <v>5.7837651700761272E-6</v>
      </c>
      <c r="L273" s="75">
        <v>5783</v>
      </c>
      <c r="M273" s="55">
        <v>5.7830001098770025E-6</v>
      </c>
      <c r="N273" s="55">
        <v>5.6352897203998066E-3</v>
      </c>
      <c r="O273" s="104"/>
      <c r="P273" s="55">
        <v>5.7830001098770025E-6</v>
      </c>
      <c r="Q273" s="55">
        <v>1.0334000217014005E-5</v>
      </c>
      <c r="R273" s="55">
        <v>0</v>
      </c>
      <c r="S273" s="74">
        <v>1.79</v>
      </c>
      <c r="T273" s="91"/>
      <c r="U273" s="178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4">
        <v>3.3333333333333335E-3</v>
      </c>
      <c r="H274" s="57" t="str">
        <f t="shared" si="5"/>
        <v>(1000, 2000]</v>
      </c>
      <c r="I274" s="170">
        <v>2.0139866666666665E-3</v>
      </c>
      <c r="J274" s="55">
        <v>1.282663003336095E-4</v>
      </c>
      <c r="K274" s="55">
        <v>3.9669997463697036E-5</v>
      </c>
      <c r="L274" s="75">
        <v>39669</v>
      </c>
      <c r="M274" s="55">
        <v>3.9669000753711014E-5</v>
      </c>
      <c r="N274" s="55">
        <v>5.2416167193927769E-2</v>
      </c>
      <c r="O274" s="104"/>
      <c r="P274" s="55">
        <v>3.9669000753711014E-5</v>
      </c>
      <c r="Q274" s="55">
        <v>7.0885001488585036E-5</v>
      </c>
      <c r="R274" s="55">
        <v>0</v>
      </c>
      <c r="S274" s="74">
        <v>1.79</v>
      </c>
      <c r="T274" s="91"/>
      <c r="U274" s="178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4">
        <v>3.3333333333333335E-3</v>
      </c>
      <c r="H275" s="57" t="str">
        <f t="shared" si="5"/>
        <v>(2000, 3000]</v>
      </c>
      <c r="I275" s="170">
        <v>2.0139866666666665E-3</v>
      </c>
      <c r="J275" s="55">
        <v>1.7995295923766702E-5</v>
      </c>
      <c r="K275" s="55">
        <v>5.5655565163848976E-6</v>
      </c>
      <c r="L275" s="75">
        <v>5565</v>
      </c>
      <c r="M275" s="55">
        <v>5.5650001057350018E-6</v>
      </c>
      <c r="N275" s="55">
        <v>1.32450992761602E-2</v>
      </c>
      <c r="O275" s="104"/>
      <c r="P275" s="55">
        <v>5.5650001057350018E-6</v>
      </c>
      <c r="Q275" s="55">
        <v>9.9440002088240046E-6</v>
      </c>
      <c r="R275" s="55">
        <v>0</v>
      </c>
      <c r="S275" s="74">
        <v>1.79</v>
      </c>
      <c r="T275" s="91"/>
      <c r="U275" s="178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4">
        <v>3.3333333333333335E-3</v>
      </c>
      <c r="H276" s="57" t="str">
        <f t="shared" si="5"/>
        <v>(3000, 4000]</v>
      </c>
      <c r="I276" s="170">
        <v>2.0139866666666665E-3</v>
      </c>
      <c r="J276" s="55">
        <v>5.2929913233177101E-6</v>
      </c>
      <c r="K276" s="55">
        <v>1.6370079422674748E-6</v>
      </c>
      <c r="L276" s="75">
        <v>1637</v>
      </c>
      <c r="M276" s="55">
        <v>1.6370000311030006E-6</v>
      </c>
      <c r="N276" s="55">
        <v>5.6100077994509544E-3</v>
      </c>
      <c r="O276" s="104"/>
      <c r="P276" s="55">
        <v>1.6370000311030006E-6</v>
      </c>
      <c r="Q276" s="55">
        <v>2.9250000614250014E-6</v>
      </c>
      <c r="R276" s="55">
        <v>0</v>
      </c>
      <c r="S276" s="74">
        <v>1.79</v>
      </c>
      <c r="T276" s="91"/>
      <c r="U276" s="178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4">
        <v>3.3333333333333335E-3</v>
      </c>
      <c r="H277" s="57" t="str">
        <f t="shared" si="5"/>
        <v>(4000, 5000]</v>
      </c>
      <c r="I277" s="170">
        <v>2.0139866666666665E-3</v>
      </c>
      <c r="J277" s="55">
        <v>2.646646450540495E-6</v>
      </c>
      <c r="K277" s="55">
        <v>8.1855060687934361E-7</v>
      </c>
      <c r="L277" s="75">
        <v>818</v>
      </c>
      <c r="M277" s="55">
        <v>8.1800001554200028E-7</v>
      </c>
      <c r="N277" s="55">
        <v>3.650058883799615E-3</v>
      </c>
      <c r="O277" s="104"/>
      <c r="P277" s="55">
        <v>8.1800001554200028E-7</v>
      </c>
      <c r="Q277" s="55">
        <v>1.4620000307020006E-6</v>
      </c>
      <c r="R277" s="55">
        <v>0</v>
      </c>
      <c r="S277" s="74">
        <v>1.79</v>
      </c>
      <c r="T277" s="91"/>
      <c r="U277" s="178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4">
        <v>0</v>
      </c>
      <c r="H278" s="57" t="str">
        <f t="shared" si="5"/>
        <v>(5000, 6000]</v>
      </c>
      <c r="I278" s="170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4"/>
      <c r="P278" s="55">
        <v>0</v>
      </c>
      <c r="Q278" s="55">
        <v>0</v>
      </c>
      <c r="R278" s="55">
        <v>0</v>
      </c>
      <c r="S278" s="74">
        <v>0</v>
      </c>
      <c r="T278" s="91"/>
      <c r="U278" s="178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4">
        <v>0</v>
      </c>
      <c r="H279" s="57" t="str">
        <f t="shared" si="5"/>
        <v>(6000, 7000]</v>
      </c>
      <c r="I279" s="170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4"/>
      <c r="P279" s="55">
        <v>0</v>
      </c>
      <c r="Q279" s="55">
        <v>0</v>
      </c>
      <c r="R279" s="55">
        <v>0</v>
      </c>
      <c r="S279" s="74">
        <v>0</v>
      </c>
      <c r="T279" s="91"/>
      <c r="U279" s="178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4">
        <v>0</v>
      </c>
      <c r="H280" s="57" t="str">
        <f t="shared" si="5"/>
        <v>(7000, 8000]</v>
      </c>
      <c r="I280" s="170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4"/>
      <c r="P280" s="55">
        <v>0</v>
      </c>
      <c r="Q280" s="55">
        <v>0</v>
      </c>
      <c r="R280" s="55">
        <v>0</v>
      </c>
      <c r="S280" s="74">
        <v>0</v>
      </c>
      <c r="T280" s="91"/>
      <c r="U280" s="178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4">
        <v>0</v>
      </c>
      <c r="H281" s="57" t="str">
        <f t="shared" si="5"/>
        <v>(8000, 9000]</v>
      </c>
      <c r="I281" s="170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4"/>
      <c r="P281" s="55">
        <v>0</v>
      </c>
      <c r="Q281" s="55">
        <v>0</v>
      </c>
      <c r="R281" s="55">
        <v>0</v>
      </c>
      <c r="S281" s="74">
        <v>0</v>
      </c>
      <c r="T281" s="91"/>
      <c r="U281" s="178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4">
        <v>0</v>
      </c>
      <c r="H282" s="57" t="str">
        <f t="shared" si="5"/>
        <v>(9000, 10000]</v>
      </c>
      <c r="I282" s="170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4"/>
      <c r="P282" s="55">
        <v>0</v>
      </c>
      <c r="Q282" s="55">
        <v>0</v>
      </c>
      <c r="R282" s="55">
        <v>0</v>
      </c>
      <c r="S282" s="74">
        <v>0</v>
      </c>
      <c r="T282" s="91"/>
      <c r="U282" s="178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4">
        <v>5.0000000000000001E-3</v>
      </c>
      <c r="H283" s="57" t="str">
        <f t="shared" si="5"/>
        <v>(10000, 20000]</v>
      </c>
      <c r="I283" s="170">
        <v>3.0209799999999999E-3</v>
      </c>
      <c r="J283" s="55">
        <v>1.0898643392715396E-5</v>
      </c>
      <c r="K283" s="55">
        <v>3.3707151030493253E-6</v>
      </c>
      <c r="L283" s="75">
        <v>3370</v>
      </c>
      <c r="M283" s="55">
        <v>3.3700000640300012E-6</v>
      </c>
      <c r="N283" s="55">
        <v>4.7446029009205179E-2</v>
      </c>
      <c r="O283" s="104"/>
      <c r="P283" s="55">
        <v>3.3700000640300012E-6</v>
      </c>
      <c r="Q283" s="55">
        <v>6.0230001264830023E-6</v>
      </c>
      <c r="R283" s="55">
        <v>0</v>
      </c>
      <c r="S283" s="74">
        <v>1.79</v>
      </c>
      <c r="T283" s="91"/>
      <c r="U283" s="178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4">
        <v>0</v>
      </c>
      <c r="H284" s="57" t="str">
        <f t="shared" si="5"/>
        <v>(20000, 30000]</v>
      </c>
      <c r="I284" s="170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4"/>
      <c r="P284" s="55">
        <v>0</v>
      </c>
      <c r="Q284" s="55">
        <v>0</v>
      </c>
      <c r="R284" s="55">
        <v>0</v>
      </c>
      <c r="S284" s="74">
        <v>0</v>
      </c>
      <c r="T284" s="91"/>
      <c r="U284" s="178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4">
        <v>0</v>
      </c>
      <c r="H285" s="57" t="str">
        <f t="shared" si="5"/>
        <v>(30000, 40000]</v>
      </c>
      <c r="I285" s="170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4"/>
      <c r="P285" s="55">
        <v>0</v>
      </c>
      <c r="Q285" s="55">
        <v>0</v>
      </c>
      <c r="R285" s="55">
        <v>0</v>
      </c>
      <c r="S285" s="74">
        <v>0</v>
      </c>
      <c r="T285" s="91"/>
      <c r="U285" s="178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4">
        <v>0</v>
      </c>
      <c r="H286" s="57" t="str">
        <f t="shared" si="5"/>
        <v>(40000, 50000]</v>
      </c>
      <c r="I286" s="170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4"/>
      <c r="P286" s="55">
        <v>0</v>
      </c>
      <c r="Q286" s="55">
        <v>0</v>
      </c>
      <c r="R286" s="55">
        <v>0</v>
      </c>
      <c r="S286" s="74">
        <v>0</v>
      </c>
      <c r="T286" s="91"/>
      <c r="U286" s="178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4">
        <v>0</v>
      </c>
      <c r="H287" s="57" t="str">
        <f t="shared" si="5"/>
        <v>(50000, 60000]</v>
      </c>
      <c r="I287" s="170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4"/>
      <c r="P287" s="55">
        <v>0</v>
      </c>
      <c r="Q287" s="55">
        <v>0</v>
      </c>
      <c r="R287" s="55">
        <v>0</v>
      </c>
      <c r="S287" s="74">
        <v>0</v>
      </c>
      <c r="T287" s="91"/>
      <c r="U287" s="178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4">
        <v>0</v>
      </c>
      <c r="H288" s="57" t="str">
        <f t="shared" si="5"/>
        <v>(60000, 70000]</v>
      </c>
      <c r="I288" s="170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4"/>
      <c r="P288" s="55">
        <v>0</v>
      </c>
      <c r="Q288" s="55">
        <v>0</v>
      </c>
      <c r="R288" s="55">
        <v>0</v>
      </c>
      <c r="S288" s="74">
        <v>0</v>
      </c>
      <c r="T288" s="91"/>
      <c r="U288" s="178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4">
        <v>0</v>
      </c>
      <c r="H289" s="57" t="str">
        <f t="shared" si="5"/>
        <v>(70000, 80000]</v>
      </c>
      <c r="I289" s="170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4"/>
      <c r="P289" s="55">
        <v>0</v>
      </c>
      <c r="Q289" s="55">
        <v>0</v>
      </c>
      <c r="R289" s="55">
        <v>0</v>
      </c>
      <c r="S289" s="74">
        <v>0</v>
      </c>
      <c r="T289" s="91"/>
      <c r="U289" s="178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4">
        <v>0</v>
      </c>
      <c r="H290" s="57" t="str">
        <f t="shared" si="5"/>
        <v>(80000, 90000]</v>
      </c>
      <c r="I290" s="170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4"/>
      <c r="P290" s="55">
        <v>0</v>
      </c>
      <c r="Q290" s="55">
        <v>0</v>
      </c>
      <c r="R290" s="55">
        <v>0</v>
      </c>
      <c r="S290" s="74">
        <v>0</v>
      </c>
      <c r="T290" s="91"/>
      <c r="U290" s="178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4">
        <v>0</v>
      </c>
      <c r="H291" s="57" t="str">
        <f t="shared" si="5"/>
        <v>(90000, 100000]</v>
      </c>
      <c r="I291" s="170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4"/>
      <c r="P291" s="55">
        <v>0</v>
      </c>
      <c r="Q291" s="55">
        <v>0</v>
      </c>
      <c r="R291" s="55">
        <v>0</v>
      </c>
      <c r="S291" s="74">
        <v>0</v>
      </c>
      <c r="T291" s="91"/>
      <c r="U291" s="178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4">
        <v>0</v>
      </c>
      <c r="H292" s="57" t="str">
        <f t="shared" si="5"/>
        <v>(100000, 9999999]</v>
      </c>
      <c r="I292" s="170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4"/>
      <c r="P292" s="55">
        <v>0</v>
      </c>
      <c r="Q292" s="55">
        <v>0</v>
      </c>
      <c r="R292" s="55">
        <v>0</v>
      </c>
      <c r="S292" s="74">
        <v>0</v>
      </c>
      <c r="T292" s="91"/>
      <c r="U292" s="178">
        <v>0.53078817733990147</v>
      </c>
    </row>
    <row r="295" spans="1:22" s="139" customFormat="1">
      <c r="A295" s="213" t="s">
        <v>49</v>
      </c>
      <c r="B295" s="213"/>
      <c r="C295" s="213"/>
      <c r="D295" s="213"/>
      <c r="E295" s="134"/>
      <c r="F295" s="134"/>
      <c r="G295" s="135"/>
      <c r="H295" s="136"/>
      <c r="I295" s="137"/>
      <c r="J295" s="138"/>
      <c r="K295" s="138"/>
      <c r="L295" s="138"/>
      <c r="M295" s="138"/>
      <c r="N295" s="138"/>
      <c r="O295" s="135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68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5" t="s">
        <v>52</v>
      </c>
      <c r="B298" s="115" t="s">
        <v>53</v>
      </c>
      <c r="C298" s="115" t="s">
        <v>65</v>
      </c>
      <c r="D298" s="115" t="s">
        <v>66</v>
      </c>
      <c r="E298" s="115" t="s">
        <v>67</v>
      </c>
      <c r="F298" s="115" t="s">
        <v>77</v>
      </c>
      <c r="H298" s="115" t="s">
        <v>55</v>
      </c>
      <c r="I298" s="115" t="s">
        <v>57</v>
      </c>
      <c r="J298" s="115" t="s">
        <v>58</v>
      </c>
      <c r="K298" s="115" t="s">
        <v>59</v>
      </c>
      <c r="L298" s="115" t="s">
        <v>60</v>
      </c>
      <c r="M298" s="115" t="s">
        <v>61</v>
      </c>
      <c r="N298" s="115" t="s">
        <v>54</v>
      </c>
      <c r="P298" s="155" t="s">
        <v>301</v>
      </c>
      <c r="Q298" s="155" t="s">
        <v>302</v>
      </c>
      <c r="R298" s="155" t="s">
        <v>281</v>
      </c>
      <c r="S298" s="155" t="s">
        <v>74</v>
      </c>
      <c r="U298" s="115" t="s">
        <v>299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78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1" t="str">
        <f>"("&amp;$A299&amp;", "&amp;$B299&amp;"]"</f>
        <v>(-1, 0]</v>
      </c>
      <c r="I299" s="170">
        <v>0</v>
      </c>
      <c r="J299" s="178" cm="1">
        <f t="array" ref="J299:J362">_xlfn.ANCHORARRAY(E299)*I299:I362</f>
        <v>0</v>
      </c>
      <c r="K299" s="178" cm="1">
        <f t="array" ref="K299:K362">J299:J362/SUM(_xlfn.ANCHORARRAY(J299))</f>
        <v>0</v>
      </c>
      <c r="L299" s="187" cm="1">
        <f t="array" ref="L299:L362">INT(_xlfn.ANCHORARRAY(K299)*$B$2)</f>
        <v>0</v>
      </c>
      <c r="M299" s="178" cm="1">
        <f t="array" ref="M299:M362">_xlfn.LET(_xlpm.x, L299:L362, _xlpm.x/SUM(_xlpm.x))</f>
        <v>0</v>
      </c>
      <c r="N299" s="197" cm="1">
        <f t="array" ref="N299:N362">M299:M362*_xlfn.ANCHORARRAY(F299)</f>
        <v>0</v>
      </c>
      <c r="O299" s="104"/>
      <c r="P299" s="178" cm="1">
        <f t="array" ref="P299:P362">_xlfn.ANCHORARRAY(M299)</f>
        <v>0</v>
      </c>
      <c r="Q299" s="178">
        <v>0</v>
      </c>
      <c r="R299" s="178">
        <v>0</v>
      </c>
      <c r="S299" s="188" cm="1">
        <f t="array" ref="S299:S362">_xlfn.LET(_xlpm.x, Q299:Q362/M299:M362, IF(ISERR(_xlpm.x), 0, ROUND(_xlpm.x,2)))</f>
        <v>0</v>
      </c>
      <c r="U299" s="178">
        <v>0</v>
      </c>
      <c r="V299" s="91">
        <f>SUMPRODUCT(U299:U362,M299:M362)</f>
        <v>0.36287126399939595</v>
      </c>
    </row>
    <row r="300" spans="1:22">
      <c r="A300" s="150">
        <v>0</v>
      </c>
      <c r="B300" s="150">
        <v>1</v>
      </c>
      <c r="C300" s="189">
        <v>475017</v>
      </c>
      <c r="D300" s="189">
        <v>26811240</v>
      </c>
      <c r="E300" s="178">
        <v>4.7508510059866019E-4</v>
      </c>
      <c r="F300" s="190">
        <v>0.56442695735100012</v>
      </c>
      <c r="G300" s="47">
        <v>242839</v>
      </c>
      <c r="H300" s="141" t="str">
        <f t="shared" ref="H300:H362" si="6">"("&amp;$A300&amp;", "&amp;$B300&amp;"]"</f>
        <v>(0, 1]</v>
      </c>
      <c r="I300" s="170">
        <v>0</v>
      </c>
      <c r="J300" s="178">
        <v>0</v>
      </c>
      <c r="K300" s="178">
        <v>0</v>
      </c>
      <c r="L300" s="187">
        <v>0</v>
      </c>
      <c r="M300" s="178">
        <v>0</v>
      </c>
      <c r="N300" s="178">
        <v>0</v>
      </c>
      <c r="O300" s="104"/>
      <c r="P300" s="178">
        <v>0</v>
      </c>
      <c r="Q300" s="178">
        <v>0</v>
      </c>
      <c r="R300" s="178">
        <v>0</v>
      </c>
      <c r="S300" s="188">
        <v>0</v>
      </c>
      <c r="U300" s="178">
        <v>0.1058891505320077</v>
      </c>
      <c r="V300" s="200">
        <f>V299*12</f>
        <v>4.3544551679927519</v>
      </c>
    </row>
    <row r="301" spans="1:22">
      <c r="A301" s="150">
        <v>1</v>
      </c>
      <c r="B301" s="150">
        <v>2</v>
      </c>
      <c r="C301" s="189">
        <v>464202</v>
      </c>
      <c r="D301" s="189">
        <v>72048480</v>
      </c>
      <c r="E301" s="178">
        <v>4.642685501110471E-4</v>
      </c>
      <c r="F301" s="190">
        <v>1.5520932697403285</v>
      </c>
      <c r="G301" s="81">
        <f>1+G300*G299</f>
        <v>1.242839</v>
      </c>
      <c r="H301" s="141" t="str">
        <f t="shared" si="6"/>
        <v>(1, 2]</v>
      </c>
      <c r="I301" s="170">
        <v>0</v>
      </c>
      <c r="J301" s="178">
        <v>0</v>
      </c>
      <c r="K301" s="178">
        <v>0</v>
      </c>
      <c r="L301" s="187">
        <v>0</v>
      </c>
      <c r="M301" s="178">
        <v>0</v>
      </c>
      <c r="N301" s="178">
        <v>0</v>
      </c>
      <c r="O301" s="104"/>
      <c r="P301" s="178">
        <v>0</v>
      </c>
      <c r="Q301" s="178">
        <v>0</v>
      </c>
      <c r="R301" s="178">
        <v>0</v>
      </c>
      <c r="S301" s="188">
        <v>0</v>
      </c>
      <c r="U301" s="178">
        <v>0.15170441803094861</v>
      </c>
    </row>
    <row r="302" spans="1:22" ht="16.2" customHeight="1">
      <c r="A302" s="150">
        <v>2</v>
      </c>
      <c r="B302" s="150">
        <v>3</v>
      </c>
      <c r="C302" s="189">
        <v>482666</v>
      </c>
      <c r="D302" s="189">
        <v>123747330</v>
      </c>
      <c r="E302" s="178">
        <v>4.8273519719410662E-4</v>
      </c>
      <c r="F302" s="190">
        <v>2.563829438990938</v>
      </c>
      <c r="G302" s="104"/>
      <c r="H302" s="141" t="str">
        <f t="shared" si="6"/>
        <v>(2, 3]</v>
      </c>
      <c r="I302" s="170">
        <v>0</v>
      </c>
      <c r="J302" s="178">
        <v>0</v>
      </c>
      <c r="K302" s="178">
        <v>0</v>
      </c>
      <c r="L302" s="187">
        <v>0</v>
      </c>
      <c r="M302" s="178">
        <v>0</v>
      </c>
      <c r="N302" s="178">
        <v>0</v>
      </c>
      <c r="O302" s="104"/>
      <c r="P302" s="178">
        <v>0</v>
      </c>
      <c r="Q302" s="178">
        <v>0</v>
      </c>
      <c r="R302" s="178">
        <v>0</v>
      </c>
      <c r="S302" s="188">
        <v>0</v>
      </c>
      <c r="U302" s="178">
        <v>0.17677620747899339</v>
      </c>
    </row>
    <row r="303" spans="1:22">
      <c r="A303" s="150">
        <v>3</v>
      </c>
      <c r="B303" s="150">
        <v>4</v>
      </c>
      <c r="C303" s="189">
        <v>481888</v>
      </c>
      <c r="D303" s="189">
        <v>171259550</v>
      </c>
      <c r="E303" s="178">
        <v>4.8195708565648633E-4</v>
      </c>
      <c r="F303" s="190">
        <v>3.5539285062089117</v>
      </c>
      <c r="G303" s="104"/>
      <c r="H303" s="141" t="str">
        <f t="shared" si="6"/>
        <v>(3, 4]</v>
      </c>
      <c r="I303" s="170">
        <v>0</v>
      </c>
      <c r="J303" s="178">
        <v>0</v>
      </c>
      <c r="K303" s="178">
        <v>0</v>
      </c>
      <c r="L303" s="187">
        <v>0</v>
      </c>
      <c r="M303" s="178">
        <v>0</v>
      </c>
      <c r="N303" s="178">
        <v>0</v>
      </c>
      <c r="O303" s="104"/>
      <c r="P303" s="178">
        <v>0</v>
      </c>
      <c r="Q303" s="178">
        <v>0</v>
      </c>
      <c r="R303" s="178">
        <v>3.614457831325301E-2</v>
      </c>
      <c r="S303" s="188">
        <v>0</v>
      </c>
      <c r="U303" s="178">
        <v>0.1955627891039918</v>
      </c>
    </row>
    <row r="304" spans="1:22">
      <c r="A304" s="150">
        <v>4</v>
      </c>
      <c r="B304" s="150">
        <v>5</v>
      </c>
      <c r="C304" s="189">
        <v>512172</v>
      </c>
      <c r="D304" s="189">
        <v>233140790</v>
      </c>
      <c r="E304" s="178">
        <v>5.1224542730853213E-4</v>
      </c>
      <c r="F304" s="190">
        <v>4.5520018665604525</v>
      </c>
      <c r="G304" s="104"/>
      <c r="H304" s="141" t="str">
        <f t="shared" si="6"/>
        <v>(4, 5]</v>
      </c>
      <c r="I304" s="170">
        <v>0</v>
      </c>
      <c r="J304" s="178">
        <v>0</v>
      </c>
      <c r="K304" s="178">
        <v>0</v>
      </c>
      <c r="L304" s="187">
        <v>0</v>
      </c>
      <c r="M304" s="178">
        <v>0</v>
      </c>
      <c r="N304" s="178">
        <v>0</v>
      </c>
      <c r="O304" s="104"/>
      <c r="P304" s="178">
        <v>0</v>
      </c>
      <c r="Q304" s="178">
        <v>0</v>
      </c>
      <c r="R304" s="178">
        <v>0</v>
      </c>
      <c r="S304" s="188">
        <v>0</v>
      </c>
      <c r="U304" s="178">
        <v>0.2078578548036045</v>
      </c>
    </row>
    <row r="305" spans="1:21">
      <c r="A305" s="150">
        <v>5</v>
      </c>
      <c r="B305" s="150">
        <v>6</v>
      </c>
      <c r="C305" s="189">
        <v>546528</v>
      </c>
      <c r="D305" s="189">
        <v>303496465</v>
      </c>
      <c r="E305" s="178">
        <v>5.466063527410273E-4</v>
      </c>
      <c r="F305" s="190">
        <v>5.5531732134492655</v>
      </c>
      <c r="G305" s="104"/>
      <c r="H305" s="141" t="str">
        <f t="shared" si="6"/>
        <v>(5, 6]</v>
      </c>
      <c r="I305" s="170">
        <v>0</v>
      </c>
      <c r="J305" s="178">
        <v>0</v>
      </c>
      <c r="K305" s="178">
        <v>0</v>
      </c>
      <c r="L305" s="187">
        <v>0</v>
      </c>
      <c r="M305" s="178">
        <v>0</v>
      </c>
      <c r="N305" s="178">
        <v>0</v>
      </c>
      <c r="O305" s="104"/>
      <c r="P305" s="178">
        <v>0</v>
      </c>
      <c r="Q305" s="178">
        <v>0</v>
      </c>
      <c r="R305" s="178">
        <v>0</v>
      </c>
      <c r="S305" s="188">
        <v>0</v>
      </c>
      <c r="U305" s="178">
        <v>0.21803709019489351</v>
      </c>
    </row>
    <row r="306" spans="1:21">
      <c r="A306" s="150">
        <v>6</v>
      </c>
      <c r="B306" s="150">
        <v>7</v>
      </c>
      <c r="C306" s="189">
        <v>558333</v>
      </c>
      <c r="D306" s="189">
        <v>365785705</v>
      </c>
      <c r="E306" s="178">
        <v>5.5841304515954538E-4</v>
      </c>
      <c r="F306" s="190">
        <v>6.551389672471446</v>
      </c>
      <c r="G306" s="104"/>
      <c r="H306" s="141" t="str">
        <f t="shared" si="6"/>
        <v>(6, 7]</v>
      </c>
      <c r="I306" s="170">
        <v>0</v>
      </c>
      <c r="J306" s="178">
        <v>0</v>
      </c>
      <c r="K306" s="178">
        <v>0</v>
      </c>
      <c r="L306" s="187">
        <v>0</v>
      </c>
      <c r="M306" s="178">
        <v>0</v>
      </c>
      <c r="N306" s="178">
        <v>0</v>
      </c>
      <c r="O306" s="104"/>
      <c r="P306" s="178">
        <v>0</v>
      </c>
      <c r="Q306" s="178">
        <v>0</v>
      </c>
      <c r="R306" s="178">
        <v>1.2048192771084338E-2</v>
      </c>
      <c r="S306" s="188">
        <v>0</v>
      </c>
      <c r="U306" s="178">
        <v>0.22959410003327049</v>
      </c>
    </row>
    <row r="307" spans="1:21">
      <c r="A307" s="150">
        <v>7</v>
      </c>
      <c r="B307" s="150">
        <v>8</v>
      </c>
      <c r="C307" s="189">
        <v>582019</v>
      </c>
      <c r="D307" s="189">
        <v>439353295</v>
      </c>
      <c r="E307" s="178">
        <v>5.8210244089228723E-4</v>
      </c>
      <c r="F307" s="190">
        <v>7.5487792494746735</v>
      </c>
      <c r="G307" s="104"/>
      <c r="H307" s="141" t="str">
        <f t="shared" si="6"/>
        <v>(7, 8]</v>
      </c>
      <c r="I307" s="170">
        <v>0</v>
      </c>
      <c r="J307" s="178">
        <v>0</v>
      </c>
      <c r="K307" s="178">
        <v>0</v>
      </c>
      <c r="L307" s="187">
        <v>0</v>
      </c>
      <c r="M307" s="178">
        <v>0</v>
      </c>
      <c r="N307" s="178">
        <v>0</v>
      </c>
      <c r="O307" s="104"/>
      <c r="P307" s="178">
        <v>0</v>
      </c>
      <c r="Q307" s="178">
        <v>0</v>
      </c>
      <c r="R307" s="178">
        <v>3.614457831325301E-2</v>
      </c>
      <c r="S307" s="188">
        <v>0</v>
      </c>
      <c r="U307" s="178">
        <v>0.23616206872221829</v>
      </c>
    </row>
    <row r="308" spans="1:21">
      <c r="A308" s="150">
        <v>8</v>
      </c>
      <c r="B308" s="150">
        <v>9</v>
      </c>
      <c r="C308" s="189">
        <v>605777</v>
      </c>
      <c r="D308" s="189">
        <v>517830840</v>
      </c>
      <c r="E308" s="178">
        <v>6.0586384694727685E-4</v>
      </c>
      <c r="F308" s="190">
        <v>8.5482089943989283</v>
      </c>
      <c r="G308" s="104"/>
      <c r="H308" s="141" t="str">
        <f t="shared" si="6"/>
        <v>(8, 9]</v>
      </c>
      <c r="I308" s="170">
        <v>0</v>
      </c>
      <c r="J308" s="178">
        <v>0</v>
      </c>
      <c r="K308" s="178">
        <v>0</v>
      </c>
      <c r="L308" s="187">
        <v>0</v>
      </c>
      <c r="M308" s="178">
        <v>0</v>
      </c>
      <c r="N308" s="178">
        <v>0</v>
      </c>
      <c r="O308" s="104"/>
      <c r="P308" s="178">
        <v>0</v>
      </c>
      <c r="Q308" s="178">
        <v>0</v>
      </c>
      <c r="R308" s="178">
        <v>2.4096385542168676E-2</v>
      </c>
      <c r="S308" s="188">
        <v>0</v>
      </c>
      <c r="U308" s="178">
        <v>0.2460493890985542</v>
      </c>
    </row>
    <row r="309" spans="1:21">
      <c r="A309" s="150">
        <v>9</v>
      </c>
      <c r="B309" s="150">
        <v>10</v>
      </c>
      <c r="C309" s="189">
        <v>627876</v>
      </c>
      <c r="D309" s="189">
        <v>599383120</v>
      </c>
      <c r="E309" s="178">
        <v>6.2796601516047713E-4</v>
      </c>
      <c r="F309" s="190">
        <v>9.5462021163414423</v>
      </c>
      <c r="G309" s="104"/>
      <c r="H309" s="141" t="str">
        <f t="shared" si="6"/>
        <v>(9, 10]</v>
      </c>
      <c r="I309" s="170">
        <v>0</v>
      </c>
      <c r="J309" s="178">
        <v>0</v>
      </c>
      <c r="K309" s="178">
        <v>0</v>
      </c>
      <c r="L309" s="187">
        <v>0</v>
      </c>
      <c r="M309" s="178">
        <v>0</v>
      </c>
      <c r="N309" s="178">
        <v>0</v>
      </c>
      <c r="O309" s="104"/>
      <c r="P309" s="178">
        <v>0</v>
      </c>
      <c r="Q309" s="178">
        <v>0</v>
      </c>
      <c r="R309" s="178">
        <v>1.2048192771084338E-2</v>
      </c>
      <c r="S309" s="188">
        <v>0</v>
      </c>
      <c r="U309" s="178">
        <v>0.24911116572458419</v>
      </c>
    </row>
    <row r="310" spans="1:21">
      <c r="A310" s="150">
        <v>10</v>
      </c>
      <c r="B310" s="150">
        <v>15</v>
      </c>
      <c r="C310" s="189">
        <v>3534093</v>
      </c>
      <c r="D310" s="189">
        <v>4457259810</v>
      </c>
      <c r="E310" s="178">
        <v>3.534599663654187E-3</v>
      </c>
      <c r="F310" s="190">
        <v>12.612174637169989</v>
      </c>
      <c r="G310" s="104"/>
      <c r="H310" s="141" t="str">
        <f t="shared" si="6"/>
        <v>(10, 15]</v>
      </c>
      <c r="I310" s="170">
        <v>3.08</v>
      </c>
      <c r="J310" s="178">
        <v>1.0886566964054897E-2</v>
      </c>
      <c r="K310" s="178">
        <v>1.0446810020824772E-2</v>
      </c>
      <c r="L310" s="187">
        <v>10446810</v>
      </c>
      <c r="M310" s="178">
        <v>1.0446810188042584E-2</v>
      </c>
      <c r="N310" s="178">
        <v>0.13175699449295972</v>
      </c>
      <c r="O310" s="104"/>
      <c r="P310" s="178">
        <v>1.0446810188042584E-2</v>
      </c>
      <c r="Q310" s="178">
        <v>1.1910025238200506E-2</v>
      </c>
      <c r="R310" s="178">
        <v>7.2289156626506021E-2</v>
      </c>
      <c r="S310" s="188">
        <v>1.1399999999999999</v>
      </c>
      <c r="T310" s="91"/>
      <c r="U310" s="178">
        <v>0.26623994018568342</v>
      </c>
    </row>
    <row r="311" spans="1:21">
      <c r="A311" s="150">
        <v>15</v>
      </c>
      <c r="B311" s="150">
        <v>20</v>
      </c>
      <c r="C311" s="189">
        <v>4155171</v>
      </c>
      <c r="D311" s="189">
        <v>7312728025</v>
      </c>
      <c r="E311" s="178">
        <v>4.1557667042224503E-3</v>
      </c>
      <c r="F311" s="190">
        <v>17.599102479777606</v>
      </c>
      <c r="G311" s="104"/>
      <c r="H311" s="179" t="str">
        <f t="shared" si="6"/>
        <v>(15, 20]</v>
      </c>
      <c r="I311" s="170">
        <v>9.24</v>
      </c>
      <c r="J311" s="178">
        <v>3.8399284347015443E-2</v>
      </c>
      <c r="K311" s="178">
        <v>3.6848166169685247E-2</v>
      </c>
      <c r="L311" s="187">
        <v>36848166</v>
      </c>
      <c r="M311" s="178">
        <v>3.6848166663266999E-2</v>
      </c>
      <c r="N311" s="178">
        <v>0.64849466129876077</v>
      </c>
      <c r="O311" s="104"/>
      <c r="P311" s="178">
        <v>3.6848166663266999E-2</v>
      </c>
      <c r="Q311" s="178">
        <v>4.186222683724454E-2</v>
      </c>
      <c r="R311" s="178">
        <v>7.2289156626506021E-2</v>
      </c>
      <c r="S311" s="188">
        <v>1.1399999999999999</v>
      </c>
      <c r="T311" s="91"/>
      <c r="U311" s="178">
        <v>0.28653505966539411</v>
      </c>
    </row>
    <row r="312" spans="1:21">
      <c r="A312" s="150">
        <v>20</v>
      </c>
      <c r="B312" s="150">
        <v>25</v>
      </c>
      <c r="C312" s="189">
        <v>4742372</v>
      </c>
      <c r="D312" s="189">
        <v>10711393055</v>
      </c>
      <c r="E312" s="178">
        <v>4.7430518880298379E-3</v>
      </c>
      <c r="F312" s="190">
        <v>22.586572826846986</v>
      </c>
      <c r="G312" s="104"/>
      <c r="H312" s="141" t="str">
        <f t="shared" si="6"/>
        <v>(20, 25]</v>
      </c>
      <c r="I312" s="170">
        <v>21.55</v>
      </c>
      <c r="J312" s="178">
        <v>0.10221276818704302</v>
      </c>
      <c r="K312" s="178">
        <v>9.8083939085505806E-2</v>
      </c>
      <c r="L312" s="187">
        <v>98083939</v>
      </c>
      <c r="M312" s="178">
        <v>9.8083940765510927E-2</v>
      </c>
      <c r="N312" s="178">
        <v>2.2153800712443585</v>
      </c>
      <c r="O312" s="104"/>
      <c r="P312" s="178">
        <v>9.8083940765510927E-2</v>
      </c>
      <c r="Q312" s="178">
        <v>0.11100911122018223</v>
      </c>
      <c r="R312" s="178">
        <v>7.2289156626506021E-2</v>
      </c>
      <c r="S312" s="188">
        <v>1.1299999999999999</v>
      </c>
      <c r="T312" s="91"/>
      <c r="U312" s="178">
        <v>0.30237898056905232</v>
      </c>
    </row>
    <row r="313" spans="1:21">
      <c r="A313" s="150">
        <v>25</v>
      </c>
      <c r="B313" s="150">
        <v>30</v>
      </c>
      <c r="C313" s="189">
        <v>5298996</v>
      </c>
      <c r="D313" s="189">
        <v>14612769155</v>
      </c>
      <c r="E313" s="178">
        <v>5.2997556881793665E-3</v>
      </c>
      <c r="F313" s="190">
        <v>27.57648647970295</v>
      </c>
      <c r="G313" s="104"/>
      <c r="H313" s="141" t="str">
        <f t="shared" si="6"/>
        <v>(25, 30]</v>
      </c>
      <c r="I313" s="170">
        <v>19.489999999999998</v>
      </c>
      <c r="J313" s="178">
        <v>0.10329223836261585</v>
      </c>
      <c r="K313" s="178">
        <v>9.9119804651261287E-2</v>
      </c>
      <c r="L313" s="187">
        <v>99119804</v>
      </c>
      <c r="M313" s="178">
        <v>9.9119805784156509E-2</v>
      </c>
      <c r="N313" s="178">
        <v>2.7333759840775742</v>
      </c>
      <c r="O313" s="104"/>
      <c r="P313" s="178">
        <v>9.9119805784156509E-2</v>
      </c>
      <c r="Q313" s="178">
        <v>0.1113663652273273</v>
      </c>
      <c r="R313" s="178">
        <v>8.4337349397590355E-2</v>
      </c>
      <c r="S313" s="188">
        <v>1.1200000000000001</v>
      </c>
      <c r="T313" s="91"/>
      <c r="U313" s="178">
        <v>0.3162044578648337</v>
      </c>
    </row>
    <row r="314" spans="1:21">
      <c r="A314" s="150">
        <v>30</v>
      </c>
      <c r="B314" s="150">
        <v>35</v>
      </c>
      <c r="C314" s="189">
        <v>5795685</v>
      </c>
      <c r="D314" s="189">
        <v>18876219015</v>
      </c>
      <c r="E314" s="178">
        <v>5.7965158957745642E-3</v>
      </c>
      <c r="F314" s="190">
        <v>32.569435735378995</v>
      </c>
      <c r="G314" s="104"/>
      <c r="H314" s="141" t="str">
        <f t="shared" si="6"/>
        <v>(30, 35]</v>
      </c>
      <c r="I314" s="170">
        <v>12.93</v>
      </c>
      <c r="J314" s="178">
        <v>7.4948950532365111E-2</v>
      </c>
      <c r="K314" s="178">
        <v>7.1921428495965264E-2</v>
      </c>
      <c r="L314" s="187">
        <v>71921428</v>
      </c>
      <c r="M314" s="178">
        <v>7.1921429294585726E-2</v>
      </c>
      <c r="N314" s="178">
        <v>2.342440369406614</v>
      </c>
      <c r="O314" s="104"/>
      <c r="P314" s="178">
        <v>7.1921429294585726E-2</v>
      </c>
      <c r="Q314" s="178">
        <v>8.0584666611693334E-2</v>
      </c>
      <c r="R314" s="178">
        <v>3.614457831325301E-2</v>
      </c>
      <c r="S314" s="188">
        <v>1.1200000000000001</v>
      </c>
      <c r="T314" s="91"/>
      <c r="U314" s="178">
        <v>0.32743314564967207</v>
      </c>
    </row>
    <row r="315" spans="1:21">
      <c r="A315" s="150">
        <v>35</v>
      </c>
      <c r="B315" s="150">
        <v>40</v>
      </c>
      <c r="C315" s="189">
        <v>6258003</v>
      </c>
      <c r="D315" s="189">
        <v>23506653795</v>
      </c>
      <c r="E315" s="178">
        <v>6.2589001757867978E-3</v>
      </c>
      <c r="F315" s="190">
        <v>37.562547980561845</v>
      </c>
      <c r="G315" s="104"/>
      <c r="H315" s="179" t="str">
        <f t="shared" si="6"/>
        <v>(35, 40]</v>
      </c>
      <c r="I315" s="170">
        <v>11.85</v>
      </c>
      <c r="J315" s="178">
        <v>7.4167967083073549E-2</v>
      </c>
      <c r="K315" s="178">
        <v>7.1171992447751353E-2</v>
      </c>
      <c r="L315" s="187">
        <v>71171992</v>
      </c>
      <c r="M315" s="178">
        <v>7.1171993281095886E-2</v>
      </c>
      <c r="N315" s="178">
        <v>2.6734014124933894</v>
      </c>
      <c r="O315" s="104"/>
      <c r="P315" s="178">
        <v>7.1171993281095886E-2</v>
      </c>
      <c r="Q315" s="178">
        <v>7.9365330587306618E-2</v>
      </c>
      <c r="R315" s="178">
        <v>2.4096385542168676E-2</v>
      </c>
      <c r="S315" s="188">
        <v>1.1200000000000001</v>
      </c>
      <c r="T315" s="91"/>
      <c r="U315" s="178">
        <v>0.33705596911860491</v>
      </c>
    </row>
    <row r="316" spans="1:21">
      <c r="A316" s="150">
        <v>40</v>
      </c>
      <c r="B316" s="150">
        <v>45</v>
      </c>
      <c r="C316" s="189">
        <v>6667790</v>
      </c>
      <c r="D316" s="189">
        <v>28377119165</v>
      </c>
      <c r="E316" s="178">
        <v>6.6687459247158328E-3</v>
      </c>
      <c r="F316" s="190">
        <v>42.558507638962837</v>
      </c>
      <c r="G316" s="104"/>
      <c r="H316" s="141" t="str">
        <f t="shared" si="6"/>
        <v>(40, 45]</v>
      </c>
      <c r="I316" s="170">
        <v>11.25</v>
      </c>
      <c r="J316" s="178">
        <v>7.502339165305312E-2</v>
      </c>
      <c r="K316" s="178">
        <v>7.1992862608126845E-2</v>
      </c>
      <c r="L316" s="187">
        <v>71992862</v>
      </c>
      <c r="M316" s="178">
        <v>7.199286329587154E-2</v>
      </c>
      <c r="N316" s="178">
        <v>3.0639088225281563</v>
      </c>
      <c r="O316" s="104"/>
      <c r="P316" s="178">
        <v>7.199286329587154E-2</v>
      </c>
      <c r="Q316" s="178">
        <v>8.0320283606405668E-2</v>
      </c>
      <c r="R316" s="178">
        <v>3.614457831325301E-2</v>
      </c>
      <c r="S316" s="188">
        <v>1.1200000000000001</v>
      </c>
      <c r="T316" s="91"/>
      <c r="U316" s="178">
        <v>0.34630663093382918</v>
      </c>
    </row>
    <row r="317" spans="1:21">
      <c r="A317" s="150">
        <v>45</v>
      </c>
      <c r="B317" s="150">
        <v>50</v>
      </c>
      <c r="C317" s="189">
        <v>7047147</v>
      </c>
      <c r="D317" s="189">
        <v>33511998745</v>
      </c>
      <c r="E317" s="178">
        <v>7.0481573110615968E-3</v>
      </c>
      <c r="F317" s="190">
        <v>47.553994183745566</v>
      </c>
      <c r="G317" s="104"/>
      <c r="H317" s="141" t="str">
        <f t="shared" si="6"/>
        <v>(45, 50]</v>
      </c>
      <c r="I317" s="170">
        <v>10.78</v>
      </c>
      <c r="J317" s="178">
        <v>7.5979135813244003E-2</v>
      </c>
      <c r="K317" s="178">
        <v>7.2910000003505337E-2</v>
      </c>
      <c r="L317" s="187">
        <v>72910000</v>
      </c>
      <c r="M317" s="178">
        <v>7.2910001312380027E-2</v>
      </c>
      <c r="N317" s="178">
        <v>3.4671617783458015</v>
      </c>
      <c r="O317" s="104">
        <v>1.5</v>
      </c>
      <c r="P317" s="178">
        <v>7.2910001312380027E-2</v>
      </c>
      <c r="Q317" s="178">
        <v>8.1177459623549192E-2</v>
      </c>
      <c r="R317" s="178">
        <v>2.4096385542168676E-2</v>
      </c>
      <c r="S317" s="188">
        <v>1.1100000000000001</v>
      </c>
      <c r="T317" s="91"/>
      <c r="U317" s="178">
        <v>0.35514780883072311</v>
      </c>
    </row>
    <row r="318" spans="1:21">
      <c r="A318" s="150">
        <v>50</v>
      </c>
      <c r="B318" s="150">
        <v>60</v>
      </c>
      <c r="C318" s="189">
        <v>15099345</v>
      </c>
      <c r="D318" s="189">
        <v>83199511155</v>
      </c>
      <c r="E318" s="178">
        <v>1.5101509710807986E-2</v>
      </c>
      <c r="F318" s="190">
        <v>55.101404170180892</v>
      </c>
      <c r="G318" s="104">
        <v>3.34</v>
      </c>
      <c r="H318" s="179" t="str">
        <f t="shared" si="6"/>
        <v>(50, 60]</v>
      </c>
      <c r="I318" s="170" cm="1">
        <f t="array" ref="I318:I362">G318:G362*G301</f>
        <v>4.1510822599999999</v>
      </c>
      <c r="J318" s="178">
        <v>6.2687609059752764E-2</v>
      </c>
      <c r="K318" s="178">
        <v>6.015537723409612E-2</v>
      </c>
      <c r="L318" s="187">
        <v>60155377</v>
      </c>
      <c r="M318" s="178">
        <v>6.0155378082796807E-2</v>
      </c>
      <c r="N318" s="178">
        <v>3.3146458007502284</v>
      </c>
      <c r="O318" s="104" cm="1">
        <f t="array" ref="O318:O362">G318:G362*O317</f>
        <v>5.01</v>
      </c>
      <c r="P318" s="178">
        <v>6.0155378082796807E-2</v>
      </c>
      <c r="Q318" s="178">
        <v>5.3735220074704403E-2</v>
      </c>
      <c r="R318" s="178">
        <v>2.4096385542168676E-2</v>
      </c>
      <c r="S318" s="188">
        <v>0.89</v>
      </c>
      <c r="T318" s="91"/>
      <c r="U318" s="178">
        <v>0.36609409525769698</v>
      </c>
    </row>
    <row r="319" spans="1:21">
      <c r="A319" s="150">
        <v>60</v>
      </c>
      <c r="B319" s="150">
        <v>70</v>
      </c>
      <c r="C319" s="189">
        <v>16242504</v>
      </c>
      <c r="D319" s="189">
        <v>105711953105</v>
      </c>
      <c r="E319" s="178">
        <v>1.6244832599284113E-2</v>
      </c>
      <c r="F319" s="190">
        <v>65.083532135808625</v>
      </c>
      <c r="G319" s="104">
        <v>4.46</v>
      </c>
      <c r="H319" s="141" t="str">
        <f t="shared" si="6"/>
        <v>(60, 70]</v>
      </c>
      <c r="I319" s="170">
        <v>5.5430619400000003</v>
      </c>
      <c r="J319" s="178">
        <v>9.0046113302763034E-2</v>
      </c>
      <c r="K319" s="178">
        <v>8.6408749598803639E-2</v>
      </c>
      <c r="L319" s="187">
        <v>86408749</v>
      </c>
      <c r="M319" s="178">
        <v>8.6408750555357516E-2</v>
      </c>
      <c r="N319" s="178">
        <v>5.6237866935846821</v>
      </c>
      <c r="O319" s="104">
        <v>6.6899999999999995</v>
      </c>
      <c r="P319" s="178">
        <v>8.6408750555357516E-2</v>
      </c>
      <c r="Q319" s="178">
        <v>7.6811535536230713E-2</v>
      </c>
      <c r="R319" s="178">
        <v>6.0240963855421686E-2</v>
      </c>
      <c r="S319" s="188">
        <v>0.89</v>
      </c>
      <c r="T319" s="91"/>
      <c r="U319" s="178">
        <v>0.37920328529188319</v>
      </c>
    </row>
    <row r="320" spans="1:21">
      <c r="A320" s="150">
        <v>70</v>
      </c>
      <c r="B320" s="150">
        <v>80</v>
      </c>
      <c r="C320" s="189">
        <v>17150600</v>
      </c>
      <c r="D320" s="189">
        <v>128751694875</v>
      </c>
      <c r="E320" s="178">
        <v>1.7153058788058916E-2</v>
      </c>
      <c r="F320" s="190">
        <v>75.071248163329571</v>
      </c>
      <c r="G320" s="104">
        <v>3.81</v>
      </c>
      <c r="H320" s="141" t="str">
        <f t="shared" si="6"/>
        <v>(70, 80]</v>
      </c>
      <c r="I320" s="170">
        <v>4.7352165900000003</v>
      </c>
      <c r="J320" s="178">
        <v>8.1223448542461871E-2</v>
      </c>
      <c r="K320" s="178">
        <v>7.7942471576300035E-2</v>
      </c>
      <c r="L320" s="187">
        <v>77942471</v>
      </c>
      <c r="M320" s="178">
        <v>7.7942472402964508E-2</v>
      </c>
      <c r="N320" s="178">
        <v>5.8512386882264149</v>
      </c>
      <c r="O320" s="104">
        <v>5.7149999999999999</v>
      </c>
      <c r="P320" s="178">
        <v>7.7942472402964508E-2</v>
      </c>
      <c r="Q320" s="178">
        <v>6.8980185379603709E-2</v>
      </c>
      <c r="R320" s="178">
        <v>4.8192771084337352E-2</v>
      </c>
      <c r="S320" s="188">
        <v>0.89</v>
      </c>
      <c r="T320" s="91"/>
      <c r="U320" s="178">
        <v>0.39031090064681029</v>
      </c>
    </row>
    <row r="321" spans="1:21">
      <c r="A321" s="150">
        <v>80</v>
      </c>
      <c r="B321" s="150">
        <v>90</v>
      </c>
      <c r="C321" s="189">
        <v>17876778</v>
      </c>
      <c r="D321" s="189">
        <v>152060815890</v>
      </c>
      <c r="E321" s="178">
        <v>1.7879340896241432E-2</v>
      </c>
      <c r="F321" s="190">
        <v>85.060527064776437</v>
      </c>
      <c r="G321" s="104">
        <v>1.67</v>
      </c>
      <c r="H321" s="141" t="str">
        <f t="shared" si="6"/>
        <v>(80, 90]</v>
      </c>
      <c r="I321" s="170">
        <v>2.07554113</v>
      </c>
      <c r="J321" s="178">
        <v>3.7109307407440152E-2</v>
      </c>
      <c r="K321" s="178">
        <v>3.561029714600833E-2</v>
      </c>
      <c r="L321" s="187">
        <v>35610297</v>
      </c>
      <c r="M321" s="178">
        <v>3.5610297640985354E-2</v>
      </c>
      <c r="N321" s="178">
        <v>3.0290306862757794</v>
      </c>
      <c r="O321" s="104">
        <v>2.5049999999999999</v>
      </c>
      <c r="P321" s="178">
        <v>3.5610297640985354E-2</v>
      </c>
      <c r="Q321" s="178">
        <v>3.1481220629624412E-2</v>
      </c>
      <c r="R321" s="178">
        <v>2.4096385542168676E-2</v>
      </c>
      <c r="S321" s="188">
        <v>0.88</v>
      </c>
      <c r="T321" s="91"/>
      <c r="U321" s="178">
        <v>0.40047450541398422</v>
      </c>
    </row>
    <row r="322" spans="1:21">
      <c r="A322" s="150">
        <v>90</v>
      </c>
      <c r="B322" s="150">
        <v>100</v>
      </c>
      <c r="C322" s="189">
        <v>18420935</v>
      </c>
      <c r="D322" s="189">
        <v>175092955500</v>
      </c>
      <c r="E322" s="178">
        <v>1.8423575909065109E-2</v>
      </c>
      <c r="F322" s="190">
        <v>95.051068526109006</v>
      </c>
      <c r="G322" s="104">
        <v>1.67</v>
      </c>
      <c r="H322" s="141" t="str">
        <f t="shared" si="6"/>
        <v>(90, 100]</v>
      </c>
      <c r="I322" s="170">
        <v>2.07554113</v>
      </c>
      <c r="J322" s="178">
        <v>3.823888956094177E-2</v>
      </c>
      <c r="K322" s="178">
        <v>3.6694250443637264E-2</v>
      </c>
      <c r="L322" s="187">
        <v>36694250</v>
      </c>
      <c r="M322" s="178">
        <v>3.6694250660496509E-2</v>
      </c>
      <c r="N322" s="178">
        <v>3.4878277340450743</v>
      </c>
      <c r="O322" s="104">
        <v>2.5049999999999999</v>
      </c>
      <c r="P322" s="178">
        <v>3.6694250660496509E-2</v>
      </c>
      <c r="Q322" s="178">
        <v>3.2284777645695553E-2</v>
      </c>
      <c r="R322" s="178">
        <v>1.2048192771084338E-2</v>
      </c>
      <c r="S322" s="188">
        <v>0.88</v>
      </c>
      <c r="T322" s="91"/>
      <c r="U322" s="198">
        <v>0.40980344805207769</v>
      </c>
    </row>
    <row r="323" spans="1:21">
      <c r="A323" s="150">
        <v>100</v>
      </c>
      <c r="B323" s="150">
        <v>120</v>
      </c>
      <c r="C323" s="189">
        <v>37925521</v>
      </c>
      <c r="D323" s="189">
        <v>417468975170</v>
      </c>
      <c r="E323" s="178">
        <v>3.7930958175268675E-2</v>
      </c>
      <c r="F323" s="190">
        <v>110.07600269222407</v>
      </c>
      <c r="G323" s="104">
        <v>1.67</v>
      </c>
      <c r="H323" s="140" t="str">
        <f t="shared" si="6"/>
        <v>(100, 120]</v>
      </c>
      <c r="I323" s="170">
        <v>2.07554113</v>
      </c>
      <c r="J323" s="178">
        <v>7.8727263793079885E-2</v>
      </c>
      <c r="K323" s="178">
        <v>7.5547118850341988E-2</v>
      </c>
      <c r="L323" s="187">
        <v>75547118</v>
      </c>
      <c r="M323" s="178">
        <v>7.5547119359848147E-2</v>
      </c>
      <c r="N323" s="178">
        <v>8.3159249140444178</v>
      </c>
      <c r="O323" s="104">
        <v>2.5049999999999999</v>
      </c>
      <c r="P323" s="178">
        <v>7.5547119359848147E-2</v>
      </c>
      <c r="Q323" s="178">
        <v>6.5975688319513767E-2</v>
      </c>
      <c r="R323" s="178">
        <v>6.0240963855421686E-2</v>
      </c>
      <c r="S323" s="188">
        <v>0.87</v>
      </c>
      <c r="T323" s="91"/>
      <c r="U323" s="198">
        <v>0.421465812891617</v>
      </c>
    </row>
    <row r="324" spans="1:21">
      <c r="A324" s="150">
        <v>120</v>
      </c>
      <c r="B324" s="150">
        <v>140</v>
      </c>
      <c r="C324" s="189">
        <v>38519225</v>
      </c>
      <c r="D324" s="189">
        <v>500891893830</v>
      </c>
      <c r="E324" s="178">
        <v>3.8524747291375734E-2</v>
      </c>
      <c r="F324" s="190">
        <v>130.0368566164039</v>
      </c>
      <c r="G324" s="104">
        <v>1</v>
      </c>
      <c r="H324" s="141" t="str">
        <f t="shared" si="6"/>
        <v>(120, 140]</v>
      </c>
      <c r="I324" s="170">
        <v>1.242839</v>
      </c>
      <c r="J324" s="178">
        <v>4.7880058398866124E-2</v>
      </c>
      <c r="K324" s="178">
        <v>4.5945969517340264E-2</v>
      </c>
      <c r="L324" s="187">
        <v>45945969</v>
      </c>
      <c r="M324" s="178">
        <v>4.5945969827027457E-2</v>
      </c>
      <c r="N324" s="178">
        <v>5.9746694904987887</v>
      </c>
      <c r="O324" s="104">
        <v>1.5</v>
      </c>
      <c r="P324" s="178">
        <v>4.5945969827027457E-2</v>
      </c>
      <c r="Q324" s="178">
        <v>4.0190536803810739E-2</v>
      </c>
      <c r="R324" s="178">
        <v>7.2289156626506021E-2</v>
      </c>
      <c r="S324" s="188">
        <v>0.87</v>
      </c>
      <c r="T324" s="91"/>
      <c r="U324" s="198">
        <v>0.43566693356949571</v>
      </c>
    </row>
    <row r="325" spans="1:21">
      <c r="A325" s="150">
        <v>140</v>
      </c>
      <c r="B325" s="150">
        <v>160</v>
      </c>
      <c r="C325" s="189">
        <v>38387829</v>
      </c>
      <c r="D325" s="189">
        <v>575861465600</v>
      </c>
      <c r="E325" s="178">
        <v>3.8393332453847268E-2</v>
      </c>
      <c r="F325" s="190">
        <v>150.01146993751587</v>
      </c>
      <c r="G325" s="104">
        <v>0.4</v>
      </c>
      <c r="H325" s="140" t="str">
        <f t="shared" si="6"/>
        <v>(140, 160]</v>
      </c>
      <c r="I325" s="170">
        <v>0.49713560000000001</v>
      </c>
      <c r="J325" s="178">
        <v>1.9086692365442835E-2</v>
      </c>
      <c r="K325" s="178">
        <v>1.8315695822757296E-2</v>
      </c>
      <c r="L325" s="187">
        <v>18315695</v>
      </c>
      <c r="M325" s="178">
        <v>1.8315695329682517E-2</v>
      </c>
      <c r="N325" s="178">
        <v>2.7475643793333688</v>
      </c>
      <c r="O325" s="104">
        <v>0.60000000000000009</v>
      </c>
      <c r="P325" s="178">
        <v>1.8315695329682517E-2</v>
      </c>
      <c r="Q325" s="178">
        <v>1.5875981317519626E-2</v>
      </c>
      <c r="R325" s="178">
        <v>2.4096385542168676E-2</v>
      </c>
      <c r="S325" s="188">
        <v>0.87</v>
      </c>
      <c r="T325" s="91"/>
      <c r="U325" s="198">
        <v>0.44717023498564051</v>
      </c>
    </row>
    <row r="326" spans="1:21">
      <c r="A326" s="150">
        <v>160</v>
      </c>
      <c r="B326" s="150">
        <v>180</v>
      </c>
      <c r="C326" s="189">
        <v>37738556</v>
      </c>
      <c r="D326" s="189">
        <v>641518632270</v>
      </c>
      <c r="E326" s="178">
        <v>3.7743966371115503E-2</v>
      </c>
      <c r="F326" s="190">
        <v>169.99024347142483</v>
      </c>
      <c r="G326" s="104">
        <v>0.08</v>
      </c>
      <c r="H326" s="141" t="str">
        <f t="shared" si="6"/>
        <v>(160, 180]</v>
      </c>
      <c r="I326" s="170">
        <v>9.9427120000000008E-2</v>
      </c>
      <c r="J326" s="178">
        <v>3.7527738736568661E-3</v>
      </c>
      <c r="K326" s="178">
        <v>3.6011826169492019E-3</v>
      </c>
      <c r="L326" s="187">
        <v>3601182</v>
      </c>
      <c r="M326" s="178">
        <v>3.6011820648212773E-3</v>
      </c>
      <c r="N326" s="178">
        <v>0.6121658159838973</v>
      </c>
      <c r="O326" s="104">
        <v>0.12</v>
      </c>
      <c r="P326" s="178">
        <v>3.6011820648212773E-3</v>
      </c>
      <c r="Q326" s="178">
        <v>2.922655058453101E-3</v>
      </c>
      <c r="R326" s="178">
        <v>3.614457831325301E-2</v>
      </c>
      <c r="S326" s="188">
        <v>0.81</v>
      </c>
      <c r="T326" s="91"/>
      <c r="U326" s="198">
        <v>0.45747273730325311</v>
      </c>
    </row>
    <row r="327" spans="1:21">
      <c r="A327" s="150">
        <v>180</v>
      </c>
      <c r="B327" s="150">
        <v>200</v>
      </c>
      <c r="C327" s="189">
        <v>36701506</v>
      </c>
      <c r="D327" s="189">
        <v>697243084735</v>
      </c>
      <c r="E327" s="178">
        <v>3.6706767694908458E-2</v>
      </c>
      <c r="F327" s="190">
        <v>189.97669597945111</v>
      </c>
      <c r="G327" s="104">
        <v>7.0000000000000007E-2</v>
      </c>
      <c r="H327" s="141" t="str">
        <f t="shared" si="6"/>
        <v>(180, 200]</v>
      </c>
      <c r="I327" s="170">
        <v>8.699873000000001E-2</v>
      </c>
      <c r="J327" s="178">
        <v>3.1934421718620635E-3</v>
      </c>
      <c r="K327" s="178">
        <v>3.0644448146127986E-3</v>
      </c>
      <c r="L327" s="187">
        <v>3064444</v>
      </c>
      <c r="M327" s="178">
        <v>3.0644440551599928E-3</v>
      </c>
      <c r="N327" s="178">
        <v>0.58217295661316626</v>
      </c>
      <c r="O327" s="104">
        <v>0.10500000000000001</v>
      </c>
      <c r="P327" s="178">
        <v>3.0644440551599928E-3</v>
      </c>
      <c r="Q327" s="178">
        <v>2.4400190488003811E-3</v>
      </c>
      <c r="R327" s="178">
        <v>0</v>
      </c>
      <c r="S327" s="188">
        <v>0.8</v>
      </c>
      <c r="T327" s="91"/>
      <c r="U327" s="198">
        <v>0.46688540167069742</v>
      </c>
    </row>
    <row r="328" spans="1:21">
      <c r="A328" s="150">
        <v>200</v>
      </c>
      <c r="B328" s="150">
        <v>250</v>
      </c>
      <c r="C328" s="189">
        <v>85893140</v>
      </c>
      <c r="D328" s="189">
        <v>1929063661945</v>
      </c>
      <c r="E328" s="178">
        <v>8.5905454031402678E-2</v>
      </c>
      <c r="F328" s="190">
        <v>224.5887927656388</v>
      </c>
      <c r="G328" s="104">
        <v>0.1</v>
      </c>
      <c r="H328" s="141" t="str">
        <f t="shared" si="6"/>
        <v>(200, 250]</v>
      </c>
      <c r="I328" s="170">
        <v>0.1242839</v>
      </c>
      <c r="J328" s="178">
        <v>1.0676664858293447E-2</v>
      </c>
      <c r="K328" s="178">
        <v>1.0245386796304028E-2</v>
      </c>
      <c r="L328" s="187">
        <v>10245386</v>
      </c>
      <c r="M328" s="178">
        <v>1.0245386184416951E-2</v>
      </c>
      <c r="N328" s="178">
        <v>2.3009989145759575</v>
      </c>
      <c r="O328" s="104">
        <v>0.15000000000000002</v>
      </c>
      <c r="P328" s="178">
        <v>1.0245386184416951E-2</v>
      </c>
      <c r="Q328" s="178">
        <v>8.7420121748402434E-3</v>
      </c>
      <c r="R328" s="178">
        <v>6.0240963855421686E-2</v>
      </c>
      <c r="S328" s="188">
        <v>0.85</v>
      </c>
      <c r="T328" s="91"/>
      <c r="U328" s="198">
        <v>0.48025330649648901</v>
      </c>
    </row>
    <row r="329" spans="1:21">
      <c r="A329" s="150">
        <v>250</v>
      </c>
      <c r="B329" s="150">
        <v>300</v>
      </c>
      <c r="C329" s="189">
        <v>76343718</v>
      </c>
      <c r="D329" s="189">
        <v>2095583397335</v>
      </c>
      <c r="E329" s="178">
        <v>7.6354662982810614E-2</v>
      </c>
      <c r="F329" s="190">
        <v>274.49323300379478</v>
      </c>
      <c r="G329" s="104">
        <v>0.02</v>
      </c>
      <c r="H329" s="141" t="str">
        <f t="shared" si="6"/>
        <v>(250, 300]</v>
      </c>
      <c r="I329" s="170">
        <v>2.4856780000000002E-2</v>
      </c>
      <c r="J329" s="178">
        <v>1.8979310597378673E-3</v>
      </c>
      <c r="K329" s="178">
        <v>1.8212651682729454E-3</v>
      </c>
      <c r="L329" s="187">
        <v>1821265</v>
      </c>
      <c r="M329" s="178">
        <v>1.8212650327827705E-3</v>
      </c>
      <c r="N329" s="178">
        <v>0.499924927005305</v>
      </c>
      <c r="O329" s="104">
        <v>0.03</v>
      </c>
      <c r="P329" s="178">
        <v>1.8212650327827705E-3</v>
      </c>
      <c r="Q329" s="178">
        <v>1.3860110277202206E-3</v>
      </c>
      <c r="R329" s="178">
        <v>2.4096385542168676E-2</v>
      </c>
      <c r="S329" s="188">
        <v>0.76</v>
      </c>
      <c r="T329" s="91"/>
      <c r="U329" s="198">
        <v>0.49682640747581852</v>
      </c>
    </row>
    <row r="330" spans="1:21">
      <c r="A330" s="150">
        <v>300</v>
      </c>
      <c r="B330" s="150">
        <v>350</v>
      </c>
      <c r="C330" s="189">
        <v>66736286</v>
      </c>
      <c r="D330" s="189">
        <v>2165207879260</v>
      </c>
      <c r="E330" s="178">
        <v>6.6745853617640974E-2</v>
      </c>
      <c r="F330" s="190">
        <v>324.44236996646771</v>
      </c>
      <c r="G330" s="104">
        <v>0.02</v>
      </c>
      <c r="H330" s="141" t="str">
        <f t="shared" si="6"/>
        <v>(300, 350]</v>
      </c>
      <c r="I330" s="170">
        <v>2.4856780000000002E-2</v>
      </c>
      <c r="J330" s="178">
        <v>1.6590869992859059E-3</v>
      </c>
      <c r="K330" s="178">
        <v>1.5920690835584063E-3</v>
      </c>
      <c r="L330" s="187">
        <v>1592069</v>
      </c>
      <c r="M330" s="178">
        <v>1.5920690286572426E-3</v>
      </c>
      <c r="N330" s="178">
        <v>0.516534648807768</v>
      </c>
      <c r="O330" s="104">
        <v>0.03</v>
      </c>
      <c r="P330" s="178">
        <v>1.5920690286572426E-3</v>
      </c>
      <c r="Q330" s="178">
        <v>1.0686740213734804E-3</v>
      </c>
      <c r="R330" s="178">
        <v>1.2048192771084338E-2</v>
      </c>
      <c r="S330" s="188">
        <v>0.67</v>
      </c>
      <c r="T330" s="91"/>
      <c r="U330" s="198">
        <v>0.5100563402168331</v>
      </c>
    </row>
    <row r="331" spans="1:21">
      <c r="A331" s="150">
        <v>350</v>
      </c>
      <c r="B331" s="150">
        <v>400</v>
      </c>
      <c r="C331" s="189">
        <v>57800515</v>
      </c>
      <c r="D331" s="189">
        <v>2164118048245</v>
      </c>
      <c r="E331" s="178">
        <v>5.7808801544848645E-2</v>
      </c>
      <c r="F331" s="190">
        <v>374.41155121974259</v>
      </c>
      <c r="G331" s="104">
        <v>0.02</v>
      </c>
      <c r="H331" s="141" t="str">
        <f t="shared" si="6"/>
        <v>(350, 400]</v>
      </c>
      <c r="I331" s="170">
        <v>2.4856780000000002E-2</v>
      </c>
      <c r="J331" s="178">
        <v>1.4369406620639629E-3</v>
      </c>
      <c r="K331" s="178">
        <v>1.3788962266382924E-3</v>
      </c>
      <c r="L331" s="187">
        <v>1378896</v>
      </c>
      <c r="M331" s="178">
        <v>1.3788960248201285E-3</v>
      </c>
      <c r="N331" s="178">
        <v>0.51627459962364097</v>
      </c>
      <c r="O331" s="104">
        <v>0.03</v>
      </c>
      <c r="P331" s="178">
        <v>1.3788960248201285E-3</v>
      </c>
      <c r="Q331" s="178">
        <v>9.5634001912680043E-5</v>
      </c>
      <c r="R331" s="178">
        <v>0</v>
      </c>
      <c r="S331" s="188">
        <v>7.0000000000000007E-2</v>
      </c>
      <c r="T331" s="91"/>
      <c r="U331" s="198">
        <v>0.52143714187281465</v>
      </c>
    </row>
    <row r="332" spans="1:21">
      <c r="A332" s="150">
        <v>400</v>
      </c>
      <c r="B332" s="150">
        <v>450</v>
      </c>
      <c r="C332" s="189">
        <v>49783639</v>
      </c>
      <c r="D332" s="189">
        <v>2112811722645</v>
      </c>
      <c r="E332" s="178">
        <v>4.9790776209024903E-2</v>
      </c>
      <c r="F332" s="190">
        <v>424.39881155433415</v>
      </c>
      <c r="G332" s="104">
        <v>0.02</v>
      </c>
      <c r="H332" s="141" t="str">
        <f t="shared" si="6"/>
        <v>(400, 450]</v>
      </c>
      <c r="I332" s="170">
        <v>2.4856780000000002E-2</v>
      </c>
      <c r="J332" s="178">
        <v>1.237638370256966E-3</v>
      </c>
      <c r="K332" s="178">
        <v>1.1876446423604171E-3</v>
      </c>
      <c r="L332" s="187">
        <v>1187644</v>
      </c>
      <c r="M332" s="178">
        <v>1.1876440213775925E-3</v>
      </c>
      <c r="N332" s="178">
        <v>0.50403471122226051</v>
      </c>
      <c r="O332" s="104">
        <v>0.03</v>
      </c>
      <c r="P332" s="178">
        <v>1.1876440213775925E-3</v>
      </c>
      <c r="Q332" s="178">
        <v>5.4623001092460021E-5</v>
      </c>
      <c r="R332" s="178">
        <v>0</v>
      </c>
      <c r="S332" s="188">
        <v>0.05</v>
      </c>
      <c r="T332" s="91"/>
      <c r="U332" s="198">
        <v>0.53100027358521928</v>
      </c>
    </row>
    <row r="333" spans="1:21">
      <c r="A333" s="150">
        <v>450</v>
      </c>
      <c r="B333" s="150">
        <v>500</v>
      </c>
      <c r="C333" s="189">
        <v>42785547</v>
      </c>
      <c r="D333" s="189">
        <v>2029710543070</v>
      </c>
      <c r="E333" s="178">
        <v>4.2791680930711333E-2</v>
      </c>
      <c r="F333" s="190">
        <v>474.39163114357291</v>
      </c>
      <c r="G333" s="104">
        <v>0.02</v>
      </c>
      <c r="H333" s="141" t="str">
        <f t="shared" si="6"/>
        <v>(450, 500]</v>
      </c>
      <c r="I333" s="170">
        <v>2.4856780000000002E-2</v>
      </c>
      <c r="J333" s="178">
        <v>1.0636633987248869E-3</v>
      </c>
      <c r="K333" s="178">
        <v>1.0206972950492798E-3</v>
      </c>
      <c r="L333" s="187">
        <v>1020697</v>
      </c>
      <c r="M333" s="178">
        <v>1.0206970183725464E-3</v>
      </c>
      <c r="N333" s="178">
        <v>0.48421012344913372</v>
      </c>
      <c r="O333" s="104">
        <v>0.03</v>
      </c>
      <c r="P333" s="178">
        <v>1.0206970183725464E-3</v>
      </c>
      <c r="Q333" s="178">
        <v>4.668600093372002E-5</v>
      </c>
      <c r="R333" s="178">
        <v>0</v>
      </c>
      <c r="S333" s="188">
        <v>0.05</v>
      </c>
      <c r="T333" s="91"/>
      <c r="U333" s="198">
        <v>0.53927150015387737</v>
      </c>
    </row>
    <row r="334" spans="1:21">
      <c r="A334" s="150">
        <v>500</v>
      </c>
      <c r="B334" s="150">
        <v>550</v>
      </c>
      <c r="C334" s="189">
        <v>36733223</v>
      </c>
      <c r="D334" s="189">
        <v>1926251660655</v>
      </c>
      <c r="E334" s="178">
        <v>3.6738489242001904E-2</v>
      </c>
      <c r="F334" s="190">
        <v>524.38950446983642</v>
      </c>
      <c r="G334" s="104">
        <v>0.02</v>
      </c>
      <c r="H334" s="141" t="str">
        <f t="shared" si="6"/>
        <v>(500, 550]</v>
      </c>
      <c r="I334" s="170">
        <v>2.4856780000000002E-2</v>
      </c>
      <c r="J334" s="178">
        <v>9.1320054462080817E-4</v>
      </c>
      <c r="K334" s="178">
        <v>8.7631230598832796E-4</v>
      </c>
      <c r="L334" s="187">
        <v>876312</v>
      </c>
      <c r="M334" s="178">
        <v>8.7631201577361632E-4</v>
      </c>
      <c r="N334" s="178">
        <v>0.45952882371249015</v>
      </c>
      <c r="O334" s="104">
        <v>0.03</v>
      </c>
      <c r="P334" s="178">
        <v>8.7631201577361632E-4</v>
      </c>
      <c r="Q334" s="178">
        <v>3.9865000797300016E-5</v>
      </c>
      <c r="R334" s="178">
        <v>0</v>
      </c>
      <c r="S334" s="188">
        <v>0.05</v>
      </c>
      <c r="T334" s="91"/>
      <c r="U334" s="198">
        <v>0.54676261482494559</v>
      </c>
    </row>
    <row r="335" spans="1:21">
      <c r="A335" s="150">
        <v>550</v>
      </c>
      <c r="B335" s="150">
        <v>600</v>
      </c>
      <c r="C335" s="189">
        <v>31556975</v>
      </c>
      <c r="D335" s="189">
        <v>1812603870800</v>
      </c>
      <c r="E335" s="178">
        <v>3.1561499151534375E-2</v>
      </c>
      <c r="F335" s="190">
        <v>574.39088214253741</v>
      </c>
      <c r="G335" s="104">
        <v>0.02</v>
      </c>
      <c r="H335" s="141" t="str">
        <f t="shared" si="6"/>
        <v>(550, 600]</v>
      </c>
      <c r="I335" s="170">
        <v>2.4856780000000002E-2</v>
      </c>
      <c r="J335" s="178">
        <v>7.8451724087987668E-4</v>
      </c>
      <c r="K335" s="178">
        <v>7.5282709421566453E-4</v>
      </c>
      <c r="L335" s="187">
        <v>752827</v>
      </c>
      <c r="M335" s="178">
        <v>7.5282701355088629E-4</v>
      </c>
      <c r="N335" s="178">
        <v>0.43241697241422555</v>
      </c>
      <c r="O335" s="104">
        <v>0.03</v>
      </c>
      <c r="P335" s="178">
        <v>7.5282701355088629E-4</v>
      </c>
      <c r="Q335" s="178">
        <v>3.4091000681820014E-5</v>
      </c>
      <c r="R335" s="178">
        <v>0</v>
      </c>
      <c r="S335" s="188">
        <v>0.05</v>
      </c>
      <c r="T335" s="91"/>
      <c r="U335" s="178">
        <v>0.55355376742561602</v>
      </c>
    </row>
    <row r="336" spans="1:21">
      <c r="A336" s="150">
        <v>600</v>
      </c>
      <c r="B336" s="150">
        <v>650</v>
      </c>
      <c r="C336" s="189">
        <v>27133343</v>
      </c>
      <c r="D336" s="189">
        <v>1694190228285</v>
      </c>
      <c r="E336" s="178">
        <v>2.7137232959521349E-2</v>
      </c>
      <c r="F336" s="190">
        <v>624.39421057884397</v>
      </c>
      <c r="G336" s="104">
        <v>0.02</v>
      </c>
      <c r="H336" s="141" t="str">
        <f t="shared" si="6"/>
        <v>(600, 650]</v>
      </c>
      <c r="I336" s="170">
        <v>2.4856780000000002E-2</v>
      </c>
      <c r="J336" s="178">
        <v>6.7454422948357115E-4</v>
      </c>
      <c r="K336" s="178">
        <v>6.4729638271877909E-4</v>
      </c>
      <c r="L336" s="187">
        <v>647296</v>
      </c>
      <c r="M336" s="178">
        <v>6.4729601165132824E-4</v>
      </c>
      <c r="N336" s="178">
        <v>0.4041678822058653</v>
      </c>
      <c r="O336" s="104">
        <v>0.03</v>
      </c>
      <c r="P336" s="178">
        <v>6.4729601165132824E-4</v>
      </c>
      <c r="Q336" s="178">
        <v>2.9072000581440012E-5</v>
      </c>
      <c r="R336" s="178">
        <v>0</v>
      </c>
      <c r="S336" s="188">
        <v>0.04</v>
      </c>
      <c r="T336" s="91"/>
      <c r="U336" s="178">
        <v>0.55890973295901325</v>
      </c>
    </row>
    <row r="337" spans="1:21">
      <c r="A337" s="150">
        <v>650</v>
      </c>
      <c r="B337" s="150">
        <v>700</v>
      </c>
      <c r="C337" s="189">
        <v>23345695</v>
      </c>
      <c r="D337" s="189">
        <v>1574448569740</v>
      </c>
      <c r="E337" s="178">
        <v>2.3349041945068573E-2</v>
      </c>
      <c r="F337" s="190">
        <v>674.40638187897173</v>
      </c>
      <c r="G337" s="104">
        <v>0.02</v>
      </c>
      <c r="H337" s="141" t="str">
        <f t="shared" si="6"/>
        <v>(650, 700]</v>
      </c>
      <c r="I337" s="170">
        <v>2.4856780000000002E-2</v>
      </c>
      <c r="J337" s="178">
        <v>5.8038199883934168E-4</v>
      </c>
      <c r="K337" s="178">
        <v>5.5693778409670659E-4</v>
      </c>
      <c r="L337" s="187">
        <v>556937</v>
      </c>
      <c r="M337" s="178">
        <v>5.5693701002486622E-4</v>
      </c>
      <c r="N337" s="178">
        <v>0.37560187386536265</v>
      </c>
      <c r="O337" s="104">
        <v>0.03</v>
      </c>
      <c r="P337" s="178">
        <v>5.5693701002486622E-4</v>
      </c>
      <c r="Q337" s="178">
        <v>2.4920000498400009E-5</v>
      </c>
      <c r="R337" s="178">
        <v>0</v>
      </c>
      <c r="S337" s="188">
        <v>0.04</v>
      </c>
      <c r="T337" s="91"/>
      <c r="U337" s="178">
        <v>0.56408631602044401</v>
      </c>
    </row>
    <row r="338" spans="1:21">
      <c r="A338" s="150">
        <v>700</v>
      </c>
      <c r="B338" s="150">
        <v>750</v>
      </c>
      <c r="C338" s="189">
        <v>20134473</v>
      </c>
      <c r="D338" s="189">
        <v>1458575660310</v>
      </c>
      <c r="E338" s="178">
        <v>2.0137359569670155E-2</v>
      </c>
      <c r="F338" s="190">
        <v>724.41710309974337</v>
      </c>
      <c r="G338" s="104">
        <v>0.02</v>
      </c>
      <c r="H338" s="141" t="str">
        <f t="shared" si="6"/>
        <v>(700, 750]</v>
      </c>
      <c r="I338" s="170">
        <v>2.4856780000000002E-2</v>
      </c>
      <c r="J338" s="178">
        <v>5.0054991660418576E-4</v>
      </c>
      <c r="K338" s="178">
        <v>4.8033047534352561E-4</v>
      </c>
      <c r="L338" s="187">
        <v>480330</v>
      </c>
      <c r="M338" s="178">
        <v>4.8033000864594014E-4</v>
      </c>
      <c r="N338" s="178">
        <v>0.34795927339516664</v>
      </c>
      <c r="O338" s="104">
        <v>0.03</v>
      </c>
      <c r="P338" s="178">
        <v>4.8033000864594014E-4</v>
      </c>
      <c r="Q338" s="178">
        <v>2.142600042852001E-5</v>
      </c>
      <c r="R338" s="178">
        <v>0</v>
      </c>
      <c r="S338" s="188">
        <v>0.04</v>
      </c>
      <c r="T338" s="91"/>
      <c r="U338" s="178">
        <v>0.56856346140145408</v>
      </c>
    </row>
    <row r="339" spans="1:21">
      <c r="A339" s="150">
        <v>750</v>
      </c>
      <c r="B339" s="150">
        <v>800</v>
      </c>
      <c r="C339" s="189">
        <v>17398065</v>
      </c>
      <c r="D339" s="189">
        <v>1347344791065</v>
      </c>
      <c r="E339" s="178">
        <v>1.7400559265767394E-2</v>
      </c>
      <c r="F339" s="190">
        <v>774.42220790932788</v>
      </c>
      <c r="G339" s="104">
        <v>0.02</v>
      </c>
      <c r="H339" s="141" t="str">
        <f t="shared" si="6"/>
        <v>(750, 800]</v>
      </c>
      <c r="I339" s="170">
        <v>2.4856780000000002E-2</v>
      </c>
      <c r="J339" s="178">
        <v>4.3252187354614167E-4</v>
      </c>
      <c r="K339" s="178">
        <v>4.1505038803387389E-4</v>
      </c>
      <c r="L339" s="187">
        <v>415050</v>
      </c>
      <c r="M339" s="178">
        <v>4.1505000747090012E-4</v>
      </c>
      <c r="N339" s="178">
        <v>0.32142394317839751</v>
      </c>
      <c r="O339" s="104">
        <v>0.03</v>
      </c>
      <c r="P339" s="178">
        <v>4.1505000747090012E-4</v>
      </c>
      <c r="Q339" s="178">
        <v>1.8466000369320008E-5</v>
      </c>
      <c r="R339" s="178">
        <v>0</v>
      </c>
      <c r="S339" s="188">
        <v>0.04</v>
      </c>
      <c r="T339" s="91"/>
      <c r="U339" s="178">
        <v>0.57334680236536373</v>
      </c>
    </row>
    <row r="340" spans="1:21">
      <c r="A340" s="150">
        <v>800</v>
      </c>
      <c r="B340" s="150">
        <v>850</v>
      </c>
      <c r="C340" s="189">
        <v>15066611</v>
      </c>
      <c r="D340" s="189">
        <v>1242131164110</v>
      </c>
      <c r="E340" s="178">
        <v>1.5068771017912791E-2</v>
      </c>
      <c r="F340" s="190">
        <v>824.42638501120121</v>
      </c>
      <c r="G340" s="104">
        <v>0.02</v>
      </c>
      <c r="H340" s="141" t="str">
        <f t="shared" si="6"/>
        <v>(800, 850]</v>
      </c>
      <c r="I340" s="170">
        <v>2.4856780000000002E-2</v>
      </c>
      <c r="J340" s="178">
        <v>3.7456112606263432E-4</v>
      </c>
      <c r="K340" s="178">
        <v>3.5943093337709864E-4</v>
      </c>
      <c r="L340" s="187">
        <v>359430</v>
      </c>
      <c r="M340" s="178">
        <v>3.594300064697401E-4</v>
      </c>
      <c r="N340" s="178">
        <v>0.2963235808984005</v>
      </c>
      <c r="O340" s="104">
        <v>0.03</v>
      </c>
      <c r="P340" s="178">
        <v>3.594300064697401E-4</v>
      </c>
      <c r="Q340" s="178">
        <v>1.5859000317180007E-5</v>
      </c>
      <c r="R340" s="178">
        <v>0</v>
      </c>
      <c r="S340" s="188">
        <v>0.04</v>
      </c>
      <c r="T340" s="91"/>
      <c r="U340" s="178">
        <v>0.57698274648178982</v>
      </c>
    </row>
    <row r="341" spans="1:21">
      <c r="A341" s="150">
        <v>850</v>
      </c>
      <c r="B341" s="150">
        <v>900</v>
      </c>
      <c r="C341" s="189">
        <v>13070386</v>
      </c>
      <c r="D341" s="189">
        <v>1142930191570</v>
      </c>
      <c r="E341" s="178">
        <v>1.3072259830013073E-2</v>
      </c>
      <c r="F341" s="190">
        <v>874.44256930897075</v>
      </c>
      <c r="G341" s="104">
        <v>0.02</v>
      </c>
      <c r="H341" s="141" t="str">
        <f t="shared" si="6"/>
        <v>(850, 900]</v>
      </c>
      <c r="I341" s="170">
        <v>2.4856780000000002E-2</v>
      </c>
      <c r="J341" s="178">
        <v>3.2493428669747238E-4</v>
      </c>
      <c r="K341" s="178">
        <v>3.1180874315922557E-4</v>
      </c>
      <c r="L341" s="191">
        <v>311808</v>
      </c>
      <c r="M341" s="178">
        <v>3.1180800561254413E-4</v>
      </c>
      <c r="N341" s="178">
        <v>0.27265819355893905</v>
      </c>
      <c r="O341" s="104">
        <v>0.03</v>
      </c>
      <c r="P341" s="178">
        <v>3.1180800561254413E-4</v>
      </c>
      <c r="Q341" s="178">
        <v>1.3768000275360006E-5</v>
      </c>
      <c r="R341" s="178">
        <v>0</v>
      </c>
      <c r="S341" s="188">
        <v>0.04</v>
      </c>
      <c r="T341" s="91"/>
      <c r="U341" s="178">
        <v>0.58038352925724046</v>
      </c>
    </row>
    <row r="342" spans="1:21">
      <c r="A342" s="150">
        <v>900</v>
      </c>
      <c r="B342" s="150">
        <v>950</v>
      </c>
      <c r="C342" s="189">
        <v>11366654</v>
      </c>
      <c r="D342" s="189">
        <v>1050785636815</v>
      </c>
      <c r="E342" s="178">
        <v>1.136828357524081E-2</v>
      </c>
      <c r="F342" s="190">
        <v>924.44587194701273</v>
      </c>
      <c r="G342" s="104">
        <v>0.02</v>
      </c>
      <c r="H342" s="141" t="str">
        <f t="shared" si="6"/>
        <v>(900, 950]</v>
      </c>
      <c r="I342" s="170">
        <v>2.4856780000000002E-2</v>
      </c>
      <c r="J342" s="178">
        <v>2.8257892380737426E-4</v>
      </c>
      <c r="K342" s="178">
        <v>2.7116430208455849E-4</v>
      </c>
      <c r="L342" s="191">
        <v>271164</v>
      </c>
      <c r="M342" s="178">
        <v>2.711640048809521E-4</v>
      </c>
      <c r="N342" s="178">
        <v>0.25067644493281577</v>
      </c>
      <c r="O342" s="104">
        <v>0.03</v>
      </c>
      <c r="P342" s="178">
        <v>2.711640048809521E-4</v>
      </c>
      <c r="Q342" s="178">
        <v>1.1894000237880004E-5</v>
      </c>
      <c r="R342" s="178">
        <v>0</v>
      </c>
      <c r="S342" s="188">
        <v>0.04</v>
      </c>
      <c r="T342" s="91"/>
      <c r="U342" s="178">
        <v>0.58365360408592371</v>
      </c>
    </row>
    <row r="343" spans="1:21">
      <c r="A343" s="150">
        <v>950</v>
      </c>
      <c r="B343" s="150">
        <v>1000</v>
      </c>
      <c r="C343" s="189">
        <v>9909068</v>
      </c>
      <c r="D343" s="189">
        <v>965596685575</v>
      </c>
      <c r="E343" s="178">
        <v>9.9104886090791797E-3</v>
      </c>
      <c r="F343" s="190">
        <v>974.45762363826759</v>
      </c>
      <c r="G343" s="104">
        <v>0.02</v>
      </c>
      <c r="H343" s="141" t="str">
        <f t="shared" si="6"/>
        <v>(950, 1000]</v>
      </c>
      <c r="I343" s="170">
        <v>2.4856780000000002E-2</v>
      </c>
      <c r="J343" s="178">
        <v>2.4634283504838719E-4</v>
      </c>
      <c r="K343" s="178">
        <v>2.3639195039529062E-4</v>
      </c>
      <c r="L343" s="191">
        <v>236391</v>
      </c>
      <c r="M343" s="178">
        <v>2.3639100425503807E-4</v>
      </c>
      <c r="N343" s="178">
        <v>0.23035301625582799</v>
      </c>
      <c r="O343" s="104">
        <v>0.03</v>
      </c>
      <c r="P343" s="178">
        <v>2.3639100425503807E-4</v>
      </c>
      <c r="Q343" s="178">
        <v>1.0334000206680005E-5</v>
      </c>
      <c r="R343" s="178">
        <v>0</v>
      </c>
      <c r="S343" s="188">
        <v>0.04</v>
      </c>
      <c r="T343" s="91"/>
      <c r="U343" s="178">
        <v>0.58652278290282522</v>
      </c>
    </row>
    <row r="344" spans="1:21">
      <c r="A344" s="150">
        <v>1000</v>
      </c>
      <c r="B344" s="150">
        <v>2000</v>
      </c>
      <c r="C344" s="189">
        <v>68967040</v>
      </c>
      <c r="D344" s="189">
        <v>9124668817425</v>
      </c>
      <c r="E344" s="178">
        <v>6.8976927428685331E-2</v>
      </c>
      <c r="F344" s="190">
        <v>1323.0477656319597</v>
      </c>
      <c r="G344" s="104">
        <v>0.02</v>
      </c>
      <c r="H344" s="141" t="str">
        <f t="shared" si="6"/>
        <v>(1000, 2000]</v>
      </c>
      <c r="I344" s="170">
        <v>2.4856780000000002E-2</v>
      </c>
      <c r="J344" s="178">
        <v>1.7145443101707972E-3</v>
      </c>
      <c r="K344" s="178">
        <v>1.6452862265744896E-3</v>
      </c>
      <c r="L344" s="191">
        <v>1645286</v>
      </c>
      <c r="M344" s="178">
        <v>1.6452860296151486E-3</v>
      </c>
      <c r="N344" s="178">
        <v>2.1767920053078007</v>
      </c>
      <c r="O344" s="104">
        <v>0.03</v>
      </c>
      <c r="P344" s="178">
        <v>1.6452860296151486E-3</v>
      </c>
      <c r="Q344" s="178">
        <v>7.0880001417600032E-5</v>
      </c>
      <c r="R344" s="178">
        <v>0</v>
      </c>
      <c r="S344" s="188">
        <v>0.04</v>
      </c>
      <c r="T344" s="91"/>
      <c r="U344" s="178">
        <v>0.59752520032021483</v>
      </c>
    </row>
    <row r="345" spans="1:21">
      <c r="A345" s="150">
        <v>2000</v>
      </c>
      <c r="B345" s="150">
        <v>3000</v>
      </c>
      <c r="C345" s="189">
        <v>9747902</v>
      </c>
      <c r="D345" s="189">
        <v>2318917565600</v>
      </c>
      <c r="E345" s="178">
        <v>9.7492995035880423E-3</v>
      </c>
      <c r="F345" s="190">
        <v>2378.8888784478959</v>
      </c>
      <c r="G345" s="104">
        <v>0.02</v>
      </c>
      <c r="H345" s="141" t="str">
        <f t="shared" si="6"/>
        <v>(2000, 3000]</v>
      </c>
      <c r="I345" s="170">
        <v>2.4856780000000002E-2</v>
      </c>
      <c r="J345" s="178">
        <v>2.4233619291479721E-4</v>
      </c>
      <c r="K345" s="178">
        <v>2.3254715438850095E-4</v>
      </c>
      <c r="L345" s="191">
        <v>232547</v>
      </c>
      <c r="M345" s="178">
        <v>2.3254700418584608E-4</v>
      </c>
      <c r="N345" s="178">
        <v>0.55320348197408553</v>
      </c>
      <c r="O345" s="104">
        <v>0.03</v>
      </c>
      <c r="P345" s="178">
        <v>2.3254700418584608E-4</v>
      </c>
      <c r="Q345" s="178">
        <v>9.9440001988800038E-6</v>
      </c>
      <c r="R345" s="178">
        <v>0</v>
      </c>
      <c r="S345" s="188">
        <v>0.04</v>
      </c>
      <c r="U345" s="178">
        <v>0.60105240338188048</v>
      </c>
    </row>
    <row r="346" spans="1:21">
      <c r="A346" s="150">
        <v>3000</v>
      </c>
      <c r="B346" s="150">
        <v>4000</v>
      </c>
      <c r="C346" s="189">
        <v>2825055</v>
      </c>
      <c r="D346" s="189">
        <v>967352929140</v>
      </c>
      <c r="E346" s="178">
        <v>2.8254600127400661E-3</v>
      </c>
      <c r="F346" s="190">
        <v>3424.1914905727499</v>
      </c>
      <c r="G346" s="104">
        <v>0.02</v>
      </c>
      <c r="H346" s="141" t="str">
        <f t="shared" si="6"/>
        <v>(3000, 4000]</v>
      </c>
      <c r="I346" s="170">
        <v>2.4856780000000002E-2</v>
      </c>
      <c r="J346" s="178">
        <v>7.0231837935477026E-5</v>
      </c>
      <c r="K346" s="178">
        <v>6.7394861093290285E-5</v>
      </c>
      <c r="L346" s="191">
        <v>67394</v>
      </c>
      <c r="M346" s="178">
        <v>6.7394001213092017E-5</v>
      </c>
      <c r="N346" s="178">
        <v>0.23076996546951928</v>
      </c>
      <c r="O346" s="104">
        <v>0.03</v>
      </c>
      <c r="P346" s="178">
        <v>6.7394001213092017E-5</v>
      </c>
      <c r="Q346" s="178">
        <v>2.9240000584800012E-6</v>
      </c>
      <c r="R346" s="178">
        <v>0</v>
      </c>
      <c r="S346" s="188">
        <v>0.04</v>
      </c>
      <c r="U346" s="178">
        <v>0.57457059818472023</v>
      </c>
    </row>
    <row r="347" spans="1:21">
      <c r="A347" s="150">
        <v>4000</v>
      </c>
      <c r="B347" s="150">
        <v>5000</v>
      </c>
      <c r="C347" s="189">
        <v>1379359</v>
      </c>
      <c r="D347" s="189">
        <v>614984101935</v>
      </c>
      <c r="E347" s="178">
        <v>1.3795567511829415E-3</v>
      </c>
      <c r="F347" s="190">
        <v>4458.4774662361278</v>
      </c>
      <c r="G347" s="104">
        <v>0.02</v>
      </c>
      <c r="H347" s="141" t="str">
        <f t="shared" si="6"/>
        <v>(4000, 5000]</v>
      </c>
      <c r="I347" s="170">
        <v>2.4856780000000002E-2</v>
      </c>
      <c r="J347" s="178">
        <v>3.4291338661669116E-5</v>
      </c>
      <c r="K347" s="178">
        <v>3.2906158712938252E-5</v>
      </c>
      <c r="L347" s="191">
        <v>32906</v>
      </c>
      <c r="M347" s="178">
        <v>3.2906000592308008E-5</v>
      </c>
      <c r="N347" s="178">
        <v>0.14671066214475792</v>
      </c>
      <c r="O347" s="104">
        <v>0.03</v>
      </c>
      <c r="P347" s="178">
        <v>3.2906000592308008E-5</v>
      </c>
      <c r="Q347" s="178">
        <v>1.4620000292400006E-6</v>
      </c>
      <c r="R347" s="178">
        <v>0</v>
      </c>
      <c r="S347" s="188">
        <v>0.04</v>
      </c>
      <c r="U347" s="178">
        <v>0.53973922050151191</v>
      </c>
    </row>
    <row r="348" spans="1:21">
      <c r="A348" s="150">
        <v>5000</v>
      </c>
      <c r="B348" s="150">
        <v>6000</v>
      </c>
      <c r="C348" s="189">
        <v>956834</v>
      </c>
      <c r="D348" s="189">
        <v>524280523760</v>
      </c>
      <c r="E348" s="178">
        <v>9.5697117607626352E-4</v>
      </c>
      <c r="F348" s="190">
        <v>5479.3258157632363</v>
      </c>
      <c r="G348" s="104">
        <v>0</v>
      </c>
      <c r="H348" s="141" t="str">
        <f t="shared" si="6"/>
        <v>(5000, 6000]</v>
      </c>
      <c r="I348" s="170">
        <v>0</v>
      </c>
      <c r="J348" s="178">
        <v>0</v>
      </c>
      <c r="K348" s="178">
        <v>0</v>
      </c>
      <c r="L348" s="191">
        <v>0</v>
      </c>
      <c r="M348" s="178">
        <v>0</v>
      </c>
      <c r="N348" s="178">
        <v>0</v>
      </c>
      <c r="O348" s="104">
        <v>0</v>
      </c>
      <c r="P348" s="178">
        <v>0</v>
      </c>
      <c r="Q348" s="178">
        <v>1.0600000212000003E-6</v>
      </c>
      <c r="R348" s="178">
        <v>0</v>
      </c>
      <c r="S348" s="188">
        <v>0</v>
      </c>
      <c r="U348" s="178">
        <v>0.50866411935067779</v>
      </c>
    </row>
    <row r="349" spans="1:21">
      <c r="A349" s="150">
        <v>6000</v>
      </c>
      <c r="B349" s="150">
        <v>7000</v>
      </c>
      <c r="C349" s="189">
        <v>800358</v>
      </c>
      <c r="D349" s="189">
        <v>519372310845</v>
      </c>
      <c r="E349" s="178">
        <v>8.0047274296486757E-4</v>
      </c>
      <c r="F349" s="190">
        <v>6489.2499462115702</v>
      </c>
      <c r="G349" s="104">
        <v>0</v>
      </c>
      <c r="H349" s="141" t="str">
        <f t="shared" si="6"/>
        <v>(6000, 7000]</v>
      </c>
      <c r="I349" s="170">
        <v>0</v>
      </c>
      <c r="J349" s="178">
        <v>0</v>
      </c>
      <c r="K349" s="178">
        <v>0</v>
      </c>
      <c r="L349" s="191">
        <v>0</v>
      </c>
      <c r="M349" s="178">
        <v>0</v>
      </c>
      <c r="N349" s="178">
        <v>0</v>
      </c>
      <c r="O349" s="104">
        <v>0</v>
      </c>
      <c r="P349" s="178">
        <v>0</v>
      </c>
      <c r="Q349" s="178">
        <v>8.9200001784000041E-7</v>
      </c>
      <c r="R349" s="178">
        <v>0</v>
      </c>
      <c r="S349" s="188">
        <v>0</v>
      </c>
      <c r="U349" s="178">
        <v>0.50214690771258086</v>
      </c>
    </row>
    <row r="350" spans="1:21">
      <c r="A350" s="150">
        <v>7000</v>
      </c>
      <c r="B350" s="150">
        <v>8000</v>
      </c>
      <c r="C350" s="189">
        <v>720254</v>
      </c>
      <c r="D350" s="189">
        <v>539639295920</v>
      </c>
      <c r="E350" s="178">
        <v>7.203572588909185E-4</v>
      </c>
      <c r="F350" s="190">
        <v>7492.3470875552239</v>
      </c>
      <c r="G350" s="104">
        <v>0</v>
      </c>
      <c r="H350" s="141" t="str">
        <f t="shared" si="6"/>
        <v>(7000, 8000]</v>
      </c>
      <c r="I350" s="170">
        <v>0</v>
      </c>
      <c r="J350" s="178">
        <v>0</v>
      </c>
      <c r="K350" s="178">
        <v>0</v>
      </c>
      <c r="L350" s="191">
        <v>0</v>
      </c>
      <c r="M350" s="178">
        <v>0</v>
      </c>
      <c r="N350" s="178">
        <v>0</v>
      </c>
      <c r="O350" s="104">
        <v>0</v>
      </c>
      <c r="P350" s="178">
        <v>0</v>
      </c>
      <c r="Q350" s="178">
        <v>8.0600001612000037E-7</v>
      </c>
      <c r="R350" s="178">
        <v>0</v>
      </c>
      <c r="S350" s="188">
        <v>0</v>
      </c>
      <c r="U350" s="178">
        <v>0.49964756230594948</v>
      </c>
    </row>
    <row r="351" spans="1:21">
      <c r="A351" s="150">
        <v>8000</v>
      </c>
      <c r="B351" s="150">
        <v>9000</v>
      </c>
      <c r="C351" s="189">
        <v>661594</v>
      </c>
      <c r="D351" s="189">
        <v>561908743565</v>
      </c>
      <c r="E351" s="178">
        <v>6.6168884912638922E-4</v>
      </c>
      <c r="F351" s="190">
        <v>8493.2563409734666</v>
      </c>
      <c r="G351" s="104">
        <v>0</v>
      </c>
      <c r="H351" s="141" t="str">
        <f t="shared" si="6"/>
        <v>(8000, 9000]</v>
      </c>
      <c r="I351" s="170">
        <v>0</v>
      </c>
      <c r="J351" s="178">
        <v>0</v>
      </c>
      <c r="K351" s="178">
        <v>0</v>
      </c>
      <c r="L351" s="191">
        <v>0</v>
      </c>
      <c r="M351" s="178">
        <v>0</v>
      </c>
      <c r="N351" s="178">
        <v>0</v>
      </c>
      <c r="O351" s="104">
        <v>0</v>
      </c>
      <c r="P351" s="178">
        <v>0</v>
      </c>
      <c r="Q351" s="178">
        <v>7.330000146600003E-7</v>
      </c>
      <c r="R351" s="178">
        <v>0</v>
      </c>
      <c r="S351" s="188">
        <v>0</v>
      </c>
      <c r="U351" s="178">
        <v>0.504346464813894</v>
      </c>
    </row>
    <row r="352" spans="1:21">
      <c r="A352" s="150">
        <v>9000</v>
      </c>
      <c r="B352" s="150">
        <v>10000</v>
      </c>
      <c r="C352" s="189">
        <v>609134</v>
      </c>
      <c r="D352" s="189">
        <v>578240949400</v>
      </c>
      <c r="E352" s="178">
        <v>6.0922132822207264E-4</v>
      </c>
      <c r="F352" s="190">
        <v>9492.8365417133173</v>
      </c>
      <c r="G352" s="104">
        <v>0</v>
      </c>
      <c r="H352" s="141" t="str">
        <f t="shared" si="6"/>
        <v>(9000, 10000]</v>
      </c>
      <c r="I352" s="170">
        <v>0</v>
      </c>
      <c r="J352" s="178">
        <v>0</v>
      </c>
      <c r="K352" s="178">
        <v>0</v>
      </c>
      <c r="L352" s="191">
        <v>0</v>
      </c>
      <c r="M352" s="178">
        <v>0</v>
      </c>
      <c r="N352" s="178">
        <v>0</v>
      </c>
      <c r="O352" s="104">
        <v>0</v>
      </c>
      <c r="P352" s="178">
        <v>0</v>
      </c>
      <c r="Q352" s="178">
        <v>6.6000001320000023E-7</v>
      </c>
      <c r="R352" s="178">
        <v>0</v>
      </c>
      <c r="S352" s="188">
        <v>0</v>
      </c>
      <c r="U352" s="178">
        <v>0.51076910465807324</v>
      </c>
    </row>
    <row r="353" spans="1:21">
      <c r="A353" s="150">
        <v>10000</v>
      </c>
      <c r="B353" s="150">
        <v>20000</v>
      </c>
      <c r="C353" s="189">
        <v>3680184</v>
      </c>
      <c r="D353" s="189">
        <v>5195636560550</v>
      </c>
      <c r="E353" s="178">
        <v>3.6807116079247263E-3</v>
      </c>
      <c r="F353" s="190">
        <v>14117.871716604386</v>
      </c>
      <c r="G353" s="104">
        <v>0.02</v>
      </c>
      <c r="H353" s="141" t="str">
        <f t="shared" si="6"/>
        <v>(10000, 20000]</v>
      </c>
      <c r="I353" s="170">
        <v>2.4856780000000002E-2</v>
      </c>
      <c r="J353" s="178">
        <v>9.1490638681631189E-5</v>
      </c>
      <c r="K353" s="178">
        <v>8.7794924161741782E-5</v>
      </c>
      <c r="L353" s="191">
        <v>87794</v>
      </c>
      <c r="M353" s="178">
        <v>8.7794001580292029E-5</v>
      </c>
      <c r="N353" s="178">
        <v>1.2394644517979256</v>
      </c>
      <c r="O353" s="104">
        <v>0.03</v>
      </c>
      <c r="P353" s="178">
        <v>8.7794001580292029E-5</v>
      </c>
      <c r="Q353" s="178">
        <v>4.0150000803000012E-6</v>
      </c>
      <c r="R353" s="178">
        <v>0</v>
      </c>
      <c r="S353" s="188">
        <v>0.05</v>
      </c>
      <c r="U353" s="178">
        <v>0.53459566114129264</v>
      </c>
    </row>
    <row r="354" spans="1:21">
      <c r="A354" s="150">
        <v>20000</v>
      </c>
      <c r="B354" s="150">
        <v>30000</v>
      </c>
      <c r="C354" s="189">
        <v>1105217</v>
      </c>
      <c r="D354" s="189">
        <v>2646644215870</v>
      </c>
      <c r="E354" s="178">
        <v>1.1053754489383527E-3</v>
      </c>
      <c r="F354" s="190">
        <v>23946.828684955082</v>
      </c>
      <c r="G354" s="104">
        <v>0</v>
      </c>
      <c r="H354" s="141" t="str">
        <f t="shared" si="6"/>
        <v>(20000, 30000]</v>
      </c>
      <c r="I354" s="170">
        <v>0</v>
      </c>
      <c r="J354" s="178">
        <v>0</v>
      </c>
      <c r="K354" s="178">
        <v>0</v>
      </c>
      <c r="L354" s="191">
        <v>0</v>
      </c>
      <c r="M354" s="178">
        <v>0</v>
      </c>
      <c r="N354" s="178">
        <v>0</v>
      </c>
      <c r="O354" s="104">
        <v>0</v>
      </c>
      <c r="P354" s="178">
        <v>0</v>
      </c>
      <c r="Q354" s="178">
        <v>0</v>
      </c>
      <c r="R354" s="178">
        <v>0</v>
      </c>
      <c r="S354" s="188">
        <v>0</v>
      </c>
      <c r="U354" s="178">
        <v>0.56948653378291858</v>
      </c>
    </row>
    <row r="355" spans="1:21">
      <c r="A355" s="150">
        <v>30000</v>
      </c>
      <c r="B355" s="150">
        <v>40000</v>
      </c>
      <c r="C355" s="189">
        <v>303551</v>
      </c>
      <c r="D355" s="189">
        <v>1030597173600</v>
      </c>
      <c r="E355" s="178">
        <v>3.0359451845265306E-4</v>
      </c>
      <c r="F355" s="190">
        <v>33951.368093005789</v>
      </c>
      <c r="G355" s="104">
        <v>0</v>
      </c>
      <c r="H355" s="141" t="str">
        <f t="shared" si="6"/>
        <v>(30000, 40000]</v>
      </c>
      <c r="I355" s="170">
        <v>0</v>
      </c>
      <c r="J355" s="178">
        <v>0</v>
      </c>
      <c r="K355" s="178">
        <v>0</v>
      </c>
      <c r="L355" s="191">
        <v>0</v>
      </c>
      <c r="M355" s="178">
        <v>0</v>
      </c>
      <c r="N355" s="178">
        <v>0</v>
      </c>
      <c r="O355" s="104">
        <v>0</v>
      </c>
      <c r="P355" s="178">
        <v>0</v>
      </c>
      <c r="Q355" s="178">
        <v>0</v>
      </c>
      <c r="R355" s="178">
        <v>0</v>
      </c>
      <c r="S355" s="188">
        <v>0</v>
      </c>
      <c r="U355" s="178">
        <v>0.58357223210073661</v>
      </c>
    </row>
    <row r="356" spans="1:21">
      <c r="A356" s="150">
        <v>40000</v>
      </c>
      <c r="B356" s="150">
        <v>50000</v>
      </c>
      <c r="C356" s="189">
        <v>84008</v>
      </c>
      <c r="D356" s="189">
        <v>369447177375</v>
      </c>
      <c r="E356" s="178">
        <v>8.4020043769154044E-5</v>
      </c>
      <c r="F356" s="190">
        <v>43977.618485739455</v>
      </c>
      <c r="G356" s="104">
        <v>0</v>
      </c>
      <c r="H356" s="141" t="str">
        <f t="shared" si="6"/>
        <v>(40000, 50000]</v>
      </c>
      <c r="I356" s="170">
        <v>0</v>
      </c>
      <c r="J356" s="178">
        <v>0</v>
      </c>
      <c r="K356" s="178">
        <v>0</v>
      </c>
      <c r="L356" s="191">
        <v>0</v>
      </c>
      <c r="M356" s="178">
        <v>0</v>
      </c>
      <c r="N356" s="178">
        <v>0</v>
      </c>
      <c r="O356" s="104">
        <v>0</v>
      </c>
      <c r="P356" s="178">
        <v>0</v>
      </c>
      <c r="Q356" s="178">
        <v>0</v>
      </c>
      <c r="R356" s="178">
        <v>0</v>
      </c>
      <c r="S356" s="188">
        <v>0</v>
      </c>
      <c r="U356" s="178">
        <v>0.59727533460803062</v>
      </c>
    </row>
    <row r="357" spans="1:21">
      <c r="A357" s="150">
        <v>50000</v>
      </c>
      <c r="B357" s="150">
        <v>60000</v>
      </c>
      <c r="C357" s="189">
        <v>29368</v>
      </c>
      <c r="D357" s="189">
        <v>159926171225</v>
      </c>
      <c r="E357" s="178">
        <v>2.9372210330117559E-5</v>
      </c>
      <c r="F357" s="190">
        <v>54455.92863831381</v>
      </c>
      <c r="G357" s="104">
        <v>0</v>
      </c>
      <c r="H357" s="141" t="str">
        <f t="shared" si="6"/>
        <v>(50000, 60000]</v>
      </c>
      <c r="I357" s="170">
        <v>0</v>
      </c>
      <c r="J357" s="178">
        <v>0</v>
      </c>
      <c r="K357" s="178">
        <v>0</v>
      </c>
      <c r="L357" s="191">
        <v>0</v>
      </c>
      <c r="M357" s="178">
        <v>0</v>
      </c>
      <c r="N357" s="178">
        <v>0</v>
      </c>
      <c r="O357" s="104">
        <v>0</v>
      </c>
      <c r="P357" s="178">
        <v>0</v>
      </c>
      <c r="Q357" s="178">
        <v>0</v>
      </c>
      <c r="R357" s="178">
        <v>0</v>
      </c>
      <c r="S357" s="188">
        <v>0</v>
      </c>
      <c r="U357" s="178">
        <v>0.58342077649527802</v>
      </c>
    </row>
    <row r="358" spans="1:21">
      <c r="A358" s="150">
        <v>60000</v>
      </c>
      <c r="B358" s="150">
        <v>70000</v>
      </c>
      <c r="C358" s="189">
        <v>16093</v>
      </c>
      <c r="D358" s="189">
        <v>103645439030</v>
      </c>
      <c r="E358" s="178">
        <v>1.6095307165710362E-5</v>
      </c>
      <c r="F358" s="190">
        <v>64404.050848194864</v>
      </c>
      <c r="G358" s="104">
        <v>0</v>
      </c>
      <c r="H358" s="141" t="str">
        <f t="shared" si="6"/>
        <v>(60000, 70000]</v>
      </c>
      <c r="I358" s="170">
        <v>0</v>
      </c>
      <c r="J358" s="178">
        <v>0</v>
      </c>
      <c r="K358" s="178">
        <v>0</v>
      </c>
      <c r="L358" s="191">
        <v>0</v>
      </c>
      <c r="M358" s="178">
        <v>0</v>
      </c>
      <c r="N358" s="178">
        <v>0</v>
      </c>
      <c r="O358" s="104">
        <v>0</v>
      </c>
      <c r="P358" s="178">
        <v>0</v>
      </c>
      <c r="Q358" s="178">
        <v>0</v>
      </c>
      <c r="R358" s="178">
        <v>0</v>
      </c>
      <c r="S358" s="188">
        <v>0</v>
      </c>
      <c r="U358" s="178">
        <v>0.56822880771881457</v>
      </c>
    </row>
    <row r="359" spans="1:21">
      <c r="A359" s="150">
        <v>70000</v>
      </c>
      <c r="B359" s="150">
        <v>80000</v>
      </c>
      <c r="C359" s="189">
        <v>6874</v>
      </c>
      <c r="D359" s="189">
        <v>51003502890</v>
      </c>
      <c r="E359" s="178">
        <v>6.8749854879197802E-6</v>
      </c>
      <c r="F359" s="190">
        <v>74197.70568810009</v>
      </c>
      <c r="G359" s="104">
        <v>0</v>
      </c>
      <c r="H359" s="141" t="str">
        <f t="shared" si="6"/>
        <v>(70000, 80000]</v>
      </c>
      <c r="I359" s="170">
        <v>0</v>
      </c>
      <c r="J359" s="178">
        <v>0</v>
      </c>
      <c r="K359" s="178">
        <v>0</v>
      </c>
      <c r="L359" s="191">
        <v>0</v>
      </c>
      <c r="M359" s="178">
        <v>0</v>
      </c>
      <c r="N359" s="178">
        <v>0</v>
      </c>
      <c r="O359" s="104">
        <v>0</v>
      </c>
      <c r="P359" s="178">
        <v>0</v>
      </c>
      <c r="Q359" s="178">
        <v>0</v>
      </c>
      <c r="R359" s="178">
        <v>0</v>
      </c>
      <c r="S359" s="188">
        <v>0</v>
      </c>
      <c r="U359" s="178">
        <v>0.57094017094017091</v>
      </c>
    </row>
    <row r="360" spans="1:21">
      <c r="A360" s="150">
        <v>80000</v>
      </c>
      <c r="B360" s="150">
        <v>90000</v>
      </c>
      <c r="C360" s="189">
        <v>2489</v>
      </c>
      <c r="D360" s="189">
        <v>20919457490</v>
      </c>
      <c r="E360" s="178">
        <v>2.4893568343660654E-6</v>
      </c>
      <c r="F360" s="190">
        <v>84047.639574126151</v>
      </c>
      <c r="G360" s="104">
        <v>0</v>
      </c>
      <c r="H360" s="141" t="str">
        <f t="shared" si="6"/>
        <v>(80000, 90000]</v>
      </c>
      <c r="I360" s="170">
        <v>0</v>
      </c>
      <c r="J360" s="178">
        <v>0</v>
      </c>
      <c r="K360" s="178">
        <v>0</v>
      </c>
      <c r="L360" s="191">
        <v>0</v>
      </c>
      <c r="M360" s="178">
        <v>0</v>
      </c>
      <c r="N360" s="178">
        <v>0</v>
      </c>
      <c r="O360" s="104">
        <v>0</v>
      </c>
      <c r="P360" s="178">
        <v>0</v>
      </c>
      <c r="Q360" s="178">
        <v>0</v>
      </c>
      <c r="R360" s="178">
        <v>0</v>
      </c>
      <c r="S360" s="188">
        <v>0</v>
      </c>
      <c r="U360" s="178">
        <v>0.57268722466960353</v>
      </c>
    </row>
    <row r="361" spans="1:21">
      <c r="A361" s="150">
        <v>90000</v>
      </c>
      <c r="B361" s="150">
        <v>100000</v>
      </c>
      <c r="C361" s="189">
        <v>891</v>
      </c>
      <c r="D361" s="189">
        <v>8388668565</v>
      </c>
      <c r="E361" s="178">
        <v>8.9112773781444924E-7</v>
      </c>
      <c r="F361" s="190">
        <v>94148.917676767669</v>
      </c>
      <c r="G361" s="104">
        <v>0</v>
      </c>
      <c r="H361" s="141" t="str">
        <f t="shared" si="6"/>
        <v>(90000, 100000]</v>
      </c>
      <c r="I361" s="170">
        <v>0</v>
      </c>
      <c r="J361" s="178">
        <v>0</v>
      </c>
      <c r="K361" s="178">
        <v>0</v>
      </c>
      <c r="L361" s="191">
        <v>0</v>
      </c>
      <c r="M361" s="178">
        <v>0</v>
      </c>
      <c r="N361" s="178">
        <v>0</v>
      </c>
      <c r="O361" s="104">
        <v>0</v>
      </c>
      <c r="P361" s="178">
        <v>0</v>
      </c>
      <c r="Q361" s="178">
        <v>0</v>
      </c>
      <c r="R361" s="178">
        <v>0</v>
      </c>
      <c r="S361" s="188">
        <v>0</v>
      </c>
      <c r="U361" s="178">
        <v>0.55882352941176472</v>
      </c>
    </row>
    <row r="362" spans="1:21">
      <c r="A362" s="150">
        <v>100000</v>
      </c>
      <c r="B362" s="150">
        <v>9999999</v>
      </c>
      <c r="C362" s="189">
        <v>4579</v>
      </c>
      <c r="D362" s="189">
        <v>57297742750</v>
      </c>
      <c r="E362" s="178">
        <v>4.5796564662765018E-6</v>
      </c>
      <c r="F362" s="190">
        <v>125131.56311421708</v>
      </c>
      <c r="G362" s="104">
        <v>0</v>
      </c>
      <c r="H362" s="141" t="str">
        <f t="shared" si="6"/>
        <v>(100000, 9999999]</v>
      </c>
      <c r="I362" s="170">
        <v>0</v>
      </c>
      <c r="J362" s="178">
        <v>0</v>
      </c>
      <c r="K362" s="178">
        <v>0</v>
      </c>
      <c r="L362" s="191">
        <v>0</v>
      </c>
      <c r="M362" s="178">
        <v>0</v>
      </c>
      <c r="N362" s="178">
        <v>0</v>
      </c>
      <c r="O362" s="104">
        <v>0</v>
      </c>
      <c r="P362" s="178">
        <v>0</v>
      </c>
      <c r="Q362" s="178">
        <v>0</v>
      </c>
      <c r="R362" s="178">
        <v>0</v>
      </c>
      <c r="S362" s="188">
        <v>0</v>
      </c>
      <c r="U362" s="178">
        <v>0.53078817733990147</v>
      </c>
    </row>
  </sheetData>
  <mergeCells count="9">
    <mergeCell ref="A12:D12"/>
    <mergeCell ref="A81:B81"/>
    <mergeCell ref="A84:D84"/>
    <mergeCell ref="A80:B80"/>
    <mergeCell ref="A295:D295"/>
    <mergeCell ref="A154:D154"/>
    <mergeCell ref="A222:B222"/>
    <mergeCell ref="E225:H225"/>
    <mergeCell ref="A225:D225"/>
  </mergeCells>
  <phoneticPr fontId="20" type="noConversion"/>
  <conditionalFormatting sqref="E16:E79">
    <cfRule type="cellIs" dxfId="183" priority="23" operator="lessThan">
      <formula>0.001</formula>
    </cfRule>
  </conditionalFormatting>
  <conditionalFormatting sqref="M229:M29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82" priority="33" operator="lessThan">
      <formula>0.001</formula>
    </cfRule>
  </conditionalFormatting>
  <conditionalFormatting sqref="N229:N29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81" priority="22" operator="lessThan">
      <formula>0.001</formula>
    </cfRule>
  </conditionalFormatting>
  <conditionalFormatting sqref="M299:M36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N16:N80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80" priority="11" operator="lessThan">
      <formula>0.001</formula>
    </cfRule>
  </conditionalFormatting>
  <conditionalFormatting sqref="N158:N2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conditionalFormatting sqref="E299:E362">
    <cfRule type="cellIs" dxfId="179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D1" workbookViewId="0">
      <selection activeCell="G22" sqref="G22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6">
        <v>10000000000</v>
      </c>
    </row>
    <row r="4" spans="1:8">
      <c r="B4" s="155" t="s">
        <v>246</v>
      </c>
      <c r="C4" s="155" t="s">
        <v>46</v>
      </c>
      <c r="D4" s="115" t="s">
        <v>249</v>
      </c>
      <c r="E4" s="155" t="s">
        <v>250</v>
      </c>
      <c r="F4" s="157" t="s">
        <v>251</v>
      </c>
      <c r="G4" s="155" t="s">
        <v>252</v>
      </c>
    </row>
    <row r="5" spans="1:8">
      <c r="A5" s="15"/>
      <c r="B5" s="214" t="s">
        <v>247</v>
      </c>
      <c r="C5" s="214" t="s">
        <v>47</v>
      </c>
      <c r="D5" s="20" t="s">
        <v>91</v>
      </c>
      <c r="E5" s="216">
        <v>100000000</v>
      </c>
      <c r="F5" s="158">
        <v>32845175</v>
      </c>
      <c r="G5" s="220">
        <f>SUM(F5:F6)/E5*$C$2</f>
        <v>3370005800</v>
      </c>
      <c r="H5" s="47" t="s">
        <v>307</v>
      </c>
    </row>
    <row r="6" spans="1:8">
      <c r="B6" s="215"/>
      <c r="C6" s="215"/>
      <c r="D6" s="8" t="s">
        <v>92</v>
      </c>
      <c r="E6" s="217"/>
      <c r="F6" s="201">
        <v>854883</v>
      </c>
      <c r="G6" s="221"/>
      <c r="H6" s="47"/>
    </row>
    <row r="7" spans="1:8">
      <c r="B7" s="214" t="s">
        <v>247</v>
      </c>
      <c r="C7" s="214" t="s">
        <v>240</v>
      </c>
      <c r="D7" s="20" t="s">
        <v>91</v>
      </c>
      <c r="E7" s="216">
        <v>100000000</v>
      </c>
      <c r="F7" s="158">
        <v>34018536</v>
      </c>
      <c r="G7" s="220">
        <f>SUM(F7:F8)/E7*$C$2</f>
        <v>3830412100</v>
      </c>
      <c r="H7" s="47" t="s">
        <v>308</v>
      </c>
    </row>
    <row r="8" spans="1:8">
      <c r="B8" s="215"/>
      <c r="C8" s="215"/>
      <c r="D8" s="8" t="s">
        <v>92</v>
      </c>
      <c r="E8" s="217"/>
      <c r="F8" s="201">
        <v>4285585</v>
      </c>
      <c r="G8" s="221"/>
      <c r="H8" s="47"/>
    </row>
    <row r="9" spans="1:8">
      <c r="A9" s="15"/>
      <c r="B9" s="214" t="s">
        <v>248</v>
      </c>
      <c r="C9" s="214" t="s">
        <v>47</v>
      </c>
      <c r="D9" s="20" t="s">
        <v>91</v>
      </c>
      <c r="E9" s="216">
        <v>100000000</v>
      </c>
      <c r="F9" s="201">
        <v>32853826</v>
      </c>
      <c r="G9" s="220">
        <f>SUM(F9:F10)/E9*$C$2</f>
        <v>3371218200</v>
      </c>
      <c r="H9" s="47" t="s">
        <v>309</v>
      </c>
    </row>
    <row r="10" spans="1:8">
      <c r="B10" s="215"/>
      <c r="C10" s="215"/>
      <c r="D10" s="8" t="s">
        <v>92</v>
      </c>
      <c r="E10" s="217"/>
      <c r="F10" s="201">
        <v>858356</v>
      </c>
      <c r="G10" s="221"/>
      <c r="H10" s="47"/>
    </row>
    <row r="11" spans="1:8">
      <c r="B11" s="214" t="s">
        <v>248</v>
      </c>
      <c r="C11" s="214" t="s">
        <v>240</v>
      </c>
      <c r="D11" s="20" t="s">
        <v>91</v>
      </c>
      <c r="E11" s="216">
        <v>100000000</v>
      </c>
      <c r="F11" s="201">
        <v>34015523</v>
      </c>
      <c r="G11" s="220">
        <f>SUM(F11:F12)/E11*$C$2</f>
        <v>3830025700</v>
      </c>
      <c r="H11" s="47" t="s">
        <v>310</v>
      </c>
    </row>
    <row r="12" spans="1:8">
      <c r="B12" s="215"/>
      <c r="C12" s="215"/>
      <c r="D12" s="8" t="s">
        <v>92</v>
      </c>
      <c r="E12" s="217"/>
      <c r="F12" s="201">
        <v>4284734</v>
      </c>
      <c r="G12" s="221"/>
      <c r="H12" s="47"/>
    </row>
    <row r="13" spans="1:8">
      <c r="A13" s="15"/>
      <c r="B13" s="214" t="s">
        <v>248</v>
      </c>
      <c r="C13" s="214" t="s">
        <v>49</v>
      </c>
      <c r="D13" s="20" t="s">
        <v>91</v>
      </c>
      <c r="E13" s="218">
        <f>F13</f>
        <v>100000000</v>
      </c>
      <c r="F13" s="201">
        <v>100000000</v>
      </c>
      <c r="G13" s="220">
        <f>SUM(F13:F14)/E13*$C$2</f>
        <v>30000858400</v>
      </c>
      <c r="H13" s="47" t="s">
        <v>311</v>
      </c>
    </row>
    <row r="14" spans="1:8">
      <c r="B14" s="215"/>
      <c r="C14" s="215"/>
      <c r="D14" s="8" t="s">
        <v>92</v>
      </c>
      <c r="E14" s="219"/>
      <c r="F14" s="201">
        <v>200008584</v>
      </c>
      <c r="G14" s="221"/>
      <c r="H14" s="47"/>
    </row>
    <row r="15" spans="1:8">
      <c r="B15" s="156"/>
      <c r="C15" s="156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topLeftCell="D30" zoomScale="85" zoomScaleNormal="85" workbookViewId="0">
      <selection activeCell="Z46" sqref="N46:Z50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5" t="s">
        <v>36</v>
      </c>
      <c r="B3" s="115" t="s">
        <v>37</v>
      </c>
      <c r="C3" s="115" t="s">
        <v>7</v>
      </c>
      <c r="D3" s="115" t="s">
        <v>8</v>
      </c>
      <c r="E3" s="115" t="s">
        <v>9</v>
      </c>
      <c r="F3" s="115" t="s">
        <v>10</v>
      </c>
      <c r="G3" s="115" t="s">
        <v>11</v>
      </c>
      <c r="H3" s="115" t="s">
        <v>275</v>
      </c>
      <c r="I3" s="14"/>
      <c r="J3" s="115"/>
      <c r="K3" s="115" t="s">
        <v>7</v>
      </c>
      <c r="L3" s="115" t="s">
        <v>8</v>
      </c>
      <c r="M3" s="115" t="s">
        <v>9</v>
      </c>
      <c r="N3" s="115" t="s">
        <v>10</v>
      </c>
      <c r="O3" s="115" t="s">
        <v>11</v>
      </c>
      <c r="Q3" s="115" t="s">
        <v>7</v>
      </c>
      <c r="R3" s="115" t="s">
        <v>8</v>
      </c>
      <c r="S3" s="115" t="s">
        <v>9</v>
      </c>
      <c r="T3" s="115" t="s">
        <v>10</v>
      </c>
      <c r="U3" s="115" t="s">
        <v>11</v>
      </c>
      <c r="W3" s="115" t="s">
        <v>7</v>
      </c>
      <c r="X3" s="115" t="s">
        <v>8</v>
      </c>
      <c r="Y3" s="115" t="s">
        <v>9</v>
      </c>
      <c r="Z3" s="115" t="s">
        <v>10</v>
      </c>
      <c r="AA3" s="115" t="s">
        <v>11</v>
      </c>
      <c r="AO3" s="5"/>
    </row>
    <row r="4" spans="1:41" ht="15.9" customHeight="1">
      <c r="A4" s="174" t="s">
        <v>271</v>
      </c>
      <c r="B4" s="172" t="s">
        <v>38</v>
      </c>
      <c r="C4" s="174">
        <f>COUNTIF(K:K, $A4)</f>
        <v>0</v>
      </c>
      <c r="D4" s="174">
        <f t="shared" ref="D4:D23" si="0">COUNTIF(L:L, $A4)</f>
        <v>0</v>
      </c>
      <c r="E4" s="174">
        <f t="shared" ref="E4:E23" si="1">COUNTIF(M:M, $A4)</f>
        <v>0</v>
      </c>
      <c r="F4" s="174">
        <f t="shared" ref="F4:F23" si="2">COUNTIF(N:N, $A4)</f>
        <v>0</v>
      </c>
      <c r="G4" s="174">
        <f t="shared" ref="G4:G23" si="3">COUNTIF(O:O, $A4)</f>
        <v>0</v>
      </c>
      <c r="H4" s="172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4" t="s">
        <v>14</v>
      </c>
      <c r="B5" s="172" t="s">
        <v>39</v>
      </c>
      <c r="C5" s="174">
        <f t="shared" ref="C5:C23" si="4">COUNTIF(K:K, $A5)</f>
        <v>0</v>
      </c>
      <c r="D5" s="174">
        <f t="shared" si="0"/>
        <v>6</v>
      </c>
      <c r="E5" s="174">
        <f t="shared" si="1"/>
        <v>0</v>
      </c>
      <c r="F5" s="174">
        <f t="shared" si="2"/>
        <v>9</v>
      </c>
      <c r="G5" s="174">
        <f t="shared" si="3"/>
        <v>0</v>
      </c>
      <c r="H5" s="172">
        <v>1</v>
      </c>
      <c r="I5" s="78"/>
      <c r="J5" s="166">
        <v>1</v>
      </c>
      <c r="K5" s="167" t="s">
        <v>95</v>
      </c>
      <c r="L5" s="167" t="s">
        <v>94</v>
      </c>
      <c r="M5" s="167" t="s">
        <v>13</v>
      </c>
      <c r="N5" s="167" t="s">
        <v>30</v>
      </c>
      <c r="O5" s="167" t="s">
        <v>12</v>
      </c>
      <c r="Q5" s="166">
        <v>6</v>
      </c>
      <c r="R5" s="166">
        <v>17</v>
      </c>
      <c r="S5" s="166">
        <v>5</v>
      </c>
      <c r="T5" s="166">
        <v>10</v>
      </c>
      <c r="U5" s="166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5" t="s">
        <v>36</v>
      </c>
      <c r="AD5" s="115" t="s">
        <v>7</v>
      </c>
      <c r="AE5" s="115" t="s">
        <v>8</v>
      </c>
      <c r="AF5" s="115" t="s">
        <v>9</v>
      </c>
      <c r="AG5" s="115" t="s">
        <v>10</v>
      </c>
      <c r="AH5" s="115" t="s">
        <v>11</v>
      </c>
      <c r="AI5" s="5"/>
      <c r="AJ5" s="115" t="s">
        <v>36</v>
      </c>
      <c r="AK5" s="115" t="s">
        <v>7</v>
      </c>
      <c r="AL5" s="115" t="s">
        <v>8</v>
      </c>
      <c r="AM5" s="115" t="s">
        <v>9</v>
      </c>
      <c r="AN5" s="115" t="s">
        <v>10</v>
      </c>
      <c r="AO5" s="115" t="s">
        <v>11</v>
      </c>
    </row>
    <row r="6" spans="1:41" ht="15.9" customHeight="1">
      <c r="A6" s="173" t="s">
        <v>15</v>
      </c>
      <c r="B6" s="127" t="s">
        <v>15</v>
      </c>
      <c r="C6" s="173">
        <f t="shared" si="4"/>
        <v>4</v>
      </c>
      <c r="D6" s="173">
        <f t="shared" si="0"/>
        <v>22</v>
      </c>
      <c r="E6" s="173">
        <f t="shared" si="1"/>
        <v>5</v>
      </c>
      <c r="F6" s="173">
        <f t="shared" si="2"/>
        <v>21</v>
      </c>
      <c r="G6" s="173">
        <f t="shared" si="3"/>
        <v>23</v>
      </c>
      <c r="H6" s="127">
        <v>2</v>
      </c>
      <c r="I6" s="78"/>
      <c r="J6" s="23">
        <v>2</v>
      </c>
      <c r="K6" s="167" t="s">
        <v>30</v>
      </c>
      <c r="L6" s="167" t="s">
        <v>14</v>
      </c>
      <c r="M6" s="167" t="s">
        <v>29</v>
      </c>
      <c r="N6" s="167" t="s">
        <v>87</v>
      </c>
      <c r="O6" s="167" t="s">
        <v>15</v>
      </c>
      <c r="Q6" s="166">
        <v>10</v>
      </c>
      <c r="R6" s="166">
        <v>1</v>
      </c>
      <c r="S6" s="166">
        <v>8</v>
      </c>
      <c r="T6" s="166">
        <v>19</v>
      </c>
      <c r="U6" s="166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2" t="s">
        <v>271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5"/>
      <c r="AJ6" s="172" t="s">
        <v>271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</row>
    <row r="7" spans="1:41" ht="15.9" customHeight="1">
      <c r="A7" s="173" t="s">
        <v>16</v>
      </c>
      <c r="B7" s="127" t="s">
        <v>16</v>
      </c>
      <c r="C7" s="173">
        <f t="shared" si="4"/>
        <v>4</v>
      </c>
      <c r="D7" s="173">
        <f t="shared" si="0"/>
        <v>10</v>
      </c>
      <c r="E7" s="173">
        <f t="shared" si="1"/>
        <v>5</v>
      </c>
      <c r="F7" s="173">
        <f t="shared" si="2"/>
        <v>21</v>
      </c>
      <c r="G7" s="173">
        <f t="shared" si="3"/>
        <v>23</v>
      </c>
      <c r="H7" s="127">
        <v>3</v>
      </c>
      <c r="I7" s="78"/>
      <c r="J7" s="166">
        <v>3</v>
      </c>
      <c r="K7" s="167" t="s">
        <v>31</v>
      </c>
      <c r="L7" s="24" t="s">
        <v>30</v>
      </c>
      <c r="M7" s="167" t="s">
        <v>13</v>
      </c>
      <c r="N7" s="167" t="s">
        <v>15</v>
      </c>
      <c r="O7" s="167" t="s">
        <v>13</v>
      </c>
      <c r="Q7" s="166">
        <v>7</v>
      </c>
      <c r="R7" s="166">
        <v>10</v>
      </c>
      <c r="S7" s="166">
        <v>5</v>
      </c>
      <c r="T7" s="166">
        <v>2</v>
      </c>
      <c r="U7" s="166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2" t="s">
        <v>14</v>
      </c>
      <c r="AD7" s="172">
        <v>0</v>
      </c>
      <c r="AE7" s="172">
        <v>6</v>
      </c>
      <c r="AF7" s="172">
        <v>0</v>
      </c>
      <c r="AG7" s="172">
        <v>9</v>
      </c>
      <c r="AH7" s="172">
        <v>0</v>
      </c>
      <c r="AI7" s="5"/>
      <c r="AJ7" s="172" t="s">
        <v>14</v>
      </c>
      <c r="AK7" s="172">
        <v>0</v>
      </c>
      <c r="AL7" s="172">
        <v>6</v>
      </c>
      <c r="AM7" s="172">
        <v>0</v>
      </c>
      <c r="AN7" s="172">
        <v>9</v>
      </c>
      <c r="AO7" s="172">
        <v>0</v>
      </c>
    </row>
    <row r="8" spans="1:41" ht="15.9" customHeight="1">
      <c r="A8" s="173" t="s">
        <v>12</v>
      </c>
      <c r="B8" s="127" t="s">
        <v>12</v>
      </c>
      <c r="C8" s="173">
        <f t="shared" si="4"/>
        <v>4</v>
      </c>
      <c r="D8" s="173">
        <f t="shared" si="0"/>
        <v>9</v>
      </c>
      <c r="E8" s="173">
        <f t="shared" si="1"/>
        <v>5</v>
      </c>
      <c r="F8" s="173">
        <f t="shared" si="2"/>
        <v>21</v>
      </c>
      <c r="G8" s="173">
        <f t="shared" si="3"/>
        <v>22</v>
      </c>
      <c r="H8" s="127">
        <v>4</v>
      </c>
      <c r="I8" s="78"/>
      <c r="J8" s="23">
        <v>4</v>
      </c>
      <c r="K8" s="167" t="s">
        <v>95</v>
      </c>
      <c r="L8" s="167" t="s">
        <v>78</v>
      </c>
      <c r="M8" s="167" t="s">
        <v>12</v>
      </c>
      <c r="N8" s="167" t="s">
        <v>79</v>
      </c>
      <c r="O8" s="167" t="s">
        <v>31</v>
      </c>
      <c r="Q8" s="166">
        <v>6</v>
      </c>
      <c r="R8" s="166">
        <v>11</v>
      </c>
      <c r="S8" s="166">
        <v>4</v>
      </c>
      <c r="T8" s="166">
        <v>12</v>
      </c>
      <c r="U8" s="166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7" t="s">
        <v>15</v>
      </c>
      <c r="AD8" s="173">
        <v>4</v>
      </c>
      <c r="AE8" s="173">
        <v>22</v>
      </c>
      <c r="AF8" s="173">
        <v>5</v>
      </c>
      <c r="AG8" s="173">
        <v>21</v>
      </c>
      <c r="AH8" s="173">
        <v>23</v>
      </c>
      <c r="AI8" s="5"/>
      <c r="AJ8" s="127" t="s">
        <v>15</v>
      </c>
      <c r="AK8" s="173">
        <v>4</v>
      </c>
      <c r="AL8" s="173">
        <v>22</v>
      </c>
      <c r="AM8" s="173">
        <v>5</v>
      </c>
      <c r="AN8" s="173">
        <v>21</v>
      </c>
      <c r="AO8" s="173">
        <v>23</v>
      </c>
    </row>
    <row r="9" spans="1:41" ht="15.9" customHeight="1">
      <c r="A9" s="173" t="s">
        <v>13</v>
      </c>
      <c r="B9" s="127" t="s">
        <v>13</v>
      </c>
      <c r="C9" s="173">
        <f t="shared" si="4"/>
        <v>43</v>
      </c>
      <c r="D9" s="173">
        <f t="shared" si="0"/>
        <v>13</v>
      </c>
      <c r="E9" s="173">
        <f t="shared" si="1"/>
        <v>41</v>
      </c>
      <c r="F9" s="173">
        <f t="shared" si="2"/>
        <v>14</v>
      </c>
      <c r="G9" s="173">
        <f t="shared" si="3"/>
        <v>22</v>
      </c>
      <c r="H9" s="127">
        <v>5</v>
      </c>
      <c r="I9" s="78"/>
      <c r="J9" s="166">
        <v>5</v>
      </c>
      <c r="K9" s="167" t="s">
        <v>29</v>
      </c>
      <c r="L9" s="167" t="s">
        <v>29</v>
      </c>
      <c r="M9" s="167" t="s">
        <v>13</v>
      </c>
      <c r="N9" s="167" t="s">
        <v>15</v>
      </c>
      <c r="O9" s="167" t="s">
        <v>29</v>
      </c>
      <c r="Q9" s="166">
        <v>8</v>
      </c>
      <c r="R9" s="166">
        <v>8</v>
      </c>
      <c r="S9" s="166">
        <v>5</v>
      </c>
      <c r="T9" s="166">
        <v>2</v>
      </c>
      <c r="U9" s="166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7" t="s">
        <v>16</v>
      </c>
      <c r="AD9" s="173">
        <v>4</v>
      </c>
      <c r="AE9" s="173">
        <v>10</v>
      </c>
      <c r="AF9" s="173">
        <v>5</v>
      </c>
      <c r="AG9" s="173">
        <v>21</v>
      </c>
      <c r="AH9" s="173">
        <v>23</v>
      </c>
      <c r="AI9" s="5"/>
      <c r="AJ9" s="127" t="s">
        <v>16</v>
      </c>
      <c r="AK9" s="173">
        <v>4</v>
      </c>
      <c r="AL9" s="173">
        <v>10</v>
      </c>
      <c r="AM9" s="173">
        <v>5</v>
      </c>
      <c r="AN9" s="173">
        <v>21</v>
      </c>
      <c r="AO9" s="173">
        <v>23</v>
      </c>
    </row>
    <row r="10" spans="1:41" ht="15.9" customHeight="1">
      <c r="A10" s="173" t="s">
        <v>95</v>
      </c>
      <c r="B10" s="127" t="s">
        <v>95</v>
      </c>
      <c r="C10" s="173">
        <f t="shared" si="4"/>
        <v>43</v>
      </c>
      <c r="D10" s="173">
        <f t="shared" si="0"/>
        <v>14</v>
      </c>
      <c r="E10" s="173">
        <f t="shared" si="1"/>
        <v>41</v>
      </c>
      <c r="F10" s="173">
        <f t="shared" si="2"/>
        <v>14</v>
      </c>
      <c r="G10" s="173">
        <f t="shared" si="3"/>
        <v>22</v>
      </c>
      <c r="H10" s="127">
        <v>6</v>
      </c>
      <c r="I10" s="78"/>
      <c r="J10" s="23">
        <v>6</v>
      </c>
      <c r="K10" s="167" t="s">
        <v>95</v>
      </c>
      <c r="L10" s="167" t="s">
        <v>78</v>
      </c>
      <c r="M10" s="167" t="s">
        <v>31</v>
      </c>
      <c r="N10" s="167" t="s">
        <v>13</v>
      </c>
      <c r="O10" s="167" t="s">
        <v>31</v>
      </c>
      <c r="Q10" s="166">
        <v>6</v>
      </c>
      <c r="R10" s="166">
        <v>11</v>
      </c>
      <c r="S10" s="166">
        <v>7</v>
      </c>
      <c r="T10" s="166">
        <v>5</v>
      </c>
      <c r="U10" s="166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7" t="s">
        <v>12</v>
      </c>
      <c r="AD10" s="173">
        <v>4</v>
      </c>
      <c r="AE10" s="173">
        <v>9</v>
      </c>
      <c r="AF10" s="173">
        <v>5</v>
      </c>
      <c r="AG10" s="173">
        <v>21</v>
      </c>
      <c r="AH10" s="173">
        <v>22</v>
      </c>
      <c r="AI10" s="5"/>
      <c r="AJ10" s="127" t="s">
        <v>12</v>
      </c>
      <c r="AK10" s="173">
        <v>4</v>
      </c>
      <c r="AL10" s="173">
        <v>9</v>
      </c>
      <c r="AM10" s="173">
        <v>5</v>
      </c>
      <c r="AN10" s="173">
        <v>21</v>
      </c>
      <c r="AO10" s="173">
        <v>22</v>
      </c>
    </row>
    <row r="11" spans="1:41" ht="15.9" customHeight="1">
      <c r="A11" s="173" t="s">
        <v>31</v>
      </c>
      <c r="B11" s="127" t="s">
        <v>31</v>
      </c>
      <c r="C11" s="173">
        <f t="shared" si="4"/>
        <v>47</v>
      </c>
      <c r="D11" s="173">
        <f t="shared" si="0"/>
        <v>14</v>
      </c>
      <c r="E11" s="173">
        <f t="shared" si="1"/>
        <v>41</v>
      </c>
      <c r="F11" s="173">
        <f t="shared" si="2"/>
        <v>14</v>
      </c>
      <c r="G11" s="173">
        <f t="shared" si="3"/>
        <v>22</v>
      </c>
      <c r="H11" s="127">
        <v>7</v>
      </c>
      <c r="I11" s="78"/>
      <c r="J11" s="166">
        <v>7</v>
      </c>
      <c r="K11" s="167" t="s">
        <v>29</v>
      </c>
      <c r="L11" s="167" t="s">
        <v>78</v>
      </c>
      <c r="M11" s="167" t="s">
        <v>13</v>
      </c>
      <c r="N11" s="167" t="s">
        <v>14</v>
      </c>
      <c r="O11" s="167" t="s">
        <v>31</v>
      </c>
      <c r="Q11" s="166">
        <v>8</v>
      </c>
      <c r="R11" s="166">
        <v>11</v>
      </c>
      <c r="S11" s="166">
        <v>5</v>
      </c>
      <c r="T11" s="166">
        <v>1</v>
      </c>
      <c r="U11" s="166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7" t="s">
        <v>13</v>
      </c>
      <c r="AD11" s="173">
        <v>43</v>
      </c>
      <c r="AE11" s="173">
        <v>13</v>
      </c>
      <c r="AF11" s="173">
        <v>41</v>
      </c>
      <c r="AG11" s="173">
        <v>14</v>
      </c>
      <c r="AH11" s="173">
        <v>22</v>
      </c>
      <c r="AI11" s="5"/>
      <c r="AJ11" s="127" t="s">
        <v>13</v>
      </c>
      <c r="AK11" s="173">
        <v>43</v>
      </c>
      <c r="AL11" s="173">
        <v>13</v>
      </c>
      <c r="AM11" s="173">
        <v>41</v>
      </c>
      <c r="AN11" s="173">
        <v>14</v>
      </c>
      <c r="AO11" s="173">
        <v>22</v>
      </c>
    </row>
    <row r="12" spans="1:41" ht="15.9" customHeight="1">
      <c r="A12" s="173" t="s">
        <v>29</v>
      </c>
      <c r="B12" s="127" t="s">
        <v>29</v>
      </c>
      <c r="C12" s="173">
        <f t="shared" si="4"/>
        <v>47</v>
      </c>
      <c r="D12" s="173">
        <f t="shared" si="0"/>
        <v>18</v>
      </c>
      <c r="E12" s="173">
        <f t="shared" si="1"/>
        <v>41</v>
      </c>
      <c r="F12" s="173">
        <f t="shared" si="2"/>
        <v>14</v>
      </c>
      <c r="G12" s="173">
        <f t="shared" si="3"/>
        <v>22</v>
      </c>
      <c r="H12" s="127">
        <v>8</v>
      </c>
      <c r="I12" s="78"/>
      <c r="J12" s="23">
        <v>8</v>
      </c>
      <c r="K12" s="167" t="s">
        <v>95</v>
      </c>
      <c r="L12" s="167" t="s">
        <v>30</v>
      </c>
      <c r="M12" s="167" t="s">
        <v>95</v>
      </c>
      <c r="N12" s="167" t="s">
        <v>28</v>
      </c>
      <c r="O12" s="167" t="s">
        <v>12</v>
      </c>
      <c r="Q12" s="166">
        <v>6</v>
      </c>
      <c r="R12" s="166">
        <v>10</v>
      </c>
      <c r="S12" s="166">
        <v>6</v>
      </c>
      <c r="T12" s="166">
        <v>9</v>
      </c>
      <c r="U12" s="166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7" t="s">
        <v>95</v>
      </c>
      <c r="AD12" s="173">
        <v>43</v>
      </c>
      <c r="AE12" s="173">
        <v>14</v>
      </c>
      <c r="AF12" s="173">
        <v>41</v>
      </c>
      <c r="AG12" s="173">
        <v>14</v>
      </c>
      <c r="AH12" s="173">
        <v>22</v>
      </c>
      <c r="AI12" s="5"/>
      <c r="AJ12" s="127" t="s">
        <v>95</v>
      </c>
      <c r="AK12" s="173">
        <v>43</v>
      </c>
      <c r="AL12" s="173">
        <v>14</v>
      </c>
      <c r="AM12" s="173">
        <v>41</v>
      </c>
      <c r="AN12" s="173">
        <v>14</v>
      </c>
      <c r="AO12" s="173">
        <v>22</v>
      </c>
    </row>
    <row r="13" spans="1:41" ht="15.9" customHeight="1">
      <c r="A13" s="173" t="s">
        <v>28</v>
      </c>
      <c r="B13" s="127" t="s">
        <v>28</v>
      </c>
      <c r="C13" s="173">
        <f t="shared" si="4"/>
        <v>4</v>
      </c>
      <c r="D13" s="173">
        <f t="shared" si="0"/>
        <v>5</v>
      </c>
      <c r="E13" s="173">
        <f t="shared" si="1"/>
        <v>5</v>
      </c>
      <c r="F13" s="173">
        <f t="shared" si="2"/>
        <v>20</v>
      </c>
      <c r="G13" s="173">
        <f t="shared" si="3"/>
        <v>22</v>
      </c>
      <c r="H13" s="127">
        <v>9</v>
      </c>
      <c r="I13" s="78"/>
      <c r="J13" s="166">
        <v>9</v>
      </c>
      <c r="K13" s="167" t="s">
        <v>29</v>
      </c>
      <c r="L13" s="167" t="s">
        <v>12</v>
      </c>
      <c r="M13" s="167" t="s">
        <v>28</v>
      </c>
      <c r="N13" s="167" t="s">
        <v>28</v>
      </c>
      <c r="O13" s="167" t="s">
        <v>95</v>
      </c>
      <c r="Q13" s="166">
        <v>8</v>
      </c>
      <c r="R13" s="166">
        <v>4</v>
      </c>
      <c r="S13" s="166">
        <v>9</v>
      </c>
      <c r="T13" s="166">
        <v>9</v>
      </c>
      <c r="U13" s="166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7" t="s">
        <v>31</v>
      </c>
      <c r="AD13" s="173">
        <v>47</v>
      </c>
      <c r="AE13" s="173">
        <v>14</v>
      </c>
      <c r="AF13" s="173">
        <v>41</v>
      </c>
      <c r="AG13" s="173">
        <v>14</v>
      </c>
      <c r="AH13" s="173">
        <v>22</v>
      </c>
      <c r="AI13" s="5"/>
      <c r="AJ13" s="127" t="s">
        <v>31</v>
      </c>
      <c r="AK13" s="173">
        <v>47</v>
      </c>
      <c r="AL13" s="173">
        <v>14</v>
      </c>
      <c r="AM13" s="173">
        <v>41</v>
      </c>
      <c r="AN13" s="173">
        <v>14</v>
      </c>
      <c r="AO13" s="173">
        <v>22</v>
      </c>
    </row>
    <row r="14" spans="1:41" ht="15.9" customHeight="1">
      <c r="A14" s="173" t="s">
        <v>30</v>
      </c>
      <c r="B14" s="127" t="s">
        <v>30</v>
      </c>
      <c r="C14" s="173">
        <f t="shared" si="4"/>
        <v>4</v>
      </c>
      <c r="D14" s="173">
        <f t="shared" si="0"/>
        <v>9</v>
      </c>
      <c r="E14" s="173">
        <f t="shared" si="1"/>
        <v>4</v>
      </c>
      <c r="F14" s="173">
        <f t="shared" si="2"/>
        <v>20</v>
      </c>
      <c r="G14" s="173">
        <f t="shared" si="3"/>
        <v>22</v>
      </c>
      <c r="H14" s="127">
        <v>10</v>
      </c>
      <c r="I14" s="78"/>
      <c r="J14" s="23">
        <v>10</v>
      </c>
      <c r="K14" s="167" t="s">
        <v>95</v>
      </c>
      <c r="L14" s="167" t="s">
        <v>15</v>
      </c>
      <c r="M14" s="167" t="s">
        <v>95</v>
      </c>
      <c r="N14" s="167" t="s">
        <v>30</v>
      </c>
      <c r="O14" s="167" t="s">
        <v>28</v>
      </c>
      <c r="Q14" s="166">
        <v>6</v>
      </c>
      <c r="R14" s="166">
        <v>2</v>
      </c>
      <c r="S14" s="166">
        <v>6</v>
      </c>
      <c r="T14" s="166">
        <v>10</v>
      </c>
      <c r="U14" s="166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7" t="s">
        <v>29</v>
      </c>
      <c r="AD14" s="173">
        <v>47</v>
      </c>
      <c r="AE14" s="173">
        <v>18</v>
      </c>
      <c r="AF14" s="173">
        <v>41</v>
      </c>
      <c r="AG14" s="173">
        <v>14</v>
      </c>
      <c r="AH14" s="173">
        <v>22</v>
      </c>
      <c r="AI14" s="5"/>
      <c r="AJ14" s="127" t="s">
        <v>29</v>
      </c>
      <c r="AK14" s="173">
        <v>47</v>
      </c>
      <c r="AL14" s="173">
        <v>18</v>
      </c>
      <c r="AM14" s="173">
        <v>41</v>
      </c>
      <c r="AN14" s="173">
        <v>14</v>
      </c>
      <c r="AO14" s="173">
        <v>22</v>
      </c>
    </row>
    <row r="15" spans="1:41" ht="15.9" customHeight="1">
      <c r="A15" s="174" t="s">
        <v>78</v>
      </c>
      <c r="B15" s="172" t="s">
        <v>283</v>
      </c>
      <c r="C15" s="174">
        <f t="shared" si="4"/>
        <v>0</v>
      </c>
      <c r="D15" s="174">
        <f t="shared" si="0"/>
        <v>16</v>
      </c>
      <c r="E15" s="174">
        <f t="shared" si="1"/>
        <v>0</v>
      </c>
      <c r="F15" s="174">
        <f t="shared" si="2"/>
        <v>4</v>
      </c>
      <c r="G15" s="174">
        <f t="shared" si="3"/>
        <v>0</v>
      </c>
      <c r="H15" s="172">
        <v>11</v>
      </c>
      <c r="I15" s="78"/>
      <c r="J15" s="166">
        <v>11</v>
      </c>
      <c r="K15" s="167" t="s">
        <v>95</v>
      </c>
      <c r="L15" s="167" t="s">
        <v>85</v>
      </c>
      <c r="M15" s="167" t="s">
        <v>29</v>
      </c>
      <c r="N15" s="167" t="s">
        <v>16</v>
      </c>
      <c r="O15" s="167" t="s">
        <v>29</v>
      </c>
      <c r="Q15" s="166">
        <v>6</v>
      </c>
      <c r="R15" s="166">
        <v>18</v>
      </c>
      <c r="S15" s="166">
        <v>8</v>
      </c>
      <c r="T15" s="166">
        <v>3</v>
      </c>
      <c r="U15" s="166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7" t="s">
        <v>28</v>
      </c>
      <c r="AD15" s="173">
        <v>4</v>
      </c>
      <c r="AE15" s="173">
        <v>5</v>
      </c>
      <c r="AF15" s="173">
        <v>5</v>
      </c>
      <c r="AG15" s="173">
        <v>20</v>
      </c>
      <c r="AH15" s="173">
        <v>22</v>
      </c>
      <c r="AI15" s="5"/>
      <c r="AJ15" s="127" t="s">
        <v>28</v>
      </c>
      <c r="AK15" s="173">
        <v>4</v>
      </c>
      <c r="AL15" s="173">
        <v>5</v>
      </c>
      <c r="AM15" s="173">
        <v>5</v>
      </c>
      <c r="AN15" s="173">
        <v>20</v>
      </c>
      <c r="AO15" s="173">
        <v>22</v>
      </c>
    </row>
    <row r="16" spans="1:41" ht="15.9" customHeight="1">
      <c r="A16" s="174" t="s">
        <v>79</v>
      </c>
      <c r="B16" s="172" t="s">
        <v>284</v>
      </c>
      <c r="C16" s="174">
        <f t="shared" si="4"/>
        <v>0</v>
      </c>
      <c r="D16" s="174">
        <f t="shared" si="0"/>
        <v>5</v>
      </c>
      <c r="E16" s="174">
        <f t="shared" si="1"/>
        <v>0</v>
      </c>
      <c r="F16" s="174">
        <f t="shared" si="2"/>
        <v>4</v>
      </c>
      <c r="G16" s="174">
        <f t="shared" si="3"/>
        <v>0</v>
      </c>
      <c r="H16" s="172">
        <v>12</v>
      </c>
      <c r="I16" s="78"/>
      <c r="J16" s="23">
        <v>12</v>
      </c>
      <c r="K16" s="167" t="s">
        <v>95</v>
      </c>
      <c r="L16" s="167" t="s">
        <v>13</v>
      </c>
      <c r="M16" s="167" t="s">
        <v>95</v>
      </c>
      <c r="N16" s="167" t="s">
        <v>31</v>
      </c>
      <c r="O16" s="167" t="s">
        <v>29</v>
      </c>
      <c r="Q16" s="166">
        <v>6</v>
      </c>
      <c r="R16" s="166">
        <v>5</v>
      </c>
      <c r="S16" s="166">
        <v>6</v>
      </c>
      <c r="T16" s="166">
        <v>7</v>
      </c>
      <c r="U16" s="166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7" t="s">
        <v>30</v>
      </c>
      <c r="AD16" s="173">
        <v>4</v>
      </c>
      <c r="AE16" s="173">
        <v>9</v>
      </c>
      <c r="AF16" s="173">
        <v>4</v>
      </c>
      <c r="AG16" s="173">
        <v>20</v>
      </c>
      <c r="AH16" s="173">
        <v>22</v>
      </c>
      <c r="AI16" s="5"/>
      <c r="AJ16" s="127" t="s">
        <v>30</v>
      </c>
      <c r="AK16" s="173">
        <v>4</v>
      </c>
      <c r="AL16" s="173">
        <v>9</v>
      </c>
      <c r="AM16" s="173">
        <v>4</v>
      </c>
      <c r="AN16" s="173">
        <v>20</v>
      </c>
      <c r="AO16" s="173">
        <v>22</v>
      </c>
    </row>
    <row r="17" spans="1:41" ht="15.9" customHeight="1">
      <c r="A17" s="174" t="s">
        <v>80</v>
      </c>
      <c r="B17" s="172" t="s">
        <v>285</v>
      </c>
      <c r="C17" s="174">
        <f t="shared" si="4"/>
        <v>0</v>
      </c>
      <c r="D17" s="174">
        <f t="shared" si="0"/>
        <v>7</v>
      </c>
      <c r="E17" s="174">
        <f t="shared" si="1"/>
        <v>0</v>
      </c>
      <c r="F17" s="174">
        <f t="shared" si="2"/>
        <v>4</v>
      </c>
      <c r="G17" s="174">
        <f t="shared" si="3"/>
        <v>0</v>
      </c>
      <c r="H17" s="172">
        <v>13</v>
      </c>
      <c r="I17" s="78"/>
      <c r="J17" s="166">
        <v>13</v>
      </c>
      <c r="K17" s="167" t="s">
        <v>29</v>
      </c>
      <c r="L17" s="167" t="s">
        <v>82</v>
      </c>
      <c r="M17" s="167" t="s">
        <v>29</v>
      </c>
      <c r="N17" s="167" t="s">
        <v>13</v>
      </c>
      <c r="O17" s="167" t="s">
        <v>12</v>
      </c>
      <c r="Q17" s="166">
        <v>8</v>
      </c>
      <c r="R17" s="166">
        <v>16</v>
      </c>
      <c r="S17" s="166">
        <v>8</v>
      </c>
      <c r="T17" s="166">
        <v>5</v>
      </c>
      <c r="U17" s="166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2" t="s">
        <v>78</v>
      </c>
      <c r="AD17" s="174">
        <v>0</v>
      </c>
      <c r="AE17" s="174">
        <v>48</v>
      </c>
      <c r="AF17" s="174">
        <v>0</v>
      </c>
      <c r="AG17" s="174">
        <v>12</v>
      </c>
      <c r="AH17" s="174">
        <v>0</v>
      </c>
      <c r="AI17" s="5"/>
      <c r="AJ17" s="172" t="s">
        <v>78</v>
      </c>
      <c r="AK17" s="174">
        <v>0</v>
      </c>
      <c r="AL17" s="174">
        <v>48</v>
      </c>
      <c r="AM17" s="174">
        <v>0</v>
      </c>
      <c r="AN17" s="174">
        <v>12</v>
      </c>
      <c r="AO17" s="174">
        <v>0</v>
      </c>
    </row>
    <row r="18" spans="1:41" ht="15.9" customHeight="1">
      <c r="A18" s="174" t="s">
        <v>81</v>
      </c>
      <c r="B18" s="172" t="s">
        <v>286</v>
      </c>
      <c r="C18" s="174">
        <f t="shared" si="4"/>
        <v>0</v>
      </c>
      <c r="D18" s="174">
        <f t="shared" si="0"/>
        <v>10</v>
      </c>
      <c r="E18" s="174">
        <f t="shared" si="1"/>
        <v>3</v>
      </c>
      <c r="F18" s="174">
        <f t="shared" si="2"/>
        <v>3</v>
      </c>
      <c r="G18" s="174">
        <f t="shared" si="3"/>
        <v>0</v>
      </c>
      <c r="H18" s="172">
        <v>14</v>
      </c>
      <c r="I18" s="78"/>
      <c r="J18" s="23">
        <v>14</v>
      </c>
      <c r="K18" s="167" t="s">
        <v>31</v>
      </c>
      <c r="L18" s="167" t="s">
        <v>12</v>
      </c>
      <c r="M18" s="167" t="s">
        <v>12</v>
      </c>
      <c r="N18" s="167" t="s">
        <v>14</v>
      </c>
      <c r="O18" s="167" t="s">
        <v>30</v>
      </c>
      <c r="Q18" s="166">
        <v>7</v>
      </c>
      <c r="R18" s="166">
        <v>4</v>
      </c>
      <c r="S18" s="166">
        <v>4</v>
      </c>
      <c r="T18" s="166">
        <v>1</v>
      </c>
      <c r="U18" s="166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2" t="s">
        <v>79</v>
      </c>
      <c r="AD18" s="174">
        <v>0</v>
      </c>
      <c r="AE18" s="174">
        <v>15</v>
      </c>
      <c r="AF18" s="174">
        <v>0</v>
      </c>
      <c r="AG18" s="174">
        <v>12</v>
      </c>
      <c r="AH18" s="174">
        <v>0</v>
      </c>
      <c r="AI18" s="5"/>
      <c r="AJ18" s="172" t="s">
        <v>79</v>
      </c>
      <c r="AK18" s="174">
        <v>0</v>
      </c>
      <c r="AL18" s="174">
        <v>15</v>
      </c>
      <c r="AM18" s="174">
        <v>0</v>
      </c>
      <c r="AN18" s="174">
        <v>12</v>
      </c>
      <c r="AO18" s="174">
        <v>0</v>
      </c>
    </row>
    <row r="19" spans="1:41" ht="15.9" customHeight="1">
      <c r="A19" s="174" t="s">
        <v>96</v>
      </c>
      <c r="B19" s="172" t="s">
        <v>287</v>
      </c>
      <c r="C19" s="174">
        <f t="shared" si="4"/>
        <v>0</v>
      </c>
      <c r="D19" s="174">
        <f t="shared" si="0"/>
        <v>11</v>
      </c>
      <c r="E19" s="174">
        <f t="shared" si="1"/>
        <v>3</v>
      </c>
      <c r="F19" s="174">
        <f t="shared" si="2"/>
        <v>3</v>
      </c>
      <c r="G19" s="174">
        <f t="shared" si="3"/>
        <v>0</v>
      </c>
      <c r="H19" s="172">
        <v>15</v>
      </c>
      <c r="I19" s="78"/>
      <c r="J19" s="166">
        <v>15</v>
      </c>
      <c r="K19" s="167" t="s">
        <v>15</v>
      </c>
      <c r="L19" s="167" t="s">
        <v>78</v>
      </c>
      <c r="M19" s="167" t="s">
        <v>29</v>
      </c>
      <c r="N19" s="167" t="s">
        <v>30</v>
      </c>
      <c r="O19" s="167" t="s">
        <v>31</v>
      </c>
      <c r="Q19" s="166">
        <v>2</v>
      </c>
      <c r="R19" s="166">
        <v>11</v>
      </c>
      <c r="S19" s="166">
        <v>8</v>
      </c>
      <c r="T19" s="166">
        <v>10</v>
      </c>
      <c r="U19" s="166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2" t="s">
        <v>80</v>
      </c>
      <c r="AD19" s="174">
        <v>0</v>
      </c>
      <c r="AE19" s="174">
        <v>21</v>
      </c>
      <c r="AF19" s="174">
        <v>0</v>
      </c>
      <c r="AG19" s="174">
        <v>12</v>
      </c>
      <c r="AH19" s="174">
        <v>0</v>
      </c>
      <c r="AI19" s="5"/>
      <c r="AJ19" s="172" t="s">
        <v>80</v>
      </c>
      <c r="AK19" s="174">
        <v>0</v>
      </c>
      <c r="AL19" s="174">
        <v>21</v>
      </c>
      <c r="AM19" s="174">
        <v>0</v>
      </c>
      <c r="AN19" s="174">
        <v>12</v>
      </c>
      <c r="AO19" s="174">
        <v>0</v>
      </c>
    </row>
    <row r="20" spans="1:41" ht="15.9" customHeight="1">
      <c r="A20" s="174" t="s">
        <v>82</v>
      </c>
      <c r="B20" s="172" t="s">
        <v>288</v>
      </c>
      <c r="C20" s="174">
        <f t="shared" si="4"/>
        <v>0</v>
      </c>
      <c r="D20" s="174">
        <f t="shared" si="0"/>
        <v>11</v>
      </c>
      <c r="E20" s="174">
        <f t="shared" si="1"/>
        <v>3</v>
      </c>
      <c r="F20" s="174">
        <f t="shared" si="2"/>
        <v>3</v>
      </c>
      <c r="G20" s="174">
        <f t="shared" si="3"/>
        <v>0</v>
      </c>
      <c r="H20" s="172">
        <v>16</v>
      </c>
      <c r="I20" s="78"/>
      <c r="J20" s="23">
        <v>16</v>
      </c>
      <c r="K20" s="167" t="s">
        <v>12</v>
      </c>
      <c r="L20" s="167" t="s">
        <v>78</v>
      </c>
      <c r="M20" s="167" t="s">
        <v>13</v>
      </c>
      <c r="N20" s="167" t="s">
        <v>15</v>
      </c>
      <c r="O20" s="167" t="s">
        <v>15</v>
      </c>
      <c r="Q20" s="166">
        <v>4</v>
      </c>
      <c r="R20" s="166">
        <v>11</v>
      </c>
      <c r="S20" s="166">
        <v>5</v>
      </c>
      <c r="T20" s="166">
        <v>2</v>
      </c>
      <c r="U20" s="166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2" t="s">
        <v>81</v>
      </c>
      <c r="AD20" s="174">
        <v>0</v>
      </c>
      <c r="AE20" s="174">
        <v>30</v>
      </c>
      <c r="AF20" s="174">
        <v>9</v>
      </c>
      <c r="AG20" s="174">
        <v>9</v>
      </c>
      <c r="AH20" s="174">
        <v>0</v>
      </c>
      <c r="AI20" s="5"/>
      <c r="AJ20" s="172" t="s">
        <v>81</v>
      </c>
      <c r="AK20" s="174">
        <v>0</v>
      </c>
      <c r="AL20" s="174">
        <v>30</v>
      </c>
      <c r="AM20" s="174">
        <v>9</v>
      </c>
      <c r="AN20" s="174">
        <v>9</v>
      </c>
      <c r="AO20" s="174">
        <v>0</v>
      </c>
    </row>
    <row r="21" spans="1:41" ht="15.9" customHeight="1">
      <c r="A21" s="174" t="s">
        <v>94</v>
      </c>
      <c r="B21" s="172" t="s">
        <v>289</v>
      </c>
      <c r="C21" s="174">
        <f t="shared" si="4"/>
        <v>0</v>
      </c>
      <c r="D21" s="174">
        <f t="shared" si="0"/>
        <v>8</v>
      </c>
      <c r="E21" s="174">
        <f t="shared" si="1"/>
        <v>3</v>
      </c>
      <c r="F21" s="174">
        <f t="shared" si="2"/>
        <v>3</v>
      </c>
      <c r="G21" s="174">
        <f t="shared" si="3"/>
        <v>0</v>
      </c>
      <c r="H21" s="172">
        <v>17</v>
      </c>
      <c r="I21" s="78"/>
      <c r="J21" s="166">
        <v>17</v>
      </c>
      <c r="K21" s="167" t="s">
        <v>13</v>
      </c>
      <c r="L21" s="167" t="s">
        <v>95</v>
      </c>
      <c r="M21" s="167" t="s">
        <v>31</v>
      </c>
      <c r="N21" s="167" t="s">
        <v>12</v>
      </c>
      <c r="O21" s="167" t="s">
        <v>12</v>
      </c>
      <c r="Q21" s="166">
        <v>5</v>
      </c>
      <c r="R21" s="166">
        <v>6</v>
      </c>
      <c r="S21" s="166">
        <v>7</v>
      </c>
      <c r="T21" s="166">
        <v>4</v>
      </c>
      <c r="U21" s="166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2" t="s">
        <v>96</v>
      </c>
      <c r="AD21" s="174">
        <v>0</v>
      </c>
      <c r="AE21" s="174">
        <v>33</v>
      </c>
      <c r="AF21" s="174">
        <v>9</v>
      </c>
      <c r="AG21" s="174">
        <v>9</v>
      </c>
      <c r="AH21" s="174">
        <v>0</v>
      </c>
      <c r="AI21" s="5"/>
      <c r="AJ21" s="172" t="s">
        <v>96</v>
      </c>
      <c r="AK21" s="174">
        <v>0</v>
      </c>
      <c r="AL21" s="174">
        <v>33</v>
      </c>
      <c r="AM21" s="174">
        <v>9</v>
      </c>
      <c r="AN21" s="174">
        <v>9</v>
      </c>
      <c r="AO21" s="174">
        <v>0</v>
      </c>
    </row>
    <row r="22" spans="1:41" ht="15.9" customHeight="1">
      <c r="A22" s="174" t="s">
        <v>85</v>
      </c>
      <c r="B22" s="172" t="s">
        <v>290</v>
      </c>
      <c r="C22" s="174">
        <f t="shared" si="4"/>
        <v>0</v>
      </c>
      <c r="D22" s="174">
        <f t="shared" si="0"/>
        <v>6</v>
      </c>
      <c r="E22" s="174">
        <f t="shared" si="1"/>
        <v>0</v>
      </c>
      <c r="F22" s="174">
        <f t="shared" si="2"/>
        <v>4</v>
      </c>
      <c r="G22" s="174">
        <f t="shared" si="3"/>
        <v>0</v>
      </c>
      <c r="H22" s="172">
        <v>18</v>
      </c>
      <c r="I22" s="78"/>
      <c r="J22" s="23">
        <v>18</v>
      </c>
      <c r="K22" s="167" t="s">
        <v>13</v>
      </c>
      <c r="L22" s="167" t="s">
        <v>12</v>
      </c>
      <c r="M22" s="167" t="s">
        <v>13</v>
      </c>
      <c r="N22" s="167" t="s">
        <v>30</v>
      </c>
      <c r="O22" s="167" t="s">
        <v>12</v>
      </c>
      <c r="Q22" s="166">
        <v>5</v>
      </c>
      <c r="R22" s="166">
        <v>4</v>
      </c>
      <c r="S22" s="166">
        <v>5</v>
      </c>
      <c r="T22" s="166">
        <v>10</v>
      </c>
      <c r="U22" s="166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2" t="s">
        <v>82</v>
      </c>
      <c r="AD22" s="174">
        <v>0</v>
      </c>
      <c r="AE22" s="174">
        <v>33</v>
      </c>
      <c r="AF22" s="174">
        <v>9</v>
      </c>
      <c r="AG22" s="174">
        <v>9</v>
      </c>
      <c r="AH22" s="174">
        <v>0</v>
      </c>
      <c r="AI22" s="5"/>
      <c r="AJ22" s="172" t="s">
        <v>82</v>
      </c>
      <c r="AK22" s="174">
        <v>0</v>
      </c>
      <c r="AL22" s="174">
        <v>33</v>
      </c>
      <c r="AM22" s="174">
        <v>9</v>
      </c>
      <c r="AN22" s="174">
        <v>9</v>
      </c>
      <c r="AO22" s="174">
        <v>0</v>
      </c>
    </row>
    <row r="23" spans="1:41" ht="15.9" customHeight="1">
      <c r="A23" s="174" t="s">
        <v>87</v>
      </c>
      <c r="B23" s="172" t="s">
        <v>291</v>
      </c>
      <c r="C23" s="174">
        <f t="shared" si="4"/>
        <v>0</v>
      </c>
      <c r="D23" s="174">
        <f t="shared" si="0"/>
        <v>6</v>
      </c>
      <c r="E23" s="174">
        <f t="shared" si="1"/>
        <v>0</v>
      </c>
      <c r="F23" s="174">
        <f t="shared" si="2"/>
        <v>4</v>
      </c>
      <c r="G23" s="174">
        <f t="shared" si="3"/>
        <v>0</v>
      </c>
      <c r="H23" s="172">
        <v>19</v>
      </c>
      <c r="I23" s="78"/>
      <c r="J23" s="166">
        <v>19</v>
      </c>
      <c r="K23" s="167" t="s">
        <v>29</v>
      </c>
      <c r="L23" s="167" t="s">
        <v>82</v>
      </c>
      <c r="M23" s="167" t="s">
        <v>31</v>
      </c>
      <c r="N23" s="167" t="s">
        <v>28</v>
      </c>
      <c r="O23" s="167" t="s">
        <v>16</v>
      </c>
      <c r="Q23" s="166">
        <v>8</v>
      </c>
      <c r="R23" s="166">
        <v>16</v>
      </c>
      <c r="S23" s="166">
        <v>7</v>
      </c>
      <c r="T23" s="166">
        <v>9</v>
      </c>
      <c r="U23" s="166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2" t="s">
        <v>94</v>
      </c>
      <c r="AD23" s="174">
        <v>0</v>
      </c>
      <c r="AE23" s="174">
        <v>24</v>
      </c>
      <c r="AF23" s="174">
        <v>9</v>
      </c>
      <c r="AG23" s="174">
        <v>9</v>
      </c>
      <c r="AH23" s="174">
        <v>0</v>
      </c>
      <c r="AI23" s="5"/>
      <c r="AJ23" s="172" t="s">
        <v>94</v>
      </c>
      <c r="AK23" s="174">
        <v>0</v>
      </c>
      <c r="AL23" s="174">
        <v>24</v>
      </c>
      <c r="AM23" s="174">
        <v>9</v>
      </c>
      <c r="AN23" s="174">
        <v>9</v>
      </c>
      <c r="AO23" s="174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7" t="s">
        <v>31</v>
      </c>
      <c r="L24" s="167" t="s">
        <v>31</v>
      </c>
      <c r="M24" s="167" t="s">
        <v>13</v>
      </c>
      <c r="N24" s="167" t="s">
        <v>94</v>
      </c>
      <c r="O24" s="167" t="s">
        <v>31</v>
      </c>
      <c r="Q24" s="166">
        <v>7</v>
      </c>
      <c r="R24" s="166">
        <v>7</v>
      </c>
      <c r="S24" s="166">
        <v>5</v>
      </c>
      <c r="T24" s="166">
        <v>17</v>
      </c>
      <c r="U24" s="166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2" t="s">
        <v>85</v>
      </c>
      <c r="AD24" s="174">
        <v>0</v>
      </c>
      <c r="AE24" s="174">
        <v>18</v>
      </c>
      <c r="AF24" s="174">
        <v>0</v>
      </c>
      <c r="AG24" s="174">
        <v>12</v>
      </c>
      <c r="AH24" s="174">
        <v>0</v>
      </c>
      <c r="AI24" s="5"/>
      <c r="AJ24" s="172" t="s">
        <v>85</v>
      </c>
      <c r="AK24" s="174">
        <v>0</v>
      </c>
      <c r="AL24" s="174">
        <v>18</v>
      </c>
      <c r="AM24" s="174">
        <v>0</v>
      </c>
      <c r="AN24" s="174">
        <v>12</v>
      </c>
      <c r="AO24" s="174">
        <v>0</v>
      </c>
    </row>
    <row r="25" spans="1:41" ht="16.5" customHeight="1">
      <c r="I25" s="78"/>
      <c r="J25" s="166">
        <v>21</v>
      </c>
      <c r="K25" s="167" t="s">
        <v>13</v>
      </c>
      <c r="L25" s="167" t="s">
        <v>29</v>
      </c>
      <c r="M25" s="167" t="s">
        <v>13</v>
      </c>
      <c r="N25" s="167" t="s">
        <v>15</v>
      </c>
      <c r="O25" s="167" t="s">
        <v>16</v>
      </c>
      <c r="Q25" s="166">
        <v>5</v>
      </c>
      <c r="R25" s="166">
        <v>8</v>
      </c>
      <c r="S25" s="166">
        <v>5</v>
      </c>
      <c r="T25" s="166">
        <v>2</v>
      </c>
      <c r="U25" s="166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2" t="s">
        <v>87</v>
      </c>
      <c r="AD25" s="174">
        <v>0</v>
      </c>
      <c r="AE25" s="174">
        <v>18</v>
      </c>
      <c r="AF25" s="174">
        <v>0</v>
      </c>
      <c r="AG25" s="174">
        <v>12</v>
      </c>
      <c r="AH25" s="174">
        <v>0</v>
      </c>
      <c r="AI25" s="5"/>
      <c r="AJ25" s="172" t="s">
        <v>87</v>
      </c>
      <c r="AK25" s="174">
        <v>0</v>
      </c>
      <c r="AL25" s="174">
        <v>18</v>
      </c>
      <c r="AM25" s="174">
        <v>0</v>
      </c>
      <c r="AN25" s="174">
        <v>12</v>
      </c>
      <c r="AO25" s="174">
        <v>0</v>
      </c>
    </row>
    <row r="26" spans="1:41" ht="16.5" customHeight="1">
      <c r="B26" s="5" t="s">
        <v>276</v>
      </c>
      <c r="C26" s="5">
        <v>1</v>
      </c>
      <c r="D26" s="131">
        <f>SUM(D6:D14)/D24</f>
        <v>0.56999999999999995</v>
      </c>
      <c r="E26" s="131">
        <f t="shared" ref="E26:F26" si="6">SUM(E6:E14)/E24</f>
        <v>0.94</v>
      </c>
      <c r="F26" s="131">
        <f t="shared" si="6"/>
        <v>0.79500000000000004</v>
      </c>
      <c r="G26" s="5">
        <v>1</v>
      </c>
      <c r="I26" s="78"/>
      <c r="J26" s="23">
        <v>22</v>
      </c>
      <c r="K26" s="167" t="s">
        <v>28</v>
      </c>
      <c r="L26" s="167" t="s">
        <v>81</v>
      </c>
      <c r="M26" s="167" t="s">
        <v>13</v>
      </c>
      <c r="N26" s="167" t="s">
        <v>15</v>
      </c>
      <c r="O26" s="167" t="s">
        <v>15</v>
      </c>
      <c r="Q26" s="166">
        <v>9</v>
      </c>
      <c r="R26" s="166">
        <v>14</v>
      </c>
      <c r="S26" s="166">
        <v>5</v>
      </c>
      <c r="T26" s="166">
        <v>2</v>
      </c>
      <c r="U26" s="166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7">
        <v>200</v>
      </c>
      <c r="AE26" s="97">
        <v>360</v>
      </c>
      <c r="AF26" s="97">
        <v>224</v>
      </c>
      <c r="AG26" s="97">
        <v>264</v>
      </c>
      <c r="AH26" s="97">
        <v>200</v>
      </c>
      <c r="AI26" s="5"/>
      <c r="AK26" s="97">
        <v>200</v>
      </c>
      <c r="AL26" s="97">
        <v>360</v>
      </c>
      <c r="AM26" s="97">
        <v>224</v>
      </c>
      <c r="AN26" s="97">
        <v>264</v>
      </c>
      <c r="AO26" s="97">
        <v>200</v>
      </c>
    </row>
    <row r="27" spans="1:41" ht="16.5" customHeight="1">
      <c r="B27" s="5" t="s">
        <v>292</v>
      </c>
      <c r="C27" s="5">
        <v>0</v>
      </c>
      <c r="D27" s="131">
        <f>SUM(D15:D23)/D24</f>
        <v>0.4</v>
      </c>
      <c r="E27" s="131">
        <f t="shared" ref="E27:F27" si="7">SUM(E15:E23)/E24</f>
        <v>0.06</v>
      </c>
      <c r="F27" s="131">
        <f t="shared" si="7"/>
        <v>0.16</v>
      </c>
      <c r="G27" s="5">
        <v>0</v>
      </c>
      <c r="I27" s="78"/>
      <c r="J27" s="166">
        <v>23</v>
      </c>
      <c r="K27" s="167" t="s">
        <v>31</v>
      </c>
      <c r="L27" s="167" t="s">
        <v>95</v>
      </c>
      <c r="M27" s="167" t="s">
        <v>95</v>
      </c>
      <c r="N27" s="167" t="s">
        <v>31</v>
      </c>
      <c r="O27" s="167" t="s">
        <v>15</v>
      </c>
      <c r="Q27" s="166">
        <v>7</v>
      </c>
      <c r="R27" s="166">
        <v>6</v>
      </c>
      <c r="S27" s="166">
        <v>6</v>
      </c>
      <c r="T27" s="166">
        <v>7</v>
      </c>
      <c r="U27" s="166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7" t="s">
        <v>29</v>
      </c>
      <c r="L28" s="167" t="s">
        <v>13</v>
      </c>
      <c r="M28" s="167" t="s">
        <v>31</v>
      </c>
      <c r="N28" s="167" t="s">
        <v>13</v>
      </c>
      <c r="O28" s="167" t="s">
        <v>30</v>
      </c>
      <c r="Q28" s="166">
        <v>8</v>
      </c>
      <c r="R28" s="166">
        <v>5</v>
      </c>
      <c r="S28" s="166">
        <v>7</v>
      </c>
      <c r="T28" s="166">
        <v>5</v>
      </c>
      <c r="U28" s="166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6">
        <v>25</v>
      </c>
      <c r="K29" s="167" t="s">
        <v>13</v>
      </c>
      <c r="L29" s="167" t="s">
        <v>85</v>
      </c>
      <c r="M29" s="167" t="s">
        <v>29</v>
      </c>
      <c r="N29" s="167" t="s">
        <v>28</v>
      </c>
      <c r="O29" s="167" t="s">
        <v>29</v>
      </c>
      <c r="Q29" s="166">
        <v>5</v>
      </c>
      <c r="R29" s="166">
        <v>18</v>
      </c>
      <c r="S29" s="166">
        <v>8</v>
      </c>
      <c r="T29" s="166">
        <v>9</v>
      </c>
      <c r="U29" s="166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5" t="s">
        <v>36</v>
      </c>
      <c r="AD29" s="115" t="s">
        <v>7</v>
      </c>
      <c r="AE29" s="115" t="s">
        <v>8</v>
      </c>
      <c r="AF29" s="115" t="s">
        <v>9</v>
      </c>
      <c r="AG29" s="115" t="s">
        <v>10</v>
      </c>
      <c r="AH29" s="115" t="s">
        <v>11</v>
      </c>
      <c r="AI29" s="5"/>
      <c r="AJ29" s="115" t="s">
        <v>36</v>
      </c>
      <c r="AK29" s="115" t="s">
        <v>7</v>
      </c>
      <c r="AL29" s="115" t="s">
        <v>8</v>
      </c>
      <c r="AM29" s="115" t="s">
        <v>9</v>
      </c>
      <c r="AN29" s="115" t="s">
        <v>10</v>
      </c>
      <c r="AO29" s="115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7" t="s">
        <v>31</v>
      </c>
      <c r="L30" s="167" t="s">
        <v>81</v>
      </c>
      <c r="M30" s="167" t="s">
        <v>31</v>
      </c>
      <c r="N30" s="167" t="s">
        <v>16</v>
      </c>
      <c r="O30" s="167" t="s">
        <v>16</v>
      </c>
      <c r="Q30" s="166">
        <v>7</v>
      </c>
      <c r="R30" s="166">
        <v>14</v>
      </c>
      <c r="S30" s="166">
        <v>7</v>
      </c>
      <c r="T30" s="166">
        <v>3</v>
      </c>
      <c r="U30" s="166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2" t="s">
        <v>271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5"/>
      <c r="AJ30" s="172" t="s">
        <v>271</v>
      </c>
      <c r="AK30" s="118">
        <v>0</v>
      </c>
      <c r="AL30" s="118">
        <v>0</v>
      </c>
      <c r="AM30" s="118">
        <v>0</v>
      </c>
      <c r="AN30" s="118">
        <v>0</v>
      </c>
      <c r="AO30" s="118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6">
        <v>27</v>
      </c>
      <c r="K31" s="167" t="s">
        <v>29</v>
      </c>
      <c r="L31" s="167" t="s">
        <v>29</v>
      </c>
      <c r="M31" s="167" t="s">
        <v>31</v>
      </c>
      <c r="N31" s="167" t="s">
        <v>31</v>
      </c>
      <c r="O31" s="167" t="s">
        <v>12</v>
      </c>
      <c r="Q31" s="166">
        <v>8</v>
      </c>
      <c r="R31" s="166">
        <v>8</v>
      </c>
      <c r="S31" s="166">
        <v>7</v>
      </c>
      <c r="T31" s="166">
        <v>7</v>
      </c>
      <c r="U31" s="166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2" t="s">
        <v>14</v>
      </c>
      <c r="AD31" s="172">
        <v>0</v>
      </c>
      <c r="AE31" s="172">
        <v>6</v>
      </c>
      <c r="AF31" s="172">
        <v>0</v>
      </c>
      <c r="AG31" s="172">
        <v>9</v>
      </c>
      <c r="AH31" s="172">
        <v>0</v>
      </c>
      <c r="AI31" s="5"/>
      <c r="AJ31" s="172" t="s">
        <v>14</v>
      </c>
      <c r="AK31" s="172">
        <v>0</v>
      </c>
      <c r="AL31" s="172">
        <v>6</v>
      </c>
      <c r="AM31" s="172">
        <v>0</v>
      </c>
      <c r="AN31" s="172">
        <v>9</v>
      </c>
      <c r="AO31" s="172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7" t="s">
        <v>13</v>
      </c>
      <c r="L32" s="167" t="s">
        <v>16</v>
      </c>
      <c r="M32" s="167" t="s">
        <v>95</v>
      </c>
      <c r="N32" s="167" t="s">
        <v>16</v>
      </c>
      <c r="O32" s="167" t="s">
        <v>95</v>
      </c>
      <c r="Q32" s="166">
        <v>5</v>
      </c>
      <c r="R32" s="166">
        <v>3</v>
      </c>
      <c r="S32" s="166">
        <v>6</v>
      </c>
      <c r="T32" s="166">
        <v>3</v>
      </c>
      <c r="U32" s="166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7" t="s">
        <v>15</v>
      </c>
      <c r="AD32" s="173">
        <v>4</v>
      </c>
      <c r="AE32" s="173">
        <v>22</v>
      </c>
      <c r="AF32" s="173">
        <v>5</v>
      </c>
      <c r="AG32" s="173">
        <v>21</v>
      </c>
      <c r="AH32" s="173">
        <v>23</v>
      </c>
      <c r="AI32" s="5"/>
      <c r="AJ32" s="127" t="s">
        <v>15</v>
      </c>
      <c r="AK32" s="173">
        <v>4</v>
      </c>
      <c r="AL32" s="173">
        <v>22</v>
      </c>
      <c r="AM32" s="173">
        <v>5</v>
      </c>
      <c r="AN32" s="173">
        <v>21</v>
      </c>
      <c r="AO32" s="173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6">
        <v>29</v>
      </c>
      <c r="K33" s="167" t="s">
        <v>28</v>
      </c>
      <c r="L33" s="167" t="s">
        <v>15</v>
      </c>
      <c r="M33" s="167" t="s">
        <v>94</v>
      </c>
      <c r="N33" s="167" t="s">
        <v>16</v>
      </c>
      <c r="O33" s="167" t="s">
        <v>28</v>
      </c>
      <c r="Q33" s="166">
        <v>9</v>
      </c>
      <c r="R33" s="166">
        <v>2</v>
      </c>
      <c r="S33" s="166">
        <v>17</v>
      </c>
      <c r="T33" s="166">
        <v>3</v>
      </c>
      <c r="U33" s="166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7" t="s">
        <v>16</v>
      </c>
      <c r="AD33" s="173">
        <v>4</v>
      </c>
      <c r="AE33" s="173">
        <v>10</v>
      </c>
      <c r="AF33" s="173">
        <v>5</v>
      </c>
      <c r="AG33" s="173">
        <v>21</v>
      </c>
      <c r="AH33" s="173">
        <v>23</v>
      </c>
      <c r="AI33" s="5"/>
      <c r="AJ33" s="127" t="s">
        <v>16</v>
      </c>
      <c r="AK33" s="173">
        <v>4</v>
      </c>
      <c r="AL33" s="173">
        <v>10</v>
      </c>
      <c r="AM33" s="173">
        <v>5</v>
      </c>
      <c r="AN33" s="173">
        <v>21</v>
      </c>
      <c r="AO33" s="173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7" t="s">
        <v>13</v>
      </c>
      <c r="L34" s="167" t="s">
        <v>96</v>
      </c>
      <c r="M34" s="167" t="s">
        <v>13</v>
      </c>
      <c r="N34" s="167" t="s">
        <v>12</v>
      </c>
      <c r="O34" s="167" t="s">
        <v>15</v>
      </c>
      <c r="Q34" s="166">
        <v>5</v>
      </c>
      <c r="R34" s="166">
        <v>15</v>
      </c>
      <c r="S34" s="166">
        <v>5</v>
      </c>
      <c r="T34" s="166">
        <v>4</v>
      </c>
      <c r="U34" s="166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7" t="s">
        <v>12</v>
      </c>
      <c r="AD34" s="173">
        <v>4</v>
      </c>
      <c r="AE34" s="173">
        <v>9</v>
      </c>
      <c r="AF34" s="173">
        <v>5</v>
      </c>
      <c r="AG34" s="173">
        <v>21</v>
      </c>
      <c r="AH34" s="173">
        <v>22</v>
      </c>
      <c r="AI34" s="5"/>
      <c r="AJ34" s="127" t="s">
        <v>12</v>
      </c>
      <c r="AK34" s="173">
        <v>4</v>
      </c>
      <c r="AL34" s="173">
        <v>9</v>
      </c>
      <c r="AM34" s="173">
        <v>5</v>
      </c>
      <c r="AN34" s="173">
        <v>21</v>
      </c>
      <c r="AO34" s="173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6">
        <v>31</v>
      </c>
      <c r="K35" s="167" t="s">
        <v>13</v>
      </c>
      <c r="L35" s="167" t="s">
        <v>80</v>
      </c>
      <c r="M35" s="167" t="s">
        <v>30</v>
      </c>
      <c r="N35" s="167" t="s">
        <v>30</v>
      </c>
      <c r="O35" s="167" t="s">
        <v>15</v>
      </c>
      <c r="Q35" s="166">
        <v>5</v>
      </c>
      <c r="R35" s="166">
        <v>13</v>
      </c>
      <c r="S35" s="166">
        <v>10</v>
      </c>
      <c r="T35" s="166">
        <v>10</v>
      </c>
      <c r="U35" s="166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7" t="s">
        <v>13</v>
      </c>
      <c r="AD35" s="173">
        <v>43</v>
      </c>
      <c r="AE35" s="173">
        <v>13</v>
      </c>
      <c r="AF35" s="173">
        <v>41</v>
      </c>
      <c r="AG35" s="173">
        <v>14</v>
      </c>
      <c r="AH35" s="173">
        <v>22</v>
      </c>
      <c r="AI35" s="5"/>
      <c r="AJ35" s="127" t="s">
        <v>13</v>
      </c>
      <c r="AK35" s="173">
        <v>43</v>
      </c>
      <c r="AL35" s="173">
        <v>13</v>
      </c>
      <c r="AM35" s="173">
        <v>41</v>
      </c>
      <c r="AN35" s="173">
        <v>14</v>
      </c>
      <c r="AO35" s="173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7" t="s">
        <v>13</v>
      </c>
      <c r="L36" s="167" t="s">
        <v>12</v>
      </c>
      <c r="M36" s="167" t="s">
        <v>29</v>
      </c>
      <c r="N36" s="167" t="s">
        <v>30</v>
      </c>
      <c r="O36" s="167" t="s">
        <v>12</v>
      </c>
      <c r="Q36" s="166">
        <v>5</v>
      </c>
      <c r="R36" s="166">
        <v>4</v>
      </c>
      <c r="S36" s="166">
        <v>8</v>
      </c>
      <c r="T36" s="166">
        <v>10</v>
      </c>
      <c r="U36" s="166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7" t="s">
        <v>95</v>
      </c>
      <c r="AD36" s="173">
        <v>43</v>
      </c>
      <c r="AE36" s="173">
        <v>14</v>
      </c>
      <c r="AF36" s="173">
        <v>41</v>
      </c>
      <c r="AG36" s="173">
        <v>14</v>
      </c>
      <c r="AH36" s="173">
        <v>22</v>
      </c>
      <c r="AI36" s="5"/>
      <c r="AJ36" s="127" t="s">
        <v>95</v>
      </c>
      <c r="AK36" s="173">
        <v>43</v>
      </c>
      <c r="AL36" s="173">
        <v>14</v>
      </c>
      <c r="AM36" s="173">
        <v>41</v>
      </c>
      <c r="AN36" s="173">
        <v>14</v>
      </c>
      <c r="AO36" s="173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6">
        <v>33</v>
      </c>
      <c r="K37" s="167" t="s">
        <v>95</v>
      </c>
      <c r="L37" s="167" t="s">
        <v>15</v>
      </c>
      <c r="M37" s="167" t="s">
        <v>96</v>
      </c>
      <c r="N37" s="167" t="s">
        <v>31</v>
      </c>
      <c r="O37" s="167" t="s">
        <v>12</v>
      </c>
      <c r="Q37" s="166">
        <v>6</v>
      </c>
      <c r="R37" s="166">
        <v>2</v>
      </c>
      <c r="S37" s="166">
        <v>15</v>
      </c>
      <c r="T37" s="166">
        <v>7</v>
      </c>
      <c r="U37" s="166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7" t="s">
        <v>31</v>
      </c>
      <c r="AD37" s="173">
        <v>47</v>
      </c>
      <c r="AE37" s="173">
        <v>14</v>
      </c>
      <c r="AF37" s="173">
        <v>41</v>
      </c>
      <c r="AG37" s="173">
        <v>14</v>
      </c>
      <c r="AH37" s="173">
        <v>22</v>
      </c>
      <c r="AI37" s="5"/>
      <c r="AJ37" s="127" t="s">
        <v>31</v>
      </c>
      <c r="AK37" s="173">
        <v>47</v>
      </c>
      <c r="AL37" s="173">
        <v>14</v>
      </c>
      <c r="AM37" s="173">
        <v>41</v>
      </c>
      <c r="AN37" s="173">
        <v>14</v>
      </c>
      <c r="AO37" s="173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7" t="s">
        <v>29</v>
      </c>
      <c r="L38" s="167" t="s">
        <v>28</v>
      </c>
      <c r="M38" s="167" t="s">
        <v>13</v>
      </c>
      <c r="N38" s="167" t="s">
        <v>31</v>
      </c>
      <c r="O38" s="167" t="s">
        <v>16</v>
      </c>
      <c r="Q38" s="166">
        <v>8</v>
      </c>
      <c r="R38" s="166">
        <v>9</v>
      </c>
      <c r="S38" s="166">
        <v>5</v>
      </c>
      <c r="T38" s="166">
        <v>7</v>
      </c>
      <c r="U38" s="166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7" t="s">
        <v>29</v>
      </c>
      <c r="AD38" s="173">
        <v>47</v>
      </c>
      <c r="AE38" s="173">
        <v>18</v>
      </c>
      <c r="AF38" s="173">
        <v>41</v>
      </c>
      <c r="AG38" s="173">
        <v>14</v>
      </c>
      <c r="AH38" s="173">
        <v>22</v>
      </c>
      <c r="AI38" s="5"/>
      <c r="AJ38" s="127" t="s">
        <v>29</v>
      </c>
      <c r="AK38" s="173">
        <v>47</v>
      </c>
      <c r="AL38" s="173">
        <v>18</v>
      </c>
      <c r="AM38" s="173">
        <v>41</v>
      </c>
      <c r="AN38" s="173">
        <v>14</v>
      </c>
      <c r="AO38" s="173">
        <v>22</v>
      </c>
    </row>
    <row r="39" spans="2:41" ht="16.5" customHeight="1">
      <c r="J39" s="166">
        <v>35</v>
      </c>
      <c r="K39" s="167" t="s">
        <v>31</v>
      </c>
      <c r="L39" s="167" t="s">
        <v>96</v>
      </c>
      <c r="M39" s="167" t="s">
        <v>13</v>
      </c>
      <c r="N39" s="167" t="s">
        <v>95</v>
      </c>
      <c r="O39" s="167" t="s">
        <v>28</v>
      </c>
      <c r="Q39" s="166">
        <v>7</v>
      </c>
      <c r="R39" s="166">
        <v>15</v>
      </c>
      <c r="S39" s="166">
        <v>5</v>
      </c>
      <c r="T39" s="166">
        <v>6</v>
      </c>
      <c r="U39" s="166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7" t="s">
        <v>28</v>
      </c>
      <c r="AD39" s="173">
        <v>4</v>
      </c>
      <c r="AE39" s="173">
        <v>5</v>
      </c>
      <c r="AF39" s="173">
        <v>5</v>
      </c>
      <c r="AG39" s="173">
        <v>20</v>
      </c>
      <c r="AH39" s="173">
        <v>22</v>
      </c>
      <c r="AI39" s="5"/>
      <c r="AJ39" s="127" t="s">
        <v>28</v>
      </c>
      <c r="AK39" s="173">
        <v>4</v>
      </c>
      <c r="AL39" s="173">
        <v>5</v>
      </c>
      <c r="AM39" s="173">
        <v>5</v>
      </c>
      <c r="AN39" s="173">
        <v>20</v>
      </c>
      <c r="AO39" s="173">
        <v>22</v>
      </c>
    </row>
    <row r="40" spans="2:41" ht="16.5" customHeight="1">
      <c r="J40" s="23">
        <v>36</v>
      </c>
      <c r="K40" s="167" t="s">
        <v>95</v>
      </c>
      <c r="L40" s="167" t="s">
        <v>95</v>
      </c>
      <c r="M40" s="167" t="s">
        <v>30</v>
      </c>
      <c r="N40" s="167" t="s">
        <v>80</v>
      </c>
      <c r="O40" s="167" t="s">
        <v>29</v>
      </c>
      <c r="Q40" s="166">
        <v>6</v>
      </c>
      <c r="R40" s="166">
        <v>6</v>
      </c>
      <c r="S40" s="166">
        <v>10</v>
      </c>
      <c r="T40" s="166">
        <v>13</v>
      </c>
      <c r="U40" s="166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7" t="s">
        <v>30</v>
      </c>
      <c r="AD40" s="173">
        <v>4</v>
      </c>
      <c r="AE40" s="173">
        <v>9</v>
      </c>
      <c r="AF40" s="173">
        <v>4</v>
      </c>
      <c r="AG40" s="173">
        <v>20</v>
      </c>
      <c r="AH40" s="173">
        <v>22</v>
      </c>
      <c r="AI40" s="5"/>
      <c r="AJ40" s="127" t="s">
        <v>30</v>
      </c>
      <c r="AK40" s="173">
        <v>4</v>
      </c>
      <c r="AL40" s="173">
        <v>9</v>
      </c>
      <c r="AM40" s="173">
        <v>4</v>
      </c>
      <c r="AN40" s="173">
        <v>20</v>
      </c>
      <c r="AO40" s="173">
        <v>22</v>
      </c>
    </row>
    <row r="41" spans="2:41" ht="16.5" customHeight="1">
      <c r="J41" s="166">
        <v>37</v>
      </c>
      <c r="K41" s="167" t="s">
        <v>31</v>
      </c>
      <c r="L41" s="167" t="s">
        <v>13</v>
      </c>
      <c r="M41" s="167" t="s">
        <v>95</v>
      </c>
      <c r="N41" s="167" t="s">
        <v>12</v>
      </c>
      <c r="O41" s="167" t="s">
        <v>29</v>
      </c>
      <c r="Q41" s="166">
        <v>7</v>
      </c>
      <c r="R41" s="166">
        <v>5</v>
      </c>
      <c r="S41" s="166">
        <v>6</v>
      </c>
      <c r="T41" s="166">
        <v>4</v>
      </c>
      <c r="U41" s="166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2" t="s">
        <v>78</v>
      </c>
      <c r="AD41" s="174">
        <v>0</v>
      </c>
      <c r="AE41" s="174">
        <v>48</v>
      </c>
      <c r="AF41" s="174">
        <v>0</v>
      </c>
      <c r="AG41" s="174">
        <v>12</v>
      </c>
      <c r="AH41" s="174">
        <v>0</v>
      </c>
      <c r="AI41" s="5"/>
      <c r="AJ41" s="172" t="s">
        <v>78</v>
      </c>
      <c r="AK41" s="174">
        <v>0</v>
      </c>
      <c r="AL41" s="174">
        <v>48</v>
      </c>
      <c r="AM41" s="174">
        <v>0</v>
      </c>
      <c r="AN41" s="174">
        <v>12</v>
      </c>
      <c r="AO41" s="174">
        <v>0</v>
      </c>
    </row>
    <row r="42" spans="2:41" ht="16.5" customHeight="1">
      <c r="J42" s="23">
        <v>38</v>
      </c>
      <c r="K42" s="167" t="s">
        <v>95</v>
      </c>
      <c r="L42" s="167" t="s">
        <v>12</v>
      </c>
      <c r="M42" s="167" t="s">
        <v>12</v>
      </c>
      <c r="N42" s="167" t="s">
        <v>95</v>
      </c>
      <c r="O42" s="167" t="s">
        <v>13</v>
      </c>
      <c r="Q42" s="166">
        <v>6</v>
      </c>
      <c r="R42" s="166">
        <v>4</v>
      </c>
      <c r="S42" s="166">
        <v>4</v>
      </c>
      <c r="T42" s="166">
        <v>6</v>
      </c>
      <c r="U42" s="166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2" t="s">
        <v>79</v>
      </c>
      <c r="AD42" s="174">
        <v>0</v>
      </c>
      <c r="AE42" s="174">
        <v>15</v>
      </c>
      <c r="AF42" s="174">
        <v>0</v>
      </c>
      <c r="AG42" s="174">
        <v>12</v>
      </c>
      <c r="AH42" s="174">
        <v>0</v>
      </c>
      <c r="AI42" s="5"/>
      <c r="AJ42" s="172" t="s">
        <v>79</v>
      </c>
      <c r="AK42" s="174">
        <v>0</v>
      </c>
      <c r="AL42" s="174">
        <v>15</v>
      </c>
      <c r="AM42" s="174">
        <v>0</v>
      </c>
      <c r="AN42" s="174">
        <v>12</v>
      </c>
      <c r="AO42" s="174">
        <v>0</v>
      </c>
    </row>
    <row r="43" spans="2:41" ht="16.5" customHeight="1">
      <c r="J43" s="166">
        <v>39</v>
      </c>
      <c r="K43" s="167" t="s">
        <v>13</v>
      </c>
      <c r="L43" s="167" t="s">
        <v>80</v>
      </c>
      <c r="M43" s="167" t="s">
        <v>95</v>
      </c>
      <c r="N43" s="167" t="s">
        <v>95</v>
      </c>
      <c r="O43" s="167" t="s">
        <v>13</v>
      </c>
      <c r="Q43" s="166">
        <v>5</v>
      </c>
      <c r="R43" s="166">
        <v>13</v>
      </c>
      <c r="S43" s="166">
        <v>6</v>
      </c>
      <c r="T43" s="166">
        <v>6</v>
      </c>
      <c r="U43" s="166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2" t="s">
        <v>80</v>
      </c>
      <c r="AD43" s="174">
        <v>0</v>
      </c>
      <c r="AE43" s="174">
        <v>21</v>
      </c>
      <c r="AF43" s="174">
        <v>0</v>
      </c>
      <c r="AG43" s="174">
        <v>12</v>
      </c>
      <c r="AH43" s="174">
        <v>0</v>
      </c>
      <c r="AI43" s="5"/>
      <c r="AJ43" s="172" t="s">
        <v>80</v>
      </c>
      <c r="AK43" s="174">
        <v>0</v>
      </c>
      <c r="AL43" s="174">
        <v>21</v>
      </c>
      <c r="AM43" s="174">
        <v>0</v>
      </c>
      <c r="AN43" s="174">
        <v>12</v>
      </c>
      <c r="AO43" s="174">
        <v>0</v>
      </c>
    </row>
    <row r="44" spans="2:41" ht="16.5" customHeight="1">
      <c r="J44" s="23">
        <v>40</v>
      </c>
      <c r="K44" s="167" t="s">
        <v>31</v>
      </c>
      <c r="L44" s="167" t="s">
        <v>29</v>
      </c>
      <c r="M44" s="167" t="s">
        <v>29</v>
      </c>
      <c r="N44" s="167" t="s">
        <v>16</v>
      </c>
      <c r="O44" s="167" t="s">
        <v>95</v>
      </c>
      <c r="Q44" s="166">
        <v>7</v>
      </c>
      <c r="R44" s="166">
        <v>8</v>
      </c>
      <c r="S44" s="166">
        <v>8</v>
      </c>
      <c r="T44" s="166">
        <v>3</v>
      </c>
      <c r="U44" s="166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2" t="s">
        <v>81</v>
      </c>
      <c r="AD44" s="174">
        <v>0</v>
      </c>
      <c r="AE44" s="174">
        <v>30</v>
      </c>
      <c r="AF44" s="174">
        <v>9</v>
      </c>
      <c r="AG44" s="174">
        <v>9</v>
      </c>
      <c r="AH44" s="174">
        <v>0</v>
      </c>
      <c r="AI44" s="5"/>
      <c r="AJ44" s="172" t="s">
        <v>81</v>
      </c>
      <c r="AK44" s="174">
        <v>0</v>
      </c>
      <c r="AL44" s="174">
        <v>30</v>
      </c>
      <c r="AM44" s="174">
        <v>9</v>
      </c>
      <c r="AN44" s="174">
        <v>9</v>
      </c>
      <c r="AO44" s="174">
        <v>0</v>
      </c>
    </row>
    <row r="45" spans="2:41" ht="16.5" customHeight="1">
      <c r="J45" s="166">
        <v>41</v>
      </c>
      <c r="K45" s="167" t="s">
        <v>95</v>
      </c>
      <c r="L45" s="167" t="s">
        <v>15</v>
      </c>
      <c r="M45" s="167" t="s">
        <v>29</v>
      </c>
      <c r="N45" s="167" t="s">
        <v>12</v>
      </c>
      <c r="O45" s="167" t="s">
        <v>95</v>
      </c>
      <c r="Q45" s="166">
        <v>6</v>
      </c>
      <c r="R45" s="166">
        <v>2</v>
      </c>
      <c r="S45" s="166">
        <v>8</v>
      </c>
      <c r="T45" s="166">
        <v>4</v>
      </c>
      <c r="U45" s="166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2" t="s">
        <v>96</v>
      </c>
      <c r="AD45" s="174">
        <v>0</v>
      </c>
      <c r="AE45" s="174">
        <v>33</v>
      </c>
      <c r="AF45" s="174">
        <v>9</v>
      </c>
      <c r="AG45" s="174">
        <v>9</v>
      </c>
      <c r="AH45" s="174">
        <v>0</v>
      </c>
      <c r="AI45" s="5"/>
      <c r="AJ45" s="172" t="s">
        <v>96</v>
      </c>
      <c r="AK45" s="174">
        <v>0</v>
      </c>
      <c r="AL45" s="174">
        <v>33</v>
      </c>
      <c r="AM45" s="174">
        <v>9</v>
      </c>
      <c r="AN45" s="174">
        <v>9</v>
      </c>
      <c r="AO45" s="174">
        <v>0</v>
      </c>
    </row>
    <row r="46" spans="2:41" ht="16.5" customHeight="1">
      <c r="J46" s="23">
        <v>42</v>
      </c>
      <c r="K46" s="167" t="s">
        <v>95</v>
      </c>
      <c r="L46" s="167" t="s">
        <v>96</v>
      </c>
      <c r="M46" s="167" t="s">
        <v>31</v>
      </c>
      <c r="N46" s="167" t="s">
        <v>14</v>
      </c>
      <c r="O46" s="167" t="s">
        <v>12</v>
      </c>
      <c r="Q46" s="166">
        <v>6</v>
      </c>
      <c r="R46" s="166">
        <v>15</v>
      </c>
      <c r="S46" s="166">
        <v>7</v>
      </c>
      <c r="T46" s="166">
        <v>1</v>
      </c>
      <c r="U46" s="166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2" t="s">
        <v>82</v>
      </c>
      <c r="AD46" s="174">
        <v>0</v>
      </c>
      <c r="AE46" s="174">
        <v>33</v>
      </c>
      <c r="AF46" s="174">
        <v>9</v>
      </c>
      <c r="AG46" s="174">
        <v>9</v>
      </c>
      <c r="AH46" s="174">
        <v>0</v>
      </c>
      <c r="AI46" s="5"/>
      <c r="AJ46" s="172" t="s">
        <v>82</v>
      </c>
      <c r="AK46" s="174">
        <v>0</v>
      </c>
      <c r="AL46" s="174">
        <v>33</v>
      </c>
      <c r="AM46" s="174">
        <v>9</v>
      </c>
      <c r="AN46" s="174">
        <v>9</v>
      </c>
      <c r="AO46" s="174">
        <v>0</v>
      </c>
    </row>
    <row r="47" spans="2:41" ht="16.5" customHeight="1">
      <c r="J47" s="166">
        <v>43</v>
      </c>
      <c r="K47" s="167" t="s">
        <v>31</v>
      </c>
      <c r="L47" s="167" t="s">
        <v>16</v>
      </c>
      <c r="M47" s="167" t="s">
        <v>95</v>
      </c>
      <c r="N47" s="167" t="s">
        <v>13</v>
      </c>
      <c r="O47" s="167" t="s">
        <v>29</v>
      </c>
      <c r="Q47" s="166">
        <v>7</v>
      </c>
      <c r="R47" s="166">
        <v>3</v>
      </c>
      <c r="S47" s="166">
        <v>6</v>
      </c>
      <c r="T47" s="166">
        <v>5</v>
      </c>
      <c r="U47" s="166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2" t="s">
        <v>94</v>
      </c>
      <c r="AD47" s="174">
        <v>0</v>
      </c>
      <c r="AE47" s="174">
        <v>24</v>
      </c>
      <c r="AF47" s="174">
        <v>9</v>
      </c>
      <c r="AG47" s="174">
        <v>9</v>
      </c>
      <c r="AH47" s="174">
        <v>0</v>
      </c>
      <c r="AI47" s="5"/>
      <c r="AJ47" s="172" t="s">
        <v>94</v>
      </c>
      <c r="AK47" s="174">
        <v>0</v>
      </c>
      <c r="AL47" s="174">
        <v>24</v>
      </c>
      <c r="AM47" s="174">
        <v>9</v>
      </c>
      <c r="AN47" s="174">
        <v>9</v>
      </c>
      <c r="AO47" s="174">
        <v>0</v>
      </c>
    </row>
    <row r="48" spans="2:41" ht="16.5" customHeight="1">
      <c r="J48" s="23">
        <v>44</v>
      </c>
      <c r="K48" s="167" t="s">
        <v>13</v>
      </c>
      <c r="L48" s="167" t="s">
        <v>31</v>
      </c>
      <c r="M48" s="167" t="s">
        <v>31</v>
      </c>
      <c r="N48" s="167" t="s">
        <v>29</v>
      </c>
      <c r="O48" s="167" t="s">
        <v>29</v>
      </c>
      <c r="Q48" s="166">
        <v>5</v>
      </c>
      <c r="R48" s="166">
        <v>7</v>
      </c>
      <c r="S48" s="166">
        <v>7</v>
      </c>
      <c r="T48" s="166">
        <v>8</v>
      </c>
      <c r="U48" s="166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2" t="s">
        <v>85</v>
      </c>
      <c r="AD48" s="174">
        <v>0</v>
      </c>
      <c r="AE48" s="174">
        <v>18</v>
      </c>
      <c r="AF48" s="174">
        <v>0</v>
      </c>
      <c r="AG48" s="174">
        <v>12</v>
      </c>
      <c r="AH48" s="174">
        <v>0</v>
      </c>
      <c r="AI48" s="5"/>
      <c r="AJ48" s="172" t="s">
        <v>85</v>
      </c>
      <c r="AK48" s="174">
        <v>0</v>
      </c>
      <c r="AL48" s="174">
        <v>18</v>
      </c>
      <c r="AM48" s="174">
        <v>0</v>
      </c>
      <c r="AN48" s="174">
        <v>12</v>
      </c>
      <c r="AO48" s="174">
        <v>0</v>
      </c>
    </row>
    <row r="49" spans="10:41" ht="16.5" customHeight="1">
      <c r="J49" s="166">
        <v>45</v>
      </c>
      <c r="K49" s="167" t="s">
        <v>13</v>
      </c>
      <c r="L49" s="167" t="s">
        <v>94</v>
      </c>
      <c r="M49" s="167" t="s">
        <v>95</v>
      </c>
      <c r="N49" s="167" t="s">
        <v>12</v>
      </c>
      <c r="O49" s="167" t="s">
        <v>95</v>
      </c>
      <c r="Q49" s="166">
        <v>5</v>
      </c>
      <c r="R49" s="166">
        <v>17</v>
      </c>
      <c r="S49" s="166">
        <v>6</v>
      </c>
      <c r="T49" s="166">
        <v>4</v>
      </c>
      <c r="U49" s="166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2" t="s">
        <v>87</v>
      </c>
      <c r="AD49" s="174">
        <v>0</v>
      </c>
      <c r="AE49" s="174">
        <v>18</v>
      </c>
      <c r="AF49" s="174">
        <v>0</v>
      </c>
      <c r="AG49" s="174">
        <v>12</v>
      </c>
      <c r="AH49" s="174">
        <v>0</v>
      </c>
      <c r="AI49" s="5"/>
      <c r="AJ49" s="172" t="s">
        <v>87</v>
      </c>
      <c r="AK49" s="174">
        <v>0</v>
      </c>
      <c r="AL49" s="174">
        <v>18</v>
      </c>
      <c r="AM49" s="174">
        <v>0</v>
      </c>
      <c r="AN49" s="174">
        <v>12</v>
      </c>
      <c r="AO49" s="174">
        <v>0</v>
      </c>
    </row>
    <row r="50" spans="10:41" ht="16.5" customHeight="1">
      <c r="J50" s="23">
        <v>46</v>
      </c>
      <c r="K50" s="167" t="s">
        <v>12</v>
      </c>
      <c r="L50" s="167" t="s">
        <v>94</v>
      </c>
      <c r="M50" s="167" t="s">
        <v>29</v>
      </c>
      <c r="N50" s="167" t="s">
        <v>28</v>
      </c>
      <c r="O50" s="167" t="s">
        <v>15</v>
      </c>
      <c r="Q50" s="166">
        <v>4</v>
      </c>
      <c r="R50" s="166">
        <v>17</v>
      </c>
      <c r="S50" s="166">
        <v>8</v>
      </c>
      <c r="T50" s="166">
        <v>9</v>
      </c>
      <c r="U50" s="166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7">
        <v>200</v>
      </c>
      <c r="AE50" s="97">
        <v>360</v>
      </c>
      <c r="AF50" s="97">
        <v>224</v>
      </c>
      <c r="AG50" s="97">
        <v>264</v>
      </c>
      <c r="AH50" s="97">
        <v>200</v>
      </c>
      <c r="AI50" s="5"/>
      <c r="AK50" s="97">
        <v>200</v>
      </c>
      <c r="AL50" s="97">
        <v>360</v>
      </c>
      <c r="AM50" s="97">
        <v>224</v>
      </c>
      <c r="AN50" s="97">
        <v>264</v>
      </c>
      <c r="AO50" s="97">
        <v>200</v>
      </c>
    </row>
    <row r="51" spans="10:41" ht="16.5" customHeight="1">
      <c r="J51" s="166">
        <v>47</v>
      </c>
      <c r="K51" s="167" t="s">
        <v>15</v>
      </c>
      <c r="L51" s="167" t="s">
        <v>29</v>
      </c>
      <c r="M51" s="167" t="s">
        <v>13</v>
      </c>
      <c r="N51" s="167" t="s">
        <v>78</v>
      </c>
      <c r="O51" s="167" t="s">
        <v>95</v>
      </c>
      <c r="Q51" s="166">
        <v>2</v>
      </c>
      <c r="R51" s="166">
        <v>8</v>
      </c>
      <c r="S51" s="166">
        <v>5</v>
      </c>
      <c r="T51" s="166">
        <v>11</v>
      </c>
      <c r="U51" s="166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7" t="s">
        <v>31</v>
      </c>
      <c r="L52" s="167" t="s">
        <v>13</v>
      </c>
      <c r="M52" s="167" t="s">
        <v>31</v>
      </c>
      <c r="N52" s="167" t="s">
        <v>28</v>
      </c>
      <c r="O52" s="167" t="s">
        <v>95</v>
      </c>
      <c r="Q52" s="166">
        <v>7</v>
      </c>
      <c r="R52" s="166">
        <v>5</v>
      </c>
      <c r="S52" s="166">
        <v>7</v>
      </c>
      <c r="T52" s="166">
        <v>9</v>
      </c>
      <c r="U52" s="166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6">
        <v>49</v>
      </c>
      <c r="K53" s="167" t="s">
        <v>13</v>
      </c>
      <c r="L53" s="167" t="s">
        <v>85</v>
      </c>
      <c r="M53" s="167" t="s">
        <v>13</v>
      </c>
      <c r="N53" s="167" t="s">
        <v>29</v>
      </c>
      <c r="O53" s="167" t="s">
        <v>13</v>
      </c>
      <c r="Q53" s="166">
        <v>5</v>
      </c>
      <c r="R53" s="166">
        <v>18</v>
      </c>
      <c r="S53" s="166">
        <v>5</v>
      </c>
      <c r="T53" s="166">
        <v>8</v>
      </c>
      <c r="U53" s="166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5" t="s">
        <v>36</v>
      </c>
      <c r="AD53" s="115" t="s">
        <v>7</v>
      </c>
      <c r="AE53" s="115" t="s">
        <v>8</v>
      </c>
      <c r="AF53" s="115" t="s">
        <v>9</v>
      </c>
      <c r="AG53" s="115" t="s">
        <v>10</v>
      </c>
      <c r="AH53" s="115" t="s">
        <v>11</v>
      </c>
      <c r="AI53" s="5"/>
      <c r="AJ53" s="115" t="s">
        <v>36</v>
      </c>
      <c r="AK53" s="115" t="s">
        <v>7</v>
      </c>
      <c r="AL53" s="115" t="s">
        <v>8</v>
      </c>
      <c r="AM53" s="115" t="s">
        <v>9</v>
      </c>
      <c r="AN53" s="115" t="s">
        <v>10</v>
      </c>
      <c r="AO53" s="115" t="s">
        <v>11</v>
      </c>
    </row>
    <row r="54" spans="10:41" ht="16.5" customHeight="1">
      <c r="J54" s="23">
        <v>50</v>
      </c>
      <c r="K54" s="167" t="s">
        <v>31</v>
      </c>
      <c r="L54" s="167" t="s">
        <v>82</v>
      </c>
      <c r="M54" s="167" t="s">
        <v>95</v>
      </c>
      <c r="N54" s="167" t="s">
        <v>13</v>
      </c>
      <c r="O54" s="167" t="s">
        <v>13</v>
      </c>
      <c r="Q54" s="166">
        <v>7</v>
      </c>
      <c r="R54" s="166">
        <v>16</v>
      </c>
      <c r="S54" s="166">
        <v>6</v>
      </c>
      <c r="T54" s="166">
        <v>5</v>
      </c>
      <c r="U54" s="166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2" t="s">
        <v>271</v>
      </c>
      <c r="AD54" s="118">
        <v>0</v>
      </c>
      <c r="AE54" s="118">
        <v>0</v>
      </c>
      <c r="AF54" s="118">
        <v>0</v>
      </c>
      <c r="AG54" s="118">
        <v>0</v>
      </c>
      <c r="AH54" s="118">
        <v>0</v>
      </c>
      <c r="AI54" s="5"/>
      <c r="AJ54" s="172" t="s">
        <v>271</v>
      </c>
      <c r="AK54" s="118">
        <v>0</v>
      </c>
      <c r="AL54" s="118">
        <v>0</v>
      </c>
      <c r="AM54" s="118">
        <v>0</v>
      </c>
      <c r="AN54" s="118">
        <v>0</v>
      </c>
      <c r="AO54" s="118">
        <v>0</v>
      </c>
    </row>
    <row r="55" spans="10:41" ht="16.5" customHeight="1">
      <c r="J55" s="166">
        <v>51</v>
      </c>
      <c r="K55" s="167" t="s">
        <v>95</v>
      </c>
      <c r="L55" s="167" t="s">
        <v>82</v>
      </c>
      <c r="M55" s="167" t="s">
        <v>29</v>
      </c>
      <c r="N55" s="167" t="s">
        <v>16</v>
      </c>
      <c r="O55" s="167" t="s">
        <v>30</v>
      </c>
      <c r="Q55" s="166">
        <v>6</v>
      </c>
      <c r="R55" s="166">
        <v>16</v>
      </c>
      <c r="S55" s="166">
        <v>8</v>
      </c>
      <c r="T55" s="166">
        <v>3</v>
      </c>
      <c r="U55" s="166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2" t="s">
        <v>14</v>
      </c>
      <c r="AD55" s="172">
        <v>0</v>
      </c>
      <c r="AE55" s="172">
        <v>6</v>
      </c>
      <c r="AF55" s="172">
        <v>0</v>
      </c>
      <c r="AG55" s="172">
        <v>9</v>
      </c>
      <c r="AH55" s="172">
        <v>0</v>
      </c>
      <c r="AI55" s="5"/>
      <c r="AJ55" s="172" t="s">
        <v>14</v>
      </c>
      <c r="AK55" s="172">
        <v>0</v>
      </c>
      <c r="AL55" s="172">
        <v>6</v>
      </c>
      <c r="AM55" s="172">
        <v>0</v>
      </c>
      <c r="AN55" s="172">
        <v>9</v>
      </c>
      <c r="AO55" s="172">
        <v>0</v>
      </c>
    </row>
    <row r="56" spans="10:41" ht="16.5" customHeight="1">
      <c r="J56" s="23">
        <v>52</v>
      </c>
      <c r="K56" s="167" t="s">
        <v>29</v>
      </c>
      <c r="L56" s="167" t="s">
        <v>13</v>
      </c>
      <c r="M56" s="167" t="s">
        <v>12</v>
      </c>
      <c r="N56" s="167" t="s">
        <v>13</v>
      </c>
      <c r="O56" s="167" t="s">
        <v>30</v>
      </c>
      <c r="Q56" s="166">
        <v>8</v>
      </c>
      <c r="R56" s="166">
        <v>5</v>
      </c>
      <c r="S56" s="166">
        <v>4</v>
      </c>
      <c r="T56" s="166">
        <v>5</v>
      </c>
      <c r="U56" s="166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7" t="s">
        <v>15</v>
      </c>
      <c r="AD56" s="173">
        <v>4</v>
      </c>
      <c r="AE56" s="173">
        <v>22</v>
      </c>
      <c r="AF56" s="173">
        <v>5</v>
      </c>
      <c r="AG56" s="173">
        <v>21</v>
      </c>
      <c r="AH56" s="173">
        <v>23</v>
      </c>
      <c r="AI56" s="5"/>
      <c r="AJ56" s="127" t="s">
        <v>15</v>
      </c>
      <c r="AK56" s="173">
        <v>4</v>
      </c>
      <c r="AL56" s="173">
        <v>22</v>
      </c>
      <c r="AM56" s="173">
        <v>5</v>
      </c>
      <c r="AN56" s="173">
        <v>21</v>
      </c>
      <c r="AO56" s="173">
        <v>23</v>
      </c>
    </row>
    <row r="57" spans="10:41" ht="16.5" customHeight="1">
      <c r="J57" s="166">
        <v>53</v>
      </c>
      <c r="K57" s="167" t="s">
        <v>95</v>
      </c>
      <c r="L57" s="167" t="s">
        <v>80</v>
      </c>
      <c r="M57" s="167" t="s">
        <v>31</v>
      </c>
      <c r="N57" s="167" t="s">
        <v>28</v>
      </c>
      <c r="O57" s="167" t="s">
        <v>31</v>
      </c>
      <c r="Q57" s="166">
        <v>6</v>
      </c>
      <c r="R57" s="166">
        <v>13</v>
      </c>
      <c r="S57" s="166">
        <v>7</v>
      </c>
      <c r="T57" s="166">
        <v>9</v>
      </c>
      <c r="U57" s="166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7" t="s">
        <v>16</v>
      </c>
      <c r="AD57" s="173">
        <v>4</v>
      </c>
      <c r="AE57" s="173">
        <v>10</v>
      </c>
      <c r="AF57" s="173">
        <v>5</v>
      </c>
      <c r="AG57" s="173">
        <v>21</v>
      </c>
      <c r="AH57" s="173">
        <v>23</v>
      </c>
      <c r="AI57" s="5"/>
      <c r="AJ57" s="127" t="s">
        <v>16</v>
      </c>
      <c r="AK57" s="173">
        <v>4</v>
      </c>
      <c r="AL57" s="173">
        <v>10</v>
      </c>
      <c r="AM57" s="173">
        <v>5</v>
      </c>
      <c r="AN57" s="173">
        <v>21</v>
      </c>
      <c r="AO57" s="173">
        <v>23</v>
      </c>
    </row>
    <row r="58" spans="10:41" ht="16.5" customHeight="1">
      <c r="J58" s="23">
        <v>54</v>
      </c>
      <c r="K58" s="167" t="s">
        <v>29</v>
      </c>
      <c r="L58" s="167" t="s">
        <v>15</v>
      </c>
      <c r="M58" s="167" t="s">
        <v>13</v>
      </c>
      <c r="N58" s="167" t="s">
        <v>15</v>
      </c>
      <c r="O58" s="167" t="s">
        <v>13</v>
      </c>
      <c r="Q58" s="166">
        <v>8</v>
      </c>
      <c r="R58" s="166">
        <v>2</v>
      </c>
      <c r="S58" s="166">
        <v>5</v>
      </c>
      <c r="T58" s="166">
        <v>2</v>
      </c>
      <c r="U58" s="166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7" t="s">
        <v>12</v>
      </c>
      <c r="AD58" s="173">
        <v>4</v>
      </c>
      <c r="AE58" s="173">
        <v>9</v>
      </c>
      <c r="AF58" s="173">
        <v>5</v>
      </c>
      <c r="AG58" s="173">
        <v>21</v>
      </c>
      <c r="AH58" s="173">
        <v>22</v>
      </c>
      <c r="AI58" s="5"/>
      <c r="AJ58" s="127" t="s">
        <v>12</v>
      </c>
      <c r="AK58" s="173">
        <v>4</v>
      </c>
      <c r="AL58" s="173">
        <v>9</v>
      </c>
      <c r="AM58" s="173">
        <v>5</v>
      </c>
      <c r="AN58" s="173">
        <v>21</v>
      </c>
      <c r="AO58" s="173">
        <v>22</v>
      </c>
    </row>
    <row r="59" spans="10:41" ht="16.5" customHeight="1">
      <c r="J59" s="166">
        <v>55</v>
      </c>
      <c r="K59" s="167" t="s">
        <v>29</v>
      </c>
      <c r="L59" s="167" t="s">
        <v>29</v>
      </c>
      <c r="M59" s="167" t="s">
        <v>29</v>
      </c>
      <c r="N59" s="167" t="s">
        <v>85</v>
      </c>
      <c r="O59" s="167" t="s">
        <v>12</v>
      </c>
      <c r="Q59" s="166">
        <v>8</v>
      </c>
      <c r="R59" s="166">
        <v>8</v>
      </c>
      <c r="S59" s="166">
        <v>8</v>
      </c>
      <c r="T59" s="166">
        <v>18</v>
      </c>
      <c r="U59" s="166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7" t="s">
        <v>13</v>
      </c>
      <c r="AD59" s="173">
        <v>43</v>
      </c>
      <c r="AE59" s="173">
        <v>13</v>
      </c>
      <c r="AF59" s="173">
        <v>41</v>
      </c>
      <c r="AG59" s="173">
        <v>14</v>
      </c>
      <c r="AH59" s="173">
        <v>22</v>
      </c>
      <c r="AI59" s="5"/>
      <c r="AJ59" s="127" t="s">
        <v>13</v>
      </c>
      <c r="AK59" s="173">
        <v>43</v>
      </c>
      <c r="AL59" s="173">
        <v>13</v>
      </c>
      <c r="AM59" s="173">
        <v>41</v>
      </c>
      <c r="AN59" s="173">
        <v>14</v>
      </c>
      <c r="AO59" s="173">
        <v>22</v>
      </c>
    </row>
    <row r="60" spans="10:41" ht="16.5" customHeight="1">
      <c r="J60" s="23">
        <v>56</v>
      </c>
      <c r="K60" s="167" t="s">
        <v>13</v>
      </c>
      <c r="L60" s="167" t="s">
        <v>82</v>
      </c>
      <c r="M60" s="167" t="s">
        <v>31</v>
      </c>
      <c r="N60" s="167" t="s">
        <v>30</v>
      </c>
      <c r="O60" s="167" t="s">
        <v>28</v>
      </c>
      <c r="Q60" s="166">
        <v>5</v>
      </c>
      <c r="R60" s="166">
        <v>16</v>
      </c>
      <c r="S60" s="166">
        <v>7</v>
      </c>
      <c r="T60" s="166">
        <v>10</v>
      </c>
      <c r="U60" s="166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7" t="s">
        <v>95</v>
      </c>
      <c r="AD60" s="173">
        <v>43</v>
      </c>
      <c r="AE60" s="173">
        <v>14</v>
      </c>
      <c r="AF60" s="173">
        <v>41</v>
      </c>
      <c r="AG60" s="173">
        <v>14</v>
      </c>
      <c r="AH60" s="173">
        <v>22</v>
      </c>
      <c r="AI60" s="5"/>
      <c r="AJ60" s="127" t="s">
        <v>95</v>
      </c>
      <c r="AK60" s="173">
        <v>43</v>
      </c>
      <c r="AL60" s="173">
        <v>14</v>
      </c>
      <c r="AM60" s="173">
        <v>41</v>
      </c>
      <c r="AN60" s="173">
        <v>14</v>
      </c>
      <c r="AO60" s="173">
        <v>22</v>
      </c>
    </row>
    <row r="61" spans="10:41">
      <c r="J61" s="166">
        <v>57</v>
      </c>
      <c r="K61" s="167" t="s">
        <v>29</v>
      </c>
      <c r="L61" s="167" t="s">
        <v>14</v>
      </c>
      <c r="M61" s="167" t="s">
        <v>29</v>
      </c>
      <c r="N61" s="167" t="s">
        <v>13</v>
      </c>
      <c r="O61" s="167" t="s">
        <v>16</v>
      </c>
      <c r="Q61" s="166">
        <v>8</v>
      </c>
      <c r="R61" s="166">
        <v>1</v>
      </c>
      <c r="S61" s="166">
        <v>8</v>
      </c>
      <c r="T61" s="166">
        <v>5</v>
      </c>
      <c r="U61" s="166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7" t="s">
        <v>31</v>
      </c>
      <c r="AD61" s="173">
        <v>47</v>
      </c>
      <c r="AE61" s="173">
        <v>14</v>
      </c>
      <c r="AF61" s="173">
        <v>41</v>
      </c>
      <c r="AG61" s="173">
        <v>14</v>
      </c>
      <c r="AH61" s="173">
        <v>22</v>
      </c>
      <c r="AI61" s="5"/>
      <c r="AJ61" s="127" t="s">
        <v>31</v>
      </c>
      <c r="AK61" s="173">
        <v>47</v>
      </c>
      <c r="AL61" s="173">
        <v>14</v>
      </c>
      <c r="AM61" s="173">
        <v>41</v>
      </c>
      <c r="AN61" s="173">
        <v>14</v>
      </c>
      <c r="AO61" s="173">
        <v>22</v>
      </c>
    </row>
    <row r="62" spans="10:41">
      <c r="J62" s="23">
        <v>58</v>
      </c>
      <c r="K62" s="167" t="s">
        <v>95</v>
      </c>
      <c r="L62" s="167" t="s">
        <v>29</v>
      </c>
      <c r="M62" s="167" t="s">
        <v>31</v>
      </c>
      <c r="N62" s="167" t="s">
        <v>82</v>
      </c>
      <c r="O62" s="167" t="s">
        <v>12</v>
      </c>
      <c r="Q62" s="166">
        <v>6</v>
      </c>
      <c r="R62" s="166">
        <v>8</v>
      </c>
      <c r="S62" s="166">
        <v>7</v>
      </c>
      <c r="T62" s="166">
        <v>16</v>
      </c>
      <c r="U62" s="166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7" t="s">
        <v>29</v>
      </c>
      <c r="AD62" s="173">
        <v>47</v>
      </c>
      <c r="AE62" s="173">
        <v>18</v>
      </c>
      <c r="AF62" s="173">
        <v>41</v>
      </c>
      <c r="AG62" s="173">
        <v>14</v>
      </c>
      <c r="AH62" s="173">
        <v>22</v>
      </c>
      <c r="AI62" s="5"/>
      <c r="AJ62" s="127" t="s">
        <v>29</v>
      </c>
      <c r="AK62" s="173">
        <v>47</v>
      </c>
      <c r="AL62" s="173">
        <v>18</v>
      </c>
      <c r="AM62" s="173">
        <v>41</v>
      </c>
      <c r="AN62" s="173">
        <v>14</v>
      </c>
      <c r="AO62" s="173">
        <v>22</v>
      </c>
    </row>
    <row r="63" spans="10:41" ht="16.5" customHeight="1">
      <c r="J63" s="166">
        <v>59</v>
      </c>
      <c r="K63" s="167" t="s">
        <v>31</v>
      </c>
      <c r="L63" s="167" t="s">
        <v>95</v>
      </c>
      <c r="M63" s="167" t="s">
        <v>16</v>
      </c>
      <c r="N63" s="167" t="s">
        <v>85</v>
      </c>
      <c r="O63" s="167" t="s">
        <v>31</v>
      </c>
      <c r="Q63" s="166">
        <v>7</v>
      </c>
      <c r="R63" s="166">
        <v>6</v>
      </c>
      <c r="S63" s="166">
        <v>3</v>
      </c>
      <c r="T63" s="166">
        <v>18</v>
      </c>
      <c r="U63" s="166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7" t="s">
        <v>28</v>
      </c>
      <c r="AD63" s="173">
        <v>4</v>
      </c>
      <c r="AE63" s="173">
        <v>5</v>
      </c>
      <c r="AF63" s="173">
        <v>5</v>
      </c>
      <c r="AG63" s="173">
        <v>20</v>
      </c>
      <c r="AH63" s="173">
        <v>22</v>
      </c>
      <c r="AI63" s="5"/>
      <c r="AJ63" s="127" t="s">
        <v>28</v>
      </c>
      <c r="AK63" s="173">
        <v>4</v>
      </c>
      <c r="AL63" s="173">
        <v>5</v>
      </c>
      <c r="AM63" s="173">
        <v>5</v>
      </c>
      <c r="AN63" s="173">
        <v>20</v>
      </c>
      <c r="AO63" s="173">
        <v>22</v>
      </c>
    </row>
    <row r="64" spans="10:41" ht="16.5" customHeight="1">
      <c r="J64" s="23">
        <v>60</v>
      </c>
      <c r="K64" s="167" t="s">
        <v>13</v>
      </c>
      <c r="L64" s="167" t="s">
        <v>80</v>
      </c>
      <c r="M64" s="167" t="s">
        <v>29</v>
      </c>
      <c r="N64" s="167" t="s">
        <v>29</v>
      </c>
      <c r="O64" s="167" t="s">
        <v>12</v>
      </c>
      <c r="Q64" s="166">
        <v>5</v>
      </c>
      <c r="R64" s="166">
        <v>13</v>
      </c>
      <c r="S64" s="166">
        <v>8</v>
      </c>
      <c r="T64" s="166">
        <v>8</v>
      </c>
      <c r="U64" s="166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7" t="s">
        <v>30</v>
      </c>
      <c r="AD64" s="173">
        <v>4</v>
      </c>
      <c r="AE64" s="173">
        <v>9</v>
      </c>
      <c r="AF64" s="173">
        <v>4</v>
      </c>
      <c r="AG64" s="173">
        <v>20</v>
      </c>
      <c r="AH64" s="173">
        <v>22</v>
      </c>
      <c r="AI64" s="5"/>
      <c r="AJ64" s="127" t="s">
        <v>30</v>
      </c>
      <c r="AK64" s="173">
        <v>4</v>
      </c>
      <c r="AL64" s="173">
        <v>9</v>
      </c>
      <c r="AM64" s="173">
        <v>4</v>
      </c>
      <c r="AN64" s="173">
        <v>20</v>
      </c>
      <c r="AO64" s="173">
        <v>22</v>
      </c>
    </row>
    <row r="65" spans="10:41" ht="16.5" customHeight="1">
      <c r="J65" s="166">
        <v>61</v>
      </c>
      <c r="K65" s="167" t="s">
        <v>29</v>
      </c>
      <c r="L65" s="167" t="s">
        <v>95</v>
      </c>
      <c r="M65" s="167" t="s">
        <v>13</v>
      </c>
      <c r="N65" s="167" t="s">
        <v>16</v>
      </c>
      <c r="O65" s="167" t="s">
        <v>95</v>
      </c>
      <c r="Q65" s="166">
        <v>8</v>
      </c>
      <c r="R65" s="166">
        <v>6</v>
      </c>
      <c r="S65" s="166">
        <v>5</v>
      </c>
      <c r="T65" s="166">
        <v>3</v>
      </c>
      <c r="U65" s="166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2" t="s">
        <v>78</v>
      </c>
      <c r="AD65" s="174">
        <v>0</v>
      </c>
      <c r="AE65" s="174">
        <v>48</v>
      </c>
      <c r="AF65" s="174">
        <v>0</v>
      </c>
      <c r="AG65" s="174">
        <v>12</v>
      </c>
      <c r="AH65" s="174">
        <v>0</v>
      </c>
      <c r="AI65" s="5"/>
      <c r="AJ65" s="172" t="s">
        <v>78</v>
      </c>
      <c r="AK65" s="174">
        <v>0</v>
      </c>
      <c r="AL65" s="174">
        <v>48</v>
      </c>
      <c r="AM65" s="174">
        <v>0</v>
      </c>
      <c r="AN65" s="174">
        <v>12</v>
      </c>
      <c r="AO65" s="174">
        <v>0</v>
      </c>
    </row>
    <row r="66" spans="10:41" ht="16.5" customHeight="1">
      <c r="J66" s="23">
        <v>62</v>
      </c>
      <c r="K66" s="167" t="s">
        <v>31</v>
      </c>
      <c r="L66" s="167" t="s">
        <v>28</v>
      </c>
      <c r="M66" s="167" t="s">
        <v>13</v>
      </c>
      <c r="N66" s="167" t="s">
        <v>30</v>
      </c>
      <c r="O66" s="167" t="s">
        <v>30</v>
      </c>
      <c r="Q66" s="166">
        <v>7</v>
      </c>
      <c r="R66" s="166">
        <v>9</v>
      </c>
      <c r="S66" s="166">
        <v>5</v>
      </c>
      <c r="T66" s="166">
        <v>10</v>
      </c>
      <c r="U66" s="166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2" t="s">
        <v>79</v>
      </c>
      <c r="AD66" s="174">
        <v>0</v>
      </c>
      <c r="AE66" s="174">
        <v>15</v>
      </c>
      <c r="AF66" s="174">
        <v>0</v>
      </c>
      <c r="AG66" s="174">
        <v>12</v>
      </c>
      <c r="AH66" s="174">
        <v>0</v>
      </c>
      <c r="AI66" s="5"/>
      <c r="AJ66" s="172" t="s">
        <v>79</v>
      </c>
      <c r="AK66" s="174">
        <v>0</v>
      </c>
      <c r="AL66" s="174">
        <v>15</v>
      </c>
      <c r="AM66" s="174">
        <v>0</v>
      </c>
      <c r="AN66" s="174">
        <v>12</v>
      </c>
      <c r="AO66" s="174">
        <v>0</v>
      </c>
    </row>
    <row r="67" spans="10:41" ht="16.5" customHeight="1">
      <c r="J67" s="166">
        <v>63</v>
      </c>
      <c r="K67" s="167" t="s">
        <v>95</v>
      </c>
      <c r="L67" s="167" t="s">
        <v>96</v>
      </c>
      <c r="M67" s="167" t="s">
        <v>29</v>
      </c>
      <c r="N67" s="167" t="s">
        <v>14</v>
      </c>
      <c r="O67" s="167" t="s">
        <v>31</v>
      </c>
      <c r="Q67" s="166">
        <v>6</v>
      </c>
      <c r="R67" s="166">
        <v>15</v>
      </c>
      <c r="S67" s="166">
        <v>8</v>
      </c>
      <c r="T67" s="166">
        <v>1</v>
      </c>
      <c r="U67" s="166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2" t="s">
        <v>80</v>
      </c>
      <c r="AD67" s="174">
        <v>0</v>
      </c>
      <c r="AE67" s="174">
        <v>21</v>
      </c>
      <c r="AF67" s="174">
        <v>0</v>
      </c>
      <c r="AG67" s="174">
        <v>12</v>
      </c>
      <c r="AH67" s="174">
        <v>0</v>
      </c>
      <c r="AI67" s="5"/>
      <c r="AJ67" s="172" t="s">
        <v>80</v>
      </c>
      <c r="AK67" s="174">
        <v>0</v>
      </c>
      <c r="AL67" s="174">
        <v>21</v>
      </c>
      <c r="AM67" s="174">
        <v>0</v>
      </c>
      <c r="AN67" s="174">
        <v>12</v>
      </c>
      <c r="AO67" s="174">
        <v>0</v>
      </c>
    </row>
    <row r="68" spans="10:41" ht="16.5" customHeight="1">
      <c r="J68" s="23">
        <v>64</v>
      </c>
      <c r="K68" s="167" t="s">
        <v>13</v>
      </c>
      <c r="L68" s="167" t="s">
        <v>79</v>
      </c>
      <c r="M68" s="167" t="s">
        <v>94</v>
      </c>
      <c r="N68" s="167" t="s">
        <v>15</v>
      </c>
      <c r="O68" s="167" t="s">
        <v>95</v>
      </c>
      <c r="Q68" s="166">
        <v>5</v>
      </c>
      <c r="R68" s="166">
        <v>12</v>
      </c>
      <c r="S68" s="166">
        <v>17</v>
      </c>
      <c r="T68" s="166">
        <v>2</v>
      </c>
      <c r="U68" s="166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2" t="s">
        <v>81</v>
      </c>
      <c r="AD68" s="174">
        <v>0</v>
      </c>
      <c r="AE68" s="174">
        <v>30</v>
      </c>
      <c r="AF68" s="174">
        <v>9</v>
      </c>
      <c r="AG68" s="174">
        <v>9</v>
      </c>
      <c r="AH68" s="174">
        <v>0</v>
      </c>
      <c r="AI68" s="5"/>
      <c r="AJ68" s="172" t="s">
        <v>81</v>
      </c>
      <c r="AK68" s="174">
        <v>0</v>
      </c>
      <c r="AL68" s="174">
        <v>30</v>
      </c>
      <c r="AM68" s="174">
        <v>9</v>
      </c>
      <c r="AN68" s="174">
        <v>9</v>
      </c>
      <c r="AO68" s="174">
        <v>0</v>
      </c>
    </row>
    <row r="69" spans="10:41" ht="16.5" customHeight="1">
      <c r="J69" s="166">
        <v>65</v>
      </c>
      <c r="K69" s="167" t="s">
        <v>29</v>
      </c>
      <c r="L69" s="167" t="s">
        <v>14</v>
      </c>
      <c r="M69" s="167" t="s">
        <v>95</v>
      </c>
      <c r="N69" s="167" t="s">
        <v>31</v>
      </c>
      <c r="O69" s="167" t="s">
        <v>12</v>
      </c>
      <c r="Q69" s="166">
        <v>8</v>
      </c>
      <c r="R69" s="166">
        <v>1</v>
      </c>
      <c r="S69" s="166">
        <v>6</v>
      </c>
      <c r="T69" s="166">
        <v>7</v>
      </c>
      <c r="U69" s="166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2" t="s">
        <v>96</v>
      </c>
      <c r="AD69" s="174">
        <v>0</v>
      </c>
      <c r="AE69" s="174">
        <v>33</v>
      </c>
      <c r="AF69" s="174">
        <v>9</v>
      </c>
      <c r="AG69" s="174">
        <v>9</v>
      </c>
      <c r="AH69" s="174">
        <v>0</v>
      </c>
      <c r="AI69" s="5"/>
      <c r="AJ69" s="172" t="s">
        <v>96</v>
      </c>
      <c r="AK69" s="174">
        <v>0</v>
      </c>
      <c r="AL69" s="174">
        <v>33</v>
      </c>
      <c r="AM69" s="174">
        <v>9</v>
      </c>
      <c r="AN69" s="174">
        <v>9</v>
      </c>
      <c r="AO69" s="174">
        <v>0</v>
      </c>
    </row>
    <row r="70" spans="10:41" ht="16.5" customHeight="1">
      <c r="J70" s="23">
        <v>66</v>
      </c>
      <c r="K70" s="167" t="s">
        <v>29</v>
      </c>
      <c r="L70" s="167" t="s">
        <v>95</v>
      </c>
      <c r="M70" s="167" t="s">
        <v>13</v>
      </c>
      <c r="N70" s="167" t="s">
        <v>31</v>
      </c>
      <c r="O70" s="167" t="s">
        <v>95</v>
      </c>
      <c r="Q70" s="166">
        <v>8</v>
      </c>
      <c r="R70" s="166">
        <v>6</v>
      </c>
      <c r="S70" s="166">
        <v>5</v>
      </c>
      <c r="T70" s="166">
        <v>7</v>
      </c>
      <c r="U70" s="166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2" t="s">
        <v>82</v>
      </c>
      <c r="AD70" s="174">
        <v>0</v>
      </c>
      <c r="AE70" s="174">
        <v>33</v>
      </c>
      <c r="AF70" s="174">
        <v>9</v>
      </c>
      <c r="AG70" s="174">
        <v>9</v>
      </c>
      <c r="AH70" s="174">
        <v>0</v>
      </c>
      <c r="AI70" s="5"/>
      <c r="AJ70" s="172" t="s">
        <v>82</v>
      </c>
      <c r="AK70" s="174">
        <v>0</v>
      </c>
      <c r="AL70" s="174">
        <v>33</v>
      </c>
      <c r="AM70" s="174">
        <v>9</v>
      </c>
      <c r="AN70" s="174">
        <v>9</v>
      </c>
      <c r="AO70" s="174">
        <v>0</v>
      </c>
    </row>
    <row r="71" spans="10:41" ht="16.5" customHeight="1">
      <c r="J71" s="166">
        <v>67</v>
      </c>
      <c r="K71" s="167" t="s">
        <v>13</v>
      </c>
      <c r="L71" s="167" t="s">
        <v>95</v>
      </c>
      <c r="M71" s="167" t="s">
        <v>28</v>
      </c>
      <c r="N71" s="167" t="s">
        <v>82</v>
      </c>
      <c r="O71" s="167" t="s">
        <v>30</v>
      </c>
      <c r="Q71" s="166">
        <v>5</v>
      </c>
      <c r="R71" s="166">
        <v>6</v>
      </c>
      <c r="S71" s="166">
        <v>9</v>
      </c>
      <c r="T71" s="166">
        <v>16</v>
      </c>
      <c r="U71" s="166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2" t="s">
        <v>94</v>
      </c>
      <c r="AD71" s="174">
        <v>0</v>
      </c>
      <c r="AE71" s="174">
        <v>24</v>
      </c>
      <c r="AF71" s="174">
        <v>9</v>
      </c>
      <c r="AG71" s="174">
        <v>9</v>
      </c>
      <c r="AH71" s="174">
        <v>0</v>
      </c>
      <c r="AI71" s="5"/>
      <c r="AJ71" s="172" t="s">
        <v>94</v>
      </c>
      <c r="AK71" s="174">
        <v>0</v>
      </c>
      <c r="AL71" s="174">
        <v>24</v>
      </c>
      <c r="AM71" s="174">
        <v>9</v>
      </c>
      <c r="AN71" s="174">
        <v>9</v>
      </c>
      <c r="AO71" s="174">
        <v>0</v>
      </c>
    </row>
    <row r="72" spans="10:41" ht="16.5" customHeight="1">
      <c r="J72" s="23">
        <v>68</v>
      </c>
      <c r="K72" s="167" t="s">
        <v>30</v>
      </c>
      <c r="L72" s="167" t="s">
        <v>78</v>
      </c>
      <c r="M72" s="167" t="s">
        <v>95</v>
      </c>
      <c r="N72" s="167" t="s">
        <v>16</v>
      </c>
      <c r="O72" s="167" t="s">
        <v>28</v>
      </c>
      <c r="Q72" s="166">
        <v>10</v>
      </c>
      <c r="R72" s="166">
        <v>11</v>
      </c>
      <c r="S72" s="166">
        <v>6</v>
      </c>
      <c r="T72" s="166">
        <v>3</v>
      </c>
      <c r="U72" s="166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2" t="s">
        <v>85</v>
      </c>
      <c r="AD72" s="174">
        <v>0</v>
      </c>
      <c r="AE72" s="174">
        <v>18</v>
      </c>
      <c r="AF72" s="174">
        <v>0</v>
      </c>
      <c r="AG72" s="174">
        <v>12</v>
      </c>
      <c r="AH72" s="174">
        <v>0</v>
      </c>
      <c r="AI72" s="5"/>
      <c r="AJ72" s="172" t="s">
        <v>85</v>
      </c>
      <c r="AK72" s="174">
        <v>0</v>
      </c>
      <c r="AL72" s="174">
        <v>18</v>
      </c>
      <c r="AM72" s="174">
        <v>0</v>
      </c>
      <c r="AN72" s="174">
        <v>12</v>
      </c>
      <c r="AO72" s="174">
        <v>0</v>
      </c>
    </row>
    <row r="73" spans="10:41" ht="16.5" customHeight="1">
      <c r="J73" s="166">
        <v>69</v>
      </c>
      <c r="K73" s="167" t="s">
        <v>13</v>
      </c>
      <c r="L73" s="167" t="s">
        <v>12</v>
      </c>
      <c r="M73" s="167" t="s">
        <v>95</v>
      </c>
      <c r="N73" s="167" t="s">
        <v>12</v>
      </c>
      <c r="O73" s="167" t="s">
        <v>12</v>
      </c>
      <c r="Q73" s="166">
        <v>5</v>
      </c>
      <c r="R73" s="166">
        <v>4</v>
      </c>
      <c r="S73" s="166">
        <v>6</v>
      </c>
      <c r="T73" s="166">
        <v>4</v>
      </c>
      <c r="U73" s="166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2" t="s">
        <v>87</v>
      </c>
      <c r="AD73" s="174">
        <v>0</v>
      </c>
      <c r="AE73" s="174">
        <v>18</v>
      </c>
      <c r="AF73" s="174">
        <v>0</v>
      </c>
      <c r="AG73" s="174">
        <v>12</v>
      </c>
      <c r="AH73" s="174">
        <v>0</v>
      </c>
      <c r="AI73" s="5"/>
      <c r="AJ73" s="172" t="s">
        <v>87</v>
      </c>
      <c r="AK73" s="174">
        <v>0</v>
      </c>
      <c r="AL73" s="174">
        <v>18</v>
      </c>
      <c r="AM73" s="174">
        <v>0</v>
      </c>
      <c r="AN73" s="174">
        <v>12</v>
      </c>
      <c r="AO73" s="174">
        <v>0</v>
      </c>
    </row>
    <row r="74" spans="10:41" ht="16.5" customHeight="1">
      <c r="J74" s="23">
        <v>70</v>
      </c>
      <c r="K74" s="167" t="s">
        <v>29</v>
      </c>
      <c r="L74" s="167" t="s">
        <v>29</v>
      </c>
      <c r="M74" s="167" t="s">
        <v>29</v>
      </c>
      <c r="N74" s="167" t="s">
        <v>28</v>
      </c>
      <c r="O74" s="167" t="s">
        <v>95</v>
      </c>
      <c r="Q74" s="166">
        <v>8</v>
      </c>
      <c r="R74" s="166">
        <v>8</v>
      </c>
      <c r="S74" s="166">
        <v>8</v>
      </c>
      <c r="T74" s="166">
        <v>9</v>
      </c>
      <c r="U74" s="166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7">
        <v>200</v>
      </c>
      <c r="AE74" s="97">
        <v>360</v>
      </c>
      <c r="AF74" s="97">
        <v>224</v>
      </c>
      <c r="AG74" s="97">
        <v>264</v>
      </c>
      <c r="AH74" s="97">
        <v>200</v>
      </c>
      <c r="AI74" s="5"/>
      <c r="AK74" s="97">
        <v>200</v>
      </c>
      <c r="AL74" s="97">
        <v>360</v>
      </c>
      <c r="AM74" s="97">
        <v>224</v>
      </c>
      <c r="AN74" s="97">
        <v>264</v>
      </c>
      <c r="AO74" s="97">
        <v>200</v>
      </c>
    </row>
    <row r="75" spans="10:41" ht="16.5" customHeight="1">
      <c r="J75" s="166">
        <v>71</v>
      </c>
      <c r="K75" s="167" t="s">
        <v>12</v>
      </c>
      <c r="L75" s="167" t="s">
        <v>78</v>
      </c>
      <c r="M75" s="167" t="s">
        <v>95</v>
      </c>
      <c r="N75" s="167" t="s">
        <v>95</v>
      </c>
      <c r="O75" s="167" t="s">
        <v>15</v>
      </c>
      <c r="Q75" s="166">
        <v>4</v>
      </c>
      <c r="R75" s="166">
        <v>11</v>
      </c>
      <c r="S75" s="166">
        <v>6</v>
      </c>
      <c r="T75" s="166">
        <v>6</v>
      </c>
      <c r="U75" s="166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7" t="s">
        <v>16</v>
      </c>
      <c r="L76" s="167" t="s">
        <v>30</v>
      </c>
      <c r="M76" s="167" t="s">
        <v>13</v>
      </c>
      <c r="N76" s="167" t="s">
        <v>14</v>
      </c>
      <c r="O76" s="167" t="s">
        <v>31</v>
      </c>
      <c r="Q76" s="166">
        <v>3</v>
      </c>
      <c r="R76" s="166">
        <v>10</v>
      </c>
      <c r="S76" s="166">
        <v>5</v>
      </c>
      <c r="T76" s="166">
        <v>1</v>
      </c>
      <c r="U76" s="166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6">
        <v>73</v>
      </c>
      <c r="K77" s="167" t="s">
        <v>13</v>
      </c>
      <c r="L77" s="167" t="s">
        <v>87</v>
      </c>
      <c r="M77" s="167" t="s">
        <v>29</v>
      </c>
      <c r="N77" s="167" t="s">
        <v>28</v>
      </c>
      <c r="O77" s="167" t="s">
        <v>95</v>
      </c>
      <c r="Q77" s="166">
        <v>5</v>
      </c>
      <c r="R77" s="166">
        <v>19</v>
      </c>
      <c r="S77" s="166">
        <v>8</v>
      </c>
      <c r="T77" s="166">
        <v>9</v>
      </c>
      <c r="U77" s="166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7" t="s">
        <v>29</v>
      </c>
      <c r="L78" s="167" t="s">
        <v>15</v>
      </c>
      <c r="M78" s="167" t="s">
        <v>95</v>
      </c>
      <c r="N78" s="167" t="s">
        <v>16</v>
      </c>
      <c r="O78" s="167" t="s">
        <v>16</v>
      </c>
      <c r="Q78" s="166">
        <v>8</v>
      </c>
      <c r="R78" s="166">
        <v>2</v>
      </c>
      <c r="S78" s="166">
        <v>6</v>
      </c>
      <c r="T78" s="166">
        <v>3</v>
      </c>
      <c r="U78" s="166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6">
        <v>75</v>
      </c>
      <c r="K79" s="167" t="s">
        <v>95</v>
      </c>
      <c r="L79" s="167" t="s">
        <v>15</v>
      </c>
      <c r="M79" s="167" t="s">
        <v>95</v>
      </c>
      <c r="N79" s="167" t="s">
        <v>95</v>
      </c>
      <c r="O79" s="167" t="s">
        <v>16</v>
      </c>
      <c r="Q79" s="166">
        <v>6</v>
      </c>
      <c r="R79" s="166">
        <v>2</v>
      </c>
      <c r="S79" s="166">
        <v>6</v>
      </c>
      <c r="T79" s="166">
        <v>6</v>
      </c>
      <c r="U79" s="166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7" t="s">
        <v>31</v>
      </c>
      <c r="L80" s="167" t="s">
        <v>78</v>
      </c>
      <c r="M80" s="167" t="s">
        <v>96</v>
      </c>
      <c r="N80" s="167" t="s">
        <v>13</v>
      </c>
      <c r="O80" s="167" t="s">
        <v>13</v>
      </c>
      <c r="Q80" s="166">
        <v>7</v>
      </c>
      <c r="R80" s="166">
        <v>11</v>
      </c>
      <c r="S80" s="166">
        <v>15</v>
      </c>
      <c r="T80" s="166">
        <v>5</v>
      </c>
      <c r="U80" s="166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6">
        <v>77</v>
      </c>
      <c r="K81" s="167" t="s">
        <v>31</v>
      </c>
      <c r="L81" s="167" t="s">
        <v>28</v>
      </c>
      <c r="M81" s="167" t="s">
        <v>29</v>
      </c>
      <c r="N81" s="167" t="s">
        <v>15</v>
      </c>
      <c r="O81" s="167" t="s">
        <v>31</v>
      </c>
      <c r="Q81" s="166">
        <v>7</v>
      </c>
      <c r="R81" s="166">
        <v>9</v>
      </c>
      <c r="S81" s="166">
        <v>8</v>
      </c>
      <c r="T81" s="166">
        <v>2</v>
      </c>
      <c r="U81" s="166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7" t="s">
        <v>95</v>
      </c>
      <c r="L82" s="167" t="s">
        <v>15</v>
      </c>
      <c r="M82" s="167" t="s">
        <v>95</v>
      </c>
      <c r="N82" s="167" t="s">
        <v>12</v>
      </c>
      <c r="O82" s="167" t="s">
        <v>15</v>
      </c>
      <c r="Q82" s="166">
        <v>6</v>
      </c>
      <c r="R82" s="166">
        <v>2</v>
      </c>
      <c r="S82" s="166">
        <v>6</v>
      </c>
      <c r="T82" s="166">
        <v>4</v>
      </c>
      <c r="U82" s="166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6">
        <v>79</v>
      </c>
      <c r="K83" s="167" t="s">
        <v>31</v>
      </c>
      <c r="L83" s="167" t="s">
        <v>94</v>
      </c>
      <c r="M83" s="167" t="s">
        <v>29</v>
      </c>
      <c r="N83" s="167" t="s">
        <v>12</v>
      </c>
      <c r="O83" s="167" t="s">
        <v>31</v>
      </c>
      <c r="Q83" s="166">
        <v>7</v>
      </c>
      <c r="R83" s="166">
        <v>17</v>
      </c>
      <c r="S83" s="166">
        <v>8</v>
      </c>
      <c r="T83" s="166">
        <v>4</v>
      </c>
      <c r="U83" s="166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7" t="s">
        <v>13</v>
      </c>
      <c r="L84" s="167" t="s">
        <v>13</v>
      </c>
      <c r="M84" s="167" t="s">
        <v>31</v>
      </c>
      <c r="N84" s="167" t="s">
        <v>12</v>
      </c>
      <c r="O84" s="167" t="s">
        <v>15</v>
      </c>
      <c r="Q84" s="166">
        <v>5</v>
      </c>
      <c r="R84" s="166">
        <v>5</v>
      </c>
      <c r="S84" s="166">
        <v>7</v>
      </c>
      <c r="T84" s="166">
        <v>4</v>
      </c>
      <c r="U84" s="166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6">
        <v>81</v>
      </c>
      <c r="K85" s="167" t="s">
        <v>13</v>
      </c>
      <c r="L85" s="167" t="s">
        <v>80</v>
      </c>
      <c r="M85" s="167" t="s">
        <v>31</v>
      </c>
      <c r="N85" s="167" t="s">
        <v>31</v>
      </c>
      <c r="O85" s="167" t="s">
        <v>30</v>
      </c>
      <c r="Q85" s="166">
        <v>5</v>
      </c>
      <c r="R85" s="166">
        <v>13</v>
      </c>
      <c r="S85" s="166">
        <v>7</v>
      </c>
      <c r="T85" s="166">
        <v>7</v>
      </c>
      <c r="U85" s="166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7" t="s">
        <v>29</v>
      </c>
      <c r="L86" s="167" t="s">
        <v>96</v>
      </c>
      <c r="M86" s="167" t="s">
        <v>29</v>
      </c>
      <c r="N86" s="167" t="s">
        <v>29</v>
      </c>
      <c r="O86" s="167" t="s">
        <v>16</v>
      </c>
      <c r="Q86" s="166">
        <v>8</v>
      </c>
      <c r="R86" s="166">
        <v>15</v>
      </c>
      <c r="S86" s="166">
        <v>8</v>
      </c>
      <c r="T86" s="166">
        <v>8</v>
      </c>
      <c r="U86" s="166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6">
        <v>83</v>
      </c>
      <c r="K87" s="167" t="s">
        <v>13</v>
      </c>
      <c r="L87" s="167" t="s">
        <v>96</v>
      </c>
      <c r="M87" s="167" t="s">
        <v>13</v>
      </c>
      <c r="N87" s="167" t="s">
        <v>30</v>
      </c>
      <c r="O87" s="167" t="s">
        <v>29</v>
      </c>
      <c r="Q87" s="166">
        <v>5</v>
      </c>
      <c r="R87" s="166">
        <v>15</v>
      </c>
      <c r="S87" s="166">
        <v>5</v>
      </c>
      <c r="T87" s="166">
        <v>10</v>
      </c>
      <c r="U87" s="166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7" t="s">
        <v>29</v>
      </c>
      <c r="L88" s="167" t="s">
        <v>30</v>
      </c>
      <c r="M88" s="167" t="s">
        <v>16</v>
      </c>
      <c r="N88" s="167" t="s">
        <v>30</v>
      </c>
      <c r="O88" s="167" t="s">
        <v>15</v>
      </c>
      <c r="Q88" s="166">
        <v>8</v>
      </c>
      <c r="R88" s="166">
        <v>10</v>
      </c>
      <c r="S88" s="166">
        <v>3</v>
      </c>
      <c r="T88" s="166">
        <v>10</v>
      </c>
      <c r="U88" s="166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6">
        <v>85</v>
      </c>
      <c r="K89" s="167" t="s">
        <v>95</v>
      </c>
      <c r="L89" s="167" t="s">
        <v>12</v>
      </c>
      <c r="M89" s="167" t="s">
        <v>82</v>
      </c>
      <c r="N89" s="167" t="s">
        <v>29</v>
      </c>
      <c r="O89" s="167" t="s">
        <v>13</v>
      </c>
      <c r="Q89" s="166">
        <v>6</v>
      </c>
      <c r="R89" s="166">
        <v>4</v>
      </c>
      <c r="S89" s="166">
        <v>16</v>
      </c>
      <c r="T89" s="166">
        <v>8</v>
      </c>
      <c r="U89" s="166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7" t="s">
        <v>95</v>
      </c>
      <c r="L90" s="167" t="s">
        <v>12</v>
      </c>
      <c r="M90" s="167" t="s">
        <v>13</v>
      </c>
      <c r="N90" s="167" t="s">
        <v>85</v>
      </c>
      <c r="O90" s="167" t="s">
        <v>15</v>
      </c>
      <c r="Q90" s="166">
        <v>6</v>
      </c>
      <c r="R90" s="166">
        <v>4</v>
      </c>
      <c r="S90" s="166">
        <v>5</v>
      </c>
      <c r="T90" s="166">
        <v>18</v>
      </c>
      <c r="U90" s="166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6">
        <v>87</v>
      </c>
      <c r="K91" s="167" t="s">
        <v>29</v>
      </c>
      <c r="L91" s="167" t="s">
        <v>87</v>
      </c>
      <c r="M91" s="167" t="s">
        <v>31</v>
      </c>
      <c r="N91" s="167" t="s">
        <v>95</v>
      </c>
      <c r="O91" s="167" t="s">
        <v>15</v>
      </c>
      <c r="Q91" s="166">
        <v>8</v>
      </c>
      <c r="R91" s="166">
        <v>19</v>
      </c>
      <c r="S91" s="166">
        <v>7</v>
      </c>
      <c r="T91" s="166">
        <v>6</v>
      </c>
      <c r="U91" s="166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7" t="s">
        <v>95</v>
      </c>
      <c r="L92" s="167" t="s">
        <v>81</v>
      </c>
      <c r="M92" s="167" t="s">
        <v>95</v>
      </c>
      <c r="N92" s="167" t="s">
        <v>95</v>
      </c>
      <c r="O92" s="167" t="s">
        <v>16</v>
      </c>
      <c r="Q92" s="166">
        <v>6</v>
      </c>
      <c r="R92" s="166">
        <v>14</v>
      </c>
      <c r="S92" s="166">
        <v>6</v>
      </c>
      <c r="T92" s="166">
        <v>6</v>
      </c>
      <c r="U92" s="166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6">
        <v>89</v>
      </c>
      <c r="K93" s="167" t="s">
        <v>31</v>
      </c>
      <c r="L93" s="167" t="s">
        <v>16</v>
      </c>
      <c r="M93" s="167" t="s">
        <v>81</v>
      </c>
      <c r="N93" s="167" t="s">
        <v>78</v>
      </c>
      <c r="O93" s="167" t="s">
        <v>13</v>
      </c>
      <c r="Q93" s="166">
        <v>7</v>
      </c>
      <c r="R93" s="166">
        <v>3</v>
      </c>
      <c r="S93" s="166">
        <v>14</v>
      </c>
      <c r="T93" s="166">
        <v>11</v>
      </c>
      <c r="U93" s="166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7" t="s">
        <v>29</v>
      </c>
      <c r="L94" s="167" t="s">
        <v>16</v>
      </c>
      <c r="M94" s="167" t="s">
        <v>29</v>
      </c>
      <c r="N94" s="167" t="s">
        <v>95</v>
      </c>
      <c r="O94" s="167" t="s">
        <v>31</v>
      </c>
      <c r="Q94" s="166">
        <v>8</v>
      </c>
      <c r="R94" s="166">
        <v>3</v>
      </c>
      <c r="S94" s="166">
        <v>8</v>
      </c>
      <c r="T94" s="166">
        <v>6</v>
      </c>
      <c r="U94" s="166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6">
        <v>91</v>
      </c>
      <c r="K95" s="167" t="s">
        <v>29</v>
      </c>
      <c r="L95" s="167" t="s">
        <v>31</v>
      </c>
      <c r="M95" s="167" t="s">
        <v>29</v>
      </c>
      <c r="N95" s="167" t="s">
        <v>81</v>
      </c>
      <c r="O95" s="167" t="s">
        <v>30</v>
      </c>
      <c r="Q95" s="166">
        <v>8</v>
      </c>
      <c r="R95" s="166">
        <v>7</v>
      </c>
      <c r="S95" s="166">
        <v>8</v>
      </c>
      <c r="T95" s="166">
        <v>14</v>
      </c>
      <c r="U95" s="166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7" t="s">
        <v>29</v>
      </c>
      <c r="L96" s="167" t="s">
        <v>82</v>
      </c>
      <c r="M96" s="167" t="s">
        <v>29</v>
      </c>
      <c r="N96" s="167" t="s">
        <v>16</v>
      </c>
      <c r="O96" s="167" t="s">
        <v>95</v>
      </c>
      <c r="Q96" s="166">
        <v>8</v>
      </c>
      <c r="R96" s="166">
        <v>16</v>
      </c>
      <c r="S96" s="166">
        <v>8</v>
      </c>
      <c r="T96" s="166">
        <v>3</v>
      </c>
      <c r="U96" s="166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6">
        <v>93</v>
      </c>
      <c r="K97" s="167" t="s">
        <v>95</v>
      </c>
      <c r="L97" s="167" t="s">
        <v>28</v>
      </c>
      <c r="M97" s="167" t="s">
        <v>31</v>
      </c>
      <c r="N97" s="167" t="s">
        <v>12</v>
      </c>
      <c r="O97" s="167" t="s">
        <v>95</v>
      </c>
      <c r="Q97" s="166">
        <v>6</v>
      </c>
      <c r="R97" s="166">
        <v>9</v>
      </c>
      <c r="S97" s="166">
        <v>7</v>
      </c>
      <c r="T97" s="166">
        <v>4</v>
      </c>
      <c r="U97" s="166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7" t="s">
        <v>29</v>
      </c>
      <c r="L98" s="167" t="s">
        <v>30</v>
      </c>
      <c r="M98" s="167" t="s">
        <v>95</v>
      </c>
      <c r="N98" s="167" t="s">
        <v>12</v>
      </c>
      <c r="O98" s="167" t="s">
        <v>15</v>
      </c>
      <c r="Q98" s="166">
        <v>8</v>
      </c>
      <c r="R98" s="166">
        <v>10</v>
      </c>
      <c r="S98" s="166">
        <v>6</v>
      </c>
      <c r="T98" s="166">
        <v>4</v>
      </c>
      <c r="U98" s="166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6">
        <v>95</v>
      </c>
      <c r="K99" s="167" t="s">
        <v>30</v>
      </c>
      <c r="L99" s="167" t="s">
        <v>79</v>
      </c>
      <c r="M99" s="167" t="s">
        <v>31</v>
      </c>
      <c r="N99" s="167" t="s">
        <v>15</v>
      </c>
      <c r="O99" s="167" t="s">
        <v>13</v>
      </c>
      <c r="Q99" s="166">
        <v>10</v>
      </c>
      <c r="R99" s="166">
        <v>12</v>
      </c>
      <c r="S99" s="166">
        <v>7</v>
      </c>
      <c r="T99" s="166">
        <v>2</v>
      </c>
      <c r="U99" s="166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7" t="s">
        <v>13</v>
      </c>
      <c r="L100" s="167" t="s">
        <v>29</v>
      </c>
      <c r="M100" s="167" t="s">
        <v>15</v>
      </c>
      <c r="N100" s="167" t="s">
        <v>15</v>
      </c>
      <c r="O100" s="167" t="s">
        <v>28</v>
      </c>
      <c r="Q100" s="166">
        <v>5</v>
      </c>
      <c r="R100" s="166">
        <v>8</v>
      </c>
      <c r="S100" s="166">
        <v>2</v>
      </c>
      <c r="T100" s="166">
        <v>2</v>
      </c>
      <c r="U100" s="166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6">
        <v>97</v>
      </c>
      <c r="K101" s="167" t="s">
        <v>29</v>
      </c>
      <c r="L101" s="167" t="s">
        <v>78</v>
      </c>
      <c r="M101" s="167" t="s">
        <v>13</v>
      </c>
      <c r="N101" s="167" t="s">
        <v>15</v>
      </c>
      <c r="O101" s="167" t="s">
        <v>30</v>
      </c>
      <c r="Q101" s="166">
        <v>8</v>
      </c>
      <c r="R101" s="166">
        <v>11</v>
      </c>
      <c r="S101" s="166">
        <v>5</v>
      </c>
      <c r="T101" s="166">
        <v>2</v>
      </c>
      <c r="U101" s="166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7" t="s">
        <v>31</v>
      </c>
      <c r="L102" s="167" t="s">
        <v>16</v>
      </c>
      <c r="M102" s="167" t="s">
        <v>29</v>
      </c>
      <c r="N102" s="167" t="s">
        <v>95</v>
      </c>
      <c r="O102" s="167" t="s">
        <v>28</v>
      </c>
      <c r="Q102" s="166">
        <v>7</v>
      </c>
      <c r="R102" s="166">
        <v>3</v>
      </c>
      <c r="S102" s="166">
        <v>8</v>
      </c>
      <c r="T102" s="166">
        <v>6</v>
      </c>
      <c r="U102" s="166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6">
        <v>99</v>
      </c>
      <c r="K103" s="167" t="s">
        <v>31</v>
      </c>
      <c r="L103" s="167" t="s">
        <v>14</v>
      </c>
      <c r="M103" s="167" t="s">
        <v>95</v>
      </c>
      <c r="N103" s="167" t="s">
        <v>31</v>
      </c>
      <c r="O103" s="167" t="s">
        <v>16</v>
      </c>
      <c r="Q103" s="166">
        <v>7</v>
      </c>
      <c r="R103" s="166">
        <v>1</v>
      </c>
      <c r="S103" s="166">
        <v>6</v>
      </c>
      <c r="T103" s="166">
        <v>7</v>
      </c>
      <c r="U103" s="166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7" t="s">
        <v>31</v>
      </c>
      <c r="L104" s="167" t="s">
        <v>15</v>
      </c>
      <c r="M104" s="167" t="s">
        <v>95</v>
      </c>
      <c r="N104" s="167" t="s">
        <v>95</v>
      </c>
      <c r="O104" s="167" t="s">
        <v>13</v>
      </c>
      <c r="Q104" s="166">
        <v>7</v>
      </c>
      <c r="R104" s="166">
        <v>2</v>
      </c>
      <c r="S104" s="166">
        <v>6</v>
      </c>
      <c r="T104" s="166">
        <v>6</v>
      </c>
      <c r="U104" s="166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7" t="s">
        <v>95</v>
      </c>
      <c r="L105" s="167" t="s">
        <v>81</v>
      </c>
      <c r="M105" s="167" t="s">
        <v>95</v>
      </c>
      <c r="N105" s="167" t="s">
        <v>80</v>
      </c>
      <c r="O105" s="167" t="s">
        <v>95</v>
      </c>
      <c r="Q105" s="166">
        <v>6</v>
      </c>
      <c r="R105" s="166">
        <v>14</v>
      </c>
      <c r="S105" s="166">
        <v>6</v>
      </c>
      <c r="T105" s="166">
        <v>13</v>
      </c>
      <c r="U105" s="166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6">
        <v>102</v>
      </c>
      <c r="K106" s="167" t="s">
        <v>95</v>
      </c>
      <c r="L106" s="167" t="s">
        <v>81</v>
      </c>
      <c r="M106" s="167" t="s">
        <v>29</v>
      </c>
      <c r="N106" s="167" t="s">
        <v>30</v>
      </c>
      <c r="O106" s="167" t="s">
        <v>29</v>
      </c>
      <c r="Q106" s="166">
        <v>6</v>
      </c>
      <c r="R106" s="166">
        <v>14</v>
      </c>
      <c r="S106" s="166">
        <v>8</v>
      </c>
      <c r="T106" s="166">
        <v>10</v>
      </c>
      <c r="U106" s="166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7" t="s">
        <v>29</v>
      </c>
      <c r="L107" s="167" t="s">
        <v>12</v>
      </c>
      <c r="M107" s="167" t="s">
        <v>31</v>
      </c>
      <c r="N107" s="167" t="s">
        <v>13</v>
      </c>
      <c r="O107" s="167" t="s">
        <v>12</v>
      </c>
      <c r="Q107" s="166">
        <v>8</v>
      </c>
      <c r="R107" s="166">
        <v>4</v>
      </c>
      <c r="S107" s="166">
        <v>7</v>
      </c>
      <c r="T107" s="166">
        <v>5</v>
      </c>
      <c r="U107" s="166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6">
        <v>104</v>
      </c>
      <c r="K108" s="167" t="s">
        <v>13</v>
      </c>
      <c r="L108" s="167" t="s">
        <v>94</v>
      </c>
      <c r="M108" s="167" t="s">
        <v>95</v>
      </c>
      <c r="N108" s="167" t="s">
        <v>95</v>
      </c>
      <c r="O108" s="167" t="s">
        <v>16</v>
      </c>
      <c r="Q108" s="166">
        <v>5</v>
      </c>
      <c r="R108" s="166">
        <v>17</v>
      </c>
      <c r="S108" s="166">
        <v>6</v>
      </c>
      <c r="T108" s="166">
        <v>6</v>
      </c>
      <c r="U108" s="166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7" t="s">
        <v>95</v>
      </c>
      <c r="L109" s="167" t="s">
        <v>16</v>
      </c>
      <c r="M109" s="167" t="s">
        <v>29</v>
      </c>
      <c r="N109" s="167" t="s">
        <v>30</v>
      </c>
      <c r="O109" s="167" t="s">
        <v>16</v>
      </c>
      <c r="Q109" s="166">
        <v>6</v>
      </c>
      <c r="R109" s="166">
        <v>3</v>
      </c>
      <c r="S109" s="166">
        <v>8</v>
      </c>
      <c r="T109" s="166">
        <v>10</v>
      </c>
      <c r="U109" s="166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6">
        <v>106</v>
      </c>
      <c r="K110" s="167" t="s">
        <v>29</v>
      </c>
      <c r="L110" s="167" t="s">
        <v>29</v>
      </c>
      <c r="M110" s="167" t="s">
        <v>29</v>
      </c>
      <c r="N110" s="167" t="s">
        <v>14</v>
      </c>
      <c r="O110" s="167" t="s">
        <v>29</v>
      </c>
      <c r="Q110" s="166">
        <v>8</v>
      </c>
      <c r="R110" s="166">
        <v>8</v>
      </c>
      <c r="S110" s="166">
        <v>8</v>
      </c>
      <c r="T110" s="166">
        <v>1</v>
      </c>
      <c r="U110" s="166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7" t="s">
        <v>16</v>
      </c>
      <c r="L111" s="167" t="s">
        <v>80</v>
      </c>
      <c r="M111" s="167" t="s">
        <v>31</v>
      </c>
      <c r="N111" s="167" t="s">
        <v>16</v>
      </c>
      <c r="O111" s="167" t="s">
        <v>28</v>
      </c>
      <c r="Q111" s="166">
        <v>3</v>
      </c>
      <c r="R111" s="166">
        <v>13</v>
      </c>
      <c r="S111" s="166">
        <v>7</v>
      </c>
      <c r="T111" s="166">
        <v>3</v>
      </c>
      <c r="U111" s="166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6">
        <v>108</v>
      </c>
      <c r="K112" s="167" t="s">
        <v>31</v>
      </c>
      <c r="L112" s="167" t="s">
        <v>31</v>
      </c>
      <c r="M112" s="167" t="s">
        <v>31</v>
      </c>
      <c r="N112" s="167" t="s">
        <v>96</v>
      </c>
      <c r="O112" s="167" t="s">
        <v>28</v>
      </c>
      <c r="Q112" s="166">
        <v>7</v>
      </c>
      <c r="R112" s="166">
        <v>7</v>
      </c>
      <c r="S112" s="166">
        <v>7</v>
      </c>
      <c r="T112" s="166">
        <v>15</v>
      </c>
      <c r="U112" s="166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7" t="s">
        <v>31</v>
      </c>
      <c r="L113" s="167" t="s">
        <v>13</v>
      </c>
      <c r="M113" s="167" t="s">
        <v>95</v>
      </c>
      <c r="N113" s="167" t="s">
        <v>12</v>
      </c>
      <c r="O113" s="167" t="s">
        <v>30</v>
      </c>
      <c r="Q113" s="166">
        <v>7</v>
      </c>
      <c r="R113" s="166">
        <v>5</v>
      </c>
      <c r="S113" s="166">
        <v>6</v>
      </c>
      <c r="T113" s="166">
        <v>4</v>
      </c>
      <c r="U113" s="166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6">
        <v>110</v>
      </c>
      <c r="K114" s="167" t="s">
        <v>31</v>
      </c>
      <c r="L114" s="167" t="s">
        <v>81</v>
      </c>
      <c r="M114" s="167" t="s">
        <v>13</v>
      </c>
      <c r="N114" s="167" t="s">
        <v>29</v>
      </c>
      <c r="O114" s="167" t="s">
        <v>30</v>
      </c>
      <c r="Q114" s="166">
        <v>7</v>
      </c>
      <c r="R114" s="166">
        <v>14</v>
      </c>
      <c r="S114" s="166">
        <v>5</v>
      </c>
      <c r="T114" s="166">
        <v>8</v>
      </c>
      <c r="U114" s="166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7" t="s">
        <v>95</v>
      </c>
      <c r="L115" s="167" t="s">
        <v>81</v>
      </c>
      <c r="M115" s="167" t="s">
        <v>13</v>
      </c>
      <c r="N115" s="167" t="s">
        <v>15</v>
      </c>
      <c r="O115" s="167" t="s">
        <v>13</v>
      </c>
      <c r="Q115" s="166">
        <v>6</v>
      </c>
      <c r="R115" s="166">
        <v>14</v>
      </c>
      <c r="S115" s="166">
        <v>5</v>
      </c>
      <c r="T115" s="166">
        <v>2</v>
      </c>
      <c r="U115" s="166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6">
        <v>112</v>
      </c>
      <c r="K116" s="167" t="s">
        <v>13</v>
      </c>
      <c r="L116" s="167" t="s">
        <v>15</v>
      </c>
      <c r="M116" s="167" t="s">
        <v>31</v>
      </c>
      <c r="N116" s="167" t="s">
        <v>87</v>
      </c>
      <c r="O116" s="167" t="s">
        <v>29</v>
      </c>
      <c r="Q116" s="166">
        <v>5</v>
      </c>
      <c r="R116" s="166">
        <v>2</v>
      </c>
      <c r="S116" s="166">
        <v>7</v>
      </c>
      <c r="T116" s="166">
        <v>19</v>
      </c>
      <c r="U116" s="166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7" t="s">
        <v>31</v>
      </c>
      <c r="L117" s="167" t="s">
        <v>15</v>
      </c>
      <c r="M117" s="167" t="s">
        <v>13</v>
      </c>
      <c r="N117" s="167" t="s">
        <v>30</v>
      </c>
      <c r="O117" s="167" t="s">
        <v>15</v>
      </c>
      <c r="Q117" s="166">
        <v>7</v>
      </c>
      <c r="R117" s="166">
        <v>2</v>
      </c>
      <c r="S117" s="166">
        <v>5</v>
      </c>
      <c r="T117" s="166">
        <v>10</v>
      </c>
      <c r="U117" s="166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6">
        <v>114</v>
      </c>
      <c r="K118" s="167" t="s">
        <v>29</v>
      </c>
      <c r="L118" s="167" t="s">
        <v>87</v>
      </c>
      <c r="M118" s="167" t="s">
        <v>30</v>
      </c>
      <c r="N118" s="167" t="s">
        <v>16</v>
      </c>
      <c r="O118" s="167" t="s">
        <v>30</v>
      </c>
      <c r="Q118" s="166">
        <v>8</v>
      </c>
      <c r="R118" s="166">
        <v>19</v>
      </c>
      <c r="S118" s="166">
        <v>10</v>
      </c>
      <c r="T118" s="166">
        <v>3</v>
      </c>
      <c r="U118" s="166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7" t="s">
        <v>29</v>
      </c>
      <c r="L119" s="167" t="s">
        <v>85</v>
      </c>
      <c r="M119" s="167" t="s">
        <v>95</v>
      </c>
      <c r="N119" s="167" t="s">
        <v>16</v>
      </c>
      <c r="O119" s="167" t="s">
        <v>13</v>
      </c>
      <c r="Q119" s="166">
        <v>8</v>
      </c>
      <c r="R119" s="166">
        <v>18</v>
      </c>
      <c r="S119" s="166">
        <v>6</v>
      </c>
      <c r="T119" s="166">
        <v>3</v>
      </c>
      <c r="U119" s="166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6">
        <v>116</v>
      </c>
      <c r="K120" s="167" t="s">
        <v>29</v>
      </c>
      <c r="L120" s="167" t="s">
        <v>29</v>
      </c>
      <c r="M120" s="167" t="s">
        <v>15</v>
      </c>
      <c r="N120" s="167" t="s">
        <v>78</v>
      </c>
      <c r="O120" s="167" t="s">
        <v>31</v>
      </c>
      <c r="Q120" s="166">
        <v>8</v>
      </c>
      <c r="R120" s="166">
        <v>8</v>
      </c>
      <c r="S120" s="166">
        <v>2</v>
      </c>
      <c r="T120" s="166">
        <v>11</v>
      </c>
      <c r="U120" s="166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7" t="s">
        <v>31</v>
      </c>
      <c r="L121" s="167" t="s">
        <v>15</v>
      </c>
      <c r="M121" s="167" t="s">
        <v>13</v>
      </c>
      <c r="N121" s="167" t="s">
        <v>14</v>
      </c>
      <c r="O121" s="167" t="s">
        <v>15</v>
      </c>
      <c r="Q121" s="166">
        <v>7</v>
      </c>
      <c r="R121" s="166">
        <v>2</v>
      </c>
      <c r="S121" s="166">
        <v>5</v>
      </c>
      <c r="T121" s="166">
        <v>1</v>
      </c>
      <c r="U121" s="166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6">
        <v>118</v>
      </c>
      <c r="K122" s="167" t="s">
        <v>95</v>
      </c>
      <c r="L122" s="167" t="s">
        <v>29</v>
      </c>
      <c r="M122" s="167" t="s">
        <v>95</v>
      </c>
      <c r="N122" s="167" t="s">
        <v>28</v>
      </c>
      <c r="O122" s="167" t="s">
        <v>12</v>
      </c>
      <c r="Q122" s="166">
        <v>6</v>
      </c>
      <c r="R122" s="166">
        <v>8</v>
      </c>
      <c r="S122" s="166">
        <v>6</v>
      </c>
      <c r="T122" s="166">
        <v>9</v>
      </c>
      <c r="U122" s="166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7" t="s">
        <v>95</v>
      </c>
      <c r="L123" s="167" t="s">
        <v>14</v>
      </c>
      <c r="M123" s="167" t="s">
        <v>95</v>
      </c>
      <c r="N123" s="167" t="s">
        <v>29</v>
      </c>
      <c r="O123" s="167" t="s">
        <v>16</v>
      </c>
      <c r="Q123" s="166">
        <v>6</v>
      </c>
      <c r="R123" s="166">
        <v>1</v>
      </c>
      <c r="S123" s="166">
        <v>6</v>
      </c>
      <c r="T123" s="166">
        <v>8</v>
      </c>
      <c r="U123" s="166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6">
        <v>120</v>
      </c>
      <c r="K124" s="167" t="s">
        <v>29</v>
      </c>
      <c r="L124" s="167" t="s">
        <v>78</v>
      </c>
      <c r="M124" s="167" t="s">
        <v>31</v>
      </c>
      <c r="N124" s="167" t="s">
        <v>12</v>
      </c>
      <c r="O124" s="167" t="s">
        <v>13</v>
      </c>
      <c r="Q124" s="166">
        <v>8</v>
      </c>
      <c r="R124" s="166">
        <v>11</v>
      </c>
      <c r="S124" s="166">
        <v>7</v>
      </c>
      <c r="T124" s="166">
        <v>4</v>
      </c>
      <c r="U124" s="166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7" t="s">
        <v>31</v>
      </c>
      <c r="L125" s="167" t="s">
        <v>13</v>
      </c>
      <c r="M125" s="167" t="s">
        <v>13</v>
      </c>
      <c r="N125" s="167" t="s">
        <v>87</v>
      </c>
      <c r="O125" s="167" t="s">
        <v>29</v>
      </c>
      <c r="Q125" s="166">
        <v>7</v>
      </c>
      <c r="R125" s="166">
        <v>5</v>
      </c>
      <c r="S125" s="166">
        <v>5</v>
      </c>
      <c r="T125" s="166">
        <v>19</v>
      </c>
      <c r="U125" s="166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6">
        <v>122</v>
      </c>
      <c r="K126" s="167" t="s">
        <v>31</v>
      </c>
      <c r="L126" s="167" t="s">
        <v>15</v>
      </c>
      <c r="M126" s="167" t="s">
        <v>31</v>
      </c>
      <c r="N126" s="167" t="s">
        <v>96</v>
      </c>
      <c r="O126" s="167" t="s">
        <v>12</v>
      </c>
      <c r="Q126" s="166">
        <v>7</v>
      </c>
      <c r="R126" s="166">
        <v>2</v>
      </c>
      <c r="S126" s="166">
        <v>7</v>
      </c>
      <c r="T126" s="166">
        <v>15</v>
      </c>
      <c r="U126" s="166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7" t="s">
        <v>29</v>
      </c>
      <c r="L127" s="167" t="s">
        <v>94</v>
      </c>
      <c r="M127" s="167" t="s">
        <v>29</v>
      </c>
      <c r="N127" s="167" t="s">
        <v>16</v>
      </c>
      <c r="O127" s="167" t="s">
        <v>15</v>
      </c>
      <c r="Q127" s="166">
        <v>8</v>
      </c>
      <c r="R127" s="166">
        <v>17</v>
      </c>
      <c r="S127" s="166">
        <v>8</v>
      </c>
      <c r="T127" s="166">
        <v>3</v>
      </c>
      <c r="U127" s="166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6">
        <v>124</v>
      </c>
      <c r="K128" s="167" t="s">
        <v>13</v>
      </c>
      <c r="L128" s="167" t="s">
        <v>16</v>
      </c>
      <c r="M128" s="167" t="s">
        <v>13</v>
      </c>
      <c r="N128" s="167" t="s">
        <v>31</v>
      </c>
      <c r="O128" s="167" t="s">
        <v>15</v>
      </c>
      <c r="Q128" s="166">
        <v>5</v>
      </c>
      <c r="R128" s="166">
        <v>3</v>
      </c>
      <c r="S128" s="166">
        <v>5</v>
      </c>
      <c r="T128" s="166">
        <v>7</v>
      </c>
      <c r="U128" s="166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7" t="s">
        <v>29</v>
      </c>
      <c r="L129" s="167" t="s">
        <v>82</v>
      </c>
      <c r="M129" s="167" t="s">
        <v>13</v>
      </c>
      <c r="N129" s="167" t="s">
        <v>95</v>
      </c>
      <c r="O129" s="167" t="s">
        <v>31</v>
      </c>
      <c r="Q129" s="166">
        <v>8</v>
      </c>
      <c r="R129" s="166">
        <v>16</v>
      </c>
      <c r="S129" s="166">
        <v>5</v>
      </c>
      <c r="T129" s="166">
        <v>6</v>
      </c>
      <c r="U129" s="166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6">
        <v>126</v>
      </c>
      <c r="K130" s="167" t="s">
        <v>31</v>
      </c>
      <c r="L130" s="167" t="s">
        <v>29</v>
      </c>
      <c r="M130" s="167" t="s">
        <v>95</v>
      </c>
      <c r="N130" s="167" t="s">
        <v>31</v>
      </c>
      <c r="O130" s="167" t="s">
        <v>28</v>
      </c>
      <c r="Q130" s="166">
        <v>7</v>
      </c>
      <c r="R130" s="166">
        <v>8</v>
      </c>
      <c r="S130" s="166">
        <v>6</v>
      </c>
      <c r="T130" s="166">
        <v>7</v>
      </c>
      <c r="U130" s="166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7" t="s">
        <v>13</v>
      </c>
      <c r="L131" s="167" t="s">
        <v>29</v>
      </c>
      <c r="M131" s="167" t="s">
        <v>31</v>
      </c>
      <c r="N131" s="167" t="s">
        <v>30</v>
      </c>
      <c r="O131" s="167" t="s">
        <v>28</v>
      </c>
      <c r="Q131" s="166">
        <v>5</v>
      </c>
      <c r="R131" s="166">
        <v>8</v>
      </c>
      <c r="S131" s="166">
        <v>7</v>
      </c>
      <c r="T131" s="166">
        <v>10</v>
      </c>
      <c r="U131" s="166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6">
        <v>128</v>
      </c>
      <c r="K132" s="167" t="s">
        <v>31</v>
      </c>
      <c r="L132" s="167" t="s">
        <v>78</v>
      </c>
      <c r="M132" s="167" t="s">
        <v>31</v>
      </c>
      <c r="N132" s="167" t="s">
        <v>80</v>
      </c>
      <c r="O132" s="167" t="s">
        <v>29</v>
      </c>
      <c r="Q132" s="166">
        <v>7</v>
      </c>
      <c r="R132" s="166">
        <v>11</v>
      </c>
      <c r="S132" s="166">
        <v>7</v>
      </c>
      <c r="T132" s="166">
        <v>13</v>
      </c>
      <c r="U132" s="166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7" t="s">
        <v>13</v>
      </c>
      <c r="L133" s="167" t="s">
        <v>16</v>
      </c>
      <c r="M133" s="167" t="s">
        <v>31</v>
      </c>
      <c r="N133" s="167" t="s">
        <v>14</v>
      </c>
      <c r="O133" s="167" t="s">
        <v>95</v>
      </c>
      <c r="Q133" s="166">
        <v>5</v>
      </c>
      <c r="R133" s="166">
        <v>3</v>
      </c>
      <c r="S133" s="166">
        <v>7</v>
      </c>
      <c r="T133" s="166">
        <v>1</v>
      </c>
      <c r="U133" s="166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6">
        <v>130</v>
      </c>
      <c r="K134" s="167" t="s">
        <v>31</v>
      </c>
      <c r="L134" s="167" t="s">
        <v>16</v>
      </c>
      <c r="M134" s="167" t="s">
        <v>95</v>
      </c>
      <c r="N134" s="167" t="s">
        <v>15</v>
      </c>
      <c r="O134" s="167" t="s">
        <v>29</v>
      </c>
      <c r="Q134" s="166">
        <v>7</v>
      </c>
      <c r="R134" s="166">
        <v>3</v>
      </c>
      <c r="S134" s="166">
        <v>6</v>
      </c>
      <c r="T134" s="166">
        <v>2</v>
      </c>
      <c r="U134" s="166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7" t="s">
        <v>31</v>
      </c>
      <c r="L135" s="167" t="s">
        <v>87</v>
      </c>
      <c r="M135" s="167" t="s">
        <v>95</v>
      </c>
      <c r="N135" s="167" t="s">
        <v>15</v>
      </c>
      <c r="O135" s="167" t="s">
        <v>15</v>
      </c>
      <c r="Q135" s="166">
        <v>7</v>
      </c>
      <c r="R135" s="166">
        <v>19</v>
      </c>
      <c r="S135" s="166">
        <v>6</v>
      </c>
      <c r="T135" s="166">
        <v>2</v>
      </c>
      <c r="U135" s="166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6">
        <v>132</v>
      </c>
      <c r="K136" s="167" t="s">
        <v>29</v>
      </c>
      <c r="L136" s="167" t="s">
        <v>14</v>
      </c>
      <c r="M136" s="167" t="s">
        <v>95</v>
      </c>
      <c r="N136" s="167" t="s">
        <v>82</v>
      </c>
      <c r="O136" s="167" t="s">
        <v>28</v>
      </c>
      <c r="Q136" s="166">
        <v>8</v>
      </c>
      <c r="R136" s="166">
        <v>1</v>
      </c>
      <c r="S136" s="166">
        <v>6</v>
      </c>
      <c r="T136" s="166">
        <v>16</v>
      </c>
      <c r="U136" s="166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7" t="s">
        <v>95</v>
      </c>
      <c r="L137" s="167" t="s">
        <v>95</v>
      </c>
      <c r="M137" s="167" t="s">
        <v>95</v>
      </c>
      <c r="N137" s="167" t="s">
        <v>94</v>
      </c>
      <c r="O137" s="167" t="s">
        <v>13</v>
      </c>
      <c r="Q137" s="166">
        <v>6</v>
      </c>
      <c r="R137" s="166">
        <v>6</v>
      </c>
      <c r="S137" s="166">
        <v>6</v>
      </c>
      <c r="T137" s="166">
        <v>17</v>
      </c>
      <c r="U137" s="166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6">
        <v>134</v>
      </c>
      <c r="K138" s="167" t="s">
        <v>29</v>
      </c>
      <c r="L138" s="167" t="s">
        <v>15</v>
      </c>
      <c r="M138" s="167" t="s">
        <v>29</v>
      </c>
      <c r="N138" s="167" t="s">
        <v>28</v>
      </c>
      <c r="O138" s="167" t="s">
        <v>16</v>
      </c>
      <c r="Q138" s="166">
        <v>8</v>
      </c>
      <c r="R138" s="166">
        <v>2</v>
      </c>
      <c r="S138" s="166">
        <v>8</v>
      </c>
      <c r="T138" s="166">
        <v>9</v>
      </c>
      <c r="U138" s="166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7" t="s">
        <v>13</v>
      </c>
      <c r="L139" s="167" t="s">
        <v>81</v>
      </c>
      <c r="M139" s="167" t="s">
        <v>94</v>
      </c>
      <c r="N139" s="167" t="s">
        <v>12</v>
      </c>
      <c r="O139" s="167" t="s">
        <v>16</v>
      </c>
      <c r="Q139" s="166">
        <v>5</v>
      </c>
      <c r="R139" s="166">
        <v>14</v>
      </c>
      <c r="S139" s="166">
        <v>17</v>
      </c>
      <c r="T139" s="166">
        <v>4</v>
      </c>
      <c r="U139" s="166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6">
        <v>136</v>
      </c>
      <c r="K140" s="167" t="s">
        <v>31</v>
      </c>
      <c r="L140" s="167" t="s">
        <v>31</v>
      </c>
      <c r="M140" s="167" t="s">
        <v>13</v>
      </c>
      <c r="N140" s="167" t="s">
        <v>12</v>
      </c>
      <c r="O140" s="167" t="s">
        <v>30</v>
      </c>
      <c r="Q140" s="166">
        <v>7</v>
      </c>
      <c r="R140" s="166">
        <v>7</v>
      </c>
      <c r="S140" s="166">
        <v>5</v>
      </c>
      <c r="T140" s="166">
        <v>4</v>
      </c>
      <c r="U140" s="166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7" t="s">
        <v>29</v>
      </c>
      <c r="L141" s="167" t="s">
        <v>95</v>
      </c>
      <c r="M141" s="167" t="s">
        <v>16</v>
      </c>
      <c r="N141" s="167" t="s">
        <v>94</v>
      </c>
      <c r="O141" s="167" t="s">
        <v>29</v>
      </c>
      <c r="Q141" s="166">
        <v>8</v>
      </c>
      <c r="R141" s="166">
        <v>6</v>
      </c>
      <c r="S141" s="166">
        <v>3</v>
      </c>
      <c r="T141" s="166">
        <v>17</v>
      </c>
      <c r="U141" s="166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6">
        <v>138</v>
      </c>
      <c r="K142" s="167" t="s">
        <v>31</v>
      </c>
      <c r="L142" s="167" t="s">
        <v>79</v>
      </c>
      <c r="M142" s="167" t="s">
        <v>31</v>
      </c>
      <c r="N142" s="167" t="s">
        <v>85</v>
      </c>
      <c r="O142" s="167" t="s">
        <v>30</v>
      </c>
      <c r="Q142" s="166">
        <v>7</v>
      </c>
      <c r="R142" s="166">
        <v>12</v>
      </c>
      <c r="S142" s="166">
        <v>7</v>
      </c>
      <c r="T142" s="166">
        <v>18</v>
      </c>
      <c r="U142" s="166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7" t="s">
        <v>29</v>
      </c>
      <c r="L143" s="167" t="s">
        <v>82</v>
      </c>
      <c r="M143" s="167" t="s">
        <v>96</v>
      </c>
      <c r="N143" s="167" t="s">
        <v>95</v>
      </c>
      <c r="O143" s="167" t="s">
        <v>31</v>
      </c>
      <c r="Q143" s="166">
        <v>8</v>
      </c>
      <c r="R143" s="166">
        <v>16</v>
      </c>
      <c r="S143" s="166">
        <v>15</v>
      </c>
      <c r="T143" s="166">
        <v>6</v>
      </c>
      <c r="U143" s="166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6">
        <v>140</v>
      </c>
      <c r="K144" s="167" t="s">
        <v>29</v>
      </c>
      <c r="L144" s="167" t="s">
        <v>31</v>
      </c>
      <c r="M144" s="167" t="s">
        <v>28</v>
      </c>
      <c r="N144" s="167" t="s">
        <v>15</v>
      </c>
      <c r="O144" s="167" t="s">
        <v>31</v>
      </c>
      <c r="Q144" s="166">
        <v>8</v>
      </c>
      <c r="R144" s="166">
        <v>7</v>
      </c>
      <c r="S144" s="166">
        <v>9</v>
      </c>
      <c r="T144" s="166">
        <v>2</v>
      </c>
      <c r="U144" s="166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7" t="s">
        <v>31</v>
      </c>
      <c r="L145" s="167" t="s">
        <v>31</v>
      </c>
      <c r="M145" s="167" t="s">
        <v>29</v>
      </c>
      <c r="N145" s="167" t="s">
        <v>79</v>
      </c>
      <c r="O145" s="167" t="s">
        <v>13</v>
      </c>
      <c r="Q145" s="166">
        <v>7</v>
      </c>
      <c r="R145" s="166">
        <v>7</v>
      </c>
      <c r="S145" s="166">
        <v>8</v>
      </c>
      <c r="T145" s="166">
        <v>12</v>
      </c>
      <c r="U145" s="166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6">
        <v>142</v>
      </c>
      <c r="K146" s="167" t="s">
        <v>95</v>
      </c>
      <c r="L146" s="167" t="s">
        <v>81</v>
      </c>
      <c r="M146" s="167" t="s">
        <v>29</v>
      </c>
      <c r="N146" s="167" t="s">
        <v>31</v>
      </c>
      <c r="O146" s="167" t="s">
        <v>28</v>
      </c>
      <c r="Q146" s="166">
        <v>6</v>
      </c>
      <c r="R146" s="166">
        <v>14</v>
      </c>
      <c r="S146" s="166">
        <v>8</v>
      </c>
      <c r="T146" s="166">
        <v>7</v>
      </c>
      <c r="U146" s="166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7" t="s">
        <v>31</v>
      </c>
      <c r="L147" s="167" t="s">
        <v>30</v>
      </c>
      <c r="M147" s="167" t="s">
        <v>95</v>
      </c>
      <c r="N147" s="167" t="s">
        <v>96</v>
      </c>
      <c r="O147" s="167" t="s">
        <v>29</v>
      </c>
      <c r="Q147" s="166">
        <v>7</v>
      </c>
      <c r="R147" s="166">
        <v>10</v>
      </c>
      <c r="S147" s="166">
        <v>6</v>
      </c>
      <c r="T147" s="166">
        <v>15</v>
      </c>
      <c r="U147" s="166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6">
        <v>144</v>
      </c>
      <c r="K148" s="167" t="s">
        <v>95</v>
      </c>
      <c r="L148" s="167" t="s">
        <v>31</v>
      </c>
      <c r="M148" s="167" t="s">
        <v>31</v>
      </c>
      <c r="N148" s="167" t="s">
        <v>29</v>
      </c>
      <c r="O148" s="167" t="s">
        <v>15</v>
      </c>
      <c r="Q148" s="166">
        <v>6</v>
      </c>
      <c r="R148" s="166">
        <v>7</v>
      </c>
      <c r="S148" s="166">
        <v>7</v>
      </c>
      <c r="T148" s="166">
        <v>8</v>
      </c>
      <c r="U148" s="166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7" t="s">
        <v>31</v>
      </c>
      <c r="L149" s="167" t="s">
        <v>78</v>
      </c>
      <c r="M149" s="167" t="s">
        <v>31</v>
      </c>
      <c r="N149" s="167" t="s">
        <v>29</v>
      </c>
      <c r="O149" s="167" t="s">
        <v>16</v>
      </c>
      <c r="Q149" s="166">
        <v>7</v>
      </c>
      <c r="R149" s="166">
        <v>11</v>
      </c>
      <c r="S149" s="166">
        <v>7</v>
      </c>
      <c r="T149" s="166">
        <v>8</v>
      </c>
      <c r="U149" s="166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6">
        <v>146</v>
      </c>
      <c r="K150" s="167" t="s">
        <v>29</v>
      </c>
      <c r="L150" s="167" t="s">
        <v>15</v>
      </c>
      <c r="M150" s="167" t="s">
        <v>31</v>
      </c>
      <c r="N150" s="167" t="s">
        <v>12</v>
      </c>
      <c r="O150" s="167" t="s">
        <v>28</v>
      </c>
      <c r="Q150" s="166">
        <v>8</v>
      </c>
      <c r="R150" s="166">
        <v>2</v>
      </c>
      <c r="S150" s="166">
        <v>7</v>
      </c>
      <c r="T150" s="166">
        <v>4</v>
      </c>
      <c r="U150" s="166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7" t="s">
        <v>95</v>
      </c>
      <c r="L151" s="167" t="s">
        <v>15</v>
      </c>
      <c r="M151" s="167" t="s">
        <v>81</v>
      </c>
      <c r="N151" s="167" t="s">
        <v>29</v>
      </c>
      <c r="O151" s="167" t="s">
        <v>28</v>
      </c>
      <c r="Q151" s="166">
        <v>6</v>
      </c>
      <c r="R151" s="166">
        <v>2</v>
      </c>
      <c r="S151" s="166">
        <v>14</v>
      </c>
      <c r="T151" s="166">
        <v>8</v>
      </c>
      <c r="U151" s="166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6">
        <v>148</v>
      </c>
      <c r="K152" s="167" t="s">
        <v>29</v>
      </c>
      <c r="L152" s="167" t="s">
        <v>82</v>
      </c>
      <c r="M152" s="167" t="s">
        <v>29</v>
      </c>
      <c r="N152" s="167" t="s">
        <v>31</v>
      </c>
      <c r="O152" s="167" t="s">
        <v>16</v>
      </c>
      <c r="Q152" s="166">
        <v>8</v>
      </c>
      <c r="R152" s="166">
        <v>16</v>
      </c>
      <c r="S152" s="166">
        <v>8</v>
      </c>
      <c r="T152" s="166">
        <v>7</v>
      </c>
      <c r="U152" s="166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7" t="s">
        <v>28</v>
      </c>
      <c r="L153" s="167" t="s">
        <v>28</v>
      </c>
      <c r="M153" s="167" t="s">
        <v>95</v>
      </c>
      <c r="N153" s="167" t="s">
        <v>15</v>
      </c>
      <c r="O153" s="167" t="s">
        <v>95</v>
      </c>
      <c r="Q153" s="166">
        <v>9</v>
      </c>
      <c r="R153" s="166">
        <v>9</v>
      </c>
      <c r="S153" s="166">
        <v>6</v>
      </c>
      <c r="T153" s="166">
        <v>2</v>
      </c>
      <c r="U153" s="166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6">
        <v>150</v>
      </c>
      <c r="K154" s="167" t="s">
        <v>13</v>
      </c>
      <c r="L154" s="167" t="s">
        <v>94</v>
      </c>
      <c r="M154" s="167" t="s">
        <v>29</v>
      </c>
      <c r="N154" s="167" t="s">
        <v>28</v>
      </c>
      <c r="O154" s="167" t="s">
        <v>30</v>
      </c>
      <c r="Q154" s="166">
        <v>5</v>
      </c>
      <c r="R154" s="166">
        <v>17</v>
      </c>
      <c r="S154" s="166">
        <v>8</v>
      </c>
      <c r="T154" s="166">
        <v>9</v>
      </c>
      <c r="U154" s="166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7" t="s">
        <v>31</v>
      </c>
      <c r="L155" s="167" t="s">
        <v>80</v>
      </c>
      <c r="M155" s="167" t="s">
        <v>31</v>
      </c>
      <c r="N155" s="167" t="s">
        <v>13</v>
      </c>
      <c r="O155" s="167" t="s">
        <v>28</v>
      </c>
      <c r="Q155" s="166">
        <v>7</v>
      </c>
      <c r="R155" s="166">
        <v>13</v>
      </c>
      <c r="S155" s="166">
        <v>7</v>
      </c>
      <c r="T155" s="166">
        <v>5</v>
      </c>
      <c r="U155" s="166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6">
        <v>152</v>
      </c>
      <c r="K156" s="167" t="s">
        <v>13</v>
      </c>
      <c r="L156" s="167" t="s">
        <v>95</v>
      </c>
      <c r="M156" s="167" t="s">
        <v>82</v>
      </c>
      <c r="N156" s="167" t="s">
        <v>81</v>
      </c>
      <c r="O156" s="167" t="s">
        <v>15</v>
      </c>
      <c r="Q156" s="166">
        <v>5</v>
      </c>
      <c r="R156" s="166">
        <v>6</v>
      </c>
      <c r="S156" s="166">
        <v>16</v>
      </c>
      <c r="T156" s="166">
        <v>14</v>
      </c>
      <c r="U156" s="166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7" t="s">
        <v>31</v>
      </c>
      <c r="L157" s="167" t="s">
        <v>29</v>
      </c>
      <c r="M157" s="167" t="s">
        <v>31</v>
      </c>
      <c r="N157" s="167" t="s">
        <v>13</v>
      </c>
      <c r="O157" s="167" t="s">
        <v>28</v>
      </c>
      <c r="Q157" s="166">
        <v>7</v>
      </c>
      <c r="R157" s="166">
        <v>8</v>
      </c>
      <c r="S157" s="166">
        <v>7</v>
      </c>
      <c r="T157" s="166">
        <v>5</v>
      </c>
      <c r="U157" s="166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6">
        <v>154</v>
      </c>
      <c r="K158" s="167" t="s">
        <v>13</v>
      </c>
      <c r="L158" s="167" t="s">
        <v>96</v>
      </c>
      <c r="M158" s="167" t="s">
        <v>28</v>
      </c>
      <c r="N158" s="167" t="s">
        <v>13</v>
      </c>
      <c r="O158" s="167" t="s">
        <v>30</v>
      </c>
      <c r="Q158" s="166">
        <v>5</v>
      </c>
      <c r="R158" s="166">
        <v>15</v>
      </c>
      <c r="S158" s="166">
        <v>9</v>
      </c>
      <c r="T158" s="166">
        <v>5</v>
      </c>
      <c r="U158" s="166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7" t="s">
        <v>28</v>
      </c>
      <c r="L159" s="167" t="s">
        <v>15</v>
      </c>
      <c r="M159" s="167" t="s">
        <v>13</v>
      </c>
      <c r="N159" s="167" t="s">
        <v>28</v>
      </c>
      <c r="O159" s="167" t="s">
        <v>29</v>
      </c>
      <c r="Q159" s="166">
        <v>9</v>
      </c>
      <c r="R159" s="166">
        <v>2</v>
      </c>
      <c r="S159" s="166">
        <v>5</v>
      </c>
      <c r="T159" s="166">
        <v>9</v>
      </c>
      <c r="U159" s="166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6">
        <v>156</v>
      </c>
      <c r="K160" s="167" t="s">
        <v>13</v>
      </c>
      <c r="L160" s="167" t="s">
        <v>15</v>
      </c>
      <c r="M160" s="167" t="s">
        <v>29</v>
      </c>
      <c r="N160" s="167" t="s">
        <v>15</v>
      </c>
      <c r="O160" s="167" t="s">
        <v>16</v>
      </c>
      <c r="Q160" s="166">
        <v>5</v>
      </c>
      <c r="R160" s="166">
        <v>2</v>
      </c>
      <c r="S160" s="166">
        <v>8</v>
      </c>
      <c r="T160" s="166">
        <v>2</v>
      </c>
      <c r="U160" s="166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7" t="s">
        <v>29</v>
      </c>
      <c r="L161" s="167" t="s">
        <v>29</v>
      </c>
      <c r="M161" s="167" t="s">
        <v>13</v>
      </c>
      <c r="N161" s="167" t="s">
        <v>28</v>
      </c>
      <c r="O161" s="167" t="s">
        <v>15</v>
      </c>
      <c r="Q161" s="166">
        <v>8</v>
      </c>
      <c r="R161" s="166">
        <v>8</v>
      </c>
      <c r="S161" s="166">
        <v>5</v>
      </c>
      <c r="T161" s="166">
        <v>9</v>
      </c>
      <c r="U161" s="166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6">
        <v>158</v>
      </c>
      <c r="K162" s="167" t="s">
        <v>13</v>
      </c>
      <c r="L162" s="167" t="s">
        <v>87</v>
      </c>
      <c r="M162" s="167" t="s">
        <v>31</v>
      </c>
      <c r="N162" s="167" t="s">
        <v>28</v>
      </c>
      <c r="O162" s="167" t="s">
        <v>31</v>
      </c>
      <c r="Q162" s="166">
        <v>5</v>
      </c>
      <c r="R162" s="166">
        <v>19</v>
      </c>
      <c r="S162" s="166">
        <v>7</v>
      </c>
      <c r="T162" s="166">
        <v>9</v>
      </c>
      <c r="U162" s="166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7" t="s">
        <v>16</v>
      </c>
      <c r="L163" s="167" t="s">
        <v>96</v>
      </c>
      <c r="M163" s="167" t="s">
        <v>13</v>
      </c>
      <c r="N163" s="167" t="s">
        <v>28</v>
      </c>
      <c r="O163" s="167" t="s">
        <v>13</v>
      </c>
      <c r="Q163" s="166">
        <v>3</v>
      </c>
      <c r="R163" s="166">
        <v>15</v>
      </c>
      <c r="S163" s="166">
        <v>5</v>
      </c>
      <c r="T163" s="166">
        <v>9</v>
      </c>
      <c r="U163" s="166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6">
        <v>160</v>
      </c>
      <c r="K164" s="167" t="s">
        <v>13</v>
      </c>
      <c r="L164" s="167" t="s">
        <v>31</v>
      </c>
      <c r="M164" s="167" t="s">
        <v>29</v>
      </c>
      <c r="N164" s="167" t="s">
        <v>30</v>
      </c>
      <c r="O164" s="167" t="s">
        <v>15</v>
      </c>
      <c r="Q164" s="166">
        <v>5</v>
      </c>
      <c r="R164" s="166">
        <v>7</v>
      </c>
      <c r="S164" s="166">
        <v>8</v>
      </c>
      <c r="T164" s="166">
        <v>10</v>
      </c>
      <c r="U164" s="166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7" t="s">
        <v>31</v>
      </c>
      <c r="L165" s="167" t="s">
        <v>30</v>
      </c>
      <c r="M165" s="167" t="s">
        <v>13</v>
      </c>
      <c r="N165" s="167" t="s">
        <v>81</v>
      </c>
      <c r="O165" s="167" t="s">
        <v>95</v>
      </c>
      <c r="Q165" s="166">
        <v>7</v>
      </c>
      <c r="R165" s="166">
        <v>10</v>
      </c>
      <c r="S165" s="166">
        <v>5</v>
      </c>
      <c r="T165" s="166">
        <v>14</v>
      </c>
      <c r="U165" s="166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6">
        <v>162</v>
      </c>
      <c r="K166" s="167" t="s">
        <v>13</v>
      </c>
      <c r="L166" s="167" t="s">
        <v>95</v>
      </c>
      <c r="M166" s="167" t="s">
        <v>29</v>
      </c>
      <c r="N166" s="167" t="s">
        <v>29</v>
      </c>
      <c r="O166" s="167" t="s">
        <v>16</v>
      </c>
      <c r="Q166" s="166">
        <v>5</v>
      </c>
      <c r="R166" s="166">
        <v>6</v>
      </c>
      <c r="S166" s="166">
        <v>8</v>
      </c>
      <c r="T166" s="166">
        <v>8</v>
      </c>
      <c r="U166" s="166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7" t="s">
        <v>95</v>
      </c>
      <c r="L167" s="167" t="s">
        <v>85</v>
      </c>
      <c r="M167" s="167" t="s">
        <v>31</v>
      </c>
      <c r="N167" s="167" t="s">
        <v>15</v>
      </c>
      <c r="O167" s="167" t="s">
        <v>28</v>
      </c>
      <c r="Q167" s="166">
        <v>6</v>
      </c>
      <c r="R167" s="166">
        <v>18</v>
      </c>
      <c r="S167" s="166">
        <v>7</v>
      </c>
      <c r="T167" s="166">
        <v>2</v>
      </c>
      <c r="U167" s="166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6">
        <v>164</v>
      </c>
      <c r="K168" s="167" t="s">
        <v>13</v>
      </c>
      <c r="L168" s="167" t="s">
        <v>31</v>
      </c>
      <c r="M168" s="167" t="s">
        <v>29</v>
      </c>
      <c r="N168" s="167" t="s">
        <v>16</v>
      </c>
      <c r="O168" s="167" t="s">
        <v>30</v>
      </c>
      <c r="Q168" s="166">
        <v>5</v>
      </c>
      <c r="R168" s="166">
        <v>7</v>
      </c>
      <c r="S168" s="166">
        <v>8</v>
      </c>
      <c r="T168" s="166">
        <v>3</v>
      </c>
      <c r="U168" s="166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7" t="s">
        <v>31</v>
      </c>
      <c r="L169" s="167" t="s">
        <v>15</v>
      </c>
      <c r="M169" s="167" t="s">
        <v>29</v>
      </c>
      <c r="N169" s="167" t="s">
        <v>16</v>
      </c>
      <c r="O169" s="167" t="s">
        <v>13</v>
      </c>
      <c r="Q169" s="166">
        <v>7</v>
      </c>
      <c r="R169" s="166">
        <v>2</v>
      </c>
      <c r="S169" s="166">
        <v>8</v>
      </c>
      <c r="T169" s="166">
        <v>3</v>
      </c>
      <c r="U169" s="166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6">
        <v>166</v>
      </c>
      <c r="K170" s="167" t="s">
        <v>95</v>
      </c>
      <c r="L170" s="167" t="s">
        <v>31</v>
      </c>
      <c r="M170" s="167" t="s">
        <v>29</v>
      </c>
      <c r="N170" s="167" t="s">
        <v>16</v>
      </c>
      <c r="O170" s="167" t="s">
        <v>95</v>
      </c>
      <c r="Q170" s="166">
        <v>6</v>
      </c>
      <c r="R170" s="166">
        <v>7</v>
      </c>
      <c r="S170" s="166">
        <v>8</v>
      </c>
      <c r="T170" s="166">
        <v>3</v>
      </c>
      <c r="U170" s="166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7" t="s">
        <v>29</v>
      </c>
      <c r="L171" s="167" t="s">
        <v>78</v>
      </c>
      <c r="M171" s="167" t="s">
        <v>31</v>
      </c>
      <c r="N171" s="167" t="s">
        <v>28</v>
      </c>
      <c r="O171" s="167" t="s">
        <v>12</v>
      </c>
      <c r="Q171" s="166">
        <v>8</v>
      </c>
      <c r="R171" s="166">
        <v>11</v>
      </c>
      <c r="S171" s="166">
        <v>7</v>
      </c>
      <c r="T171" s="166">
        <v>9</v>
      </c>
      <c r="U171" s="166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6">
        <v>168</v>
      </c>
      <c r="K172" s="167" t="s">
        <v>31</v>
      </c>
      <c r="L172" s="167" t="s">
        <v>78</v>
      </c>
      <c r="M172" s="167" t="s">
        <v>31</v>
      </c>
      <c r="N172" s="167" t="s">
        <v>13</v>
      </c>
      <c r="O172" s="167" t="s">
        <v>12</v>
      </c>
      <c r="Q172" s="166">
        <v>7</v>
      </c>
      <c r="R172" s="166">
        <v>11</v>
      </c>
      <c r="S172" s="166">
        <v>7</v>
      </c>
      <c r="T172" s="166">
        <v>5</v>
      </c>
      <c r="U172" s="166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7" t="s">
        <v>95</v>
      </c>
      <c r="L173" s="167" t="s">
        <v>30</v>
      </c>
      <c r="M173" s="167" t="s">
        <v>95</v>
      </c>
      <c r="N173" s="167" t="s">
        <v>13</v>
      </c>
      <c r="O173" s="167" t="s">
        <v>30</v>
      </c>
      <c r="Q173" s="166">
        <v>6</v>
      </c>
      <c r="R173" s="166">
        <v>10</v>
      </c>
      <c r="S173" s="166">
        <v>6</v>
      </c>
      <c r="T173" s="166">
        <v>5</v>
      </c>
      <c r="U173" s="166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6">
        <v>170</v>
      </c>
      <c r="K174" s="167" t="s">
        <v>95</v>
      </c>
      <c r="L174" s="167" t="s">
        <v>15</v>
      </c>
      <c r="M174" s="167" t="s">
        <v>29</v>
      </c>
      <c r="N174" s="167" t="s">
        <v>12</v>
      </c>
      <c r="O174" s="167" t="s">
        <v>30</v>
      </c>
      <c r="Q174" s="166">
        <v>6</v>
      </c>
      <c r="R174" s="166">
        <v>2</v>
      </c>
      <c r="S174" s="166">
        <v>8</v>
      </c>
      <c r="T174" s="166">
        <v>4</v>
      </c>
      <c r="U174" s="166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7" t="s">
        <v>95</v>
      </c>
      <c r="L175" s="167" t="s">
        <v>95</v>
      </c>
      <c r="M175" s="167" t="s">
        <v>29</v>
      </c>
      <c r="N175" s="167" t="s">
        <v>87</v>
      </c>
      <c r="O175" s="167" t="s">
        <v>12</v>
      </c>
      <c r="Q175" s="166">
        <v>6</v>
      </c>
      <c r="R175" s="166">
        <v>6</v>
      </c>
      <c r="S175" s="166">
        <v>8</v>
      </c>
      <c r="T175" s="166">
        <v>19</v>
      </c>
      <c r="U175" s="166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6">
        <v>172</v>
      </c>
      <c r="K176" s="167" t="s">
        <v>30</v>
      </c>
      <c r="L176" s="167" t="s">
        <v>96</v>
      </c>
      <c r="M176" s="167" t="s">
        <v>31</v>
      </c>
      <c r="N176" s="167" t="s">
        <v>30</v>
      </c>
      <c r="O176" s="167" t="s">
        <v>95</v>
      </c>
      <c r="Q176" s="166">
        <v>10</v>
      </c>
      <c r="R176" s="166">
        <v>15</v>
      </c>
      <c r="S176" s="166">
        <v>7</v>
      </c>
      <c r="T176" s="166">
        <v>10</v>
      </c>
      <c r="U176" s="166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7" t="s">
        <v>31</v>
      </c>
      <c r="L177" s="167" t="s">
        <v>79</v>
      </c>
      <c r="M177" s="167" t="s">
        <v>13</v>
      </c>
      <c r="N177" s="167" t="s">
        <v>12</v>
      </c>
      <c r="O177" s="167" t="s">
        <v>31</v>
      </c>
      <c r="Q177" s="166">
        <v>7</v>
      </c>
      <c r="R177" s="166">
        <v>12</v>
      </c>
      <c r="S177" s="166">
        <v>5</v>
      </c>
      <c r="T177" s="166">
        <v>4</v>
      </c>
      <c r="U177" s="166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6">
        <v>174</v>
      </c>
      <c r="K178" s="167" t="s">
        <v>12</v>
      </c>
      <c r="L178" s="167" t="s">
        <v>13</v>
      </c>
      <c r="M178" s="167" t="s">
        <v>28</v>
      </c>
      <c r="N178" s="167" t="s">
        <v>95</v>
      </c>
      <c r="O178" s="167" t="s">
        <v>13</v>
      </c>
      <c r="Q178" s="166">
        <v>4</v>
      </c>
      <c r="R178" s="166">
        <v>5</v>
      </c>
      <c r="S178" s="166">
        <v>9</v>
      </c>
      <c r="T178" s="166">
        <v>6</v>
      </c>
      <c r="U178" s="166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7" t="s">
        <v>95</v>
      </c>
      <c r="L179" s="167" t="s">
        <v>13</v>
      </c>
      <c r="M179" s="167" t="s">
        <v>31</v>
      </c>
      <c r="N179" s="167" t="s">
        <v>15</v>
      </c>
      <c r="O179" s="167" t="s">
        <v>12</v>
      </c>
      <c r="Q179" s="166">
        <v>6</v>
      </c>
      <c r="R179" s="166">
        <v>5</v>
      </c>
      <c r="S179" s="166">
        <v>7</v>
      </c>
      <c r="T179" s="166">
        <v>2</v>
      </c>
      <c r="U179" s="166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6">
        <v>176</v>
      </c>
      <c r="K180" s="167" t="s">
        <v>29</v>
      </c>
      <c r="L180" s="167" t="s">
        <v>82</v>
      </c>
      <c r="M180" s="167" t="s">
        <v>16</v>
      </c>
      <c r="N180" s="167" t="s">
        <v>14</v>
      </c>
      <c r="O180" s="167" t="s">
        <v>28</v>
      </c>
      <c r="Q180" s="166">
        <v>8</v>
      </c>
      <c r="R180" s="166">
        <v>16</v>
      </c>
      <c r="S180" s="166">
        <v>3</v>
      </c>
      <c r="T180" s="166">
        <v>1</v>
      </c>
      <c r="U180" s="166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7" t="s">
        <v>31</v>
      </c>
      <c r="L181" s="167" t="s">
        <v>13</v>
      </c>
      <c r="M181" s="167" t="s">
        <v>15</v>
      </c>
      <c r="N181" s="167" t="s">
        <v>31</v>
      </c>
      <c r="O181" s="167" t="s">
        <v>16</v>
      </c>
      <c r="Q181" s="166">
        <v>7</v>
      </c>
      <c r="R181" s="166">
        <v>5</v>
      </c>
      <c r="S181" s="166">
        <v>2</v>
      </c>
      <c r="T181" s="166">
        <v>7</v>
      </c>
      <c r="U181" s="166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6">
        <v>178</v>
      </c>
      <c r="K182" s="167" t="s">
        <v>31</v>
      </c>
      <c r="L182" s="167" t="s">
        <v>29</v>
      </c>
      <c r="M182" s="167" t="s">
        <v>15</v>
      </c>
      <c r="N182" s="167" t="s">
        <v>78</v>
      </c>
      <c r="O182" s="167" t="s">
        <v>31</v>
      </c>
      <c r="Q182" s="166">
        <v>7</v>
      </c>
      <c r="R182" s="166">
        <v>8</v>
      </c>
      <c r="S182" s="166">
        <v>2</v>
      </c>
      <c r="T182" s="166">
        <v>11</v>
      </c>
      <c r="U182" s="166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7" t="s">
        <v>29</v>
      </c>
      <c r="L183" s="167" t="s">
        <v>78</v>
      </c>
      <c r="M183" s="167" t="s">
        <v>95</v>
      </c>
      <c r="N183" s="167" t="s">
        <v>12</v>
      </c>
      <c r="O183" s="167" t="s">
        <v>13</v>
      </c>
      <c r="Q183" s="166">
        <v>8</v>
      </c>
      <c r="R183" s="166">
        <v>11</v>
      </c>
      <c r="S183" s="166">
        <v>6</v>
      </c>
      <c r="T183" s="166">
        <v>4</v>
      </c>
      <c r="U183" s="166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6">
        <v>180</v>
      </c>
      <c r="K184" s="167" t="s">
        <v>29</v>
      </c>
      <c r="L184" s="167" t="s">
        <v>31</v>
      </c>
      <c r="M184" s="167" t="s">
        <v>95</v>
      </c>
      <c r="N184" s="167" t="s">
        <v>79</v>
      </c>
      <c r="O184" s="167" t="s">
        <v>29</v>
      </c>
      <c r="Q184" s="166">
        <v>8</v>
      </c>
      <c r="R184" s="166">
        <v>7</v>
      </c>
      <c r="S184" s="166">
        <v>6</v>
      </c>
      <c r="T184" s="166">
        <v>12</v>
      </c>
      <c r="U184" s="166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7" t="s">
        <v>95</v>
      </c>
      <c r="L185" s="167" t="s">
        <v>78</v>
      </c>
      <c r="M185" s="167" t="s">
        <v>81</v>
      </c>
      <c r="N185" s="167" t="s">
        <v>12</v>
      </c>
      <c r="O185" s="167" t="s">
        <v>28</v>
      </c>
      <c r="Q185" s="166">
        <v>6</v>
      </c>
      <c r="R185" s="166">
        <v>11</v>
      </c>
      <c r="S185" s="166">
        <v>14</v>
      </c>
      <c r="T185" s="166">
        <v>4</v>
      </c>
      <c r="U185" s="166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6">
        <v>182</v>
      </c>
      <c r="K186" s="167" t="s">
        <v>31</v>
      </c>
      <c r="L186" s="167" t="s">
        <v>29</v>
      </c>
      <c r="M186" s="167" t="s">
        <v>13</v>
      </c>
      <c r="N186" s="167" t="s">
        <v>28</v>
      </c>
      <c r="O186" s="167" t="s">
        <v>29</v>
      </c>
      <c r="Q186" s="166">
        <v>7</v>
      </c>
      <c r="R186" s="166">
        <v>8</v>
      </c>
      <c r="S186" s="166">
        <v>5</v>
      </c>
      <c r="T186" s="166">
        <v>9</v>
      </c>
      <c r="U186" s="166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7" t="s">
        <v>29</v>
      </c>
      <c r="L187" s="167" t="s">
        <v>81</v>
      </c>
      <c r="M187" s="167" t="s">
        <v>12</v>
      </c>
      <c r="N187" s="167" t="s">
        <v>28</v>
      </c>
      <c r="O187" s="167" t="s">
        <v>30</v>
      </c>
      <c r="Q187" s="166">
        <v>8</v>
      </c>
      <c r="R187" s="166">
        <v>14</v>
      </c>
      <c r="S187" s="166">
        <v>4</v>
      </c>
      <c r="T187" s="166">
        <v>9</v>
      </c>
      <c r="U187" s="166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6">
        <v>184</v>
      </c>
      <c r="K188" s="167" t="s">
        <v>95</v>
      </c>
      <c r="L188" s="167" t="s">
        <v>94</v>
      </c>
      <c r="M188" s="167" t="s">
        <v>31</v>
      </c>
      <c r="N188" s="167" t="s">
        <v>80</v>
      </c>
      <c r="O188" s="167" t="s">
        <v>95</v>
      </c>
      <c r="Q188" s="166">
        <v>6</v>
      </c>
      <c r="R188" s="166">
        <v>17</v>
      </c>
      <c r="S188" s="166">
        <v>7</v>
      </c>
      <c r="T188" s="166">
        <v>13</v>
      </c>
      <c r="U188" s="166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7" t="s">
        <v>31</v>
      </c>
      <c r="L189" s="167" t="s">
        <v>31</v>
      </c>
      <c r="M189" s="167" t="s">
        <v>30</v>
      </c>
      <c r="N189" s="167" t="s">
        <v>16</v>
      </c>
      <c r="O189" s="167" t="s">
        <v>31</v>
      </c>
      <c r="Q189" s="166">
        <v>7</v>
      </c>
      <c r="R189" s="166">
        <v>7</v>
      </c>
      <c r="S189" s="166">
        <v>10</v>
      </c>
      <c r="T189" s="166">
        <v>3</v>
      </c>
      <c r="U189" s="166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6">
        <v>186</v>
      </c>
      <c r="K190" s="167" t="s">
        <v>13</v>
      </c>
      <c r="L190" s="167" t="s">
        <v>79</v>
      </c>
      <c r="M190" s="167" t="s">
        <v>31</v>
      </c>
      <c r="N190" s="167" t="s">
        <v>79</v>
      </c>
      <c r="O190" s="167" t="s">
        <v>31</v>
      </c>
      <c r="Q190" s="166">
        <v>5</v>
      </c>
      <c r="R190" s="166">
        <v>12</v>
      </c>
      <c r="S190" s="166">
        <v>7</v>
      </c>
      <c r="T190" s="166">
        <v>12</v>
      </c>
      <c r="U190" s="166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7" t="s">
        <v>13</v>
      </c>
      <c r="L191" s="167" t="s">
        <v>87</v>
      </c>
      <c r="M191" s="167" t="s">
        <v>95</v>
      </c>
      <c r="N191" s="167" t="s">
        <v>29</v>
      </c>
      <c r="O191" s="167" t="s">
        <v>16</v>
      </c>
      <c r="Q191" s="166">
        <v>5</v>
      </c>
      <c r="R191" s="166">
        <v>19</v>
      </c>
      <c r="S191" s="166">
        <v>6</v>
      </c>
      <c r="T191" s="166">
        <v>8</v>
      </c>
      <c r="U191" s="166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6">
        <v>188</v>
      </c>
      <c r="K192" s="167" t="s">
        <v>13</v>
      </c>
      <c r="L192" s="167" t="s">
        <v>95</v>
      </c>
      <c r="M192" s="167" t="s">
        <v>82</v>
      </c>
      <c r="N192" s="167" t="s">
        <v>30</v>
      </c>
      <c r="O192" s="167" t="s">
        <v>28</v>
      </c>
      <c r="Q192" s="166">
        <v>5</v>
      </c>
      <c r="R192" s="166">
        <v>6</v>
      </c>
      <c r="S192" s="166">
        <v>16</v>
      </c>
      <c r="T192" s="166">
        <v>10</v>
      </c>
      <c r="U192" s="166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7" t="s">
        <v>16</v>
      </c>
      <c r="L193" s="167" t="s">
        <v>15</v>
      </c>
      <c r="M193" s="167" t="s">
        <v>29</v>
      </c>
      <c r="N193" s="167" t="s">
        <v>16</v>
      </c>
      <c r="O193" s="167" t="s">
        <v>16</v>
      </c>
      <c r="Q193" s="166">
        <v>3</v>
      </c>
      <c r="R193" s="166">
        <v>2</v>
      </c>
      <c r="S193" s="166">
        <v>8</v>
      </c>
      <c r="T193" s="166">
        <v>3</v>
      </c>
      <c r="U193" s="166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6">
        <v>190</v>
      </c>
      <c r="K194" s="167" t="s">
        <v>15</v>
      </c>
      <c r="L194" s="167" t="s">
        <v>15</v>
      </c>
      <c r="M194" s="167" t="s">
        <v>15</v>
      </c>
      <c r="N194" s="167" t="s">
        <v>15</v>
      </c>
      <c r="O194" s="167" t="s">
        <v>30</v>
      </c>
      <c r="Q194" s="166">
        <v>2</v>
      </c>
      <c r="R194" s="166">
        <v>2</v>
      </c>
      <c r="S194" s="166">
        <v>2</v>
      </c>
      <c r="T194" s="166">
        <v>2</v>
      </c>
      <c r="U194" s="166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7" t="s">
        <v>95</v>
      </c>
      <c r="L195" s="167" t="s">
        <v>85</v>
      </c>
      <c r="M195" s="167" t="s">
        <v>13</v>
      </c>
      <c r="N195" s="167" t="s">
        <v>15</v>
      </c>
      <c r="O195" s="167" t="s">
        <v>13</v>
      </c>
      <c r="Q195" s="166">
        <v>6</v>
      </c>
      <c r="R195" s="166">
        <v>18</v>
      </c>
      <c r="S195" s="166">
        <v>5</v>
      </c>
      <c r="T195" s="166">
        <v>2</v>
      </c>
      <c r="U195" s="166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6">
        <v>192</v>
      </c>
      <c r="K196" s="167" t="s">
        <v>29</v>
      </c>
      <c r="L196" s="167" t="s">
        <v>96</v>
      </c>
      <c r="M196" s="167" t="s">
        <v>13</v>
      </c>
      <c r="N196" s="167" t="s">
        <v>29</v>
      </c>
      <c r="O196" s="167" t="s">
        <v>13</v>
      </c>
      <c r="Q196" s="166">
        <v>8</v>
      </c>
      <c r="R196" s="166">
        <v>15</v>
      </c>
      <c r="S196" s="166">
        <v>5</v>
      </c>
      <c r="T196" s="166">
        <v>8</v>
      </c>
      <c r="U196" s="166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7" t="s">
        <v>13</v>
      </c>
      <c r="L197" s="167" t="s">
        <v>13</v>
      </c>
      <c r="M197" s="167" t="s">
        <v>13</v>
      </c>
      <c r="N197" s="167" t="s">
        <v>29</v>
      </c>
      <c r="O197" s="167" t="s">
        <v>29</v>
      </c>
      <c r="Q197" s="166">
        <v>5</v>
      </c>
      <c r="R197" s="166">
        <v>5</v>
      </c>
      <c r="S197" s="166">
        <v>5</v>
      </c>
      <c r="T197" s="166">
        <v>8</v>
      </c>
      <c r="U197" s="166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6">
        <v>194</v>
      </c>
      <c r="K198" s="167" t="s">
        <v>13</v>
      </c>
      <c r="L198" s="167" t="s">
        <v>31</v>
      </c>
      <c r="M198" s="167" t="s">
        <v>31</v>
      </c>
      <c r="N198" s="167" t="s">
        <v>16</v>
      </c>
      <c r="O198" s="167" t="s">
        <v>16</v>
      </c>
      <c r="Q198" s="166">
        <v>5</v>
      </c>
      <c r="R198" s="166">
        <v>7</v>
      </c>
      <c r="S198" s="166">
        <v>7</v>
      </c>
      <c r="T198" s="166">
        <v>3</v>
      </c>
      <c r="U198" s="166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7" t="s">
        <v>15</v>
      </c>
      <c r="L199" s="167" t="s">
        <v>16</v>
      </c>
      <c r="M199" s="167" t="s">
        <v>16</v>
      </c>
      <c r="N199" s="167" t="s">
        <v>30</v>
      </c>
      <c r="O199" s="167" t="s">
        <v>95</v>
      </c>
      <c r="Q199" s="166">
        <v>2</v>
      </c>
      <c r="R199" s="166">
        <v>3</v>
      </c>
      <c r="S199" s="166">
        <v>3</v>
      </c>
      <c r="T199" s="166">
        <v>10</v>
      </c>
      <c r="U199" s="166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6">
        <v>196</v>
      </c>
      <c r="K200" s="167" t="s">
        <v>95</v>
      </c>
      <c r="L200" s="167" t="s">
        <v>82</v>
      </c>
      <c r="M200" s="167" t="s">
        <v>95</v>
      </c>
      <c r="N200" s="167" t="s">
        <v>12</v>
      </c>
      <c r="O200" s="167" t="s">
        <v>29</v>
      </c>
      <c r="Q200" s="166">
        <v>6</v>
      </c>
      <c r="R200" s="166">
        <v>16</v>
      </c>
      <c r="S200" s="166">
        <v>6</v>
      </c>
      <c r="T200" s="166">
        <v>4</v>
      </c>
      <c r="U200" s="166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7" t="s">
        <v>13</v>
      </c>
      <c r="L201" s="167" t="s">
        <v>13</v>
      </c>
      <c r="M201" s="167" t="s">
        <v>13</v>
      </c>
      <c r="N201" s="167" t="s">
        <v>16</v>
      </c>
      <c r="O201" s="167" t="s">
        <v>12</v>
      </c>
      <c r="Q201" s="166">
        <v>5</v>
      </c>
      <c r="R201" s="166">
        <v>5</v>
      </c>
      <c r="S201" s="166">
        <v>5</v>
      </c>
      <c r="T201" s="166">
        <v>3</v>
      </c>
      <c r="U201" s="166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6">
        <v>198</v>
      </c>
      <c r="K202" s="167" t="s">
        <v>31</v>
      </c>
      <c r="L202" s="167" t="s">
        <v>95</v>
      </c>
      <c r="M202" s="167" t="s">
        <v>95</v>
      </c>
      <c r="N202" s="167" t="s">
        <v>28</v>
      </c>
      <c r="O202" s="167" t="s">
        <v>30</v>
      </c>
      <c r="Q202" s="166">
        <v>7</v>
      </c>
      <c r="R202" s="166">
        <v>6</v>
      </c>
      <c r="S202" s="166">
        <v>6</v>
      </c>
      <c r="T202" s="166">
        <v>9</v>
      </c>
      <c r="U202" s="166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7" t="s">
        <v>95</v>
      </c>
      <c r="L203" s="167" t="s">
        <v>30</v>
      </c>
      <c r="M203" s="167" t="s">
        <v>13</v>
      </c>
      <c r="N203" s="167" t="s">
        <v>30</v>
      </c>
      <c r="O203" s="167" t="s">
        <v>28</v>
      </c>
      <c r="Q203" s="166">
        <v>6</v>
      </c>
      <c r="R203" s="166">
        <v>10</v>
      </c>
      <c r="S203" s="166">
        <v>5</v>
      </c>
      <c r="T203" s="166">
        <v>10</v>
      </c>
      <c r="U203" s="166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6"/>
      <c r="K204" s="167"/>
      <c r="L204" s="167"/>
      <c r="M204" s="167"/>
      <c r="N204" s="167"/>
      <c r="O204" s="167"/>
      <c r="Q204" s="166" t="str">
        <v/>
      </c>
      <c r="R204" s="166" t="str">
        <v/>
      </c>
      <c r="S204" s="166" t="str">
        <v/>
      </c>
      <c r="T204" s="166" t="str">
        <v/>
      </c>
      <c r="U204" s="166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7"/>
      <c r="L205" s="167"/>
      <c r="M205" s="167"/>
      <c r="N205" s="167"/>
      <c r="O205" s="167"/>
      <c r="Q205" s="166" t="str">
        <v/>
      </c>
      <c r="R205" s="166" t="str">
        <v/>
      </c>
      <c r="S205" s="166" t="str">
        <v/>
      </c>
      <c r="T205" s="166" t="str">
        <v/>
      </c>
      <c r="U205" s="166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7"/>
      <c r="L206" s="167"/>
      <c r="M206" s="167"/>
      <c r="N206" s="167"/>
      <c r="O206" s="167"/>
      <c r="Q206" s="166" t="str">
        <v/>
      </c>
      <c r="R206" s="166" t="str">
        <v/>
      </c>
      <c r="S206" s="166" t="str">
        <v/>
      </c>
      <c r="T206" s="166" t="str">
        <v/>
      </c>
      <c r="U206" s="166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6"/>
      <c r="K207" s="167"/>
      <c r="L207" s="167"/>
      <c r="M207" s="167"/>
      <c r="N207" s="167"/>
      <c r="O207" s="167"/>
      <c r="Q207" s="166" t="str">
        <v/>
      </c>
      <c r="R207" s="166" t="str">
        <v/>
      </c>
      <c r="S207" s="166" t="str">
        <v/>
      </c>
      <c r="T207" s="166" t="str">
        <v/>
      </c>
      <c r="U207" s="166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7"/>
      <c r="L208" s="167"/>
      <c r="M208" s="167"/>
      <c r="N208" s="167"/>
      <c r="O208" s="167"/>
      <c r="Q208" s="166" t="str">
        <v/>
      </c>
      <c r="R208" s="166" t="str">
        <v/>
      </c>
      <c r="S208" s="166" t="str">
        <v/>
      </c>
      <c r="T208" s="166" t="str">
        <v/>
      </c>
      <c r="U208" s="166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6"/>
      <c r="K209" s="167"/>
      <c r="L209" s="167"/>
      <c r="M209" s="167"/>
      <c r="N209" s="167"/>
      <c r="O209" s="167"/>
      <c r="Q209" s="166" t="str">
        <v/>
      </c>
      <c r="R209" s="166" t="str">
        <v/>
      </c>
      <c r="S209" s="166" t="str">
        <v/>
      </c>
      <c r="T209" s="166" t="str">
        <v/>
      </c>
      <c r="U209" s="166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7"/>
      <c r="L210" s="167"/>
      <c r="M210" s="167"/>
      <c r="N210" s="167"/>
      <c r="O210" s="167"/>
      <c r="Q210" s="166" t="str">
        <v/>
      </c>
      <c r="R210" s="166" t="str">
        <v/>
      </c>
      <c r="S210" s="166" t="str">
        <v/>
      </c>
      <c r="T210" s="166" t="str">
        <v/>
      </c>
      <c r="U210" s="166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6"/>
      <c r="K211" s="167"/>
      <c r="L211" s="167"/>
      <c r="M211" s="167"/>
      <c r="N211" s="167"/>
      <c r="O211" s="167"/>
      <c r="Q211" s="166" t="str">
        <v/>
      </c>
      <c r="R211" s="166" t="str">
        <v/>
      </c>
      <c r="S211" s="166" t="str">
        <v/>
      </c>
      <c r="T211" s="166" t="str">
        <v/>
      </c>
      <c r="U211" s="166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2"/>
      <c r="L212" s="172"/>
      <c r="M212" s="172"/>
      <c r="N212" s="172"/>
      <c r="O212" s="172"/>
      <c r="Q212" s="166" t="str">
        <v/>
      </c>
      <c r="R212" s="166" t="str">
        <v/>
      </c>
      <c r="S212" s="166" t="str">
        <v/>
      </c>
      <c r="T212" s="166" t="str">
        <v/>
      </c>
      <c r="U212" s="166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6"/>
      <c r="K213" s="172"/>
      <c r="L213" s="172"/>
      <c r="M213" s="172"/>
      <c r="N213" s="172"/>
      <c r="O213" s="172"/>
      <c r="Q213" s="166" t="str">
        <v/>
      </c>
      <c r="R213" s="166" t="str">
        <v/>
      </c>
      <c r="S213" s="166" t="str">
        <v/>
      </c>
      <c r="T213" s="166" t="str">
        <v/>
      </c>
      <c r="U213" s="166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2"/>
      <c r="L214" s="172"/>
      <c r="M214" s="172"/>
      <c r="N214" s="172"/>
      <c r="O214" s="172"/>
      <c r="Q214" s="166" t="str">
        <v/>
      </c>
      <c r="R214" s="166" t="str">
        <v/>
      </c>
      <c r="S214" s="166" t="str">
        <v/>
      </c>
      <c r="T214" s="166" t="str">
        <v/>
      </c>
      <c r="U214" s="166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6"/>
      <c r="K215" s="172"/>
      <c r="L215" s="172"/>
      <c r="M215" s="172"/>
      <c r="N215" s="172"/>
      <c r="O215" s="172"/>
      <c r="Q215" s="166" t="str">
        <v/>
      </c>
      <c r="R215" s="166" t="str">
        <v/>
      </c>
      <c r="S215" s="166" t="str">
        <v/>
      </c>
      <c r="T215" s="166" t="str">
        <v/>
      </c>
      <c r="U215" s="166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2"/>
      <c r="L216" s="172"/>
      <c r="M216" s="172"/>
      <c r="N216" s="172"/>
      <c r="O216" s="172"/>
      <c r="Q216" s="166" t="str">
        <v/>
      </c>
      <c r="R216" s="166" t="str">
        <v/>
      </c>
      <c r="S216" s="166" t="str">
        <v/>
      </c>
      <c r="T216" s="166" t="str">
        <v/>
      </c>
      <c r="U216" s="166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6"/>
      <c r="K217" s="172"/>
      <c r="L217" s="172"/>
      <c r="M217" s="172"/>
      <c r="N217" s="172"/>
      <c r="O217" s="172"/>
      <c r="Q217" s="166" t="str">
        <v/>
      </c>
      <c r="R217" s="166" t="str">
        <v/>
      </c>
      <c r="S217" s="166" t="str">
        <v/>
      </c>
      <c r="T217" s="166" t="str">
        <v/>
      </c>
      <c r="U217" s="166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2"/>
      <c r="L218" s="172"/>
      <c r="M218" s="172"/>
      <c r="N218" s="172"/>
      <c r="O218" s="172"/>
      <c r="Q218" s="166" t="str">
        <v/>
      </c>
      <c r="R218" s="166" t="str">
        <v/>
      </c>
      <c r="S218" s="166" t="str">
        <v/>
      </c>
      <c r="T218" s="166" t="str">
        <v/>
      </c>
      <c r="U218" s="166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6"/>
      <c r="K219" s="172"/>
      <c r="L219" s="172"/>
      <c r="M219" s="172"/>
      <c r="N219" s="172"/>
      <c r="O219" s="172"/>
      <c r="Q219" s="166" t="str">
        <v/>
      </c>
      <c r="R219" s="166" t="str">
        <v/>
      </c>
      <c r="S219" s="166" t="str">
        <v/>
      </c>
      <c r="T219" s="166" t="str">
        <v/>
      </c>
      <c r="U219" s="166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2"/>
      <c r="L220" s="172"/>
      <c r="M220" s="172"/>
      <c r="N220" s="172"/>
      <c r="O220" s="172"/>
      <c r="Q220" s="166" t="str">
        <v/>
      </c>
      <c r="R220" s="166" t="str">
        <v/>
      </c>
      <c r="S220" s="166" t="str">
        <v/>
      </c>
      <c r="T220" s="166" t="str">
        <v/>
      </c>
      <c r="U220" s="166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6"/>
      <c r="K221" s="172"/>
      <c r="L221" s="172"/>
      <c r="M221" s="172"/>
      <c r="N221" s="172"/>
      <c r="O221" s="172"/>
      <c r="Q221" s="166" t="str">
        <v/>
      </c>
      <c r="R221" s="166" t="str">
        <v/>
      </c>
      <c r="S221" s="166" t="str">
        <v/>
      </c>
      <c r="T221" s="166" t="str">
        <v/>
      </c>
      <c r="U221" s="166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2"/>
      <c r="L222" s="172"/>
      <c r="M222" s="172"/>
      <c r="N222" s="172"/>
      <c r="O222" s="172"/>
      <c r="Q222" s="166" t="str">
        <v/>
      </c>
      <c r="R222" s="166" t="str">
        <v/>
      </c>
      <c r="S222" s="166" t="str">
        <v/>
      </c>
      <c r="T222" s="166" t="str">
        <v/>
      </c>
      <c r="U222" s="166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6"/>
      <c r="K223" s="172"/>
      <c r="L223" s="172"/>
      <c r="M223" s="172"/>
      <c r="N223" s="172"/>
      <c r="O223" s="172"/>
      <c r="Q223" s="166" t="str">
        <v/>
      </c>
      <c r="R223" s="166" t="str">
        <v/>
      </c>
      <c r="S223" s="166" t="str">
        <v/>
      </c>
      <c r="T223" s="166" t="str">
        <v/>
      </c>
      <c r="U223" s="166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2"/>
      <c r="L224" s="172"/>
      <c r="M224" s="172"/>
      <c r="N224" s="172"/>
      <c r="O224" s="172"/>
      <c r="Q224" s="166" t="str">
        <v/>
      </c>
      <c r="R224" s="166" t="str">
        <v/>
      </c>
      <c r="S224" s="166" t="str">
        <v/>
      </c>
      <c r="T224" s="166" t="str">
        <v/>
      </c>
      <c r="U224" s="166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6"/>
      <c r="K225" s="172"/>
      <c r="L225" s="172"/>
      <c r="M225" s="172"/>
      <c r="N225" s="172"/>
      <c r="O225" s="172"/>
      <c r="Q225" s="166" t="str">
        <v/>
      </c>
      <c r="R225" s="166" t="str">
        <v/>
      </c>
      <c r="S225" s="166" t="str">
        <v/>
      </c>
      <c r="T225" s="166" t="str">
        <v/>
      </c>
      <c r="U225" s="166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2"/>
      <c r="L226" s="172"/>
      <c r="M226" s="172"/>
      <c r="N226" s="172"/>
      <c r="O226" s="172"/>
      <c r="Q226" s="166" t="str">
        <v/>
      </c>
      <c r="R226" s="166" t="str">
        <v/>
      </c>
      <c r="S226" s="166" t="str">
        <v/>
      </c>
      <c r="T226" s="166" t="str">
        <v/>
      </c>
      <c r="U226" s="166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6"/>
      <c r="K227" s="172"/>
      <c r="L227" s="172"/>
      <c r="M227" s="172"/>
      <c r="N227" s="172"/>
      <c r="O227" s="172"/>
      <c r="Q227" s="166" t="str">
        <v/>
      </c>
      <c r="R227" s="166" t="str">
        <v/>
      </c>
      <c r="S227" s="166" t="str">
        <v/>
      </c>
      <c r="T227" s="166" t="str">
        <v/>
      </c>
      <c r="U227" s="166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2"/>
      <c r="L228" s="172"/>
      <c r="M228" s="172"/>
      <c r="N228" s="172"/>
      <c r="O228" s="172"/>
      <c r="Q228" s="166" t="str">
        <v/>
      </c>
      <c r="R228" s="166" t="str">
        <v/>
      </c>
      <c r="S228" s="166" t="str">
        <v/>
      </c>
      <c r="T228" s="166" t="str">
        <v/>
      </c>
      <c r="U228" s="166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6"/>
      <c r="K229" s="172"/>
      <c r="L229" s="172"/>
      <c r="M229" s="172"/>
      <c r="N229" s="172"/>
      <c r="O229" s="172"/>
      <c r="Q229" s="166" t="str">
        <v/>
      </c>
      <c r="R229" s="166" t="str">
        <v/>
      </c>
      <c r="S229" s="166" t="str">
        <v/>
      </c>
      <c r="T229" s="166" t="str">
        <v/>
      </c>
      <c r="U229" s="166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2"/>
      <c r="L230" s="172"/>
      <c r="M230" s="172"/>
      <c r="N230" s="172"/>
      <c r="O230" s="172"/>
      <c r="Q230" s="166" t="str">
        <v/>
      </c>
      <c r="R230" s="166" t="str">
        <v/>
      </c>
      <c r="S230" s="166" t="str">
        <v/>
      </c>
      <c r="T230" s="166" t="str">
        <v/>
      </c>
      <c r="U230" s="166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6"/>
      <c r="K231" s="172"/>
      <c r="L231" s="172"/>
      <c r="M231" s="172"/>
      <c r="N231" s="172"/>
      <c r="O231" s="172"/>
      <c r="Q231" s="166" t="str">
        <v/>
      </c>
      <c r="R231" s="166" t="str">
        <v/>
      </c>
      <c r="S231" s="166" t="str">
        <v/>
      </c>
      <c r="T231" s="166" t="str">
        <v/>
      </c>
      <c r="U231" s="166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2"/>
      <c r="L232" s="172"/>
      <c r="M232" s="172"/>
      <c r="N232" s="172"/>
      <c r="O232" s="172"/>
      <c r="Q232" s="166" t="str">
        <v/>
      </c>
      <c r="R232" s="166" t="str">
        <v/>
      </c>
      <c r="S232" s="166" t="str">
        <v/>
      </c>
      <c r="T232" s="166" t="str">
        <v/>
      </c>
      <c r="U232" s="166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6"/>
      <c r="K233" s="172"/>
      <c r="L233" s="172"/>
      <c r="M233" s="172"/>
      <c r="N233" s="172"/>
      <c r="O233" s="172"/>
      <c r="Q233" s="166" t="str">
        <v/>
      </c>
      <c r="R233" s="166" t="str">
        <v/>
      </c>
      <c r="S233" s="166" t="str">
        <v/>
      </c>
      <c r="T233" s="166" t="str">
        <v/>
      </c>
      <c r="U233" s="166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2"/>
      <c r="L234" s="172"/>
      <c r="M234" s="172"/>
      <c r="N234" s="172"/>
      <c r="O234" s="172"/>
      <c r="Q234" s="166" t="str">
        <v/>
      </c>
      <c r="R234" s="166" t="str">
        <v/>
      </c>
      <c r="S234" s="166" t="str">
        <v/>
      </c>
      <c r="T234" s="166" t="str">
        <v/>
      </c>
      <c r="U234" s="166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6"/>
      <c r="K235" s="172"/>
      <c r="L235" s="172"/>
      <c r="M235" s="172"/>
      <c r="N235" s="172"/>
      <c r="O235" s="172"/>
      <c r="Q235" s="166" t="str">
        <v/>
      </c>
      <c r="R235" s="166" t="str">
        <v/>
      </c>
      <c r="S235" s="166" t="str">
        <v/>
      </c>
      <c r="T235" s="166" t="str">
        <v/>
      </c>
      <c r="U235" s="166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2"/>
      <c r="L236" s="172"/>
      <c r="M236" s="172"/>
      <c r="N236" s="172"/>
      <c r="O236" s="172"/>
      <c r="Q236" s="166" t="str">
        <v/>
      </c>
      <c r="R236" s="166" t="str">
        <v/>
      </c>
      <c r="S236" s="166" t="str">
        <v/>
      </c>
      <c r="T236" s="166" t="str">
        <v/>
      </c>
      <c r="U236" s="166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6"/>
      <c r="K237" s="172"/>
      <c r="L237" s="172"/>
      <c r="M237" s="172"/>
      <c r="N237" s="172"/>
      <c r="O237" s="172"/>
      <c r="Q237" s="166" t="str">
        <v/>
      </c>
      <c r="R237" s="166" t="str">
        <v/>
      </c>
      <c r="S237" s="166" t="str">
        <v/>
      </c>
      <c r="T237" s="166" t="str">
        <v/>
      </c>
      <c r="U237" s="166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2"/>
      <c r="L238" s="172"/>
      <c r="M238" s="172"/>
      <c r="N238" s="172"/>
      <c r="O238" s="172"/>
      <c r="Q238" s="166" t="str">
        <v/>
      </c>
      <c r="R238" s="166" t="str">
        <v/>
      </c>
      <c r="S238" s="166" t="str">
        <v/>
      </c>
      <c r="T238" s="166" t="str">
        <v/>
      </c>
      <c r="U238" s="166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6"/>
      <c r="K239" s="172"/>
      <c r="L239" s="172"/>
      <c r="M239" s="172"/>
      <c r="N239" s="172"/>
      <c r="O239" s="172"/>
      <c r="Q239" s="166" t="str">
        <v/>
      </c>
      <c r="R239" s="166" t="str">
        <v/>
      </c>
      <c r="S239" s="166" t="str">
        <v/>
      </c>
      <c r="T239" s="166" t="str">
        <v/>
      </c>
      <c r="U239" s="166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2"/>
      <c r="L240" s="172"/>
      <c r="M240" s="172"/>
      <c r="N240" s="172"/>
      <c r="O240" s="172"/>
      <c r="Q240" s="166" t="str">
        <v/>
      </c>
      <c r="R240" s="166" t="str">
        <v/>
      </c>
      <c r="S240" s="166" t="str">
        <v/>
      </c>
      <c r="T240" s="166" t="str">
        <v/>
      </c>
      <c r="U240" s="166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6"/>
      <c r="K241" s="172"/>
      <c r="L241" s="172"/>
      <c r="M241" s="172"/>
      <c r="N241" s="172"/>
      <c r="O241" s="172"/>
      <c r="Q241" s="166" t="str">
        <v/>
      </c>
      <c r="R241" s="166" t="str">
        <v/>
      </c>
      <c r="S241" s="166" t="str">
        <v/>
      </c>
      <c r="T241" s="166" t="str">
        <v/>
      </c>
      <c r="U241" s="166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2"/>
      <c r="L242" s="172"/>
      <c r="M242" s="172"/>
      <c r="N242" s="172"/>
      <c r="O242" s="172"/>
      <c r="Q242" s="166" t="str">
        <v/>
      </c>
      <c r="R242" s="166" t="str">
        <v/>
      </c>
      <c r="S242" s="166" t="str">
        <v/>
      </c>
      <c r="T242" s="166" t="str">
        <v/>
      </c>
      <c r="U242" s="166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6"/>
      <c r="K243" s="172"/>
      <c r="L243" s="172"/>
      <c r="M243" s="172"/>
      <c r="N243" s="172"/>
      <c r="O243" s="172"/>
      <c r="Q243" s="166" t="str">
        <v/>
      </c>
      <c r="R243" s="166" t="str">
        <v/>
      </c>
      <c r="S243" s="166" t="str">
        <v/>
      </c>
      <c r="T243" s="166" t="str">
        <v/>
      </c>
      <c r="U243" s="166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2"/>
      <c r="L244" s="172"/>
      <c r="M244" s="172"/>
      <c r="N244" s="172"/>
      <c r="O244" s="172"/>
      <c r="Q244" s="166" t="str">
        <v/>
      </c>
      <c r="R244" s="166" t="str">
        <v/>
      </c>
      <c r="S244" s="166" t="str">
        <v/>
      </c>
      <c r="T244" s="166" t="str">
        <v/>
      </c>
      <c r="U244" s="166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6"/>
      <c r="K245" s="172"/>
      <c r="L245" s="172"/>
      <c r="M245" s="172"/>
      <c r="N245" s="172"/>
      <c r="O245" s="172"/>
      <c r="Q245" s="166" t="str">
        <v/>
      </c>
      <c r="R245" s="166" t="str">
        <v/>
      </c>
      <c r="S245" s="166" t="str">
        <v/>
      </c>
      <c r="T245" s="166" t="str">
        <v/>
      </c>
      <c r="U245" s="166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2"/>
      <c r="L246" s="172"/>
      <c r="M246" s="172"/>
      <c r="N246" s="172"/>
      <c r="O246" s="172"/>
      <c r="Q246" s="166" t="str">
        <v/>
      </c>
      <c r="R246" s="166" t="str">
        <v/>
      </c>
      <c r="S246" s="166" t="str">
        <v/>
      </c>
      <c r="T246" s="166" t="str">
        <v/>
      </c>
      <c r="U246" s="166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6"/>
      <c r="K247" s="172"/>
      <c r="L247" s="172"/>
      <c r="M247" s="172"/>
      <c r="N247" s="172"/>
      <c r="O247" s="172"/>
      <c r="Q247" s="166" t="str">
        <v/>
      </c>
      <c r="R247" s="166" t="str">
        <v/>
      </c>
      <c r="S247" s="166" t="str">
        <v/>
      </c>
      <c r="T247" s="166" t="str">
        <v/>
      </c>
      <c r="U247" s="166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2"/>
      <c r="L248" s="172"/>
      <c r="M248" s="172"/>
      <c r="N248" s="172"/>
      <c r="O248" s="172"/>
      <c r="Q248" s="166" t="str">
        <v/>
      </c>
      <c r="R248" s="166" t="str">
        <v/>
      </c>
      <c r="S248" s="166" t="str">
        <v/>
      </c>
      <c r="T248" s="166" t="str">
        <v/>
      </c>
      <c r="U248" s="166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6"/>
      <c r="K249" s="172"/>
      <c r="L249" s="172"/>
      <c r="M249" s="172"/>
      <c r="N249" s="172"/>
      <c r="O249" s="172"/>
      <c r="Q249" s="166" t="str">
        <v/>
      </c>
      <c r="R249" s="166" t="str">
        <v/>
      </c>
      <c r="S249" s="166" t="str">
        <v/>
      </c>
      <c r="T249" s="166" t="str">
        <v/>
      </c>
      <c r="U249" s="166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2"/>
      <c r="L250" s="172"/>
      <c r="M250" s="172"/>
      <c r="N250" s="172"/>
      <c r="O250" s="172"/>
      <c r="Q250" s="166" t="str">
        <v/>
      </c>
      <c r="R250" s="166" t="str">
        <v/>
      </c>
      <c r="S250" s="166" t="str">
        <v/>
      </c>
      <c r="T250" s="166" t="str">
        <v/>
      </c>
      <c r="U250" s="166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6"/>
      <c r="K251" s="172"/>
      <c r="L251" s="172"/>
      <c r="M251" s="172"/>
      <c r="N251" s="172"/>
      <c r="O251" s="172"/>
      <c r="Q251" s="166" t="str">
        <v/>
      </c>
      <c r="R251" s="166" t="str">
        <v/>
      </c>
      <c r="S251" s="166" t="str">
        <v/>
      </c>
      <c r="T251" s="166" t="str">
        <v/>
      </c>
      <c r="U251" s="166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2"/>
      <c r="L252" s="172"/>
      <c r="M252" s="172"/>
      <c r="N252" s="172"/>
      <c r="O252" s="172"/>
      <c r="Q252" s="166" t="str">
        <v/>
      </c>
      <c r="R252" s="166" t="str">
        <v/>
      </c>
      <c r="S252" s="166" t="str">
        <v/>
      </c>
      <c r="T252" s="166" t="str">
        <v/>
      </c>
      <c r="U252" s="166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6"/>
      <c r="K253" s="172"/>
      <c r="L253" s="172"/>
      <c r="M253" s="172"/>
      <c r="N253" s="172"/>
      <c r="O253" s="172"/>
      <c r="Q253" s="166" t="str">
        <v/>
      </c>
      <c r="R253" s="166" t="str">
        <v/>
      </c>
      <c r="S253" s="166" t="str">
        <v/>
      </c>
      <c r="T253" s="166" t="str">
        <v/>
      </c>
      <c r="U253" s="166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2"/>
      <c r="L254" s="172"/>
      <c r="M254" s="172"/>
      <c r="N254" s="172"/>
      <c r="O254" s="172"/>
      <c r="Q254" s="166" t="str">
        <v/>
      </c>
      <c r="R254" s="166" t="str">
        <v/>
      </c>
      <c r="S254" s="166" t="str">
        <v/>
      </c>
      <c r="T254" s="166" t="str">
        <v/>
      </c>
      <c r="U254" s="166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6"/>
      <c r="K255" s="172"/>
      <c r="L255" s="172"/>
      <c r="M255" s="172"/>
      <c r="N255" s="172"/>
      <c r="O255" s="172"/>
      <c r="Q255" s="166" t="str">
        <v/>
      </c>
      <c r="R255" s="166" t="str">
        <v/>
      </c>
      <c r="S255" s="166" t="str">
        <v/>
      </c>
      <c r="T255" s="166" t="str">
        <v/>
      </c>
      <c r="U255" s="166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2"/>
      <c r="L256" s="172"/>
      <c r="M256" s="172"/>
      <c r="N256" s="172"/>
      <c r="O256" s="172"/>
      <c r="Q256" s="166" t="str">
        <v/>
      </c>
      <c r="R256" s="166" t="str">
        <v/>
      </c>
      <c r="S256" s="166" t="str">
        <v/>
      </c>
      <c r="T256" s="166" t="str">
        <v/>
      </c>
      <c r="U256" s="166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6"/>
      <c r="K257" s="172"/>
      <c r="L257" s="172"/>
      <c r="M257" s="172"/>
      <c r="N257" s="172"/>
      <c r="O257" s="172"/>
      <c r="Q257" s="166" t="str">
        <v/>
      </c>
      <c r="R257" s="166" t="str">
        <v/>
      </c>
      <c r="S257" s="166" t="str">
        <v/>
      </c>
      <c r="T257" s="166" t="str">
        <v/>
      </c>
      <c r="U257" s="166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2"/>
      <c r="L258" s="172"/>
      <c r="M258" s="172"/>
      <c r="N258" s="172"/>
      <c r="O258" s="172"/>
      <c r="Q258" s="166" t="str">
        <v/>
      </c>
      <c r="R258" s="166" t="str">
        <v/>
      </c>
      <c r="S258" s="166" t="str">
        <v/>
      </c>
      <c r="T258" s="166" t="str">
        <v/>
      </c>
      <c r="U258" s="166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6"/>
      <c r="K259" s="172"/>
      <c r="L259" s="172"/>
      <c r="M259" s="172"/>
      <c r="N259" s="172"/>
      <c r="O259" s="172"/>
      <c r="Q259" s="166" t="str">
        <v/>
      </c>
      <c r="R259" s="166" t="str">
        <v/>
      </c>
      <c r="S259" s="166" t="str">
        <v/>
      </c>
      <c r="T259" s="166" t="str">
        <v/>
      </c>
      <c r="U259" s="166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2"/>
      <c r="L260" s="172"/>
      <c r="M260" s="172"/>
      <c r="N260" s="172"/>
      <c r="O260" s="172"/>
      <c r="Q260" s="166" t="str">
        <v/>
      </c>
      <c r="R260" s="166" t="str">
        <v/>
      </c>
      <c r="S260" s="166" t="str">
        <v/>
      </c>
      <c r="T260" s="166" t="str">
        <v/>
      </c>
      <c r="U260" s="166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6"/>
      <c r="K261" s="172"/>
      <c r="L261" s="172"/>
      <c r="M261" s="172"/>
      <c r="N261" s="172"/>
      <c r="O261" s="172"/>
      <c r="Q261" s="166" t="str">
        <v/>
      </c>
      <c r="R261" s="166" t="str">
        <v/>
      </c>
      <c r="S261" s="166" t="str">
        <v/>
      </c>
      <c r="T261" s="166" t="str">
        <v/>
      </c>
      <c r="U261" s="166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2"/>
      <c r="L262" s="172"/>
      <c r="M262" s="172"/>
      <c r="N262" s="172"/>
      <c r="O262" s="172"/>
      <c r="Q262" s="166" t="str">
        <v/>
      </c>
      <c r="R262" s="166" t="str">
        <v/>
      </c>
      <c r="S262" s="166" t="str">
        <v/>
      </c>
      <c r="T262" s="166" t="str">
        <v/>
      </c>
      <c r="U262" s="166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6"/>
      <c r="K263" s="172"/>
      <c r="L263" s="172"/>
      <c r="M263" s="172"/>
      <c r="N263" s="172"/>
      <c r="O263" s="172"/>
      <c r="Q263" s="166" t="str">
        <v/>
      </c>
      <c r="R263" s="166" t="str">
        <v/>
      </c>
      <c r="S263" s="166" t="str">
        <v/>
      </c>
      <c r="T263" s="166" t="str">
        <v/>
      </c>
      <c r="U263" s="166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2"/>
      <c r="L264" s="172"/>
      <c r="M264" s="172"/>
      <c r="N264" s="172"/>
      <c r="O264" s="172"/>
      <c r="Q264" s="166" t="str">
        <v/>
      </c>
      <c r="R264" s="166" t="str">
        <v/>
      </c>
      <c r="S264" s="166" t="str">
        <v/>
      </c>
      <c r="T264" s="166" t="str">
        <v/>
      </c>
      <c r="U264" s="166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6"/>
      <c r="K265" s="172"/>
      <c r="L265" s="172"/>
      <c r="M265" s="172"/>
      <c r="N265" s="172"/>
      <c r="O265" s="172"/>
      <c r="Q265" s="166" t="str">
        <v/>
      </c>
      <c r="R265" s="166" t="str">
        <v/>
      </c>
      <c r="S265" s="166" t="str">
        <v/>
      </c>
      <c r="T265" s="166" t="str">
        <v/>
      </c>
      <c r="U265" s="166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2"/>
      <c r="L266" s="172"/>
      <c r="M266" s="172"/>
      <c r="N266" s="172"/>
      <c r="O266" s="172"/>
      <c r="Q266" s="166" t="str">
        <v/>
      </c>
      <c r="R266" s="166" t="str">
        <v/>
      </c>
      <c r="S266" s="166" t="str">
        <v/>
      </c>
      <c r="T266" s="166" t="str">
        <v/>
      </c>
      <c r="U266" s="166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6"/>
      <c r="K267" s="172"/>
      <c r="L267" s="172"/>
      <c r="M267" s="172"/>
      <c r="N267" s="172"/>
      <c r="O267" s="172"/>
      <c r="Q267" s="166" t="str">
        <v/>
      </c>
      <c r="R267" s="166" t="str">
        <v/>
      </c>
      <c r="S267" s="166" t="str">
        <v/>
      </c>
      <c r="T267" s="166" t="str">
        <v/>
      </c>
      <c r="U267" s="166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2"/>
      <c r="L268" s="172"/>
      <c r="M268" s="172"/>
      <c r="N268" s="172"/>
      <c r="O268" s="172"/>
      <c r="Q268" s="166" t="str">
        <v/>
      </c>
      <c r="R268" s="166" t="str">
        <v/>
      </c>
      <c r="S268" s="166" t="str">
        <v/>
      </c>
      <c r="T268" s="166" t="str">
        <v/>
      </c>
      <c r="U268" s="166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6"/>
      <c r="K269" s="172"/>
      <c r="L269" s="172"/>
      <c r="M269" s="172"/>
      <c r="N269" s="172"/>
      <c r="O269" s="172"/>
      <c r="Q269" s="166" t="str">
        <v/>
      </c>
      <c r="R269" s="166" t="str">
        <v/>
      </c>
      <c r="S269" s="166" t="str">
        <v/>
      </c>
      <c r="T269" s="166" t="str">
        <v/>
      </c>
      <c r="U269" s="166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2"/>
      <c r="L270" s="172"/>
      <c r="M270" s="172"/>
      <c r="N270" s="172"/>
      <c r="O270" s="172"/>
      <c r="Q270" s="166" t="str">
        <v/>
      </c>
      <c r="R270" s="166" t="str">
        <v/>
      </c>
      <c r="S270" s="166" t="str">
        <v/>
      </c>
      <c r="T270" s="166" t="str">
        <v/>
      </c>
      <c r="U270" s="166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6"/>
      <c r="K271" s="172"/>
      <c r="L271" s="172"/>
      <c r="M271" s="172"/>
      <c r="N271" s="172"/>
      <c r="O271" s="172"/>
      <c r="Q271" s="166" t="str">
        <v/>
      </c>
      <c r="R271" s="166" t="str">
        <v/>
      </c>
      <c r="S271" s="166" t="str">
        <v/>
      </c>
      <c r="T271" s="166" t="str">
        <v/>
      </c>
      <c r="U271" s="166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2"/>
      <c r="L272" s="172"/>
      <c r="M272" s="172"/>
      <c r="N272" s="172"/>
      <c r="O272" s="172"/>
      <c r="Q272" s="166" t="str">
        <v/>
      </c>
      <c r="R272" s="166" t="str">
        <v/>
      </c>
      <c r="S272" s="166" t="str">
        <v/>
      </c>
      <c r="T272" s="166" t="str">
        <v/>
      </c>
      <c r="U272" s="166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6"/>
      <c r="K273" s="172"/>
      <c r="L273" s="172"/>
      <c r="M273" s="172"/>
      <c r="N273" s="172"/>
      <c r="O273" s="172"/>
      <c r="Q273" s="166" t="str">
        <v/>
      </c>
      <c r="R273" s="166" t="str">
        <v/>
      </c>
      <c r="S273" s="166" t="str">
        <v/>
      </c>
      <c r="T273" s="166" t="str">
        <v/>
      </c>
      <c r="U273" s="166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2"/>
      <c r="L274" s="172"/>
      <c r="M274" s="172"/>
      <c r="N274" s="172"/>
      <c r="O274" s="172"/>
      <c r="Q274" s="166" t="str">
        <v/>
      </c>
      <c r="R274" s="166" t="str">
        <v/>
      </c>
      <c r="S274" s="166" t="str">
        <v/>
      </c>
      <c r="T274" s="166" t="str">
        <v/>
      </c>
      <c r="U274" s="166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6"/>
      <c r="K275" s="172"/>
      <c r="L275" s="172"/>
      <c r="M275" s="172"/>
      <c r="N275" s="172"/>
      <c r="O275" s="172"/>
      <c r="Q275" s="166" t="str">
        <v/>
      </c>
      <c r="R275" s="166" t="str">
        <v/>
      </c>
      <c r="S275" s="166" t="str">
        <v/>
      </c>
      <c r="T275" s="166" t="str">
        <v/>
      </c>
      <c r="U275" s="166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2"/>
      <c r="L276" s="172"/>
      <c r="M276" s="172"/>
      <c r="N276" s="172"/>
      <c r="O276" s="172"/>
      <c r="Q276" s="166" t="str">
        <v/>
      </c>
      <c r="R276" s="166" t="str">
        <v/>
      </c>
      <c r="S276" s="166" t="str">
        <v/>
      </c>
      <c r="T276" s="166" t="str">
        <v/>
      </c>
      <c r="U276" s="166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6"/>
      <c r="K277" s="172"/>
      <c r="L277" s="172"/>
      <c r="M277" s="172"/>
      <c r="N277" s="172"/>
      <c r="O277" s="172"/>
      <c r="Q277" s="166" t="str">
        <v/>
      </c>
      <c r="R277" s="166" t="str">
        <v/>
      </c>
      <c r="S277" s="166" t="str">
        <v/>
      </c>
      <c r="T277" s="166" t="str">
        <v/>
      </c>
      <c r="U277" s="166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2"/>
      <c r="L278" s="172"/>
      <c r="M278" s="172"/>
      <c r="N278" s="172"/>
      <c r="O278" s="172"/>
      <c r="Q278" s="166" t="str">
        <v/>
      </c>
      <c r="R278" s="166" t="str">
        <v/>
      </c>
      <c r="S278" s="166" t="str">
        <v/>
      </c>
      <c r="T278" s="166" t="str">
        <v/>
      </c>
      <c r="U278" s="166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6"/>
      <c r="K279" s="172"/>
      <c r="L279" s="172"/>
      <c r="M279" s="172"/>
      <c r="N279" s="172"/>
      <c r="O279" s="172"/>
      <c r="Q279" s="166" t="str">
        <v/>
      </c>
      <c r="R279" s="166" t="str">
        <v/>
      </c>
      <c r="S279" s="166" t="str">
        <v/>
      </c>
      <c r="T279" s="166" t="str">
        <v/>
      </c>
      <c r="U279" s="166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2"/>
      <c r="L280" s="172"/>
      <c r="M280" s="172"/>
      <c r="N280" s="172"/>
      <c r="O280" s="172"/>
      <c r="Q280" s="166" t="str">
        <v/>
      </c>
      <c r="R280" s="166" t="str">
        <v/>
      </c>
      <c r="S280" s="166" t="str">
        <v/>
      </c>
      <c r="T280" s="166" t="str">
        <v/>
      </c>
      <c r="U280" s="166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6"/>
      <c r="K281" s="172"/>
      <c r="L281" s="172"/>
      <c r="M281" s="172"/>
      <c r="N281" s="172"/>
      <c r="O281" s="172"/>
      <c r="Q281" s="166" t="str">
        <v/>
      </c>
      <c r="R281" s="166" t="str">
        <v/>
      </c>
      <c r="S281" s="166" t="str">
        <v/>
      </c>
      <c r="T281" s="166" t="str">
        <v/>
      </c>
      <c r="U281" s="166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2"/>
      <c r="L282" s="172"/>
      <c r="M282" s="172"/>
      <c r="N282" s="172"/>
      <c r="O282" s="172"/>
      <c r="Q282" s="166" t="str">
        <v/>
      </c>
      <c r="R282" s="166" t="str">
        <v/>
      </c>
      <c r="S282" s="166" t="str">
        <v/>
      </c>
      <c r="T282" s="166" t="str">
        <v/>
      </c>
      <c r="U282" s="166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6"/>
      <c r="K283" s="172"/>
      <c r="L283" s="172"/>
      <c r="M283" s="172"/>
      <c r="N283" s="172"/>
      <c r="O283" s="172"/>
      <c r="Q283" s="166" t="str">
        <v/>
      </c>
      <c r="R283" s="166" t="str">
        <v/>
      </c>
      <c r="S283" s="166" t="str">
        <v/>
      </c>
      <c r="T283" s="166" t="str">
        <v/>
      </c>
      <c r="U283" s="166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2"/>
      <c r="L284" s="172"/>
      <c r="M284" s="172"/>
      <c r="N284" s="172"/>
      <c r="O284" s="172"/>
      <c r="Q284" s="166" t="str">
        <v/>
      </c>
      <c r="R284" s="166" t="str">
        <v/>
      </c>
      <c r="S284" s="166" t="str">
        <v/>
      </c>
      <c r="T284" s="166" t="str">
        <v/>
      </c>
      <c r="U284" s="166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6"/>
      <c r="K285" s="172"/>
      <c r="L285" s="172"/>
      <c r="M285" s="172"/>
      <c r="N285" s="172"/>
      <c r="O285" s="172"/>
      <c r="Q285" s="166" t="str">
        <v/>
      </c>
      <c r="R285" s="166" t="str">
        <v/>
      </c>
      <c r="S285" s="166" t="str">
        <v/>
      </c>
      <c r="T285" s="166" t="str">
        <v/>
      </c>
      <c r="U285" s="166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2"/>
      <c r="L286" s="172"/>
      <c r="M286" s="172"/>
      <c r="N286" s="172"/>
      <c r="O286" s="172"/>
      <c r="Q286" s="166" t="str">
        <v/>
      </c>
      <c r="R286" s="166" t="str">
        <v/>
      </c>
      <c r="S286" s="166" t="str">
        <v/>
      </c>
      <c r="T286" s="166" t="str">
        <v/>
      </c>
      <c r="U286" s="166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6"/>
      <c r="K287" s="172"/>
      <c r="L287" s="172"/>
      <c r="M287" s="172"/>
      <c r="N287" s="172"/>
      <c r="O287" s="172"/>
      <c r="Q287" s="166" t="str">
        <v/>
      </c>
      <c r="R287" s="166" t="str">
        <v/>
      </c>
      <c r="S287" s="166" t="str">
        <v/>
      </c>
      <c r="T287" s="166" t="str">
        <v/>
      </c>
      <c r="U287" s="166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2"/>
      <c r="L288" s="172"/>
      <c r="M288" s="172"/>
      <c r="N288" s="172"/>
      <c r="O288" s="172"/>
      <c r="Q288" s="166" t="str">
        <v/>
      </c>
      <c r="R288" s="166" t="str">
        <v/>
      </c>
      <c r="S288" s="166" t="str">
        <v/>
      </c>
      <c r="T288" s="166" t="str">
        <v/>
      </c>
      <c r="U288" s="166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6"/>
      <c r="K289" s="172"/>
      <c r="L289" s="172"/>
      <c r="M289" s="172"/>
      <c r="N289" s="172"/>
      <c r="O289" s="172"/>
      <c r="Q289" s="166" t="str">
        <v/>
      </c>
      <c r="R289" s="166" t="str">
        <v/>
      </c>
      <c r="S289" s="166" t="str">
        <v/>
      </c>
      <c r="T289" s="166" t="str">
        <v/>
      </c>
      <c r="U289" s="166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2"/>
      <c r="L290" s="172"/>
      <c r="M290" s="172"/>
      <c r="N290" s="172"/>
      <c r="O290" s="172"/>
      <c r="Q290" s="166" t="str">
        <v/>
      </c>
      <c r="R290" s="166" t="str">
        <v/>
      </c>
      <c r="S290" s="166" t="str">
        <v/>
      </c>
      <c r="T290" s="166" t="str">
        <v/>
      </c>
      <c r="U290" s="166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6"/>
      <c r="K291" s="172"/>
      <c r="L291" s="172"/>
      <c r="M291" s="172"/>
      <c r="N291" s="172"/>
      <c r="O291" s="172"/>
      <c r="Q291" s="166" t="str">
        <v/>
      </c>
      <c r="R291" s="166" t="str">
        <v/>
      </c>
      <c r="S291" s="166" t="str">
        <v/>
      </c>
      <c r="T291" s="166" t="str">
        <v/>
      </c>
      <c r="U291" s="166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2"/>
      <c r="L292" s="172"/>
      <c r="M292" s="172"/>
      <c r="N292" s="172"/>
      <c r="O292" s="172"/>
      <c r="Q292" s="166" t="str">
        <v/>
      </c>
      <c r="R292" s="166" t="str">
        <v/>
      </c>
      <c r="S292" s="166" t="str">
        <v/>
      </c>
      <c r="T292" s="166" t="str">
        <v/>
      </c>
      <c r="U292" s="166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6"/>
      <c r="K293" s="172"/>
      <c r="L293" s="172"/>
      <c r="M293" s="172"/>
      <c r="N293" s="172"/>
      <c r="O293" s="172"/>
      <c r="Q293" s="166" t="str">
        <v/>
      </c>
      <c r="R293" s="166" t="str">
        <v/>
      </c>
      <c r="S293" s="166" t="str">
        <v/>
      </c>
      <c r="T293" s="166" t="str">
        <v/>
      </c>
      <c r="U293" s="166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6"/>
      <c r="K294" s="172"/>
      <c r="L294" s="172"/>
      <c r="M294" s="172"/>
      <c r="N294" s="172"/>
      <c r="O294" s="172"/>
      <c r="Q294" s="166" t="str">
        <v/>
      </c>
      <c r="R294" s="166" t="str">
        <v/>
      </c>
      <c r="S294" s="166" t="str">
        <v/>
      </c>
      <c r="T294" s="166" t="str">
        <v/>
      </c>
      <c r="U294" s="166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6"/>
      <c r="K295" s="172"/>
      <c r="L295" s="172"/>
      <c r="M295" s="172"/>
      <c r="N295" s="172"/>
      <c r="O295" s="172"/>
      <c r="Q295" s="166" t="str">
        <v/>
      </c>
      <c r="R295" s="166" t="str">
        <v/>
      </c>
      <c r="S295" s="166" t="str">
        <v/>
      </c>
      <c r="T295" s="166" t="str">
        <v/>
      </c>
      <c r="U295" s="166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6"/>
      <c r="K296" s="172"/>
      <c r="L296" s="172"/>
      <c r="M296" s="172"/>
      <c r="N296" s="172"/>
      <c r="O296" s="172"/>
      <c r="Q296" s="166" t="str">
        <v/>
      </c>
      <c r="R296" s="166" t="str">
        <v/>
      </c>
      <c r="S296" s="166" t="str">
        <v/>
      </c>
      <c r="T296" s="166" t="str">
        <v/>
      </c>
      <c r="U296" s="166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6"/>
      <c r="K297" s="172"/>
      <c r="L297" s="172"/>
      <c r="M297" s="172"/>
      <c r="N297" s="172"/>
      <c r="O297" s="172"/>
      <c r="Q297" s="166" t="str">
        <v/>
      </c>
      <c r="R297" s="166" t="str">
        <v/>
      </c>
      <c r="S297" s="166" t="str">
        <v/>
      </c>
      <c r="T297" s="166" t="str">
        <v/>
      </c>
      <c r="U297" s="166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6"/>
      <c r="K298" s="172"/>
      <c r="L298" s="172"/>
      <c r="M298" s="172"/>
      <c r="N298" s="172"/>
      <c r="O298" s="172"/>
      <c r="Q298" s="166" t="str">
        <v/>
      </c>
      <c r="R298" s="166" t="str">
        <v/>
      </c>
      <c r="S298" s="166" t="str">
        <v/>
      </c>
      <c r="T298" s="166" t="str">
        <v/>
      </c>
      <c r="U298" s="166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6"/>
      <c r="K299" s="172"/>
      <c r="L299" s="172"/>
      <c r="M299" s="172"/>
      <c r="N299" s="172"/>
      <c r="O299" s="172"/>
      <c r="Q299" s="166" t="str">
        <v/>
      </c>
      <c r="R299" s="166" t="str">
        <v/>
      </c>
      <c r="S299" s="166" t="str">
        <v/>
      </c>
      <c r="T299" s="166" t="str">
        <v/>
      </c>
      <c r="U299" s="166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6"/>
      <c r="K300" s="172"/>
      <c r="L300" s="172"/>
      <c r="M300" s="172"/>
      <c r="N300" s="172"/>
      <c r="O300" s="172"/>
      <c r="Q300" s="166" t="str">
        <v/>
      </c>
      <c r="R300" s="166" t="str">
        <v/>
      </c>
      <c r="S300" s="166" t="str">
        <v/>
      </c>
      <c r="T300" s="166" t="str">
        <v/>
      </c>
      <c r="U300" s="166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6"/>
      <c r="K301" s="172"/>
      <c r="L301" s="172"/>
      <c r="M301" s="172"/>
      <c r="N301" s="172"/>
      <c r="O301" s="172"/>
      <c r="Q301" s="166" t="str">
        <v/>
      </c>
      <c r="R301" s="166" t="str">
        <v/>
      </c>
      <c r="S301" s="166" t="str">
        <v/>
      </c>
      <c r="T301" s="166" t="str">
        <v/>
      </c>
      <c r="U301" s="166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6"/>
      <c r="K302" s="172"/>
      <c r="L302" s="172"/>
      <c r="M302" s="172"/>
      <c r="N302" s="172"/>
      <c r="O302" s="172"/>
      <c r="Q302" s="166" t="str">
        <v/>
      </c>
      <c r="R302" s="166" t="str">
        <v/>
      </c>
      <c r="S302" s="166" t="str">
        <v/>
      </c>
      <c r="T302" s="166" t="str">
        <v/>
      </c>
      <c r="U302" s="166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6"/>
      <c r="K303" s="172"/>
      <c r="L303" s="172"/>
      <c r="M303" s="172"/>
      <c r="N303" s="172"/>
      <c r="O303" s="172"/>
      <c r="Q303" s="166" t="str">
        <v/>
      </c>
      <c r="R303" s="166" t="str">
        <v/>
      </c>
      <c r="S303" s="166" t="str">
        <v/>
      </c>
      <c r="T303" s="166" t="str">
        <v/>
      </c>
      <c r="U303" s="166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6"/>
      <c r="K304" s="172"/>
      <c r="L304" s="172"/>
      <c r="M304" s="172"/>
      <c r="N304" s="172"/>
      <c r="O304" s="172"/>
      <c r="Q304" s="166" t="str">
        <v/>
      </c>
      <c r="R304" s="166" t="str">
        <v/>
      </c>
      <c r="S304" s="166" t="str">
        <v/>
      </c>
      <c r="T304" s="166" t="str">
        <v/>
      </c>
      <c r="U304" s="166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8" priority="27">
      <formula>_xlfn.LET(_xlpm.x, W4, AND(NOT(_xlfn.ISFORMULA(_xlpm.x)), _xlpm.x&lt;&gt;""))</formula>
    </cfRule>
  </conditionalFormatting>
  <conditionalFormatting sqref="W5:AA203 X4:AA4">
    <cfRule type="expression" dxfId="177" priority="23">
      <formula>_xlfn.LET(_xlpm.x, W4, AND(NOT(_xlfn.ISFORMULA(_xlpm.x)), _xlpm.x&lt;&gt;""))</formula>
    </cfRule>
  </conditionalFormatting>
  <conditionalFormatting sqref="W5:AA203 X4:AA4">
    <cfRule type="expression" dxfId="176" priority="22">
      <formula>_xlfn.LET(_xlpm.x, W4, AND(NOT(_xlfn.ISFORMULA(_xlpm.x)), _xlpm.x&lt;&gt;""))</formula>
    </cfRule>
  </conditionalFormatting>
  <conditionalFormatting sqref="W4:AA203">
    <cfRule type="expression" dxfId="175" priority="21">
      <formula>_xlfn.LET(_xlpm.x, W4, AND(NOT(_xlfn.ISFORMULA(_xlpm.x)), _xlpm.x&lt;&gt;""))</formula>
    </cfRule>
  </conditionalFormatting>
  <conditionalFormatting sqref="K1:O1048576">
    <cfRule type="cellIs" dxfId="174" priority="16" operator="equal">
      <formula>"C1"</formula>
    </cfRule>
    <cfRule type="cellIs" dxfId="173" priority="17" operator="between">
      <formula>"G1"</formula>
      <formula>"G5"</formula>
    </cfRule>
    <cfRule type="cellIs" dxfId="17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71" priority="11" operator="equal">
      <formula>"C1"</formula>
    </cfRule>
    <cfRule type="cellIs" dxfId="170" priority="12" operator="between">
      <formula>"G1"</formula>
      <formula>"G4"</formula>
    </cfRule>
    <cfRule type="cellIs" dxfId="169" priority="13" operator="between">
      <formula>"GA"</formula>
      <formula>"GQ"</formula>
    </cfRule>
    <cfRule type="cellIs" dxfId="168" priority="14" operator="between">
      <formula>"M1"</formula>
      <formula>"M4"</formula>
    </cfRule>
  </conditionalFormatting>
  <conditionalFormatting sqref="E52:E54">
    <cfRule type="cellIs" dxfId="167" priority="7" operator="equal">
      <formula>"C1"</formula>
    </cfRule>
    <cfRule type="cellIs" dxfId="166" priority="8" operator="between">
      <formula>"G1"</formula>
      <formula>"G4"</formula>
    </cfRule>
    <cfRule type="cellIs" dxfId="165" priority="9" operator="between">
      <formula>"GA"</formula>
      <formula>"GQ"</formula>
    </cfRule>
    <cfRule type="cellIs" dxfId="164" priority="10" operator="between">
      <formula>"M1"</formula>
      <formula>"M4"</formula>
    </cfRule>
  </conditionalFormatting>
  <conditionalFormatting sqref="F52:F54">
    <cfRule type="cellIs" dxfId="163" priority="3" operator="equal">
      <formula>"C1"</formula>
    </cfRule>
    <cfRule type="cellIs" dxfId="162" priority="4" operator="between">
      <formula>"G1"</formula>
      <formula>"G4"</formula>
    </cfRule>
    <cfRule type="cellIs" dxfId="161" priority="5" operator="between">
      <formula>"GA"</formula>
      <formula>"GQ"</formula>
    </cfRule>
    <cfRule type="cellIs" dxfId="16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5" t="s">
        <v>36</v>
      </c>
      <c r="B3" s="115" t="s">
        <v>37</v>
      </c>
      <c r="C3" s="115" t="s">
        <v>7</v>
      </c>
      <c r="D3" s="115" t="s">
        <v>8</v>
      </c>
      <c r="E3" s="115" t="s">
        <v>9</v>
      </c>
      <c r="F3" s="115" t="s">
        <v>10</v>
      </c>
      <c r="G3" s="115" t="s">
        <v>11</v>
      </c>
      <c r="H3" s="115" t="s">
        <v>275</v>
      </c>
      <c r="I3" s="14"/>
      <c r="J3" s="115"/>
      <c r="K3" s="115" t="s">
        <v>7</v>
      </c>
      <c r="L3" s="115" t="s">
        <v>8</v>
      </c>
      <c r="M3" s="115" t="s">
        <v>9</v>
      </c>
      <c r="N3" s="115" t="s">
        <v>10</v>
      </c>
      <c r="O3" s="115" t="s">
        <v>11</v>
      </c>
      <c r="Q3" s="115" t="s">
        <v>7</v>
      </c>
      <c r="R3" s="115" t="s">
        <v>8</v>
      </c>
      <c r="S3" s="115" t="s">
        <v>9</v>
      </c>
      <c r="T3" s="115" t="s">
        <v>10</v>
      </c>
      <c r="U3" s="115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4" t="s">
        <v>271</v>
      </c>
      <c r="B4" s="172" t="s">
        <v>38</v>
      </c>
      <c r="C4" s="174">
        <f>COUNTIF(K:K, $A4)</f>
        <v>0</v>
      </c>
      <c r="D4" s="174">
        <f t="shared" ref="D4:G23" si="0">COUNTIF(L:L, $A4)</f>
        <v>0</v>
      </c>
      <c r="E4" s="174">
        <f t="shared" si="0"/>
        <v>0</v>
      </c>
      <c r="F4" s="174">
        <f t="shared" si="0"/>
        <v>0</v>
      </c>
      <c r="G4" s="174">
        <f t="shared" si="0"/>
        <v>0</v>
      </c>
      <c r="H4" s="172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4" t="s">
        <v>14</v>
      </c>
      <c r="B5" s="172" t="s">
        <v>39</v>
      </c>
      <c r="C5" s="174">
        <f t="shared" ref="C5:C23" si="1">COUNTIF(K:K, $A5)</f>
        <v>0</v>
      </c>
      <c r="D5" s="174">
        <f t="shared" si="0"/>
        <v>6</v>
      </c>
      <c r="E5" s="174">
        <f t="shared" si="0"/>
        <v>0</v>
      </c>
      <c r="F5" s="174">
        <f t="shared" si="0"/>
        <v>9</v>
      </c>
      <c r="G5" s="174">
        <f t="shared" si="0"/>
        <v>0</v>
      </c>
      <c r="H5" s="172">
        <v>1</v>
      </c>
      <c r="I5" s="78"/>
      <c r="J5" s="166">
        <v>1</v>
      </c>
      <c r="K5" s="167" t="s">
        <v>31</v>
      </c>
      <c r="L5" s="167" t="s">
        <v>31</v>
      </c>
      <c r="M5" s="167" t="s">
        <v>85</v>
      </c>
      <c r="N5" s="167" t="s">
        <v>15</v>
      </c>
      <c r="O5" s="167" t="s">
        <v>12</v>
      </c>
      <c r="Q5" s="166">
        <v>7</v>
      </c>
      <c r="R5" s="166">
        <v>7</v>
      </c>
      <c r="S5" s="166">
        <v>18</v>
      </c>
      <c r="T5" s="166">
        <v>2</v>
      </c>
      <c r="U5" s="166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5" t="s">
        <v>36</v>
      </c>
      <c r="AD5" s="115" t="s">
        <v>7</v>
      </c>
      <c r="AE5" s="115" t="s">
        <v>8</v>
      </c>
      <c r="AF5" s="115" t="s">
        <v>9</v>
      </c>
      <c r="AG5" s="115" t="s">
        <v>10</v>
      </c>
      <c r="AH5" s="115" t="s">
        <v>11</v>
      </c>
      <c r="AI5" s="5"/>
      <c r="AJ5" s="115" t="s">
        <v>36</v>
      </c>
      <c r="AK5" s="115" t="s">
        <v>7</v>
      </c>
      <c r="AL5" s="115" t="s">
        <v>8</v>
      </c>
      <c r="AM5" s="115" t="s">
        <v>9</v>
      </c>
      <c r="AN5" s="115" t="s">
        <v>10</v>
      </c>
      <c r="AO5" s="115" t="s">
        <v>11</v>
      </c>
    </row>
    <row r="6" spans="1:41" ht="15.9" customHeight="1">
      <c r="A6" s="173" t="s">
        <v>15</v>
      </c>
      <c r="B6" s="127" t="s">
        <v>15</v>
      </c>
      <c r="C6" s="173">
        <f t="shared" si="1"/>
        <v>4</v>
      </c>
      <c r="D6" s="173">
        <f t="shared" si="0"/>
        <v>6</v>
      </c>
      <c r="E6" s="173">
        <f t="shared" si="0"/>
        <v>0</v>
      </c>
      <c r="F6" s="173">
        <f t="shared" si="0"/>
        <v>22</v>
      </c>
      <c r="G6" s="173">
        <f t="shared" si="0"/>
        <v>28</v>
      </c>
      <c r="H6" s="127">
        <v>2</v>
      </c>
      <c r="I6" s="78"/>
      <c r="J6" s="23">
        <v>2</v>
      </c>
      <c r="K6" s="167" t="s">
        <v>15</v>
      </c>
      <c r="L6" s="167" t="s">
        <v>82</v>
      </c>
      <c r="M6" s="167" t="s">
        <v>81</v>
      </c>
      <c r="N6" s="167" t="s">
        <v>12</v>
      </c>
      <c r="O6" s="167" t="s">
        <v>16</v>
      </c>
      <c r="Q6" s="166">
        <v>2</v>
      </c>
      <c r="R6" s="166">
        <v>16</v>
      </c>
      <c r="S6" s="166">
        <v>14</v>
      </c>
      <c r="T6" s="166">
        <v>4</v>
      </c>
      <c r="U6" s="166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2" t="s">
        <v>271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5"/>
      <c r="AJ6" s="172" t="s">
        <v>271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</row>
    <row r="7" spans="1:41" ht="15.9" customHeight="1">
      <c r="A7" s="173" t="s">
        <v>16</v>
      </c>
      <c r="B7" s="127" t="s">
        <v>16</v>
      </c>
      <c r="C7" s="173">
        <f t="shared" si="1"/>
        <v>4</v>
      </c>
      <c r="D7" s="173">
        <f t="shared" si="0"/>
        <v>6</v>
      </c>
      <c r="E7" s="173">
        <f t="shared" si="0"/>
        <v>0</v>
      </c>
      <c r="F7" s="173">
        <f t="shared" si="0"/>
        <v>22</v>
      </c>
      <c r="G7" s="173">
        <f t="shared" si="0"/>
        <v>27</v>
      </c>
      <c r="H7" s="127">
        <v>3</v>
      </c>
      <c r="I7" s="78"/>
      <c r="J7" s="166">
        <v>3</v>
      </c>
      <c r="K7" s="167" t="s">
        <v>13</v>
      </c>
      <c r="L7" s="167" t="s">
        <v>28</v>
      </c>
      <c r="M7" s="24" t="s">
        <v>96</v>
      </c>
      <c r="N7" s="167" t="s">
        <v>12</v>
      </c>
      <c r="O7" s="167" t="s">
        <v>16</v>
      </c>
      <c r="Q7" s="166">
        <v>5</v>
      </c>
      <c r="R7" s="166">
        <v>9</v>
      </c>
      <c r="S7" s="166">
        <v>15</v>
      </c>
      <c r="T7" s="166">
        <v>4</v>
      </c>
      <c r="U7" s="166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2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2" t="s">
        <v>14</v>
      </c>
      <c r="AK7" s="172">
        <v>0</v>
      </c>
      <c r="AL7" s="172">
        <v>6</v>
      </c>
      <c r="AM7" s="172">
        <v>0</v>
      </c>
      <c r="AN7" s="172">
        <v>9</v>
      </c>
      <c r="AO7" s="172">
        <v>0</v>
      </c>
    </row>
    <row r="8" spans="1:41" ht="15.9" customHeight="1">
      <c r="A8" s="173" t="s">
        <v>12</v>
      </c>
      <c r="B8" s="127" t="s">
        <v>12</v>
      </c>
      <c r="C8" s="173">
        <f t="shared" si="1"/>
        <v>4</v>
      </c>
      <c r="D8" s="173">
        <f t="shared" si="0"/>
        <v>6</v>
      </c>
      <c r="E8" s="173">
        <f t="shared" si="0"/>
        <v>0</v>
      </c>
      <c r="F8" s="173">
        <f t="shared" si="0"/>
        <v>22</v>
      </c>
      <c r="G8" s="173">
        <f t="shared" si="0"/>
        <v>27</v>
      </c>
      <c r="H8" s="127">
        <v>4</v>
      </c>
      <c r="I8" s="78"/>
      <c r="J8" s="23">
        <v>4</v>
      </c>
      <c r="K8" s="167" t="s">
        <v>29</v>
      </c>
      <c r="L8" s="167" t="s">
        <v>82</v>
      </c>
      <c r="M8" s="167" t="s">
        <v>81</v>
      </c>
      <c r="N8" s="167" t="s">
        <v>16</v>
      </c>
      <c r="O8" s="167" t="s">
        <v>29</v>
      </c>
      <c r="Q8" s="166">
        <v>8</v>
      </c>
      <c r="R8" s="166">
        <v>16</v>
      </c>
      <c r="S8" s="166">
        <v>14</v>
      </c>
      <c r="T8" s="166">
        <v>3</v>
      </c>
      <c r="U8" s="166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7" t="s">
        <v>15</v>
      </c>
      <c r="AD8" s="173">
        <v>4</v>
      </c>
      <c r="AE8" s="173">
        <v>11</v>
      </c>
      <c r="AF8" s="173">
        <v>0</v>
      </c>
      <c r="AG8" s="173">
        <v>22</v>
      </c>
      <c r="AH8" s="173">
        <v>28</v>
      </c>
      <c r="AI8" s="5"/>
      <c r="AJ8" s="127" t="s">
        <v>15</v>
      </c>
      <c r="AK8" s="173">
        <v>4</v>
      </c>
      <c r="AL8" s="173">
        <v>11</v>
      </c>
      <c r="AM8" s="173">
        <v>0</v>
      </c>
      <c r="AN8" s="173">
        <v>22</v>
      </c>
      <c r="AO8" s="173">
        <v>28</v>
      </c>
    </row>
    <row r="9" spans="1:41" ht="15.9" customHeight="1">
      <c r="A9" s="173" t="s">
        <v>13</v>
      </c>
      <c r="B9" s="127" t="s">
        <v>13</v>
      </c>
      <c r="C9" s="173">
        <f t="shared" si="1"/>
        <v>43</v>
      </c>
      <c r="D9" s="173">
        <f t="shared" si="0"/>
        <v>19</v>
      </c>
      <c r="E9" s="173">
        <f t="shared" si="0"/>
        <v>0</v>
      </c>
      <c r="F9" s="173">
        <f t="shared" si="0"/>
        <v>12</v>
      </c>
      <c r="G9" s="173">
        <f t="shared" si="0"/>
        <v>16</v>
      </c>
      <c r="H9" s="127">
        <v>5</v>
      </c>
      <c r="I9" s="78"/>
      <c r="J9" s="166">
        <v>5</v>
      </c>
      <c r="K9" s="167" t="s">
        <v>95</v>
      </c>
      <c r="L9" s="167" t="s">
        <v>12</v>
      </c>
      <c r="M9" s="167" t="s">
        <v>94</v>
      </c>
      <c r="N9" s="167" t="s">
        <v>16</v>
      </c>
      <c r="O9" s="167" t="s">
        <v>16</v>
      </c>
      <c r="Q9" s="166">
        <v>6</v>
      </c>
      <c r="R9" s="166">
        <v>4</v>
      </c>
      <c r="S9" s="166">
        <v>17</v>
      </c>
      <c r="T9" s="166">
        <v>3</v>
      </c>
      <c r="U9" s="166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7" t="s">
        <v>16</v>
      </c>
      <c r="AD9" s="173">
        <v>4</v>
      </c>
      <c r="AE9" s="173">
        <v>11</v>
      </c>
      <c r="AF9" s="173">
        <v>0</v>
      </c>
      <c r="AG9" s="173">
        <v>22</v>
      </c>
      <c r="AH9" s="173">
        <v>27</v>
      </c>
      <c r="AI9" s="5"/>
      <c r="AJ9" s="127" t="s">
        <v>16</v>
      </c>
      <c r="AK9" s="173">
        <v>4</v>
      </c>
      <c r="AL9" s="173">
        <v>11</v>
      </c>
      <c r="AM9" s="173">
        <v>0</v>
      </c>
      <c r="AN9" s="173">
        <v>22</v>
      </c>
      <c r="AO9" s="173">
        <v>27</v>
      </c>
    </row>
    <row r="10" spans="1:41" ht="15.9" customHeight="1">
      <c r="A10" s="173" t="s">
        <v>95</v>
      </c>
      <c r="B10" s="127" t="s">
        <v>95</v>
      </c>
      <c r="C10" s="173">
        <f t="shared" si="1"/>
        <v>43</v>
      </c>
      <c r="D10" s="173">
        <f t="shared" si="0"/>
        <v>19</v>
      </c>
      <c r="E10" s="173">
        <f t="shared" si="0"/>
        <v>0</v>
      </c>
      <c r="F10" s="173">
        <f t="shared" si="0"/>
        <v>12</v>
      </c>
      <c r="G10" s="173">
        <f t="shared" si="0"/>
        <v>16</v>
      </c>
      <c r="H10" s="127">
        <v>6</v>
      </c>
      <c r="I10" s="78"/>
      <c r="J10" s="23">
        <v>6</v>
      </c>
      <c r="K10" s="167" t="s">
        <v>29</v>
      </c>
      <c r="L10" s="167" t="s">
        <v>13</v>
      </c>
      <c r="M10" s="167" t="s">
        <v>82</v>
      </c>
      <c r="N10" s="167" t="s">
        <v>30</v>
      </c>
      <c r="O10" s="167" t="s">
        <v>31</v>
      </c>
      <c r="Q10" s="166">
        <v>8</v>
      </c>
      <c r="R10" s="166">
        <v>5</v>
      </c>
      <c r="S10" s="166">
        <v>16</v>
      </c>
      <c r="T10" s="166">
        <v>10</v>
      </c>
      <c r="U10" s="166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7" t="s">
        <v>12</v>
      </c>
      <c r="AD10" s="173">
        <v>4</v>
      </c>
      <c r="AE10" s="173">
        <v>11</v>
      </c>
      <c r="AF10" s="173">
        <v>0</v>
      </c>
      <c r="AG10" s="173">
        <v>22</v>
      </c>
      <c r="AH10" s="173">
        <v>27</v>
      </c>
      <c r="AI10" s="5"/>
      <c r="AJ10" s="127" t="s">
        <v>12</v>
      </c>
      <c r="AK10" s="173">
        <v>4</v>
      </c>
      <c r="AL10" s="173">
        <v>11</v>
      </c>
      <c r="AM10" s="173">
        <v>0</v>
      </c>
      <c r="AN10" s="173">
        <v>22</v>
      </c>
      <c r="AO10" s="173">
        <v>27</v>
      </c>
    </row>
    <row r="11" spans="1:41" ht="15.9" customHeight="1">
      <c r="A11" s="173" t="s">
        <v>31</v>
      </c>
      <c r="B11" s="127" t="s">
        <v>31</v>
      </c>
      <c r="C11" s="173">
        <f t="shared" si="1"/>
        <v>47</v>
      </c>
      <c r="D11" s="173">
        <f t="shared" si="0"/>
        <v>22</v>
      </c>
      <c r="E11" s="173">
        <f t="shared" si="0"/>
        <v>0</v>
      </c>
      <c r="F11" s="173">
        <f t="shared" si="0"/>
        <v>12</v>
      </c>
      <c r="G11" s="173">
        <f t="shared" si="0"/>
        <v>16</v>
      </c>
      <c r="H11" s="127">
        <v>7</v>
      </c>
      <c r="I11" s="78"/>
      <c r="J11" s="166">
        <v>7</v>
      </c>
      <c r="K11" s="167" t="s">
        <v>95</v>
      </c>
      <c r="L11" s="167" t="s">
        <v>80</v>
      </c>
      <c r="M11" s="167" t="s">
        <v>96</v>
      </c>
      <c r="N11" s="167" t="s">
        <v>30</v>
      </c>
      <c r="O11" s="167" t="s">
        <v>95</v>
      </c>
      <c r="Q11" s="166">
        <v>6</v>
      </c>
      <c r="R11" s="166">
        <v>13</v>
      </c>
      <c r="S11" s="166">
        <v>15</v>
      </c>
      <c r="T11" s="166">
        <v>10</v>
      </c>
      <c r="U11" s="166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7" t="s">
        <v>13</v>
      </c>
      <c r="AD11" s="173">
        <v>43</v>
      </c>
      <c r="AE11" s="173">
        <v>19</v>
      </c>
      <c r="AF11" s="173">
        <v>0</v>
      </c>
      <c r="AG11" s="173">
        <v>12</v>
      </c>
      <c r="AH11" s="173">
        <v>16</v>
      </c>
      <c r="AI11" s="5"/>
      <c r="AJ11" s="127" t="s">
        <v>13</v>
      </c>
      <c r="AK11" s="173">
        <v>43</v>
      </c>
      <c r="AL11" s="173">
        <v>19</v>
      </c>
      <c r="AM11" s="173">
        <v>0</v>
      </c>
      <c r="AN11" s="173">
        <v>12</v>
      </c>
      <c r="AO11" s="173">
        <v>16</v>
      </c>
    </row>
    <row r="12" spans="1:41" ht="15.9" customHeight="1">
      <c r="A12" s="173" t="s">
        <v>29</v>
      </c>
      <c r="B12" s="127" t="s">
        <v>29</v>
      </c>
      <c r="C12" s="173">
        <f t="shared" si="1"/>
        <v>47</v>
      </c>
      <c r="D12" s="173">
        <f t="shared" si="0"/>
        <v>24</v>
      </c>
      <c r="E12" s="173">
        <f t="shared" si="0"/>
        <v>0</v>
      </c>
      <c r="F12" s="173">
        <f t="shared" si="0"/>
        <v>12</v>
      </c>
      <c r="G12" s="173">
        <f t="shared" si="0"/>
        <v>16</v>
      </c>
      <c r="H12" s="127">
        <v>8</v>
      </c>
      <c r="I12" s="78"/>
      <c r="J12" s="23">
        <v>8</v>
      </c>
      <c r="K12" s="167" t="s">
        <v>13</v>
      </c>
      <c r="L12" s="167" t="s">
        <v>31</v>
      </c>
      <c r="M12" s="167" t="s">
        <v>94</v>
      </c>
      <c r="N12" s="167" t="s">
        <v>95</v>
      </c>
      <c r="O12" s="167" t="s">
        <v>95</v>
      </c>
      <c r="Q12" s="166">
        <v>5</v>
      </c>
      <c r="R12" s="166">
        <v>7</v>
      </c>
      <c r="S12" s="166">
        <v>17</v>
      </c>
      <c r="T12" s="166">
        <v>6</v>
      </c>
      <c r="U12" s="166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7" t="s">
        <v>95</v>
      </c>
      <c r="AD12" s="173">
        <v>43</v>
      </c>
      <c r="AE12" s="173">
        <v>20</v>
      </c>
      <c r="AF12" s="173">
        <v>0</v>
      </c>
      <c r="AG12" s="173">
        <v>12</v>
      </c>
      <c r="AH12" s="173">
        <v>16</v>
      </c>
      <c r="AI12" s="5"/>
      <c r="AJ12" s="127" t="s">
        <v>95</v>
      </c>
      <c r="AK12" s="173">
        <v>43</v>
      </c>
      <c r="AL12" s="173">
        <v>20</v>
      </c>
      <c r="AM12" s="173">
        <v>0</v>
      </c>
      <c r="AN12" s="173">
        <v>12</v>
      </c>
      <c r="AO12" s="173">
        <v>16</v>
      </c>
    </row>
    <row r="13" spans="1:41" ht="15.9" customHeight="1">
      <c r="A13" s="173" t="s">
        <v>28</v>
      </c>
      <c r="B13" s="127" t="s">
        <v>28</v>
      </c>
      <c r="C13" s="173">
        <f t="shared" si="1"/>
        <v>4</v>
      </c>
      <c r="D13" s="173">
        <f t="shared" si="0"/>
        <v>5</v>
      </c>
      <c r="E13" s="173">
        <f t="shared" si="0"/>
        <v>0</v>
      </c>
      <c r="F13" s="173">
        <f t="shared" si="0"/>
        <v>21</v>
      </c>
      <c r="G13" s="173">
        <f t="shared" si="0"/>
        <v>27</v>
      </c>
      <c r="H13" s="127">
        <v>9</v>
      </c>
      <c r="I13" s="78"/>
      <c r="J13" s="166">
        <v>9</v>
      </c>
      <c r="K13" s="167" t="s">
        <v>29</v>
      </c>
      <c r="L13" s="167" t="s">
        <v>87</v>
      </c>
      <c r="M13" s="167" t="s">
        <v>96</v>
      </c>
      <c r="N13" s="167" t="s">
        <v>87</v>
      </c>
      <c r="O13" s="167" t="s">
        <v>15</v>
      </c>
      <c r="Q13" s="166">
        <v>8</v>
      </c>
      <c r="R13" s="166">
        <v>19</v>
      </c>
      <c r="S13" s="166">
        <v>15</v>
      </c>
      <c r="T13" s="166">
        <v>19</v>
      </c>
      <c r="U13" s="166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7" t="s">
        <v>31</v>
      </c>
      <c r="AD13" s="173">
        <v>47</v>
      </c>
      <c r="AE13" s="173">
        <v>20</v>
      </c>
      <c r="AF13" s="173">
        <v>0</v>
      </c>
      <c r="AG13" s="173">
        <v>12</v>
      </c>
      <c r="AH13" s="173">
        <v>16</v>
      </c>
      <c r="AI13" s="5"/>
      <c r="AJ13" s="127" t="s">
        <v>31</v>
      </c>
      <c r="AK13" s="173">
        <v>47</v>
      </c>
      <c r="AL13" s="173">
        <v>20</v>
      </c>
      <c r="AM13" s="173">
        <v>0</v>
      </c>
      <c r="AN13" s="173">
        <v>12</v>
      </c>
      <c r="AO13" s="173">
        <v>16</v>
      </c>
    </row>
    <row r="14" spans="1:41" ht="15.9" customHeight="1">
      <c r="A14" s="173" t="s">
        <v>30</v>
      </c>
      <c r="B14" s="127" t="s">
        <v>30</v>
      </c>
      <c r="C14" s="173">
        <f t="shared" si="1"/>
        <v>4</v>
      </c>
      <c r="D14" s="173">
        <f t="shared" si="0"/>
        <v>7</v>
      </c>
      <c r="E14" s="173">
        <f t="shared" si="0"/>
        <v>0</v>
      </c>
      <c r="F14" s="173">
        <f t="shared" si="0"/>
        <v>21</v>
      </c>
      <c r="G14" s="173">
        <f t="shared" si="0"/>
        <v>27</v>
      </c>
      <c r="H14" s="127">
        <v>10</v>
      </c>
      <c r="I14" s="78"/>
      <c r="J14" s="23">
        <v>10</v>
      </c>
      <c r="K14" s="167" t="s">
        <v>28</v>
      </c>
      <c r="L14" s="167" t="s">
        <v>96</v>
      </c>
      <c r="M14" s="167" t="s">
        <v>82</v>
      </c>
      <c r="N14" s="167" t="s">
        <v>15</v>
      </c>
      <c r="O14" s="167" t="s">
        <v>29</v>
      </c>
      <c r="Q14" s="166">
        <v>9</v>
      </c>
      <c r="R14" s="166">
        <v>15</v>
      </c>
      <c r="S14" s="166">
        <v>16</v>
      </c>
      <c r="T14" s="166">
        <v>2</v>
      </c>
      <c r="U14" s="166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7" t="s">
        <v>29</v>
      </c>
      <c r="AD14" s="173">
        <v>47</v>
      </c>
      <c r="AE14" s="173">
        <v>20</v>
      </c>
      <c r="AF14" s="173">
        <v>0</v>
      </c>
      <c r="AG14" s="173">
        <v>12</v>
      </c>
      <c r="AH14" s="173">
        <v>16</v>
      </c>
      <c r="AI14" s="5"/>
      <c r="AJ14" s="127" t="s">
        <v>29</v>
      </c>
      <c r="AK14" s="173">
        <v>47</v>
      </c>
      <c r="AL14" s="173">
        <v>20</v>
      </c>
      <c r="AM14" s="173">
        <v>0</v>
      </c>
      <c r="AN14" s="173">
        <v>12</v>
      </c>
      <c r="AO14" s="173">
        <v>16</v>
      </c>
    </row>
    <row r="15" spans="1:41" ht="15.9" customHeight="1">
      <c r="A15" s="174" t="s">
        <v>78</v>
      </c>
      <c r="B15" s="172" t="s">
        <v>283</v>
      </c>
      <c r="C15" s="174">
        <f t="shared" si="1"/>
        <v>0</v>
      </c>
      <c r="D15" s="174">
        <f t="shared" si="0"/>
        <v>4</v>
      </c>
      <c r="E15" s="174">
        <f t="shared" si="0"/>
        <v>5</v>
      </c>
      <c r="F15" s="174">
        <f t="shared" si="0"/>
        <v>5</v>
      </c>
      <c r="G15" s="174">
        <f t="shared" si="0"/>
        <v>0</v>
      </c>
      <c r="H15" s="172">
        <v>11</v>
      </c>
      <c r="I15" s="78"/>
      <c r="J15" s="166">
        <v>11</v>
      </c>
      <c r="K15" s="167" t="s">
        <v>31</v>
      </c>
      <c r="L15" s="167" t="s">
        <v>13</v>
      </c>
      <c r="M15" s="167" t="s">
        <v>81</v>
      </c>
      <c r="N15" s="167" t="s">
        <v>31</v>
      </c>
      <c r="O15" s="167" t="s">
        <v>29</v>
      </c>
      <c r="Q15" s="166">
        <v>7</v>
      </c>
      <c r="R15" s="166">
        <v>5</v>
      </c>
      <c r="S15" s="166">
        <v>14</v>
      </c>
      <c r="T15" s="166">
        <v>7</v>
      </c>
      <c r="U15" s="166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7" t="s">
        <v>28</v>
      </c>
      <c r="AD15" s="173">
        <v>4</v>
      </c>
      <c r="AE15" s="173">
        <v>11</v>
      </c>
      <c r="AF15" s="173">
        <v>0</v>
      </c>
      <c r="AG15" s="173">
        <v>21</v>
      </c>
      <c r="AH15" s="173">
        <v>27</v>
      </c>
      <c r="AI15" s="5"/>
      <c r="AJ15" s="127" t="s">
        <v>28</v>
      </c>
      <c r="AK15" s="173">
        <v>4</v>
      </c>
      <c r="AL15" s="173">
        <v>11</v>
      </c>
      <c r="AM15" s="173">
        <v>0</v>
      </c>
      <c r="AN15" s="173">
        <v>21</v>
      </c>
      <c r="AO15" s="173">
        <v>27</v>
      </c>
    </row>
    <row r="16" spans="1:41" ht="15.9" customHeight="1">
      <c r="A16" s="174" t="s">
        <v>79</v>
      </c>
      <c r="B16" s="172" t="s">
        <v>284</v>
      </c>
      <c r="C16" s="174">
        <f t="shared" si="1"/>
        <v>0</v>
      </c>
      <c r="D16" s="174">
        <f t="shared" si="0"/>
        <v>4</v>
      </c>
      <c r="E16" s="174">
        <f t="shared" si="0"/>
        <v>5</v>
      </c>
      <c r="F16" s="174">
        <f t="shared" si="0"/>
        <v>5</v>
      </c>
      <c r="G16" s="174">
        <f t="shared" si="0"/>
        <v>0</v>
      </c>
      <c r="H16" s="172">
        <v>12</v>
      </c>
      <c r="I16" s="78"/>
      <c r="J16" s="23">
        <v>12</v>
      </c>
      <c r="K16" s="167" t="s">
        <v>28</v>
      </c>
      <c r="L16" s="167" t="s">
        <v>13</v>
      </c>
      <c r="M16" s="167" t="s">
        <v>94</v>
      </c>
      <c r="N16" s="167" t="s">
        <v>82</v>
      </c>
      <c r="O16" s="167" t="s">
        <v>28</v>
      </c>
      <c r="Q16" s="166">
        <v>9</v>
      </c>
      <c r="R16" s="166">
        <v>5</v>
      </c>
      <c r="S16" s="166">
        <v>17</v>
      </c>
      <c r="T16" s="166">
        <v>16</v>
      </c>
      <c r="U16" s="166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7" t="s">
        <v>30</v>
      </c>
      <c r="AD16" s="173">
        <v>4</v>
      </c>
      <c r="AE16" s="173">
        <v>11</v>
      </c>
      <c r="AF16" s="173">
        <v>0</v>
      </c>
      <c r="AG16" s="173">
        <v>21</v>
      </c>
      <c r="AH16" s="173">
        <v>27</v>
      </c>
      <c r="AI16" s="5"/>
      <c r="AJ16" s="127" t="s">
        <v>30</v>
      </c>
      <c r="AK16" s="173">
        <v>4</v>
      </c>
      <c r="AL16" s="173">
        <v>11</v>
      </c>
      <c r="AM16" s="173">
        <v>0</v>
      </c>
      <c r="AN16" s="173">
        <v>21</v>
      </c>
      <c r="AO16" s="173">
        <v>27</v>
      </c>
    </row>
    <row r="17" spans="1:41" ht="15.9" customHeight="1">
      <c r="A17" s="174" t="s">
        <v>80</v>
      </c>
      <c r="B17" s="172" t="s">
        <v>285</v>
      </c>
      <c r="C17" s="174">
        <f t="shared" si="1"/>
        <v>0</v>
      </c>
      <c r="D17" s="174">
        <f t="shared" si="0"/>
        <v>4</v>
      </c>
      <c r="E17" s="174">
        <f t="shared" si="0"/>
        <v>5</v>
      </c>
      <c r="F17" s="174">
        <f t="shared" si="0"/>
        <v>5</v>
      </c>
      <c r="G17" s="174">
        <f t="shared" si="0"/>
        <v>0</v>
      </c>
      <c r="H17" s="172">
        <v>13</v>
      </c>
      <c r="I17" s="78"/>
      <c r="J17" s="166">
        <v>13</v>
      </c>
      <c r="K17" s="167" t="s">
        <v>29</v>
      </c>
      <c r="L17" s="167" t="s">
        <v>28</v>
      </c>
      <c r="M17" s="167" t="s">
        <v>96</v>
      </c>
      <c r="N17" s="167" t="s">
        <v>29</v>
      </c>
      <c r="O17" s="167" t="s">
        <v>16</v>
      </c>
      <c r="Q17" s="166">
        <v>8</v>
      </c>
      <c r="R17" s="166">
        <v>9</v>
      </c>
      <c r="S17" s="166">
        <v>15</v>
      </c>
      <c r="T17" s="166">
        <v>8</v>
      </c>
      <c r="U17" s="166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2" t="s">
        <v>78</v>
      </c>
      <c r="AD17" s="174">
        <v>0</v>
      </c>
      <c r="AE17" s="174">
        <v>7</v>
      </c>
      <c r="AF17" s="174">
        <v>7</v>
      </c>
      <c r="AG17" s="174">
        <v>9</v>
      </c>
      <c r="AH17" s="174">
        <v>0</v>
      </c>
      <c r="AI17" s="5"/>
      <c r="AJ17" s="172" t="s">
        <v>78</v>
      </c>
      <c r="AK17" s="174">
        <v>0</v>
      </c>
      <c r="AL17" s="174">
        <v>7</v>
      </c>
      <c r="AM17" s="174">
        <v>7</v>
      </c>
      <c r="AN17" s="174">
        <v>9</v>
      </c>
      <c r="AO17" s="174">
        <v>0</v>
      </c>
    </row>
    <row r="18" spans="1:41" ht="15.9" customHeight="1">
      <c r="A18" s="174" t="s">
        <v>81</v>
      </c>
      <c r="B18" s="172" t="s">
        <v>286</v>
      </c>
      <c r="C18" s="174">
        <f t="shared" si="1"/>
        <v>0</v>
      </c>
      <c r="D18" s="174">
        <f t="shared" si="0"/>
        <v>15</v>
      </c>
      <c r="E18" s="174">
        <f t="shared" si="0"/>
        <v>44</v>
      </c>
      <c r="F18" s="174">
        <f t="shared" si="0"/>
        <v>3</v>
      </c>
      <c r="G18" s="174">
        <f t="shared" si="0"/>
        <v>0</v>
      </c>
      <c r="H18" s="172">
        <v>14</v>
      </c>
      <c r="I18" s="78"/>
      <c r="J18" s="23">
        <v>14</v>
      </c>
      <c r="K18" s="167" t="s">
        <v>31</v>
      </c>
      <c r="L18" s="167" t="s">
        <v>82</v>
      </c>
      <c r="M18" s="167" t="s">
        <v>81</v>
      </c>
      <c r="N18" s="167" t="s">
        <v>31</v>
      </c>
      <c r="O18" s="167" t="s">
        <v>30</v>
      </c>
      <c r="Q18" s="166">
        <v>7</v>
      </c>
      <c r="R18" s="166">
        <v>16</v>
      </c>
      <c r="S18" s="166">
        <v>14</v>
      </c>
      <c r="T18" s="166">
        <v>7</v>
      </c>
      <c r="U18" s="166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2" t="s">
        <v>79</v>
      </c>
      <c r="AD18" s="174">
        <v>0</v>
      </c>
      <c r="AE18" s="174">
        <v>9</v>
      </c>
      <c r="AF18" s="174">
        <v>7</v>
      </c>
      <c r="AG18" s="174">
        <v>9</v>
      </c>
      <c r="AH18" s="174">
        <v>0</v>
      </c>
      <c r="AI18" s="5"/>
      <c r="AJ18" s="172" t="s">
        <v>79</v>
      </c>
      <c r="AK18" s="174">
        <v>0</v>
      </c>
      <c r="AL18" s="174">
        <v>9</v>
      </c>
      <c r="AM18" s="174">
        <v>7</v>
      </c>
      <c r="AN18" s="174">
        <v>9</v>
      </c>
      <c r="AO18" s="174">
        <v>0</v>
      </c>
    </row>
    <row r="19" spans="1:41" ht="15.9" customHeight="1">
      <c r="A19" s="174" t="s">
        <v>96</v>
      </c>
      <c r="B19" s="172" t="s">
        <v>287</v>
      </c>
      <c r="C19" s="174">
        <f t="shared" si="1"/>
        <v>0</v>
      </c>
      <c r="D19" s="174">
        <f t="shared" si="0"/>
        <v>16</v>
      </c>
      <c r="E19" s="174">
        <f t="shared" si="0"/>
        <v>44</v>
      </c>
      <c r="F19" s="174">
        <f t="shared" si="0"/>
        <v>3</v>
      </c>
      <c r="G19" s="174">
        <f t="shared" si="0"/>
        <v>0</v>
      </c>
      <c r="H19" s="172">
        <v>15</v>
      </c>
      <c r="I19" s="78"/>
      <c r="J19" s="166">
        <v>15</v>
      </c>
      <c r="K19" s="167" t="s">
        <v>31</v>
      </c>
      <c r="L19" s="167" t="s">
        <v>87</v>
      </c>
      <c r="M19" s="167" t="s">
        <v>82</v>
      </c>
      <c r="N19" s="167" t="s">
        <v>31</v>
      </c>
      <c r="O19" s="167" t="s">
        <v>95</v>
      </c>
      <c r="Q19" s="166">
        <v>7</v>
      </c>
      <c r="R19" s="166">
        <v>19</v>
      </c>
      <c r="S19" s="166">
        <v>16</v>
      </c>
      <c r="T19" s="166">
        <v>7</v>
      </c>
      <c r="U19" s="166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2" t="s">
        <v>80</v>
      </c>
      <c r="AD19" s="174">
        <v>0</v>
      </c>
      <c r="AE19" s="174">
        <v>9</v>
      </c>
      <c r="AF19" s="174">
        <v>7</v>
      </c>
      <c r="AG19" s="174">
        <v>9</v>
      </c>
      <c r="AH19" s="174">
        <v>0</v>
      </c>
      <c r="AI19" s="5"/>
      <c r="AJ19" s="172" t="s">
        <v>80</v>
      </c>
      <c r="AK19" s="174">
        <v>0</v>
      </c>
      <c r="AL19" s="174">
        <v>9</v>
      </c>
      <c r="AM19" s="174">
        <v>7</v>
      </c>
      <c r="AN19" s="174">
        <v>9</v>
      </c>
      <c r="AO19" s="174">
        <v>0</v>
      </c>
    </row>
    <row r="20" spans="1:41" ht="15.9" customHeight="1">
      <c r="A20" s="174" t="s">
        <v>82</v>
      </c>
      <c r="B20" s="172" t="s">
        <v>288</v>
      </c>
      <c r="C20" s="174">
        <f t="shared" si="1"/>
        <v>0</v>
      </c>
      <c r="D20" s="174">
        <f t="shared" si="0"/>
        <v>15</v>
      </c>
      <c r="E20" s="174">
        <f t="shared" si="0"/>
        <v>44</v>
      </c>
      <c r="F20" s="174">
        <f t="shared" si="0"/>
        <v>3</v>
      </c>
      <c r="G20" s="174">
        <f t="shared" si="0"/>
        <v>0</v>
      </c>
      <c r="H20" s="172">
        <v>16</v>
      </c>
      <c r="I20" s="78"/>
      <c r="J20" s="23">
        <v>16</v>
      </c>
      <c r="K20" s="167" t="s">
        <v>31</v>
      </c>
      <c r="L20" s="167" t="s">
        <v>16</v>
      </c>
      <c r="M20" s="167" t="s">
        <v>85</v>
      </c>
      <c r="N20" s="167" t="s">
        <v>79</v>
      </c>
      <c r="O20" s="167" t="s">
        <v>15</v>
      </c>
      <c r="Q20" s="166">
        <v>7</v>
      </c>
      <c r="R20" s="166">
        <v>3</v>
      </c>
      <c r="S20" s="166">
        <v>18</v>
      </c>
      <c r="T20" s="166">
        <v>12</v>
      </c>
      <c r="U20" s="166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2" t="s">
        <v>81</v>
      </c>
      <c r="AD20" s="174">
        <v>0</v>
      </c>
      <c r="AE20" s="174">
        <v>15</v>
      </c>
      <c r="AF20" s="174">
        <v>66</v>
      </c>
      <c r="AG20" s="174">
        <v>6</v>
      </c>
      <c r="AH20" s="174">
        <v>0</v>
      </c>
      <c r="AI20" s="5"/>
      <c r="AJ20" s="172" t="s">
        <v>81</v>
      </c>
      <c r="AK20" s="174">
        <v>0</v>
      </c>
      <c r="AL20" s="174">
        <v>15</v>
      </c>
      <c r="AM20" s="174">
        <v>66</v>
      </c>
      <c r="AN20" s="174">
        <v>6</v>
      </c>
      <c r="AO20" s="174">
        <v>0</v>
      </c>
    </row>
    <row r="21" spans="1:41" ht="15.9" customHeight="1">
      <c r="A21" s="174" t="s">
        <v>94</v>
      </c>
      <c r="B21" s="172" t="s">
        <v>289</v>
      </c>
      <c r="C21" s="174">
        <f t="shared" si="1"/>
        <v>0</v>
      </c>
      <c r="D21" s="174">
        <f t="shared" si="0"/>
        <v>14</v>
      </c>
      <c r="E21" s="174">
        <f t="shared" si="0"/>
        <v>44</v>
      </c>
      <c r="F21" s="174">
        <f t="shared" si="0"/>
        <v>3</v>
      </c>
      <c r="G21" s="174">
        <f t="shared" si="0"/>
        <v>0</v>
      </c>
      <c r="H21" s="172">
        <v>17</v>
      </c>
      <c r="I21" s="78"/>
      <c r="J21" s="166">
        <v>17</v>
      </c>
      <c r="K21" s="167" t="s">
        <v>29</v>
      </c>
      <c r="L21" s="167" t="s">
        <v>96</v>
      </c>
      <c r="M21" s="167" t="s">
        <v>82</v>
      </c>
      <c r="N21" s="167" t="s">
        <v>94</v>
      </c>
      <c r="O21" s="167" t="s">
        <v>31</v>
      </c>
      <c r="Q21" s="166">
        <v>8</v>
      </c>
      <c r="R21" s="166">
        <v>15</v>
      </c>
      <c r="S21" s="166">
        <v>16</v>
      </c>
      <c r="T21" s="166">
        <v>17</v>
      </c>
      <c r="U21" s="166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2" t="s">
        <v>96</v>
      </c>
      <c r="AD21" s="174">
        <v>0</v>
      </c>
      <c r="AE21" s="174">
        <v>15</v>
      </c>
      <c r="AF21" s="174">
        <v>66</v>
      </c>
      <c r="AG21" s="174">
        <v>6</v>
      </c>
      <c r="AH21" s="174">
        <v>0</v>
      </c>
      <c r="AI21" s="5"/>
      <c r="AJ21" s="172" t="s">
        <v>96</v>
      </c>
      <c r="AK21" s="174">
        <v>0</v>
      </c>
      <c r="AL21" s="174">
        <v>15</v>
      </c>
      <c r="AM21" s="174">
        <v>66</v>
      </c>
      <c r="AN21" s="174">
        <v>6</v>
      </c>
      <c r="AO21" s="174">
        <v>0</v>
      </c>
    </row>
    <row r="22" spans="1:41" ht="15.9" customHeight="1">
      <c r="A22" s="174" t="s">
        <v>85</v>
      </c>
      <c r="B22" s="172" t="s">
        <v>290</v>
      </c>
      <c r="C22" s="174">
        <f t="shared" si="1"/>
        <v>0</v>
      </c>
      <c r="D22" s="174">
        <f t="shared" si="0"/>
        <v>5</v>
      </c>
      <c r="E22" s="174">
        <f t="shared" si="0"/>
        <v>5</v>
      </c>
      <c r="F22" s="174">
        <f t="shared" si="0"/>
        <v>4</v>
      </c>
      <c r="G22" s="174">
        <f t="shared" si="0"/>
        <v>0</v>
      </c>
      <c r="H22" s="172">
        <v>18</v>
      </c>
      <c r="I22" s="78"/>
      <c r="J22" s="23">
        <v>18</v>
      </c>
      <c r="K22" s="167" t="s">
        <v>95</v>
      </c>
      <c r="L22" s="167" t="s">
        <v>95</v>
      </c>
      <c r="M22" s="167" t="s">
        <v>96</v>
      </c>
      <c r="N22" s="167" t="s">
        <v>28</v>
      </c>
      <c r="O22" s="167" t="s">
        <v>30</v>
      </c>
      <c r="Q22" s="166">
        <v>6</v>
      </c>
      <c r="R22" s="166">
        <v>6</v>
      </c>
      <c r="S22" s="166">
        <v>15</v>
      </c>
      <c r="T22" s="166">
        <v>9</v>
      </c>
      <c r="U22" s="166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2" t="s">
        <v>82</v>
      </c>
      <c r="AD22" s="174">
        <v>0</v>
      </c>
      <c r="AE22" s="174">
        <v>15</v>
      </c>
      <c r="AF22" s="174">
        <v>66</v>
      </c>
      <c r="AG22" s="174">
        <v>6</v>
      </c>
      <c r="AH22" s="174">
        <v>0</v>
      </c>
      <c r="AI22" s="5"/>
      <c r="AJ22" s="172" t="s">
        <v>82</v>
      </c>
      <c r="AK22" s="174">
        <v>0</v>
      </c>
      <c r="AL22" s="174">
        <v>15</v>
      </c>
      <c r="AM22" s="174">
        <v>66</v>
      </c>
      <c r="AN22" s="174">
        <v>6</v>
      </c>
      <c r="AO22" s="174">
        <v>0</v>
      </c>
    </row>
    <row r="23" spans="1:41" ht="15.9" customHeight="1">
      <c r="A23" s="174" t="s">
        <v>87</v>
      </c>
      <c r="B23" s="172" t="s">
        <v>291</v>
      </c>
      <c r="C23" s="174">
        <f t="shared" si="1"/>
        <v>0</v>
      </c>
      <c r="D23" s="174">
        <f t="shared" si="0"/>
        <v>3</v>
      </c>
      <c r="E23" s="174">
        <f t="shared" si="0"/>
        <v>4</v>
      </c>
      <c r="F23" s="174">
        <f t="shared" si="0"/>
        <v>4</v>
      </c>
      <c r="G23" s="174">
        <f t="shared" si="0"/>
        <v>0</v>
      </c>
      <c r="H23" s="172">
        <v>19</v>
      </c>
      <c r="I23" s="78"/>
      <c r="J23" s="166">
        <v>19</v>
      </c>
      <c r="K23" s="167" t="s">
        <v>13</v>
      </c>
      <c r="L23" s="167" t="s">
        <v>31</v>
      </c>
      <c r="M23" s="167" t="s">
        <v>94</v>
      </c>
      <c r="N23" s="167" t="s">
        <v>28</v>
      </c>
      <c r="O23" s="167" t="s">
        <v>15</v>
      </c>
      <c r="Q23" s="166">
        <v>5</v>
      </c>
      <c r="R23" s="166">
        <v>7</v>
      </c>
      <c r="S23" s="166">
        <v>17</v>
      </c>
      <c r="T23" s="166">
        <v>9</v>
      </c>
      <c r="U23" s="166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2" t="s">
        <v>94</v>
      </c>
      <c r="AD23" s="174">
        <v>0</v>
      </c>
      <c r="AE23" s="174">
        <v>15</v>
      </c>
      <c r="AF23" s="174">
        <v>66</v>
      </c>
      <c r="AG23" s="174">
        <v>6</v>
      </c>
      <c r="AH23" s="174">
        <v>0</v>
      </c>
      <c r="AI23" s="5"/>
      <c r="AJ23" s="172" t="s">
        <v>94</v>
      </c>
      <c r="AK23" s="174">
        <v>0</v>
      </c>
      <c r="AL23" s="174">
        <v>15</v>
      </c>
      <c r="AM23" s="174">
        <v>66</v>
      </c>
      <c r="AN23" s="174">
        <v>6</v>
      </c>
      <c r="AO23" s="174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7" t="s">
        <v>95</v>
      </c>
      <c r="L24" s="167" t="s">
        <v>94</v>
      </c>
      <c r="M24" s="167" t="s">
        <v>81</v>
      </c>
      <c r="N24" s="167" t="s">
        <v>12</v>
      </c>
      <c r="O24" s="167" t="s">
        <v>28</v>
      </c>
      <c r="Q24" s="166">
        <v>6</v>
      </c>
      <c r="R24" s="166">
        <v>17</v>
      </c>
      <c r="S24" s="166">
        <v>14</v>
      </c>
      <c r="T24" s="166">
        <v>4</v>
      </c>
      <c r="U24" s="166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2" t="s">
        <v>85</v>
      </c>
      <c r="AD24" s="174">
        <v>0</v>
      </c>
      <c r="AE24" s="174">
        <v>9</v>
      </c>
      <c r="AF24" s="174">
        <v>7</v>
      </c>
      <c r="AG24" s="174">
        <v>7</v>
      </c>
      <c r="AH24" s="174">
        <v>0</v>
      </c>
      <c r="AI24" s="5"/>
      <c r="AJ24" s="172" t="s">
        <v>85</v>
      </c>
      <c r="AK24" s="174">
        <v>0</v>
      </c>
      <c r="AL24" s="174">
        <v>9</v>
      </c>
      <c r="AM24" s="174">
        <v>7</v>
      </c>
      <c r="AN24" s="174">
        <v>7</v>
      </c>
      <c r="AO24" s="174">
        <v>0</v>
      </c>
    </row>
    <row r="25" spans="1:41" ht="16.5" customHeight="1">
      <c r="I25" s="78"/>
      <c r="J25" s="166">
        <v>21</v>
      </c>
      <c r="K25" s="167" t="s">
        <v>12</v>
      </c>
      <c r="L25" s="167" t="s">
        <v>94</v>
      </c>
      <c r="M25" s="167" t="s">
        <v>94</v>
      </c>
      <c r="N25" s="167" t="s">
        <v>14</v>
      </c>
      <c r="O25" s="167" t="s">
        <v>30</v>
      </c>
      <c r="Q25" s="166">
        <v>4</v>
      </c>
      <c r="R25" s="166">
        <v>17</v>
      </c>
      <c r="S25" s="166">
        <v>17</v>
      </c>
      <c r="T25" s="166">
        <v>1</v>
      </c>
      <c r="U25" s="166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2" t="s">
        <v>87</v>
      </c>
      <c r="AD25" s="174">
        <v>0</v>
      </c>
      <c r="AE25" s="174">
        <v>9</v>
      </c>
      <c r="AF25" s="174">
        <v>6</v>
      </c>
      <c r="AG25" s="174">
        <v>7</v>
      </c>
      <c r="AH25" s="174">
        <v>0</v>
      </c>
      <c r="AI25" s="5"/>
      <c r="AJ25" s="172" t="s">
        <v>87</v>
      </c>
      <c r="AK25" s="174">
        <v>0</v>
      </c>
      <c r="AL25" s="174">
        <v>9</v>
      </c>
      <c r="AM25" s="174">
        <v>6</v>
      </c>
      <c r="AN25" s="174">
        <v>7</v>
      </c>
      <c r="AO25" s="174">
        <v>0</v>
      </c>
    </row>
    <row r="26" spans="1:41" ht="16.5" customHeight="1">
      <c r="B26" s="5" t="s">
        <v>276</v>
      </c>
      <c r="C26" s="5">
        <v>1</v>
      </c>
      <c r="D26" s="131">
        <f>SUM(D6:D14)/D24</f>
        <v>0.56999999999999995</v>
      </c>
      <c r="E26" s="131">
        <f t="shared" ref="E26:F26" si="3">SUM(E6:E14)/E24</f>
        <v>0</v>
      </c>
      <c r="F26" s="131">
        <f t="shared" si="3"/>
        <v>0.78</v>
      </c>
      <c r="G26" s="5">
        <v>1</v>
      </c>
      <c r="I26" s="78"/>
      <c r="J26" s="23">
        <v>22</v>
      </c>
      <c r="K26" s="167" t="s">
        <v>29</v>
      </c>
      <c r="L26" s="167" t="s">
        <v>95</v>
      </c>
      <c r="M26" s="167" t="s">
        <v>87</v>
      </c>
      <c r="N26" s="167" t="s">
        <v>96</v>
      </c>
      <c r="O26" s="167" t="s">
        <v>12</v>
      </c>
      <c r="Q26" s="166">
        <v>8</v>
      </c>
      <c r="R26" s="166">
        <v>6</v>
      </c>
      <c r="S26" s="166">
        <v>19</v>
      </c>
      <c r="T26" s="166">
        <v>15</v>
      </c>
      <c r="U26" s="166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7">
        <v>200</v>
      </c>
      <c r="AE26" s="97">
        <v>243</v>
      </c>
      <c r="AF26" s="97">
        <v>298</v>
      </c>
      <c r="AG26" s="97">
        <v>230</v>
      </c>
      <c r="AH26" s="97">
        <v>200</v>
      </c>
      <c r="AI26" s="5"/>
      <c r="AK26" s="97">
        <v>200</v>
      </c>
      <c r="AL26" s="97">
        <v>243</v>
      </c>
      <c r="AM26" s="97">
        <v>298</v>
      </c>
      <c r="AN26" s="97">
        <v>230</v>
      </c>
      <c r="AO26" s="97">
        <v>200</v>
      </c>
    </row>
    <row r="27" spans="1:41" ht="16.5" customHeight="1">
      <c r="B27" s="5" t="s">
        <v>292</v>
      </c>
      <c r="C27" s="5">
        <v>0</v>
      </c>
      <c r="D27" s="131">
        <f>SUM(D15:D23)/D24</f>
        <v>0.4</v>
      </c>
      <c r="E27" s="131">
        <f t="shared" ref="E27:F27" si="4">SUM(E15:E23)/E24</f>
        <v>1</v>
      </c>
      <c r="F27" s="131">
        <f t="shared" si="4"/>
        <v>0.17499999999999999</v>
      </c>
      <c r="G27" s="5">
        <v>0</v>
      </c>
      <c r="I27" s="78"/>
      <c r="J27" s="166">
        <v>23</v>
      </c>
      <c r="K27" s="167" t="s">
        <v>13</v>
      </c>
      <c r="L27" s="167" t="s">
        <v>29</v>
      </c>
      <c r="M27" s="167" t="s">
        <v>81</v>
      </c>
      <c r="N27" s="167" t="s">
        <v>30</v>
      </c>
      <c r="O27" s="167" t="s">
        <v>16</v>
      </c>
      <c r="Q27" s="166">
        <v>5</v>
      </c>
      <c r="R27" s="166">
        <v>8</v>
      </c>
      <c r="S27" s="166">
        <v>14</v>
      </c>
      <c r="T27" s="166">
        <v>10</v>
      </c>
      <c r="U27" s="166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7" t="s">
        <v>95</v>
      </c>
      <c r="L28" s="167" t="s">
        <v>96</v>
      </c>
      <c r="M28" s="167" t="s">
        <v>96</v>
      </c>
      <c r="N28" s="167" t="s">
        <v>29</v>
      </c>
      <c r="O28" s="167" t="s">
        <v>15</v>
      </c>
      <c r="Q28" s="166">
        <v>6</v>
      </c>
      <c r="R28" s="166">
        <v>15</v>
      </c>
      <c r="S28" s="166">
        <v>15</v>
      </c>
      <c r="T28" s="166">
        <v>8</v>
      </c>
      <c r="U28" s="166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6">
        <v>25</v>
      </c>
      <c r="K29" s="167" t="s">
        <v>30</v>
      </c>
      <c r="L29" s="167" t="s">
        <v>16</v>
      </c>
      <c r="M29" s="167" t="s">
        <v>94</v>
      </c>
      <c r="N29" s="167" t="s">
        <v>28</v>
      </c>
      <c r="O29" s="167" t="s">
        <v>12</v>
      </c>
      <c r="Q29" s="166">
        <v>10</v>
      </c>
      <c r="R29" s="166">
        <v>3</v>
      </c>
      <c r="S29" s="166">
        <v>17</v>
      </c>
      <c r="T29" s="166">
        <v>9</v>
      </c>
      <c r="U29" s="166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5" t="s">
        <v>36</v>
      </c>
      <c r="AD29" s="115" t="s">
        <v>7</v>
      </c>
      <c r="AE29" s="115" t="s">
        <v>8</v>
      </c>
      <c r="AF29" s="115" t="s">
        <v>9</v>
      </c>
      <c r="AG29" s="115" t="s">
        <v>10</v>
      </c>
      <c r="AH29" s="115" t="s">
        <v>11</v>
      </c>
      <c r="AI29" s="5"/>
      <c r="AJ29" s="115" t="s">
        <v>36</v>
      </c>
      <c r="AK29" s="115" t="s">
        <v>7</v>
      </c>
      <c r="AL29" s="115" t="s">
        <v>8</v>
      </c>
      <c r="AM29" s="115" t="s">
        <v>9</v>
      </c>
      <c r="AN29" s="115" t="s">
        <v>10</v>
      </c>
      <c r="AO29" s="115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7" t="s">
        <v>95</v>
      </c>
      <c r="L30" s="167" t="s">
        <v>29</v>
      </c>
      <c r="M30" s="167" t="s">
        <v>81</v>
      </c>
      <c r="N30" s="167" t="s">
        <v>95</v>
      </c>
      <c r="O30" s="167" t="s">
        <v>15</v>
      </c>
      <c r="Q30" s="166">
        <v>6</v>
      </c>
      <c r="R30" s="166">
        <v>8</v>
      </c>
      <c r="S30" s="166">
        <v>14</v>
      </c>
      <c r="T30" s="166">
        <v>6</v>
      </c>
      <c r="U30" s="166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2" t="s">
        <v>271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5"/>
      <c r="AJ30" s="172" t="s">
        <v>271</v>
      </c>
      <c r="AK30" s="118">
        <v>0</v>
      </c>
      <c r="AL30" s="118">
        <v>0</v>
      </c>
      <c r="AM30" s="118">
        <v>0</v>
      </c>
      <c r="AN30" s="118">
        <v>0</v>
      </c>
      <c r="AO30" s="118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6">
        <v>27</v>
      </c>
      <c r="K31" s="167" t="s">
        <v>15</v>
      </c>
      <c r="L31" s="167" t="s">
        <v>29</v>
      </c>
      <c r="M31" s="167" t="s">
        <v>87</v>
      </c>
      <c r="N31" s="167" t="s">
        <v>15</v>
      </c>
      <c r="O31" s="167" t="s">
        <v>12</v>
      </c>
      <c r="Q31" s="166">
        <v>2</v>
      </c>
      <c r="R31" s="166">
        <v>8</v>
      </c>
      <c r="S31" s="166">
        <v>19</v>
      </c>
      <c r="T31" s="166">
        <v>2</v>
      </c>
      <c r="U31" s="166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2" t="s">
        <v>14</v>
      </c>
      <c r="AD31" s="172">
        <v>0</v>
      </c>
      <c r="AE31" s="172">
        <v>6</v>
      </c>
      <c r="AF31" s="172">
        <v>0</v>
      </c>
      <c r="AG31" s="172">
        <v>9</v>
      </c>
      <c r="AH31" s="172">
        <v>0</v>
      </c>
      <c r="AI31" s="5"/>
      <c r="AJ31" s="172" t="s">
        <v>14</v>
      </c>
      <c r="AK31" s="172">
        <v>0</v>
      </c>
      <c r="AL31" s="172">
        <v>6</v>
      </c>
      <c r="AM31" s="172">
        <v>0</v>
      </c>
      <c r="AN31" s="172">
        <v>9</v>
      </c>
      <c r="AO31" s="172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7" t="s">
        <v>95</v>
      </c>
      <c r="L32" s="167" t="s">
        <v>82</v>
      </c>
      <c r="M32" s="167" t="s">
        <v>82</v>
      </c>
      <c r="N32" s="167" t="s">
        <v>14</v>
      </c>
      <c r="O32" s="167" t="s">
        <v>15</v>
      </c>
      <c r="Q32" s="166">
        <v>6</v>
      </c>
      <c r="R32" s="166">
        <v>16</v>
      </c>
      <c r="S32" s="166">
        <v>16</v>
      </c>
      <c r="T32" s="166">
        <v>1</v>
      </c>
      <c r="U32" s="166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7" t="s">
        <v>15</v>
      </c>
      <c r="AD32" s="173">
        <v>4</v>
      </c>
      <c r="AE32" s="173">
        <v>11</v>
      </c>
      <c r="AF32" s="173">
        <v>0</v>
      </c>
      <c r="AG32" s="173">
        <v>22</v>
      </c>
      <c r="AH32" s="173">
        <v>28</v>
      </c>
      <c r="AI32" s="5"/>
      <c r="AJ32" s="127" t="s">
        <v>15</v>
      </c>
      <c r="AK32" s="173">
        <v>4</v>
      </c>
      <c r="AL32" s="173">
        <v>11</v>
      </c>
      <c r="AM32" s="173">
        <v>0</v>
      </c>
      <c r="AN32" s="173">
        <v>22</v>
      </c>
      <c r="AO32" s="173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6">
        <v>29</v>
      </c>
      <c r="K33" s="167" t="s">
        <v>95</v>
      </c>
      <c r="L33" s="167" t="s">
        <v>82</v>
      </c>
      <c r="M33" s="167" t="s">
        <v>81</v>
      </c>
      <c r="N33" s="167" t="s">
        <v>12</v>
      </c>
      <c r="O33" s="167" t="s">
        <v>16</v>
      </c>
      <c r="Q33" s="166">
        <v>6</v>
      </c>
      <c r="R33" s="166">
        <v>16</v>
      </c>
      <c r="S33" s="166">
        <v>14</v>
      </c>
      <c r="T33" s="166">
        <v>4</v>
      </c>
      <c r="U33" s="166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7" t="s">
        <v>16</v>
      </c>
      <c r="AD33" s="173">
        <v>4</v>
      </c>
      <c r="AE33" s="173">
        <v>11</v>
      </c>
      <c r="AF33" s="173">
        <v>0</v>
      </c>
      <c r="AG33" s="173">
        <v>22</v>
      </c>
      <c r="AH33" s="173">
        <v>27</v>
      </c>
      <c r="AI33" s="5"/>
      <c r="AJ33" s="127" t="s">
        <v>16</v>
      </c>
      <c r="AK33" s="173">
        <v>4</v>
      </c>
      <c r="AL33" s="173">
        <v>11</v>
      </c>
      <c r="AM33" s="173">
        <v>0</v>
      </c>
      <c r="AN33" s="173">
        <v>22</v>
      </c>
      <c r="AO33" s="173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7" t="s">
        <v>95</v>
      </c>
      <c r="L34" s="167" t="s">
        <v>16</v>
      </c>
      <c r="M34" s="167" t="s">
        <v>80</v>
      </c>
      <c r="N34" s="167" t="s">
        <v>78</v>
      </c>
      <c r="O34" s="167" t="s">
        <v>15</v>
      </c>
      <c r="Q34" s="166">
        <v>6</v>
      </c>
      <c r="R34" s="166">
        <v>3</v>
      </c>
      <c r="S34" s="166">
        <v>13</v>
      </c>
      <c r="T34" s="166">
        <v>11</v>
      </c>
      <c r="U34" s="166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7" t="s">
        <v>12</v>
      </c>
      <c r="AD34" s="173">
        <v>4</v>
      </c>
      <c r="AE34" s="173">
        <v>11</v>
      </c>
      <c r="AF34" s="173">
        <v>0</v>
      </c>
      <c r="AG34" s="173">
        <v>22</v>
      </c>
      <c r="AH34" s="173">
        <v>27</v>
      </c>
      <c r="AI34" s="5"/>
      <c r="AJ34" s="127" t="s">
        <v>12</v>
      </c>
      <c r="AK34" s="173">
        <v>4</v>
      </c>
      <c r="AL34" s="173">
        <v>11</v>
      </c>
      <c r="AM34" s="173">
        <v>0</v>
      </c>
      <c r="AN34" s="173">
        <v>22</v>
      </c>
      <c r="AO34" s="173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6">
        <v>31</v>
      </c>
      <c r="K35" s="167" t="s">
        <v>29</v>
      </c>
      <c r="L35" s="167" t="s">
        <v>29</v>
      </c>
      <c r="M35" s="167" t="s">
        <v>81</v>
      </c>
      <c r="N35" s="167" t="s">
        <v>31</v>
      </c>
      <c r="O35" s="167" t="s">
        <v>15</v>
      </c>
      <c r="Q35" s="166">
        <v>8</v>
      </c>
      <c r="R35" s="166">
        <v>8</v>
      </c>
      <c r="S35" s="166">
        <v>14</v>
      </c>
      <c r="T35" s="166">
        <v>7</v>
      </c>
      <c r="U35" s="166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7" t="s">
        <v>13</v>
      </c>
      <c r="AD35" s="173">
        <v>43</v>
      </c>
      <c r="AE35" s="173">
        <v>19</v>
      </c>
      <c r="AF35" s="173">
        <v>0</v>
      </c>
      <c r="AG35" s="173">
        <v>12</v>
      </c>
      <c r="AH35" s="173">
        <v>16</v>
      </c>
      <c r="AI35" s="5"/>
      <c r="AJ35" s="127" t="s">
        <v>13</v>
      </c>
      <c r="AK35" s="173">
        <v>43</v>
      </c>
      <c r="AL35" s="173">
        <v>19</v>
      </c>
      <c r="AM35" s="173">
        <v>0</v>
      </c>
      <c r="AN35" s="173">
        <v>12</v>
      </c>
      <c r="AO35" s="173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7" t="s">
        <v>31</v>
      </c>
      <c r="L36" s="167" t="s">
        <v>87</v>
      </c>
      <c r="M36" s="167" t="s">
        <v>96</v>
      </c>
      <c r="N36" s="167" t="s">
        <v>12</v>
      </c>
      <c r="O36" s="167" t="s">
        <v>28</v>
      </c>
      <c r="Q36" s="166">
        <v>7</v>
      </c>
      <c r="R36" s="166">
        <v>19</v>
      </c>
      <c r="S36" s="166">
        <v>15</v>
      </c>
      <c r="T36" s="166">
        <v>4</v>
      </c>
      <c r="U36" s="166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7" t="s">
        <v>95</v>
      </c>
      <c r="AD36" s="173">
        <v>43</v>
      </c>
      <c r="AE36" s="173">
        <v>20</v>
      </c>
      <c r="AF36" s="173">
        <v>0</v>
      </c>
      <c r="AG36" s="173">
        <v>12</v>
      </c>
      <c r="AH36" s="173">
        <v>16</v>
      </c>
      <c r="AI36" s="5"/>
      <c r="AJ36" s="127" t="s">
        <v>95</v>
      </c>
      <c r="AK36" s="173">
        <v>43</v>
      </c>
      <c r="AL36" s="173">
        <v>20</v>
      </c>
      <c r="AM36" s="173">
        <v>0</v>
      </c>
      <c r="AN36" s="173">
        <v>12</v>
      </c>
      <c r="AO36" s="173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6">
        <v>33</v>
      </c>
      <c r="K37" s="167" t="s">
        <v>95</v>
      </c>
      <c r="L37" s="167" t="s">
        <v>29</v>
      </c>
      <c r="M37" s="167" t="s">
        <v>94</v>
      </c>
      <c r="N37" s="167" t="s">
        <v>94</v>
      </c>
      <c r="O37" s="167" t="s">
        <v>30</v>
      </c>
      <c r="Q37" s="166">
        <v>6</v>
      </c>
      <c r="R37" s="166">
        <v>8</v>
      </c>
      <c r="S37" s="166">
        <v>17</v>
      </c>
      <c r="T37" s="166">
        <v>17</v>
      </c>
      <c r="U37" s="166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7" t="s">
        <v>31</v>
      </c>
      <c r="AD37" s="173">
        <v>47</v>
      </c>
      <c r="AE37" s="173">
        <v>20</v>
      </c>
      <c r="AF37" s="173">
        <v>0</v>
      </c>
      <c r="AG37" s="173">
        <v>12</v>
      </c>
      <c r="AH37" s="173">
        <v>16</v>
      </c>
      <c r="AI37" s="5"/>
      <c r="AJ37" s="127" t="s">
        <v>31</v>
      </c>
      <c r="AK37" s="173">
        <v>47</v>
      </c>
      <c r="AL37" s="173">
        <v>20</v>
      </c>
      <c r="AM37" s="173">
        <v>0</v>
      </c>
      <c r="AN37" s="173">
        <v>12</v>
      </c>
      <c r="AO37" s="173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7" t="s">
        <v>13</v>
      </c>
      <c r="L38" s="167" t="s">
        <v>81</v>
      </c>
      <c r="M38" s="167" t="s">
        <v>82</v>
      </c>
      <c r="N38" s="167" t="s">
        <v>15</v>
      </c>
      <c r="O38" s="167" t="s">
        <v>29</v>
      </c>
      <c r="Q38" s="166">
        <v>5</v>
      </c>
      <c r="R38" s="166">
        <v>14</v>
      </c>
      <c r="S38" s="166">
        <v>16</v>
      </c>
      <c r="T38" s="166">
        <v>2</v>
      </c>
      <c r="U38" s="166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7" t="s">
        <v>29</v>
      </c>
      <c r="AD38" s="173">
        <v>47</v>
      </c>
      <c r="AE38" s="173">
        <v>20</v>
      </c>
      <c r="AF38" s="173">
        <v>0</v>
      </c>
      <c r="AG38" s="173">
        <v>12</v>
      </c>
      <c r="AH38" s="173">
        <v>16</v>
      </c>
      <c r="AI38" s="5"/>
      <c r="AJ38" s="127" t="s">
        <v>29</v>
      </c>
      <c r="AK38" s="173">
        <v>47</v>
      </c>
      <c r="AL38" s="173">
        <v>20</v>
      </c>
      <c r="AM38" s="173">
        <v>0</v>
      </c>
      <c r="AN38" s="173">
        <v>12</v>
      </c>
      <c r="AO38" s="173">
        <v>16</v>
      </c>
    </row>
    <row r="39" spans="2:41" ht="16.5" customHeight="1">
      <c r="J39" s="166">
        <v>35</v>
      </c>
      <c r="K39" s="167" t="s">
        <v>29</v>
      </c>
      <c r="L39" s="167" t="s">
        <v>12</v>
      </c>
      <c r="M39" s="167" t="s">
        <v>96</v>
      </c>
      <c r="N39" s="167" t="s">
        <v>13</v>
      </c>
      <c r="O39" s="167" t="s">
        <v>13</v>
      </c>
      <c r="Q39" s="166">
        <v>8</v>
      </c>
      <c r="R39" s="166">
        <v>4</v>
      </c>
      <c r="S39" s="166">
        <v>15</v>
      </c>
      <c r="T39" s="166">
        <v>5</v>
      </c>
      <c r="U39" s="166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7" t="s">
        <v>28</v>
      </c>
      <c r="AD39" s="173">
        <v>4</v>
      </c>
      <c r="AE39" s="173">
        <v>11</v>
      </c>
      <c r="AF39" s="173">
        <v>0</v>
      </c>
      <c r="AG39" s="173">
        <v>21</v>
      </c>
      <c r="AH39" s="173">
        <v>27</v>
      </c>
      <c r="AI39" s="5"/>
      <c r="AJ39" s="127" t="s">
        <v>28</v>
      </c>
      <c r="AK39" s="173">
        <v>4</v>
      </c>
      <c r="AL39" s="173">
        <v>11</v>
      </c>
      <c r="AM39" s="173">
        <v>0</v>
      </c>
      <c r="AN39" s="173">
        <v>21</v>
      </c>
      <c r="AO39" s="173">
        <v>27</v>
      </c>
    </row>
    <row r="40" spans="2:41" ht="16.5" customHeight="1">
      <c r="J40" s="23">
        <v>36</v>
      </c>
      <c r="K40" s="167" t="s">
        <v>13</v>
      </c>
      <c r="L40" s="167" t="s">
        <v>12</v>
      </c>
      <c r="M40" s="167" t="s">
        <v>81</v>
      </c>
      <c r="N40" s="167" t="s">
        <v>13</v>
      </c>
      <c r="O40" s="167" t="s">
        <v>12</v>
      </c>
      <c r="Q40" s="166">
        <v>5</v>
      </c>
      <c r="R40" s="166">
        <v>4</v>
      </c>
      <c r="S40" s="166">
        <v>14</v>
      </c>
      <c r="T40" s="166">
        <v>5</v>
      </c>
      <c r="U40" s="166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7" t="s">
        <v>30</v>
      </c>
      <c r="AD40" s="173">
        <v>4</v>
      </c>
      <c r="AE40" s="173">
        <v>11</v>
      </c>
      <c r="AF40" s="173">
        <v>0</v>
      </c>
      <c r="AG40" s="173">
        <v>21</v>
      </c>
      <c r="AH40" s="173">
        <v>27</v>
      </c>
      <c r="AI40" s="5"/>
      <c r="AJ40" s="127" t="s">
        <v>30</v>
      </c>
      <c r="AK40" s="173">
        <v>4</v>
      </c>
      <c r="AL40" s="173">
        <v>11</v>
      </c>
      <c r="AM40" s="173">
        <v>0</v>
      </c>
      <c r="AN40" s="173">
        <v>21</v>
      </c>
      <c r="AO40" s="173">
        <v>27</v>
      </c>
    </row>
    <row r="41" spans="2:41" ht="16.5" customHeight="1">
      <c r="J41" s="166">
        <v>37</v>
      </c>
      <c r="K41" s="167" t="s">
        <v>95</v>
      </c>
      <c r="L41" s="167" t="s">
        <v>96</v>
      </c>
      <c r="M41" s="167" t="s">
        <v>94</v>
      </c>
      <c r="N41" s="167" t="s">
        <v>78</v>
      </c>
      <c r="O41" s="167" t="s">
        <v>13</v>
      </c>
      <c r="Q41" s="166">
        <v>6</v>
      </c>
      <c r="R41" s="166">
        <v>15</v>
      </c>
      <c r="S41" s="166">
        <v>17</v>
      </c>
      <c r="T41" s="166">
        <v>11</v>
      </c>
      <c r="U41" s="166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2" t="s">
        <v>78</v>
      </c>
      <c r="AD41" s="174">
        <v>0</v>
      </c>
      <c r="AE41" s="174">
        <v>7</v>
      </c>
      <c r="AF41" s="174">
        <v>7</v>
      </c>
      <c r="AG41" s="174">
        <v>9</v>
      </c>
      <c r="AH41" s="174">
        <v>0</v>
      </c>
      <c r="AI41" s="5"/>
      <c r="AJ41" s="172" t="s">
        <v>78</v>
      </c>
      <c r="AK41" s="174">
        <v>0</v>
      </c>
      <c r="AL41" s="174">
        <v>7</v>
      </c>
      <c r="AM41" s="174">
        <v>7</v>
      </c>
      <c r="AN41" s="174">
        <v>9</v>
      </c>
      <c r="AO41" s="174">
        <v>0</v>
      </c>
    </row>
    <row r="42" spans="2:41" ht="16.5" customHeight="1">
      <c r="J42" s="23">
        <v>38</v>
      </c>
      <c r="K42" s="167" t="s">
        <v>13</v>
      </c>
      <c r="L42" s="167" t="s">
        <v>82</v>
      </c>
      <c r="M42" s="167" t="s">
        <v>82</v>
      </c>
      <c r="N42" s="167" t="s">
        <v>28</v>
      </c>
      <c r="O42" s="167" t="s">
        <v>16</v>
      </c>
      <c r="Q42" s="166">
        <v>5</v>
      </c>
      <c r="R42" s="166">
        <v>16</v>
      </c>
      <c r="S42" s="166">
        <v>16</v>
      </c>
      <c r="T42" s="166">
        <v>9</v>
      </c>
      <c r="U42" s="166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2" t="s">
        <v>79</v>
      </c>
      <c r="AD42" s="174">
        <v>0</v>
      </c>
      <c r="AE42" s="174">
        <v>9</v>
      </c>
      <c r="AF42" s="174">
        <v>7</v>
      </c>
      <c r="AG42" s="174">
        <v>9</v>
      </c>
      <c r="AH42" s="174">
        <v>0</v>
      </c>
      <c r="AI42" s="5"/>
      <c r="AJ42" s="172" t="s">
        <v>79</v>
      </c>
      <c r="AK42" s="174">
        <v>0</v>
      </c>
      <c r="AL42" s="174">
        <v>9</v>
      </c>
      <c r="AM42" s="174">
        <v>7</v>
      </c>
      <c r="AN42" s="174">
        <v>9</v>
      </c>
      <c r="AO42" s="174">
        <v>0</v>
      </c>
    </row>
    <row r="43" spans="2:41" ht="16.5" customHeight="1">
      <c r="J43" s="166">
        <v>39</v>
      </c>
      <c r="K43" s="167" t="s">
        <v>13</v>
      </c>
      <c r="L43" s="167" t="s">
        <v>13</v>
      </c>
      <c r="M43" s="167" t="s">
        <v>78</v>
      </c>
      <c r="N43" s="167" t="s">
        <v>16</v>
      </c>
      <c r="O43" s="167" t="s">
        <v>16</v>
      </c>
      <c r="Q43" s="166">
        <v>5</v>
      </c>
      <c r="R43" s="166">
        <v>5</v>
      </c>
      <c r="S43" s="166">
        <v>11</v>
      </c>
      <c r="T43" s="166">
        <v>3</v>
      </c>
      <c r="U43" s="166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2" t="s">
        <v>80</v>
      </c>
      <c r="AD43" s="174">
        <v>0</v>
      </c>
      <c r="AE43" s="174">
        <v>9</v>
      </c>
      <c r="AF43" s="174">
        <v>7</v>
      </c>
      <c r="AG43" s="174">
        <v>9</v>
      </c>
      <c r="AH43" s="174">
        <v>0</v>
      </c>
      <c r="AI43" s="5"/>
      <c r="AJ43" s="172" t="s">
        <v>80</v>
      </c>
      <c r="AK43" s="174">
        <v>0</v>
      </c>
      <c r="AL43" s="174">
        <v>9</v>
      </c>
      <c r="AM43" s="174">
        <v>7</v>
      </c>
      <c r="AN43" s="174">
        <v>9</v>
      </c>
      <c r="AO43" s="174">
        <v>0</v>
      </c>
    </row>
    <row r="44" spans="2:41" ht="16.5" customHeight="1">
      <c r="J44" s="23">
        <v>40</v>
      </c>
      <c r="K44" s="167" t="s">
        <v>13</v>
      </c>
      <c r="L44" s="167" t="s">
        <v>78</v>
      </c>
      <c r="M44" s="167" t="s">
        <v>82</v>
      </c>
      <c r="N44" s="167" t="s">
        <v>81</v>
      </c>
      <c r="O44" s="167" t="s">
        <v>28</v>
      </c>
      <c r="Q44" s="166">
        <v>5</v>
      </c>
      <c r="R44" s="166">
        <v>11</v>
      </c>
      <c r="S44" s="166">
        <v>16</v>
      </c>
      <c r="T44" s="166">
        <v>14</v>
      </c>
      <c r="U44" s="166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2" t="s">
        <v>81</v>
      </c>
      <c r="AD44" s="174">
        <v>0</v>
      </c>
      <c r="AE44" s="174">
        <v>15</v>
      </c>
      <c r="AF44" s="174">
        <v>66</v>
      </c>
      <c r="AG44" s="174">
        <v>6</v>
      </c>
      <c r="AH44" s="174">
        <v>0</v>
      </c>
      <c r="AI44" s="5"/>
      <c r="AJ44" s="172" t="s">
        <v>81</v>
      </c>
      <c r="AK44" s="174">
        <v>0</v>
      </c>
      <c r="AL44" s="174">
        <v>15</v>
      </c>
      <c r="AM44" s="174">
        <v>66</v>
      </c>
      <c r="AN44" s="174">
        <v>6</v>
      </c>
      <c r="AO44" s="174">
        <v>0</v>
      </c>
    </row>
    <row r="45" spans="2:41" ht="16.5" customHeight="1">
      <c r="J45" s="166">
        <v>41</v>
      </c>
      <c r="K45" s="167" t="s">
        <v>95</v>
      </c>
      <c r="L45" s="167" t="s">
        <v>31</v>
      </c>
      <c r="M45" s="167" t="s">
        <v>94</v>
      </c>
      <c r="N45" s="167" t="s">
        <v>85</v>
      </c>
      <c r="O45" s="167" t="s">
        <v>29</v>
      </c>
      <c r="Q45" s="166">
        <v>6</v>
      </c>
      <c r="R45" s="166">
        <v>7</v>
      </c>
      <c r="S45" s="166">
        <v>17</v>
      </c>
      <c r="T45" s="166">
        <v>18</v>
      </c>
      <c r="U45" s="166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2" t="s">
        <v>96</v>
      </c>
      <c r="AD45" s="174">
        <v>0</v>
      </c>
      <c r="AE45" s="174">
        <v>15</v>
      </c>
      <c r="AF45" s="174">
        <v>66</v>
      </c>
      <c r="AG45" s="174">
        <v>6</v>
      </c>
      <c r="AH45" s="174">
        <v>0</v>
      </c>
      <c r="AI45" s="5"/>
      <c r="AJ45" s="172" t="s">
        <v>96</v>
      </c>
      <c r="AK45" s="174">
        <v>0</v>
      </c>
      <c r="AL45" s="174">
        <v>15</v>
      </c>
      <c r="AM45" s="174">
        <v>66</v>
      </c>
      <c r="AN45" s="174">
        <v>6</v>
      </c>
      <c r="AO45" s="174">
        <v>0</v>
      </c>
    </row>
    <row r="46" spans="2:41" ht="16.5" customHeight="1">
      <c r="J46" s="23">
        <v>42</v>
      </c>
      <c r="K46" s="167" t="s">
        <v>31</v>
      </c>
      <c r="L46" s="167" t="s">
        <v>13</v>
      </c>
      <c r="M46" s="167" t="s">
        <v>81</v>
      </c>
      <c r="N46" s="167" t="s">
        <v>29</v>
      </c>
      <c r="O46" s="167" t="s">
        <v>29</v>
      </c>
      <c r="Q46" s="166">
        <v>7</v>
      </c>
      <c r="R46" s="166">
        <v>5</v>
      </c>
      <c r="S46" s="166">
        <v>14</v>
      </c>
      <c r="T46" s="166">
        <v>8</v>
      </c>
      <c r="U46" s="166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2" t="s">
        <v>82</v>
      </c>
      <c r="AD46" s="174">
        <v>0</v>
      </c>
      <c r="AE46" s="174">
        <v>15</v>
      </c>
      <c r="AF46" s="174">
        <v>66</v>
      </c>
      <c r="AG46" s="174">
        <v>6</v>
      </c>
      <c r="AH46" s="174">
        <v>0</v>
      </c>
      <c r="AI46" s="5"/>
      <c r="AJ46" s="172" t="s">
        <v>82</v>
      </c>
      <c r="AK46" s="174">
        <v>0</v>
      </c>
      <c r="AL46" s="174">
        <v>15</v>
      </c>
      <c r="AM46" s="174">
        <v>66</v>
      </c>
      <c r="AN46" s="174">
        <v>6</v>
      </c>
      <c r="AO46" s="174">
        <v>0</v>
      </c>
    </row>
    <row r="47" spans="2:41" ht="16.5" customHeight="1">
      <c r="J47" s="166">
        <v>43</v>
      </c>
      <c r="K47" s="167" t="s">
        <v>13</v>
      </c>
      <c r="L47" s="167" t="s">
        <v>94</v>
      </c>
      <c r="M47" s="167" t="s">
        <v>82</v>
      </c>
      <c r="N47" s="167" t="s">
        <v>30</v>
      </c>
      <c r="O47" s="167" t="s">
        <v>13</v>
      </c>
      <c r="Q47" s="166">
        <v>5</v>
      </c>
      <c r="R47" s="166">
        <v>17</v>
      </c>
      <c r="S47" s="166">
        <v>16</v>
      </c>
      <c r="T47" s="166">
        <v>10</v>
      </c>
      <c r="U47" s="166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2" t="s">
        <v>94</v>
      </c>
      <c r="AD47" s="174">
        <v>0</v>
      </c>
      <c r="AE47" s="174">
        <v>15</v>
      </c>
      <c r="AF47" s="174">
        <v>66</v>
      </c>
      <c r="AG47" s="174">
        <v>6</v>
      </c>
      <c r="AH47" s="174">
        <v>0</v>
      </c>
      <c r="AI47" s="5"/>
      <c r="AJ47" s="172" t="s">
        <v>94</v>
      </c>
      <c r="AK47" s="174">
        <v>0</v>
      </c>
      <c r="AL47" s="174">
        <v>15</v>
      </c>
      <c r="AM47" s="174">
        <v>66</v>
      </c>
      <c r="AN47" s="174">
        <v>6</v>
      </c>
      <c r="AO47" s="174">
        <v>0</v>
      </c>
    </row>
    <row r="48" spans="2:41" ht="16.5" customHeight="1">
      <c r="J48" s="23">
        <v>44</v>
      </c>
      <c r="K48" s="167" t="s">
        <v>95</v>
      </c>
      <c r="L48" s="167" t="s">
        <v>14</v>
      </c>
      <c r="M48" s="167" t="s">
        <v>96</v>
      </c>
      <c r="N48" s="167" t="s">
        <v>95</v>
      </c>
      <c r="O48" s="167" t="s">
        <v>15</v>
      </c>
      <c r="Q48" s="166">
        <v>6</v>
      </c>
      <c r="R48" s="166">
        <v>1</v>
      </c>
      <c r="S48" s="166">
        <v>15</v>
      </c>
      <c r="T48" s="166">
        <v>6</v>
      </c>
      <c r="U48" s="166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2" t="s">
        <v>85</v>
      </c>
      <c r="AD48" s="174">
        <v>0</v>
      </c>
      <c r="AE48" s="174">
        <v>9</v>
      </c>
      <c r="AF48" s="174">
        <v>7</v>
      </c>
      <c r="AG48" s="174">
        <v>7</v>
      </c>
      <c r="AH48" s="174">
        <v>0</v>
      </c>
      <c r="AI48" s="5"/>
      <c r="AJ48" s="172" t="s">
        <v>85</v>
      </c>
      <c r="AK48" s="174">
        <v>0</v>
      </c>
      <c r="AL48" s="174">
        <v>9</v>
      </c>
      <c r="AM48" s="174">
        <v>7</v>
      </c>
      <c r="AN48" s="174">
        <v>7</v>
      </c>
      <c r="AO48" s="174">
        <v>0</v>
      </c>
    </row>
    <row r="49" spans="10:41" ht="16.5" customHeight="1">
      <c r="J49" s="166">
        <v>45</v>
      </c>
      <c r="K49" s="167" t="s">
        <v>13</v>
      </c>
      <c r="L49" s="167" t="s">
        <v>96</v>
      </c>
      <c r="M49" s="167" t="s">
        <v>94</v>
      </c>
      <c r="N49" s="167" t="s">
        <v>95</v>
      </c>
      <c r="O49" s="167" t="s">
        <v>16</v>
      </c>
      <c r="Q49" s="166">
        <v>5</v>
      </c>
      <c r="R49" s="166">
        <v>15</v>
      </c>
      <c r="S49" s="166">
        <v>17</v>
      </c>
      <c r="T49" s="166">
        <v>6</v>
      </c>
      <c r="U49" s="166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2" t="s">
        <v>87</v>
      </c>
      <c r="AD49" s="174">
        <v>0</v>
      </c>
      <c r="AE49" s="174">
        <v>9</v>
      </c>
      <c r="AF49" s="174">
        <v>6</v>
      </c>
      <c r="AG49" s="174">
        <v>7</v>
      </c>
      <c r="AH49" s="174">
        <v>0</v>
      </c>
      <c r="AI49" s="5"/>
      <c r="AJ49" s="172" t="s">
        <v>87</v>
      </c>
      <c r="AK49" s="174">
        <v>0</v>
      </c>
      <c r="AL49" s="174">
        <v>9</v>
      </c>
      <c r="AM49" s="174">
        <v>6</v>
      </c>
      <c r="AN49" s="174">
        <v>7</v>
      </c>
      <c r="AO49" s="174">
        <v>0</v>
      </c>
    </row>
    <row r="50" spans="10:41" ht="16.5" customHeight="1">
      <c r="J50" s="23">
        <v>46</v>
      </c>
      <c r="K50" s="167" t="s">
        <v>12</v>
      </c>
      <c r="L50" s="167" t="s">
        <v>95</v>
      </c>
      <c r="M50" s="167" t="s">
        <v>81</v>
      </c>
      <c r="N50" s="167" t="s">
        <v>16</v>
      </c>
      <c r="O50" s="167" t="s">
        <v>31</v>
      </c>
      <c r="Q50" s="166">
        <v>4</v>
      </c>
      <c r="R50" s="166">
        <v>6</v>
      </c>
      <c r="S50" s="166">
        <v>14</v>
      </c>
      <c r="T50" s="166">
        <v>3</v>
      </c>
      <c r="U50" s="166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7">
        <v>200</v>
      </c>
      <c r="AE50" s="97">
        <v>243</v>
      </c>
      <c r="AF50" s="97">
        <v>298</v>
      </c>
      <c r="AG50" s="97">
        <v>230</v>
      </c>
      <c r="AH50" s="97">
        <v>200</v>
      </c>
      <c r="AI50" s="5"/>
      <c r="AK50" s="97">
        <v>200</v>
      </c>
      <c r="AL50" s="97">
        <v>243</v>
      </c>
      <c r="AM50" s="97">
        <v>298</v>
      </c>
      <c r="AN50" s="97">
        <v>230</v>
      </c>
      <c r="AO50" s="97">
        <v>200</v>
      </c>
    </row>
    <row r="51" spans="10:41" ht="16.5" customHeight="1">
      <c r="J51" s="166">
        <v>47</v>
      </c>
      <c r="K51" s="167" t="s">
        <v>13</v>
      </c>
      <c r="L51" s="167" t="s">
        <v>31</v>
      </c>
      <c r="M51" s="167" t="s">
        <v>94</v>
      </c>
      <c r="N51" s="167" t="s">
        <v>28</v>
      </c>
      <c r="O51" s="167" t="s">
        <v>31</v>
      </c>
      <c r="Q51" s="166">
        <v>5</v>
      </c>
      <c r="R51" s="166">
        <v>7</v>
      </c>
      <c r="S51" s="166">
        <v>17</v>
      </c>
      <c r="T51" s="166">
        <v>9</v>
      </c>
      <c r="U51" s="166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7" t="s">
        <v>95</v>
      </c>
      <c r="L52" s="167" t="s">
        <v>31</v>
      </c>
      <c r="M52" s="167" t="s">
        <v>82</v>
      </c>
      <c r="N52" s="167" t="s">
        <v>16</v>
      </c>
      <c r="O52" s="167" t="s">
        <v>13</v>
      </c>
      <c r="Q52" s="166">
        <v>6</v>
      </c>
      <c r="R52" s="166">
        <v>7</v>
      </c>
      <c r="S52" s="166">
        <v>16</v>
      </c>
      <c r="T52" s="166">
        <v>3</v>
      </c>
      <c r="U52" s="166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6">
        <v>49</v>
      </c>
      <c r="K53" s="167" t="s">
        <v>29</v>
      </c>
      <c r="L53" s="167" t="s">
        <v>96</v>
      </c>
      <c r="M53" s="167" t="s">
        <v>96</v>
      </c>
      <c r="N53" s="167" t="s">
        <v>95</v>
      </c>
      <c r="O53" s="167" t="s">
        <v>31</v>
      </c>
      <c r="Q53" s="166">
        <v>8</v>
      </c>
      <c r="R53" s="166">
        <v>15</v>
      </c>
      <c r="S53" s="166">
        <v>15</v>
      </c>
      <c r="T53" s="166">
        <v>6</v>
      </c>
      <c r="U53" s="166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5" t="s">
        <v>36</v>
      </c>
      <c r="AD53" s="115" t="s">
        <v>7</v>
      </c>
      <c r="AE53" s="115" t="s">
        <v>8</v>
      </c>
      <c r="AF53" s="115" t="s">
        <v>9</v>
      </c>
      <c r="AG53" s="115" t="s">
        <v>10</v>
      </c>
      <c r="AH53" s="115" t="s">
        <v>11</v>
      </c>
      <c r="AI53" s="5"/>
      <c r="AJ53" s="115" t="s">
        <v>36</v>
      </c>
      <c r="AK53" s="115" t="s">
        <v>7</v>
      </c>
      <c r="AL53" s="115" t="s">
        <v>8</v>
      </c>
      <c r="AM53" s="115" t="s">
        <v>9</v>
      </c>
      <c r="AN53" s="115" t="s">
        <v>10</v>
      </c>
      <c r="AO53" s="115" t="s">
        <v>11</v>
      </c>
    </row>
    <row r="54" spans="10:41" ht="16.5" customHeight="1">
      <c r="J54" s="23">
        <v>50</v>
      </c>
      <c r="K54" s="167" t="s">
        <v>31</v>
      </c>
      <c r="L54" s="167" t="s">
        <v>96</v>
      </c>
      <c r="M54" s="167" t="s">
        <v>80</v>
      </c>
      <c r="N54" s="167" t="s">
        <v>95</v>
      </c>
      <c r="O54" s="167" t="s">
        <v>16</v>
      </c>
      <c r="Q54" s="166">
        <v>7</v>
      </c>
      <c r="R54" s="166">
        <v>15</v>
      </c>
      <c r="S54" s="166">
        <v>13</v>
      </c>
      <c r="T54" s="166">
        <v>6</v>
      </c>
      <c r="U54" s="166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2" t="s">
        <v>271</v>
      </c>
      <c r="AD54" s="118">
        <v>0</v>
      </c>
      <c r="AE54" s="118">
        <v>0</v>
      </c>
      <c r="AF54" s="118">
        <v>0</v>
      </c>
      <c r="AG54" s="118">
        <v>0</v>
      </c>
      <c r="AH54" s="118">
        <v>0</v>
      </c>
      <c r="AI54" s="5"/>
      <c r="AJ54" s="172" t="s">
        <v>271</v>
      </c>
      <c r="AK54" s="118">
        <v>0</v>
      </c>
      <c r="AL54" s="118">
        <v>0</v>
      </c>
      <c r="AM54" s="118">
        <v>0</v>
      </c>
      <c r="AN54" s="118">
        <v>0</v>
      </c>
      <c r="AO54" s="118">
        <v>0</v>
      </c>
    </row>
    <row r="55" spans="10:41" ht="16.5" customHeight="1">
      <c r="J55" s="166">
        <v>51</v>
      </c>
      <c r="K55" s="167" t="s">
        <v>29</v>
      </c>
      <c r="L55" s="167" t="s">
        <v>29</v>
      </c>
      <c r="M55" s="167" t="s">
        <v>96</v>
      </c>
      <c r="N55" s="167" t="s">
        <v>80</v>
      </c>
      <c r="O55" s="167" t="s">
        <v>13</v>
      </c>
      <c r="Q55" s="166">
        <v>8</v>
      </c>
      <c r="R55" s="166">
        <v>8</v>
      </c>
      <c r="S55" s="166">
        <v>15</v>
      </c>
      <c r="T55" s="166">
        <v>13</v>
      </c>
      <c r="U55" s="166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2" t="s">
        <v>14</v>
      </c>
      <c r="AD55" s="172">
        <v>0</v>
      </c>
      <c r="AE55" s="172">
        <v>6</v>
      </c>
      <c r="AF55" s="172">
        <v>0</v>
      </c>
      <c r="AG55" s="172">
        <v>9</v>
      </c>
      <c r="AH55" s="172">
        <v>0</v>
      </c>
      <c r="AI55" s="5"/>
      <c r="AJ55" s="172" t="s">
        <v>14</v>
      </c>
      <c r="AK55" s="172">
        <v>0</v>
      </c>
      <c r="AL55" s="172">
        <v>6</v>
      </c>
      <c r="AM55" s="172">
        <v>0</v>
      </c>
      <c r="AN55" s="172">
        <v>9</v>
      </c>
      <c r="AO55" s="172">
        <v>0</v>
      </c>
    </row>
    <row r="56" spans="10:41" ht="16.5" customHeight="1">
      <c r="J56" s="23">
        <v>52</v>
      </c>
      <c r="K56" s="167" t="s">
        <v>29</v>
      </c>
      <c r="L56" s="167" t="s">
        <v>31</v>
      </c>
      <c r="M56" s="167" t="s">
        <v>81</v>
      </c>
      <c r="N56" s="167" t="s">
        <v>30</v>
      </c>
      <c r="O56" s="167" t="s">
        <v>30</v>
      </c>
      <c r="Q56" s="166">
        <v>8</v>
      </c>
      <c r="R56" s="166">
        <v>7</v>
      </c>
      <c r="S56" s="166">
        <v>14</v>
      </c>
      <c r="T56" s="166">
        <v>10</v>
      </c>
      <c r="U56" s="166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7" t="s">
        <v>15</v>
      </c>
      <c r="AD56" s="173">
        <v>4</v>
      </c>
      <c r="AE56" s="173">
        <v>11</v>
      </c>
      <c r="AF56" s="173">
        <v>0</v>
      </c>
      <c r="AG56" s="173">
        <v>22</v>
      </c>
      <c r="AH56" s="173">
        <v>28</v>
      </c>
      <c r="AI56" s="5"/>
      <c r="AJ56" s="127" t="s">
        <v>15</v>
      </c>
      <c r="AK56" s="173">
        <v>4</v>
      </c>
      <c r="AL56" s="173">
        <v>11</v>
      </c>
      <c r="AM56" s="173">
        <v>0</v>
      </c>
      <c r="AN56" s="173">
        <v>22</v>
      </c>
      <c r="AO56" s="173">
        <v>28</v>
      </c>
    </row>
    <row r="57" spans="10:41" ht="16.5" customHeight="1">
      <c r="J57" s="166">
        <v>53</v>
      </c>
      <c r="K57" s="167" t="s">
        <v>13</v>
      </c>
      <c r="L57" s="167" t="s">
        <v>81</v>
      </c>
      <c r="M57" s="167" t="s">
        <v>96</v>
      </c>
      <c r="N57" s="167" t="s">
        <v>79</v>
      </c>
      <c r="O57" s="167" t="s">
        <v>12</v>
      </c>
      <c r="Q57" s="166">
        <v>5</v>
      </c>
      <c r="R57" s="166">
        <v>14</v>
      </c>
      <c r="S57" s="166">
        <v>15</v>
      </c>
      <c r="T57" s="166">
        <v>12</v>
      </c>
      <c r="U57" s="166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7" t="s">
        <v>16</v>
      </c>
      <c r="AD57" s="173">
        <v>4</v>
      </c>
      <c r="AE57" s="173">
        <v>11</v>
      </c>
      <c r="AF57" s="173">
        <v>0</v>
      </c>
      <c r="AG57" s="173">
        <v>22</v>
      </c>
      <c r="AH57" s="173">
        <v>27</v>
      </c>
      <c r="AI57" s="5"/>
      <c r="AJ57" s="127" t="s">
        <v>16</v>
      </c>
      <c r="AK57" s="173">
        <v>4</v>
      </c>
      <c r="AL57" s="173">
        <v>11</v>
      </c>
      <c r="AM57" s="173">
        <v>0</v>
      </c>
      <c r="AN57" s="173">
        <v>22</v>
      </c>
      <c r="AO57" s="173">
        <v>27</v>
      </c>
    </row>
    <row r="58" spans="10:41" ht="16.5" customHeight="1">
      <c r="J58" s="23">
        <v>54</v>
      </c>
      <c r="K58" s="167" t="s">
        <v>29</v>
      </c>
      <c r="L58" s="167" t="s">
        <v>82</v>
      </c>
      <c r="M58" s="167" t="s">
        <v>82</v>
      </c>
      <c r="N58" s="167" t="s">
        <v>31</v>
      </c>
      <c r="O58" s="167" t="s">
        <v>13</v>
      </c>
      <c r="Q58" s="166">
        <v>8</v>
      </c>
      <c r="R58" s="166">
        <v>16</v>
      </c>
      <c r="S58" s="166">
        <v>16</v>
      </c>
      <c r="T58" s="166">
        <v>7</v>
      </c>
      <c r="U58" s="166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7" t="s">
        <v>12</v>
      </c>
      <c r="AD58" s="173">
        <v>4</v>
      </c>
      <c r="AE58" s="173">
        <v>11</v>
      </c>
      <c r="AF58" s="173">
        <v>0</v>
      </c>
      <c r="AG58" s="173">
        <v>22</v>
      </c>
      <c r="AH58" s="173">
        <v>27</v>
      </c>
      <c r="AI58" s="5"/>
      <c r="AJ58" s="127" t="s">
        <v>12</v>
      </c>
      <c r="AK58" s="173">
        <v>4</v>
      </c>
      <c r="AL58" s="173">
        <v>11</v>
      </c>
      <c r="AM58" s="173">
        <v>0</v>
      </c>
      <c r="AN58" s="173">
        <v>22</v>
      </c>
      <c r="AO58" s="173">
        <v>27</v>
      </c>
    </row>
    <row r="59" spans="10:41" ht="16.5" customHeight="1">
      <c r="J59" s="166">
        <v>55</v>
      </c>
      <c r="K59" s="167" t="s">
        <v>31</v>
      </c>
      <c r="L59" s="167" t="s">
        <v>31</v>
      </c>
      <c r="M59" s="167" t="s">
        <v>96</v>
      </c>
      <c r="N59" s="167" t="s">
        <v>80</v>
      </c>
      <c r="O59" s="167" t="s">
        <v>16</v>
      </c>
      <c r="Q59" s="166">
        <v>7</v>
      </c>
      <c r="R59" s="166">
        <v>7</v>
      </c>
      <c r="S59" s="166">
        <v>15</v>
      </c>
      <c r="T59" s="166">
        <v>13</v>
      </c>
      <c r="U59" s="166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7" t="s">
        <v>13</v>
      </c>
      <c r="AD59" s="173">
        <v>43</v>
      </c>
      <c r="AE59" s="173">
        <v>19</v>
      </c>
      <c r="AF59" s="173">
        <v>0</v>
      </c>
      <c r="AG59" s="173">
        <v>12</v>
      </c>
      <c r="AH59" s="173">
        <v>16</v>
      </c>
      <c r="AI59" s="5"/>
      <c r="AJ59" s="127" t="s">
        <v>13</v>
      </c>
      <c r="AK59" s="173">
        <v>43</v>
      </c>
      <c r="AL59" s="173">
        <v>19</v>
      </c>
      <c r="AM59" s="173">
        <v>0</v>
      </c>
      <c r="AN59" s="173">
        <v>12</v>
      </c>
      <c r="AO59" s="173">
        <v>16</v>
      </c>
    </row>
    <row r="60" spans="10:41" ht="16.5" customHeight="1">
      <c r="J60" s="23">
        <v>56</v>
      </c>
      <c r="K60" s="167" t="s">
        <v>13</v>
      </c>
      <c r="L60" s="167" t="s">
        <v>13</v>
      </c>
      <c r="M60" s="167" t="s">
        <v>78</v>
      </c>
      <c r="N60" s="167" t="s">
        <v>16</v>
      </c>
      <c r="O60" s="167" t="s">
        <v>95</v>
      </c>
      <c r="Q60" s="166">
        <v>5</v>
      </c>
      <c r="R60" s="166">
        <v>5</v>
      </c>
      <c r="S60" s="166">
        <v>11</v>
      </c>
      <c r="T60" s="166">
        <v>3</v>
      </c>
      <c r="U60" s="166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7" t="s">
        <v>95</v>
      </c>
      <c r="AD60" s="173">
        <v>43</v>
      </c>
      <c r="AE60" s="173">
        <v>20</v>
      </c>
      <c r="AF60" s="173">
        <v>0</v>
      </c>
      <c r="AG60" s="173">
        <v>12</v>
      </c>
      <c r="AH60" s="173">
        <v>16</v>
      </c>
      <c r="AI60" s="5"/>
      <c r="AJ60" s="127" t="s">
        <v>95</v>
      </c>
      <c r="AK60" s="173">
        <v>43</v>
      </c>
      <c r="AL60" s="173">
        <v>20</v>
      </c>
      <c r="AM60" s="173">
        <v>0</v>
      </c>
      <c r="AN60" s="173">
        <v>12</v>
      </c>
      <c r="AO60" s="173">
        <v>16</v>
      </c>
    </row>
    <row r="61" spans="10:41">
      <c r="J61" s="166">
        <v>57</v>
      </c>
      <c r="K61" s="167" t="s">
        <v>13</v>
      </c>
      <c r="L61" s="167" t="s">
        <v>96</v>
      </c>
      <c r="M61" s="167" t="s">
        <v>94</v>
      </c>
      <c r="N61" s="167" t="s">
        <v>16</v>
      </c>
      <c r="O61" s="167" t="s">
        <v>95</v>
      </c>
      <c r="Q61" s="166">
        <v>5</v>
      </c>
      <c r="R61" s="166">
        <v>15</v>
      </c>
      <c r="S61" s="166">
        <v>17</v>
      </c>
      <c r="T61" s="166">
        <v>3</v>
      </c>
      <c r="U61" s="166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7" t="s">
        <v>31</v>
      </c>
      <c r="AD61" s="173">
        <v>47</v>
      </c>
      <c r="AE61" s="173">
        <v>20</v>
      </c>
      <c r="AF61" s="173">
        <v>0</v>
      </c>
      <c r="AG61" s="173">
        <v>12</v>
      </c>
      <c r="AH61" s="173">
        <v>16</v>
      </c>
      <c r="AI61" s="5"/>
      <c r="AJ61" s="127" t="s">
        <v>31</v>
      </c>
      <c r="AK61" s="173">
        <v>47</v>
      </c>
      <c r="AL61" s="173">
        <v>20</v>
      </c>
      <c r="AM61" s="173">
        <v>0</v>
      </c>
      <c r="AN61" s="173">
        <v>12</v>
      </c>
      <c r="AO61" s="173">
        <v>16</v>
      </c>
    </row>
    <row r="62" spans="10:41">
      <c r="J62" s="23">
        <v>58</v>
      </c>
      <c r="K62" s="167" t="s">
        <v>13</v>
      </c>
      <c r="L62" s="167" t="s">
        <v>95</v>
      </c>
      <c r="M62" s="167" t="s">
        <v>79</v>
      </c>
      <c r="N62" s="167" t="s">
        <v>16</v>
      </c>
      <c r="O62" s="167" t="s">
        <v>15</v>
      </c>
      <c r="Q62" s="166">
        <v>5</v>
      </c>
      <c r="R62" s="166">
        <v>6</v>
      </c>
      <c r="S62" s="166">
        <v>12</v>
      </c>
      <c r="T62" s="166">
        <v>3</v>
      </c>
      <c r="U62" s="166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7" t="s">
        <v>29</v>
      </c>
      <c r="AD62" s="173">
        <v>47</v>
      </c>
      <c r="AE62" s="173">
        <v>20</v>
      </c>
      <c r="AF62" s="173">
        <v>0</v>
      </c>
      <c r="AG62" s="173">
        <v>12</v>
      </c>
      <c r="AH62" s="173">
        <v>16</v>
      </c>
      <c r="AI62" s="5"/>
      <c r="AJ62" s="127" t="s">
        <v>29</v>
      </c>
      <c r="AK62" s="173">
        <v>47</v>
      </c>
      <c r="AL62" s="173">
        <v>20</v>
      </c>
      <c r="AM62" s="173">
        <v>0</v>
      </c>
      <c r="AN62" s="173">
        <v>12</v>
      </c>
      <c r="AO62" s="173">
        <v>16</v>
      </c>
    </row>
    <row r="63" spans="10:41" ht="16.5" customHeight="1">
      <c r="J63" s="166">
        <v>59</v>
      </c>
      <c r="K63" s="167" t="s">
        <v>31</v>
      </c>
      <c r="L63" s="167" t="s">
        <v>13</v>
      </c>
      <c r="M63" s="167" t="s">
        <v>78</v>
      </c>
      <c r="N63" s="167" t="s">
        <v>81</v>
      </c>
      <c r="O63" s="167" t="s">
        <v>31</v>
      </c>
      <c r="Q63" s="166">
        <v>7</v>
      </c>
      <c r="R63" s="166">
        <v>5</v>
      </c>
      <c r="S63" s="166">
        <v>11</v>
      </c>
      <c r="T63" s="166">
        <v>14</v>
      </c>
      <c r="U63" s="166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7" t="s">
        <v>28</v>
      </c>
      <c r="AD63" s="173">
        <v>4</v>
      </c>
      <c r="AE63" s="173">
        <v>11</v>
      </c>
      <c r="AF63" s="173">
        <v>0</v>
      </c>
      <c r="AG63" s="173">
        <v>21</v>
      </c>
      <c r="AH63" s="173">
        <v>27</v>
      </c>
      <c r="AI63" s="5"/>
      <c r="AJ63" s="127" t="s">
        <v>28</v>
      </c>
      <c r="AK63" s="173">
        <v>4</v>
      </c>
      <c r="AL63" s="173">
        <v>11</v>
      </c>
      <c r="AM63" s="173">
        <v>0</v>
      </c>
      <c r="AN63" s="173">
        <v>21</v>
      </c>
      <c r="AO63" s="173">
        <v>27</v>
      </c>
    </row>
    <row r="64" spans="10:41" ht="16.5" customHeight="1">
      <c r="J64" s="23">
        <v>60</v>
      </c>
      <c r="K64" s="167" t="s">
        <v>13</v>
      </c>
      <c r="L64" s="167" t="s">
        <v>81</v>
      </c>
      <c r="M64" s="167" t="s">
        <v>80</v>
      </c>
      <c r="N64" s="167" t="s">
        <v>15</v>
      </c>
      <c r="O64" s="167" t="s">
        <v>28</v>
      </c>
      <c r="Q64" s="166">
        <v>5</v>
      </c>
      <c r="R64" s="166">
        <v>14</v>
      </c>
      <c r="S64" s="166">
        <v>13</v>
      </c>
      <c r="T64" s="166">
        <v>2</v>
      </c>
      <c r="U64" s="166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7" t="s">
        <v>30</v>
      </c>
      <c r="AD64" s="173">
        <v>4</v>
      </c>
      <c r="AE64" s="173">
        <v>11</v>
      </c>
      <c r="AF64" s="173">
        <v>0</v>
      </c>
      <c r="AG64" s="173">
        <v>21</v>
      </c>
      <c r="AH64" s="173">
        <v>27</v>
      </c>
      <c r="AI64" s="5"/>
      <c r="AJ64" s="127" t="s">
        <v>30</v>
      </c>
      <c r="AK64" s="173">
        <v>4</v>
      </c>
      <c r="AL64" s="173">
        <v>11</v>
      </c>
      <c r="AM64" s="173">
        <v>0</v>
      </c>
      <c r="AN64" s="173">
        <v>21</v>
      </c>
      <c r="AO64" s="173">
        <v>27</v>
      </c>
    </row>
    <row r="65" spans="10:41" ht="16.5" customHeight="1">
      <c r="J65" s="166">
        <v>61</v>
      </c>
      <c r="K65" s="167" t="s">
        <v>31</v>
      </c>
      <c r="L65" s="167" t="s">
        <v>31</v>
      </c>
      <c r="M65" s="167" t="s">
        <v>94</v>
      </c>
      <c r="N65" s="167" t="s">
        <v>95</v>
      </c>
      <c r="O65" s="167" t="s">
        <v>15</v>
      </c>
      <c r="Q65" s="166">
        <v>7</v>
      </c>
      <c r="R65" s="166">
        <v>7</v>
      </c>
      <c r="S65" s="166">
        <v>17</v>
      </c>
      <c r="T65" s="166">
        <v>6</v>
      </c>
      <c r="U65" s="166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2" t="s">
        <v>78</v>
      </c>
      <c r="AD65" s="174">
        <v>0</v>
      </c>
      <c r="AE65" s="174">
        <v>7</v>
      </c>
      <c r="AF65" s="174">
        <v>7</v>
      </c>
      <c r="AG65" s="174">
        <v>9</v>
      </c>
      <c r="AH65" s="174">
        <v>0</v>
      </c>
      <c r="AI65" s="5"/>
      <c r="AJ65" s="172" t="s">
        <v>78</v>
      </c>
      <c r="AK65" s="174">
        <v>0</v>
      </c>
      <c r="AL65" s="174">
        <v>7</v>
      </c>
      <c r="AM65" s="174">
        <v>7</v>
      </c>
      <c r="AN65" s="174">
        <v>9</v>
      </c>
      <c r="AO65" s="174">
        <v>0</v>
      </c>
    </row>
    <row r="66" spans="10:41" ht="16.5" customHeight="1">
      <c r="J66" s="23">
        <v>62</v>
      </c>
      <c r="K66" s="167" t="s">
        <v>29</v>
      </c>
      <c r="L66" s="167" t="s">
        <v>96</v>
      </c>
      <c r="M66" s="167" t="s">
        <v>81</v>
      </c>
      <c r="N66" s="167" t="s">
        <v>15</v>
      </c>
      <c r="O66" s="167" t="s">
        <v>30</v>
      </c>
      <c r="Q66" s="166">
        <v>8</v>
      </c>
      <c r="R66" s="166">
        <v>15</v>
      </c>
      <c r="S66" s="166">
        <v>14</v>
      </c>
      <c r="T66" s="166">
        <v>2</v>
      </c>
      <c r="U66" s="166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2" t="s">
        <v>79</v>
      </c>
      <c r="AD66" s="174">
        <v>0</v>
      </c>
      <c r="AE66" s="174">
        <v>9</v>
      </c>
      <c r="AF66" s="174">
        <v>7</v>
      </c>
      <c r="AG66" s="174">
        <v>9</v>
      </c>
      <c r="AH66" s="174">
        <v>0</v>
      </c>
      <c r="AI66" s="5"/>
      <c r="AJ66" s="172" t="s">
        <v>79</v>
      </c>
      <c r="AK66" s="174">
        <v>0</v>
      </c>
      <c r="AL66" s="174">
        <v>9</v>
      </c>
      <c r="AM66" s="174">
        <v>7</v>
      </c>
      <c r="AN66" s="174">
        <v>9</v>
      </c>
      <c r="AO66" s="174">
        <v>0</v>
      </c>
    </row>
    <row r="67" spans="10:41" ht="16.5" customHeight="1">
      <c r="J67" s="166">
        <v>63</v>
      </c>
      <c r="K67" s="167" t="s">
        <v>13</v>
      </c>
      <c r="L67" s="167" t="s">
        <v>15</v>
      </c>
      <c r="M67" s="167" t="s">
        <v>82</v>
      </c>
      <c r="N67" s="167" t="s">
        <v>85</v>
      </c>
      <c r="O67" s="167" t="s">
        <v>28</v>
      </c>
      <c r="Q67" s="166">
        <v>5</v>
      </c>
      <c r="R67" s="166">
        <v>2</v>
      </c>
      <c r="S67" s="166">
        <v>16</v>
      </c>
      <c r="T67" s="166">
        <v>18</v>
      </c>
      <c r="U67" s="166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2" t="s">
        <v>80</v>
      </c>
      <c r="AD67" s="174">
        <v>0</v>
      </c>
      <c r="AE67" s="174">
        <v>9</v>
      </c>
      <c r="AF67" s="174">
        <v>7</v>
      </c>
      <c r="AG67" s="174">
        <v>9</v>
      </c>
      <c r="AH67" s="174">
        <v>0</v>
      </c>
      <c r="AI67" s="5"/>
      <c r="AJ67" s="172" t="s">
        <v>80</v>
      </c>
      <c r="AK67" s="174">
        <v>0</v>
      </c>
      <c r="AL67" s="174">
        <v>9</v>
      </c>
      <c r="AM67" s="174">
        <v>7</v>
      </c>
      <c r="AN67" s="174">
        <v>9</v>
      </c>
      <c r="AO67" s="174">
        <v>0</v>
      </c>
    </row>
    <row r="68" spans="10:41" ht="16.5" customHeight="1">
      <c r="J68" s="23">
        <v>64</v>
      </c>
      <c r="K68" s="167" t="s">
        <v>16</v>
      </c>
      <c r="L68" s="167" t="s">
        <v>30</v>
      </c>
      <c r="M68" s="167" t="s">
        <v>79</v>
      </c>
      <c r="N68" s="167" t="s">
        <v>28</v>
      </c>
      <c r="O68" s="167" t="s">
        <v>30</v>
      </c>
      <c r="Q68" s="166">
        <v>3</v>
      </c>
      <c r="R68" s="166">
        <v>10</v>
      </c>
      <c r="S68" s="166">
        <v>12</v>
      </c>
      <c r="T68" s="166">
        <v>9</v>
      </c>
      <c r="U68" s="166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2" t="s">
        <v>81</v>
      </c>
      <c r="AD68" s="174">
        <v>0</v>
      </c>
      <c r="AE68" s="174">
        <v>15</v>
      </c>
      <c r="AF68" s="174">
        <v>66</v>
      </c>
      <c r="AG68" s="174">
        <v>6</v>
      </c>
      <c r="AH68" s="174">
        <v>0</v>
      </c>
      <c r="AI68" s="5"/>
      <c r="AJ68" s="172" t="s">
        <v>81</v>
      </c>
      <c r="AK68" s="174">
        <v>0</v>
      </c>
      <c r="AL68" s="174">
        <v>15</v>
      </c>
      <c r="AM68" s="174">
        <v>66</v>
      </c>
      <c r="AN68" s="174">
        <v>6</v>
      </c>
      <c r="AO68" s="174">
        <v>0</v>
      </c>
    </row>
    <row r="69" spans="10:41" ht="16.5" customHeight="1">
      <c r="J69" s="166">
        <v>65</v>
      </c>
      <c r="K69" s="167" t="s">
        <v>30</v>
      </c>
      <c r="L69" s="167" t="s">
        <v>30</v>
      </c>
      <c r="M69" s="167" t="s">
        <v>81</v>
      </c>
      <c r="N69" s="167" t="s">
        <v>16</v>
      </c>
      <c r="O69" s="167" t="s">
        <v>28</v>
      </c>
      <c r="Q69" s="166">
        <v>10</v>
      </c>
      <c r="R69" s="166">
        <v>10</v>
      </c>
      <c r="S69" s="166">
        <v>14</v>
      </c>
      <c r="T69" s="166">
        <v>3</v>
      </c>
      <c r="U69" s="166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2" t="s">
        <v>96</v>
      </c>
      <c r="AD69" s="174">
        <v>0</v>
      </c>
      <c r="AE69" s="174">
        <v>15</v>
      </c>
      <c r="AF69" s="174">
        <v>66</v>
      </c>
      <c r="AG69" s="174">
        <v>6</v>
      </c>
      <c r="AH69" s="174">
        <v>0</v>
      </c>
      <c r="AI69" s="5"/>
      <c r="AJ69" s="172" t="s">
        <v>96</v>
      </c>
      <c r="AK69" s="174">
        <v>0</v>
      </c>
      <c r="AL69" s="174">
        <v>15</v>
      </c>
      <c r="AM69" s="174">
        <v>66</v>
      </c>
      <c r="AN69" s="174">
        <v>6</v>
      </c>
      <c r="AO69" s="174">
        <v>0</v>
      </c>
    </row>
    <row r="70" spans="10:41" ht="16.5" customHeight="1">
      <c r="J70" s="23">
        <v>66</v>
      </c>
      <c r="K70" s="167" t="s">
        <v>29</v>
      </c>
      <c r="L70" s="167" t="s">
        <v>94</v>
      </c>
      <c r="M70" s="167" t="s">
        <v>94</v>
      </c>
      <c r="N70" s="167" t="s">
        <v>80</v>
      </c>
      <c r="O70" s="167" t="s">
        <v>15</v>
      </c>
      <c r="Q70" s="166">
        <v>8</v>
      </c>
      <c r="R70" s="166">
        <v>17</v>
      </c>
      <c r="S70" s="166">
        <v>17</v>
      </c>
      <c r="T70" s="166">
        <v>13</v>
      </c>
      <c r="U70" s="166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2" t="s">
        <v>82</v>
      </c>
      <c r="AD70" s="174">
        <v>0</v>
      </c>
      <c r="AE70" s="174">
        <v>15</v>
      </c>
      <c r="AF70" s="174">
        <v>66</v>
      </c>
      <c r="AG70" s="174">
        <v>6</v>
      </c>
      <c r="AH70" s="174">
        <v>0</v>
      </c>
      <c r="AI70" s="5"/>
      <c r="AJ70" s="172" t="s">
        <v>82</v>
      </c>
      <c r="AK70" s="174">
        <v>0</v>
      </c>
      <c r="AL70" s="174">
        <v>15</v>
      </c>
      <c r="AM70" s="174">
        <v>66</v>
      </c>
      <c r="AN70" s="174">
        <v>6</v>
      </c>
      <c r="AO70" s="174">
        <v>0</v>
      </c>
    </row>
    <row r="71" spans="10:41" ht="16.5" customHeight="1">
      <c r="J71" s="166">
        <v>67</v>
      </c>
      <c r="K71" s="167" t="s">
        <v>29</v>
      </c>
      <c r="L71" s="167" t="s">
        <v>82</v>
      </c>
      <c r="M71" s="167" t="s">
        <v>81</v>
      </c>
      <c r="N71" s="167" t="s">
        <v>14</v>
      </c>
      <c r="O71" s="167" t="s">
        <v>30</v>
      </c>
      <c r="Q71" s="166">
        <v>8</v>
      </c>
      <c r="R71" s="166">
        <v>16</v>
      </c>
      <c r="S71" s="166">
        <v>14</v>
      </c>
      <c r="T71" s="166">
        <v>1</v>
      </c>
      <c r="U71" s="166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2" t="s">
        <v>94</v>
      </c>
      <c r="AD71" s="174">
        <v>0</v>
      </c>
      <c r="AE71" s="174">
        <v>15</v>
      </c>
      <c r="AF71" s="174">
        <v>66</v>
      </c>
      <c r="AG71" s="174">
        <v>6</v>
      </c>
      <c r="AH71" s="174">
        <v>0</v>
      </c>
      <c r="AI71" s="5"/>
      <c r="AJ71" s="172" t="s">
        <v>94</v>
      </c>
      <c r="AK71" s="174">
        <v>0</v>
      </c>
      <c r="AL71" s="174">
        <v>15</v>
      </c>
      <c r="AM71" s="174">
        <v>66</v>
      </c>
      <c r="AN71" s="174">
        <v>6</v>
      </c>
      <c r="AO71" s="174">
        <v>0</v>
      </c>
    </row>
    <row r="72" spans="10:41" ht="16.5" customHeight="1">
      <c r="J72" s="23">
        <v>68</v>
      </c>
      <c r="K72" s="167" t="s">
        <v>28</v>
      </c>
      <c r="L72" s="167" t="s">
        <v>30</v>
      </c>
      <c r="M72" s="167" t="s">
        <v>85</v>
      </c>
      <c r="N72" s="167" t="s">
        <v>16</v>
      </c>
      <c r="O72" s="167" t="s">
        <v>15</v>
      </c>
      <c r="Q72" s="166">
        <v>9</v>
      </c>
      <c r="R72" s="166">
        <v>10</v>
      </c>
      <c r="S72" s="166">
        <v>18</v>
      </c>
      <c r="T72" s="166">
        <v>3</v>
      </c>
      <c r="U72" s="166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2" t="s">
        <v>85</v>
      </c>
      <c r="AD72" s="174">
        <v>0</v>
      </c>
      <c r="AE72" s="174">
        <v>9</v>
      </c>
      <c r="AF72" s="174">
        <v>7</v>
      </c>
      <c r="AG72" s="174">
        <v>7</v>
      </c>
      <c r="AH72" s="174">
        <v>0</v>
      </c>
      <c r="AI72" s="5"/>
      <c r="AJ72" s="172" t="s">
        <v>85</v>
      </c>
      <c r="AK72" s="174">
        <v>0</v>
      </c>
      <c r="AL72" s="174">
        <v>9</v>
      </c>
      <c r="AM72" s="174">
        <v>7</v>
      </c>
      <c r="AN72" s="174">
        <v>7</v>
      </c>
      <c r="AO72" s="174">
        <v>0</v>
      </c>
    </row>
    <row r="73" spans="10:41" ht="16.5" customHeight="1">
      <c r="J73" s="166">
        <v>69</v>
      </c>
      <c r="K73" s="167" t="s">
        <v>15</v>
      </c>
      <c r="L73" s="167" t="s">
        <v>13</v>
      </c>
      <c r="M73" s="167" t="s">
        <v>82</v>
      </c>
      <c r="N73" s="167" t="s">
        <v>15</v>
      </c>
      <c r="O73" s="167" t="s">
        <v>31</v>
      </c>
      <c r="Q73" s="166">
        <v>2</v>
      </c>
      <c r="R73" s="166">
        <v>5</v>
      </c>
      <c r="S73" s="166">
        <v>16</v>
      </c>
      <c r="T73" s="166">
        <v>2</v>
      </c>
      <c r="U73" s="166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2" t="s">
        <v>87</v>
      </c>
      <c r="AD73" s="174">
        <v>0</v>
      </c>
      <c r="AE73" s="174">
        <v>9</v>
      </c>
      <c r="AF73" s="174">
        <v>6</v>
      </c>
      <c r="AG73" s="174">
        <v>7</v>
      </c>
      <c r="AH73" s="174">
        <v>0</v>
      </c>
      <c r="AI73" s="5"/>
      <c r="AJ73" s="172" t="s">
        <v>87</v>
      </c>
      <c r="AK73" s="174">
        <v>0</v>
      </c>
      <c r="AL73" s="174">
        <v>9</v>
      </c>
      <c r="AM73" s="174">
        <v>6</v>
      </c>
      <c r="AN73" s="174">
        <v>7</v>
      </c>
      <c r="AO73" s="174">
        <v>0</v>
      </c>
    </row>
    <row r="74" spans="10:41" ht="16.5" customHeight="1">
      <c r="J74" s="23">
        <v>70</v>
      </c>
      <c r="K74" s="167" t="s">
        <v>13</v>
      </c>
      <c r="L74" s="167" t="s">
        <v>13</v>
      </c>
      <c r="M74" s="167" t="s">
        <v>81</v>
      </c>
      <c r="N74" s="167" t="s">
        <v>31</v>
      </c>
      <c r="O74" s="167" t="s">
        <v>31</v>
      </c>
      <c r="Q74" s="166">
        <v>5</v>
      </c>
      <c r="R74" s="166">
        <v>5</v>
      </c>
      <c r="S74" s="166">
        <v>14</v>
      </c>
      <c r="T74" s="166">
        <v>7</v>
      </c>
      <c r="U74" s="166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7">
        <v>200</v>
      </c>
      <c r="AE74" s="97">
        <v>243</v>
      </c>
      <c r="AF74" s="97">
        <v>298</v>
      </c>
      <c r="AG74" s="97">
        <v>230</v>
      </c>
      <c r="AH74" s="97">
        <v>200</v>
      </c>
      <c r="AI74" s="5"/>
      <c r="AK74" s="97">
        <v>200</v>
      </c>
      <c r="AL74" s="97">
        <v>243</v>
      </c>
      <c r="AM74" s="97">
        <v>298</v>
      </c>
      <c r="AN74" s="97">
        <v>230</v>
      </c>
      <c r="AO74" s="97">
        <v>200</v>
      </c>
    </row>
    <row r="75" spans="10:41" ht="16.5" customHeight="1">
      <c r="J75" s="166">
        <v>71</v>
      </c>
      <c r="K75" s="167" t="s">
        <v>95</v>
      </c>
      <c r="L75" s="167" t="s">
        <v>94</v>
      </c>
      <c r="M75" s="167" t="s">
        <v>82</v>
      </c>
      <c r="N75" s="167" t="s">
        <v>12</v>
      </c>
      <c r="O75" s="167" t="s">
        <v>16</v>
      </c>
      <c r="Q75" s="166">
        <v>6</v>
      </c>
      <c r="R75" s="166">
        <v>17</v>
      </c>
      <c r="S75" s="166">
        <v>16</v>
      </c>
      <c r="T75" s="166">
        <v>4</v>
      </c>
      <c r="U75" s="166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7" t="s">
        <v>29</v>
      </c>
      <c r="L76" s="167" t="s">
        <v>31</v>
      </c>
      <c r="M76" s="167" t="s">
        <v>79</v>
      </c>
      <c r="N76" s="167" t="s">
        <v>15</v>
      </c>
      <c r="O76" s="167" t="s">
        <v>12</v>
      </c>
      <c r="Q76" s="166">
        <v>8</v>
      </c>
      <c r="R76" s="166">
        <v>7</v>
      </c>
      <c r="S76" s="166">
        <v>12</v>
      </c>
      <c r="T76" s="166">
        <v>2</v>
      </c>
      <c r="U76" s="166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6">
        <v>73</v>
      </c>
      <c r="K77" s="167" t="s">
        <v>29</v>
      </c>
      <c r="L77" s="167" t="s">
        <v>80</v>
      </c>
      <c r="M77" s="167" t="s">
        <v>94</v>
      </c>
      <c r="N77" s="167" t="s">
        <v>15</v>
      </c>
      <c r="O77" s="167" t="s">
        <v>95</v>
      </c>
      <c r="Q77" s="166">
        <v>8</v>
      </c>
      <c r="R77" s="166">
        <v>13</v>
      </c>
      <c r="S77" s="166">
        <v>17</v>
      </c>
      <c r="T77" s="166">
        <v>2</v>
      </c>
      <c r="U77" s="166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7" t="s">
        <v>95</v>
      </c>
      <c r="L78" s="167" t="s">
        <v>13</v>
      </c>
      <c r="M78" s="167" t="s">
        <v>81</v>
      </c>
      <c r="N78" s="167" t="s">
        <v>14</v>
      </c>
      <c r="O78" s="167" t="s">
        <v>12</v>
      </c>
      <c r="Q78" s="166">
        <v>6</v>
      </c>
      <c r="R78" s="166">
        <v>5</v>
      </c>
      <c r="S78" s="166">
        <v>14</v>
      </c>
      <c r="T78" s="166">
        <v>1</v>
      </c>
      <c r="U78" s="166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6">
        <v>75</v>
      </c>
      <c r="K79" s="167" t="s">
        <v>95</v>
      </c>
      <c r="L79" s="167" t="s">
        <v>13</v>
      </c>
      <c r="M79" s="167" t="s">
        <v>96</v>
      </c>
      <c r="N79" s="167" t="s">
        <v>87</v>
      </c>
      <c r="O79" s="167" t="s">
        <v>30</v>
      </c>
      <c r="Q79" s="166">
        <v>6</v>
      </c>
      <c r="R79" s="166">
        <v>5</v>
      </c>
      <c r="S79" s="166">
        <v>15</v>
      </c>
      <c r="T79" s="166">
        <v>19</v>
      </c>
      <c r="U79" s="166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7" t="s">
        <v>31</v>
      </c>
      <c r="L80" s="167" t="s">
        <v>81</v>
      </c>
      <c r="M80" s="167" t="s">
        <v>82</v>
      </c>
      <c r="N80" s="167" t="s">
        <v>28</v>
      </c>
      <c r="O80" s="167" t="s">
        <v>28</v>
      </c>
      <c r="Q80" s="166">
        <v>7</v>
      </c>
      <c r="R80" s="166">
        <v>14</v>
      </c>
      <c r="S80" s="166">
        <v>16</v>
      </c>
      <c r="T80" s="166">
        <v>9</v>
      </c>
      <c r="U80" s="166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6">
        <v>77</v>
      </c>
      <c r="K81" s="167" t="s">
        <v>29</v>
      </c>
      <c r="L81" s="167" t="s">
        <v>95</v>
      </c>
      <c r="M81" s="167" t="s">
        <v>81</v>
      </c>
      <c r="N81" s="167" t="s">
        <v>16</v>
      </c>
      <c r="O81" s="167" t="s">
        <v>28</v>
      </c>
      <c r="Q81" s="166">
        <v>8</v>
      </c>
      <c r="R81" s="166">
        <v>6</v>
      </c>
      <c r="S81" s="166">
        <v>14</v>
      </c>
      <c r="T81" s="166">
        <v>3</v>
      </c>
      <c r="U81" s="166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7" t="s">
        <v>31</v>
      </c>
      <c r="L82" s="167" t="s">
        <v>95</v>
      </c>
      <c r="M82" s="167" t="s">
        <v>94</v>
      </c>
      <c r="N82" s="167" t="s">
        <v>13</v>
      </c>
      <c r="O82" s="167" t="s">
        <v>16</v>
      </c>
      <c r="Q82" s="166">
        <v>7</v>
      </c>
      <c r="R82" s="166">
        <v>6</v>
      </c>
      <c r="S82" s="166">
        <v>17</v>
      </c>
      <c r="T82" s="166">
        <v>5</v>
      </c>
      <c r="U82" s="166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6">
        <v>79</v>
      </c>
      <c r="K83" s="167" t="s">
        <v>30</v>
      </c>
      <c r="L83" s="167" t="s">
        <v>81</v>
      </c>
      <c r="M83" s="167" t="s">
        <v>82</v>
      </c>
      <c r="N83" s="167" t="s">
        <v>28</v>
      </c>
      <c r="O83" s="167" t="s">
        <v>28</v>
      </c>
      <c r="Q83" s="166">
        <v>10</v>
      </c>
      <c r="R83" s="166">
        <v>14</v>
      </c>
      <c r="S83" s="166">
        <v>16</v>
      </c>
      <c r="T83" s="166">
        <v>9</v>
      </c>
      <c r="U83" s="166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7" t="s">
        <v>29</v>
      </c>
      <c r="L84" s="167" t="s">
        <v>95</v>
      </c>
      <c r="M84" s="167" t="s">
        <v>96</v>
      </c>
      <c r="N84" s="167" t="s">
        <v>28</v>
      </c>
      <c r="O84" s="167" t="s">
        <v>12</v>
      </c>
      <c r="Q84" s="166">
        <v>8</v>
      </c>
      <c r="R84" s="166">
        <v>6</v>
      </c>
      <c r="S84" s="166">
        <v>15</v>
      </c>
      <c r="T84" s="166">
        <v>9</v>
      </c>
      <c r="U84" s="166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6">
        <v>81</v>
      </c>
      <c r="K85" s="167" t="s">
        <v>95</v>
      </c>
      <c r="L85" s="167" t="s">
        <v>15</v>
      </c>
      <c r="M85" s="167" t="s">
        <v>82</v>
      </c>
      <c r="N85" s="167" t="s">
        <v>28</v>
      </c>
      <c r="O85" s="167" t="s">
        <v>30</v>
      </c>
      <c r="Q85" s="166">
        <v>6</v>
      </c>
      <c r="R85" s="166">
        <v>2</v>
      </c>
      <c r="S85" s="166">
        <v>16</v>
      </c>
      <c r="T85" s="166">
        <v>9</v>
      </c>
      <c r="U85" s="166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7" t="s">
        <v>95</v>
      </c>
      <c r="L86" s="167" t="s">
        <v>96</v>
      </c>
      <c r="M86" s="167" t="s">
        <v>85</v>
      </c>
      <c r="N86" s="167" t="s">
        <v>15</v>
      </c>
      <c r="O86" s="167" t="s">
        <v>95</v>
      </c>
      <c r="Q86" s="166">
        <v>6</v>
      </c>
      <c r="R86" s="166">
        <v>15</v>
      </c>
      <c r="S86" s="166">
        <v>18</v>
      </c>
      <c r="T86" s="166">
        <v>2</v>
      </c>
      <c r="U86" s="166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6">
        <v>83</v>
      </c>
      <c r="K87" s="167" t="s">
        <v>95</v>
      </c>
      <c r="L87" s="167" t="s">
        <v>29</v>
      </c>
      <c r="M87" s="167" t="s">
        <v>81</v>
      </c>
      <c r="N87" s="167" t="s">
        <v>13</v>
      </c>
      <c r="O87" s="167" t="s">
        <v>16</v>
      </c>
      <c r="Q87" s="166">
        <v>6</v>
      </c>
      <c r="R87" s="166">
        <v>8</v>
      </c>
      <c r="S87" s="166">
        <v>14</v>
      </c>
      <c r="T87" s="166">
        <v>5</v>
      </c>
      <c r="U87" s="166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7" t="s">
        <v>31</v>
      </c>
      <c r="L88" s="167" t="s">
        <v>81</v>
      </c>
      <c r="M88" s="167" t="s">
        <v>94</v>
      </c>
      <c r="N88" s="167" t="s">
        <v>78</v>
      </c>
      <c r="O88" s="167" t="s">
        <v>28</v>
      </c>
      <c r="Q88" s="166">
        <v>7</v>
      </c>
      <c r="R88" s="166">
        <v>14</v>
      </c>
      <c r="S88" s="166">
        <v>17</v>
      </c>
      <c r="T88" s="166">
        <v>11</v>
      </c>
      <c r="U88" s="166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6">
        <v>85</v>
      </c>
      <c r="K89" s="167" t="s">
        <v>31</v>
      </c>
      <c r="L89" s="167" t="s">
        <v>13</v>
      </c>
      <c r="M89" s="167" t="s">
        <v>96</v>
      </c>
      <c r="N89" s="167" t="s">
        <v>16</v>
      </c>
      <c r="O89" s="167" t="s">
        <v>95</v>
      </c>
      <c r="Q89" s="166">
        <v>7</v>
      </c>
      <c r="R89" s="166">
        <v>5</v>
      </c>
      <c r="S89" s="166">
        <v>15</v>
      </c>
      <c r="T89" s="166">
        <v>3</v>
      </c>
      <c r="U89" s="166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7" t="s">
        <v>31</v>
      </c>
      <c r="L90" s="167" t="s">
        <v>13</v>
      </c>
      <c r="M90" s="167" t="s">
        <v>82</v>
      </c>
      <c r="N90" s="167" t="s">
        <v>13</v>
      </c>
      <c r="O90" s="167" t="s">
        <v>31</v>
      </c>
      <c r="Q90" s="166">
        <v>7</v>
      </c>
      <c r="R90" s="166">
        <v>5</v>
      </c>
      <c r="S90" s="166">
        <v>16</v>
      </c>
      <c r="T90" s="166">
        <v>5</v>
      </c>
      <c r="U90" s="166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6">
        <v>87</v>
      </c>
      <c r="K91" s="167" t="s">
        <v>29</v>
      </c>
      <c r="L91" s="167" t="s">
        <v>30</v>
      </c>
      <c r="M91" s="167" t="s">
        <v>81</v>
      </c>
      <c r="N91" s="167" t="s">
        <v>13</v>
      </c>
      <c r="O91" s="167" t="s">
        <v>28</v>
      </c>
      <c r="Q91" s="166">
        <v>8</v>
      </c>
      <c r="R91" s="166">
        <v>10</v>
      </c>
      <c r="S91" s="166">
        <v>14</v>
      </c>
      <c r="T91" s="166">
        <v>5</v>
      </c>
      <c r="U91" s="166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7" t="s">
        <v>31</v>
      </c>
      <c r="L92" s="167" t="s">
        <v>96</v>
      </c>
      <c r="M92" s="167" t="s">
        <v>82</v>
      </c>
      <c r="N92" s="167" t="s">
        <v>14</v>
      </c>
      <c r="O92" s="167" t="s">
        <v>13</v>
      </c>
      <c r="Q92" s="166">
        <v>7</v>
      </c>
      <c r="R92" s="166">
        <v>15</v>
      </c>
      <c r="S92" s="166">
        <v>16</v>
      </c>
      <c r="T92" s="166">
        <v>1</v>
      </c>
      <c r="U92" s="166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6">
        <v>89</v>
      </c>
      <c r="K93" s="167" t="s">
        <v>12</v>
      </c>
      <c r="L93" s="167" t="s">
        <v>96</v>
      </c>
      <c r="M93" s="167" t="s">
        <v>94</v>
      </c>
      <c r="N93" s="167" t="s">
        <v>15</v>
      </c>
      <c r="O93" s="167" t="s">
        <v>28</v>
      </c>
      <c r="Q93" s="166">
        <v>4</v>
      </c>
      <c r="R93" s="166">
        <v>15</v>
      </c>
      <c r="S93" s="166">
        <v>17</v>
      </c>
      <c r="T93" s="166">
        <v>2</v>
      </c>
      <c r="U93" s="166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7" t="s">
        <v>16</v>
      </c>
      <c r="L94" s="167" t="s">
        <v>29</v>
      </c>
      <c r="M94" s="167" t="s">
        <v>81</v>
      </c>
      <c r="N94" s="167" t="s">
        <v>16</v>
      </c>
      <c r="O94" s="167" t="s">
        <v>29</v>
      </c>
      <c r="Q94" s="166">
        <v>3</v>
      </c>
      <c r="R94" s="166">
        <v>8</v>
      </c>
      <c r="S94" s="166">
        <v>14</v>
      </c>
      <c r="T94" s="166">
        <v>3</v>
      </c>
      <c r="U94" s="166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6">
        <v>91</v>
      </c>
      <c r="K95" s="167" t="s">
        <v>13</v>
      </c>
      <c r="L95" s="167" t="s">
        <v>29</v>
      </c>
      <c r="M95" s="167" t="s">
        <v>94</v>
      </c>
      <c r="N95" s="167" t="s">
        <v>15</v>
      </c>
      <c r="O95" s="167" t="s">
        <v>16</v>
      </c>
      <c r="Q95" s="166">
        <v>5</v>
      </c>
      <c r="R95" s="166">
        <v>8</v>
      </c>
      <c r="S95" s="166">
        <v>17</v>
      </c>
      <c r="T95" s="166">
        <v>2</v>
      </c>
      <c r="U95" s="166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7" t="s">
        <v>31</v>
      </c>
      <c r="L96" s="167" t="s">
        <v>82</v>
      </c>
      <c r="M96" s="167" t="s">
        <v>81</v>
      </c>
      <c r="N96" s="167" t="s">
        <v>15</v>
      </c>
      <c r="O96" s="167" t="s">
        <v>15</v>
      </c>
      <c r="Q96" s="166">
        <v>7</v>
      </c>
      <c r="R96" s="166">
        <v>16</v>
      </c>
      <c r="S96" s="166">
        <v>14</v>
      </c>
      <c r="T96" s="166">
        <v>2</v>
      </c>
      <c r="U96" s="166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6">
        <v>93</v>
      </c>
      <c r="K97" s="167" t="s">
        <v>13</v>
      </c>
      <c r="L97" s="167" t="s">
        <v>29</v>
      </c>
      <c r="M97" s="167" t="s">
        <v>82</v>
      </c>
      <c r="N97" s="167" t="s">
        <v>15</v>
      </c>
      <c r="O97" s="167" t="s">
        <v>30</v>
      </c>
      <c r="Q97" s="166">
        <v>5</v>
      </c>
      <c r="R97" s="166">
        <v>8</v>
      </c>
      <c r="S97" s="166">
        <v>16</v>
      </c>
      <c r="T97" s="166">
        <v>2</v>
      </c>
      <c r="U97" s="166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7" t="s">
        <v>31</v>
      </c>
      <c r="L98" s="167" t="s">
        <v>31</v>
      </c>
      <c r="M98" s="167" t="s">
        <v>96</v>
      </c>
      <c r="N98" s="167" t="s">
        <v>78</v>
      </c>
      <c r="O98" s="167" t="s">
        <v>16</v>
      </c>
      <c r="Q98" s="166">
        <v>7</v>
      </c>
      <c r="R98" s="166">
        <v>7</v>
      </c>
      <c r="S98" s="166">
        <v>15</v>
      </c>
      <c r="T98" s="166">
        <v>11</v>
      </c>
      <c r="U98" s="166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6">
        <v>95</v>
      </c>
      <c r="K99" s="167" t="s">
        <v>13</v>
      </c>
      <c r="L99" s="167" t="s">
        <v>94</v>
      </c>
      <c r="M99" s="167" t="s">
        <v>94</v>
      </c>
      <c r="N99" s="167" t="s">
        <v>12</v>
      </c>
      <c r="O99" s="167" t="s">
        <v>29</v>
      </c>
      <c r="Q99" s="166">
        <v>5</v>
      </c>
      <c r="R99" s="166">
        <v>17</v>
      </c>
      <c r="S99" s="166">
        <v>17</v>
      </c>
      <c r="T99" s="166">
        <v>4</v>
      </c>
      <c r="U99" s="166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7" t="s">
        <v>95</v>
      </c>
      <c r="L100" s="167" t="s">
        <v>29</v>
      </c>
      <c r="M100" s="167" t="s">
        <v>96</v>
      </c>
      <c r="N100" s="167" t="s">
        <v>29</v>
      </c>
      <c r="O100" s="167" t="s">
        <v>13</v>
      </c>
      <c r="Q100" s="166">
        <v>6</v>
      </c>
      <c r="R100" s="166">
        <v>8</v>
      </c>
      <c r="S100" s="166">
        <v>15</v>
      </c>
      <c r="T100" s="166">
        <v>8</v>
      </c>
      <c r="U100" s="166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6">
        <v>97</v>
      </c>
      <c r="K101" s="167" t="s">
        <v>13</v>
      </c>
      <c r="L101" s="167" t="s">
        <v>82</v>
      </c>
      <c r="M101" s="167" t="s">
        <v>82</v>
      </c>
      <c r="N101" s="167" t="s">
        <v>29</v>
      </c>
      <c r="O101" s="167" t="s">
        <v>12</v>
      </c>
      <c r="Q101" s="166">
        <v>5</v>
      </c>
      <c r="R101" s="166">
        <v>16</v>
      </c>
      <c r="S101" s="166">
        <v>16</v>
      </c>
      <c r="T101" s="166">
        <v>8</v>
      </c>
      <c r="U101" s="166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7" t="s">
        <v>31</v>
      </c>
      <c r="L102" s="167" t="s">
        <v>15</v>
      </c>
      <c r="M102" s="167" t="s">
        <v>94</v>
      </c>
      <c r="N102" s="167" t="s">
        <v>12</v>
      </c>
      <c r="O102" s="167" t="s">
        <v>15</v>
      </c>
      <c r="Q102" s="166">
        <v>7</v>
      </c>
      <c r="R102" s="166">
        <v>2</v>
      </c>
      <c r="S102" s="166">
        <v>17</v>
      </c>
      <c r="T102" s="166">
        <v>4</v>
      </c>
      <c r="U102" s="166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6">
        <v>99</v>
      </c>
      <c r="K103" s="167" t="s">
        <v>29</v>
      </c>
      <c r="L103" s="167" t="s">
        <v>81</v>
      </c>
      <c r="M103" s="167" t="s">
        <v>78</v>
      </c>
      <c r="N103" s="167" t="s">
        <v>30</v>
      </c>
      <c r="O103" s="167" t="s">
        <v>15</v>
      </c>
      <c r="Q103" s="166">
        <v>8</v>
      </c>
      <c r="R103" s="166">
        <v>14</v>
      </c>
      <c r="S103" s="166">
        <v>11</v>
      </c>
      <c r="T103" s="166">
        <v>10</v>
      </c>
      <c r="U103" s="166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7" t="s">
        <v>31</v>
      </c>
      <c r="L104" s="167" t="s">
        <v>14</v>
      </c>
      <c r="M104" s="167" t="s">
        <v>81</v>
      </c>
      <c r="N104" s="167" t="s">
        <v>16</v>
      </c>
      <c r="O104" s="167" t="s">
        <v>12</v>
      </c>
      <c r="Q104" s="166">
        <v>7</v>
      </c>
      <c r="R104" s="166">
        <v>1</v>
      </c>
      <c r="S104" s="166">
        <v>14</v>
      </c>
      <c r="T104" s="166">
        <v>3</v>
      </c>
      <c r="U104" s="166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7" t="s">
        <v>29</v>
      </c>
      <c r="L105" s="167" t="s">
        <v>95</v>
      </c>
      <c r="M105" s="167" t="s">
        <v>94</v>
      </c>
      <c r="N105" s="167" t="s">
        <v>16</v>
      </c>
      <c r="O105" s="167" t="s">
        <v>30</v>
      </c>
      <c r="Q105" s="166">
        <v>8</v>
      </c>
      <c r="R105" s="166">
        <v>6</v>
      </c>
      <c r="S105" s="166">
        <v>17</v>
      </c>
      <c r="T105" s="166">
        <v>3</v>
      </c>
      <c r="U105" s="166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6">
        <v>102</v>
      </c>
      <c r="K106" s="167" t="s">
        <v>29</v>
      </c>
      <c r="L106" s="167" t="s">
        <v>29</v>
      </c>
      <c r="M106" s="167" t="s">
        <v>81</v>
      </c>
      <c r="N106" s="167" t="s">
        <v>15</v>
      </c>
      <c r="O106" s="167" t="s">
        <v>95</v>
      </c>
      <c r="Q106" s="166">
        <v>8</v>
      </c>
      <c r="R106" s="166">
        <v>8</v>
      </c>
      <c r="S106" s="166">
        <v>14</v>
      </c>
      <c r="T106" s="166">
        <v>2</v>
      </c>
      <c r="U106" s="166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7" t="s">
        <v>31</v>
      </c>
      <c r="L107" s="167" t="s">
        <v>29</v>
      </c>
      <c r="M107" s="167" t="s">
        <v>96</v>
      </c>
      <c r="N107" s="167" t="s">
        <v>80</v>
      </c>
      <c r="O107" s="167" t="s">
        <v>28</v>
      </c>
      <c r="Q107" s="166">
        <v>7</v>
      </c>
      <c r="R107" s="166">
        <v>8</v>
      </c>
      <c r="S107" s="166">
        <v>15</v>
      </c>
      <c r="T107" s="166">
        <v>13</v>
      </c>
      <c r="U107" s="166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6">
        <v>104</v>
      </c>
      <c r="K108" s="167" t="s">
        <v>29</v>
      </c>
      <c r="L108" s="167" t="s">
        <v>81</v>
      </c>
      <c r="M108" s="167" t="s">
        <v>82</v>
      </c>
      <c r="N108" s="167" t="s">
        <v>16</v>
      </c>
      <c r="O108" s="167" t="s">
        <v>30</v>
      </c>
      <c r="Q108" s="166">
        <v>8</v>
      </c>
      <c r="R108" s="166">
        <v>14</v>
      </c>
      <c r="S108" s="166">
        <v>16</v>
      </c>
      <c r="T108" s="166">
        <v>3</v>
      </c>
      <c r="U108" s="166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7" t="s">
        <v>29</v>
      </c>
      <c r="L109" s="167" t="s">
        <v>79</v>
      </c>
      <c r="M109" s="167" t="s">
        <v>96</v>
      </c>
      <c r="N109" s="167" t="s">
        <v>13</v>
      </c>
      <c r="O109" s="167" t="s">
        <v>30</v>
      </c>
      <c r="Q109" s="166">
        <v>8</v>
      </c>
      <c r="R109" s="166">
        <v>12</v>
      </c>
      <c r="S109" s="166">
        <v>15</v>
      </c>
      <c r="T109" s="166">
        <v>5</v>
      </c>
      <c r="U109" s="166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6">
        <v>106</v>
      </c>
      <c r="K110" s="167" t="s">
        <v>29</v>
      </c>
      <c r="L110" s="167" t="s">
        <v>16</v>
      </c>
      <c r="M110" s="167" t="s">
        <v>82</v>
      </c>
      <c r="N110" s="167" t="s">
        <v>78</v>
      </c>
      <c r="O110" s="167" t="s">
        <v>13</v>
      </c>
      <c r="Q110" s="166">
        <v>8</v>
      </c>
      <c r="R110" s="166">
        <v>3</v>
      </c>
      <c r="S110" s="166">
        <v>16</v>
      </c>
      <c r="T110" s="166">
        <v>11</v>
      </c>
      <c r="U110" s="166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7" t="s">
        <v>31</v>
      </c>
      <c r="L111" s="167" t="s">
        <v>13</v>
      </c>
      <c r="M111" s="167" t="s">
        <v>96</v>
      </c>
      <c r="N111" s="167" t="s">
        <v>12</v>
      </c>
      <c r="O111" s="167" t="s">
        <v>13</v>
      </c>
      <c r="Q111" s="166">
        <v>7</v>
      </c>
      <c r="R111" s="166">
        <v>5</v>
      </c>
      <c r="S111" s="166">
        <v>15</v>
      </c>
      <c r="T111" s="166">
        <v>4</v>
      </c>
      <c r="U111" s="166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6">
        <v>108</v>
      </c>
      <c r="K112" s="167" t="s">
        <v>95</v>
      </c>
      <c r="L112" s="167" t="s">
        <v>79</v>
      </c>
      <c r="M112" s="167" t="s">
        <v>81</v>
      </c>
      <c r="N112" s="167" t="s">
        <v>28</v>
      </c>
      <c r="O112" s="167" t="s">
        <v>29</v>
      </c>
      <c r="Q112" s="166">
        <v>6</v>
      </c>
      <c r="R112" s="166">
        <v>12</v>
      </c>
      <c r="S112" s="166">
        <v>14</v>
      </c>
      <c r="T112" s="166">
        <v>9</v>
      </c>
      <c r="U112" s="166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7" t="s">
        <v>29</v>
      </c>
      <c r="L113" s="167" t="s">
        <v>81</v>
      </c>
      <c r="M113" s="167" t="s">
        <v>96</v>
      </c>
      <c r="N113" s="167" t="s">
        <v>30</v>
      </c>
      <c r="O113" s="167" t="s">
        <v>30</v>
      </c>
      <c r="Q113" s="166">
        <v>8</v>
      </c>
      <c r="R113" s="166">
        <v>14</v>
      </c>
      <c r="S113" s="166">
        <v>15</v>
      </c>
      <c r="T113" s="166">
        <v>10</v>
      </c>
      <c r="U113" s="166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6">
        <v>110</v>
      </c>
      <c r="K114" s="167" t="s">
        <v>15</v>
      </c>
      <c r="L114" s="167" t="s">
        <v>31</v>
      </c>
      <c r="M114" s="167" t="s">
        <v>94</v>
      </c>
      <c r="N114" s="167" t="s">
        <v>31</v>
      </c>
      <c r="O114" s="167" t="s">
        <v>15</v>
      </c>
      <c r="Q114" s="166">
        <v>2</v>
      </c>
      <c r="R114" s="166">
        <v>7</v>
      </c>
      <c r="S114" s="166">
        <v>17</v>
      </c>
      <c r="T114" s="166">
        <v>7</v>
      </c>
      <c r="U114" s="166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7" t="s">
        <v>28</v>
      </c>
      <c r="L115" s="167" t="s">
        <v>31</v>
      </c>
      <c r="M115" s="167" t="s">
        <v>81</v>
      </c>
      <c r="N115" s="167" t="s">
        <v>95</v>
      </c>
      <c r="O115" s="167" t="s">
        <v>12</v>
      </c>
      <c r="Q115" s="166">
        <v>9</v>
      </c>
      <c r="R115" s="166">
        <v>7</v>
      </c>
      <c r="S115" s="166">
        <v>14</v>
      </c>
      <c r="T115" s="166">
        <v>6</v>
      </c>
      <c r="U115" s="166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6">
        <v>112</v>
      </c>
      <c r="K116" s="167" t="s">
        <v>95</v>
      </c>
      <c r="L116" s="167" t="s">
        <v>81</v>
      </c>
      <c r="M116" s="167" t="s">
        <v>94</v>
      </c>
      <c r="N116" s="167" t="s">
        <v>12</v>
      </c>
      <c r="O116" s="167" t="s">
        <v>13</v>
      </c>
      <c r="Q116" s="166">
        <v>6</v>
      </c>
      <c r="R116" s="166">
        <v>14</v>
      </c>
      <c r="S116" s="166">
        <v>17</v>
      </c>
      <c r="T116" s="166">
        <v>4</v>
      </c>
      <c r="U116" s="166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7" t="s">
        <v>29</v>
      </c>
      <c r="L117" s="167" t="s">
        <v>13</v>
      </c>
      <c r="M117" s="167" t="s">
        <v>96</v>
      </c>
      <c r="N117" s="167" t="s">
        <v>30</v>
      </c>
      <c r="O117" s="167" t="s">
        <v>13</v>
      </c>
      <c r="Q117" s="166">
        <v>8</v>
      </c>
      <c r="R117" s="166">
        <v>5</v>
      </c>
      <c r="S117" s="166">
        <v>15</v>
      </c>
      <c r="T117" s="166">
        <v>10</v>
      </c>
      <c r="U117" s="166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6">
        <v>114</v>
      </c>
      <c r="K118" s="167" t="s">
        <v>13</v>
      </c>
      <c r="L118" s="167" t="s">
        <v>13</v>
      </c>
      <c r="M118" s="167" t="s">
        <v>82</v>
      </c>
      <c r="N118" s="167" t="s">
        <v>95</v>
      </c>
      <c r="O118" s="167" t="s">
        <v>31</v>
      </c>
      <c r="Q118" s="166">
        <v>5</v>
      </c>
      <c r="R118" s="166">
        <v>5</v>
      </c>
      <c r="S118" s="166">
        <v>16</v>
      </c>
      <c r="T118" s="166">
        <v>6</v>
      </c>
      <c r="U118" s="166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7" t="s">
        <v>29</v>
      </c>
      <c r="L119" s="167" t="s">
        <v>96</v>
      </c>
      <c r="M119" s="167" t="s">
        <v>94</v>
      </c>
      <c r="N119" s="167" t="s">
        <v>82</v>
      </c>
      <c r="O119" s="167" t="s">
        <v>16</v>
      </c>
      <c r="Q119" s="166">
        <v>8</v>
      </c>
      <c r="R119" s="166">
        <v>15</v>
      </c>
      <c r="S119" s="166">
        <v>17</v>
      </c>
      <c r="T119" s="166">
        <v>16</v>
      </c>
      <c r="U119" s="166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6">
        <v>116</v>
      </c>
      <c r="K120" s="167" t="s">
        <v>13</v>
      </c>
      <c r="L120" s="167" t="s">
        <v>95</v>
      </c>
      <c r="M120" s="167" t="s">
        <v>82</v>
      </c>
      <c r="N120" s="167" t="s">
        <v>95</v>
      </c>
      <c r="O120" s="167" t="s">
        <v>29</v>
      </c>
      <c r="Q120" s="166">
        <v>5</v>
      </c>
      <c r="R120" s="166">
        <v>6</v>
      </c>
      <c r="S120" s="166">
        <v>16</v>
      </c>
      <c r="T120" s="166">
        <v>6</v>
      </c>
      <c r="U120" s="166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7" t="s">
        <v>13</v>
      </c>
      <c r="L121" s="167" t="s">
        <v>82</v>
      </c>
      <c r="M121" s="167" t="s">
        <v>96</v>
      </c>
      <c r="N121" s="167" t="s">
        <v>16</v>
      </c>
      <c r="O121" s="167" t="s">
        <v>16</v>
      </c>
      <c r="Q121" s="166">
        <v>5</v>
      </c>
      <c r="R121" s="166">
        <v>16</v>
      </c>
      <c r="S121" s="166">
        <v>15</v>
      </c>
      <c r="T121" s="166">
        <v>3</v>
      </c>
      <c r="U121" s="166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6">
        <v>118</v>
      </c>
      <c r="K122" s="167" t="s">
        <v>31</v>
      </c>
      <c r="L122" s="167" t="s">
        <v>29</v>
      </c>
      <c r="M122" s="167" t="s">
        <v>87</v>
      </c>
      <c r="N122" s="167" t="s">
        <v>31</v>
      </c>
      <c r="O122" s="167" t="s">
        <v>28</v>
      </c>
      <c r="Q122" s="166">
        <v>7</v>
      </c>
      <c r="R122" s="166">
        <v>8</v>
      </c>
      <c r="S122" s="166">
        <v>19</v>
      </c>
      <c r="T122" s="166">
        <v>7</v>
      </c>
      <c r="U122" s="166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7" t="s">
        <v>29</v>
      </c>
      <c r="L123" s="167" t="s">
        <v>85</v>
      </c>
      <c r="M123" s="167" t="s">
        <v>96</v>
      </c>
      <c r="N123" s="167" t="s">
        <v>31</v>
      </c>
      <c r="O123" s="167" t="s">
        <v>29</v>
      </c>
      <c r="Q123" s="166">
        <v>8</v>
      </c>
      <c r="R123" s="166">
        <v>18</v>
      </c>
      <c r="S123" s="166">
        <v>15</v>
      </c>
      <c r="T123" s="166">
        <v>7</v>
      </c>
      <c r="U123" s="166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6">
        <v>120</v>
      </c>
      <c r="K124" s="167" t="s">
        <v>12</v>
      </c>
      <c r="L124" s="167" t="s">
        <v>81</v>
      </c>
      <c r="M124" s="167" t="s">
        <v>85</v>
      </c>
      <c r="N124" s="167" t="s">
        <v>14</v>
      </c>
      <c r="O124" s="167" t="s">
        <v>16</v>
      </c>
      <c r="Q124" s="166">
        <v>4</v>
      </c>
      <c r="R124" s="166">
        <v>14</v>
      </c>
      <c r="S124" s="166">
        <v>18</v>
      </c>
      <c r="T124" s="166">
        <v>1</v>
      </c>
      <c r="U124" s="166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7" t="s">
        <v>95</v>
      </c>
      <c r="L125" s="167" t="s">
        <v>14</v>
      </c>
      <c r="M125" s="167" t="s">
        <v>94</v>
      </c>
      <c r="N125" s="167" t="s">
        <v>12</v>
      </c>
      <c r="O125" s="167" t="s">
        <v>28</v>
      </c>
      <c r="Q125" s="166">
        <v>6</v>
      </c>
      <c r="R125" s="166">
        <v>1</v>
      </c>
      <c r="S125" s="166">
        <v>17</v>
      </c>
      <c r="T125" s="166">
        <v>4</v>
      </c>
      <c r="U125" s="166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6">
        <v>122</v>
      </c>
      <c r="K126" s="167" t="s">
        <v>95</v>
      </c>
      <c r="L126" s="167" t="s">
        <v>16</v>
      </c>
      <c r="M126" s="167" t="s">
        <v>82</v>
      </c>
      <c r="N126" s="167" t="s">
        <v>16</v>
      </c>
      <c r="O126" s="167" t="s">
        <v>28</v>
      </c>
      <c r="Q126" s="166">
        <v>6</v>
      </c>
      <c r="R126" s="166">
        <v>3</v>
      </c>
      <c r="S126" s="166">
        <v>16</v>
      </c>
      <c r="T126" s="166">
        <v>3</v>
      </c>
      <c r="U126" s="166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7" t="s">
        <v>13</v>
      </c>
      <c r="L127" s="167" t="s">
        <v>30</v>
      </c>
      <c r="M127" s="167" t="s">
        <v>81</v>
      </c>
      <c r="N127" s="167" t="s">
        <v>12</v>
      </c>
      <c r="O127" s="167" t="s">
        <v>16</v>
      </c>
      <c r="Q127" s="166">
        <v>5</v>
      </c>
      <c r="R127" s="166">
        <v>10</v>
      </c>
      <c r="S127" s="166">
        <v>14</v>
      </c>
      <c r="T127" s="166">
        <v>4</v>
      </c>
      <c r="U127" s="166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6">
        <v>124</v>
      </c>
      <c r="K128" s="167" t="s">
        <v>95</v>
      </c>
      <c r="L128" s="167" t="s">
        <v>96</v>
      </c>
      <c r="M128" s="167" t="s">
        <v>96</v>
      </c>
      <c r="N128" s="167" t="s">
        <v>12</v>
      </c>
      <c r="O128" s="167" t="s">
        <v>29</v>
      </c>
      <c r="Q128" s="166">
        <v>6</v>
      </c>
      <c r="R128" s="166">
        <v>15</v>
      </c>
      <c r="S128" s="166">
        <v>15</v>
      </c>
      <c r="T128" s="166">
        <v>4</v>
      </c>
      <c r="U128" s="166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7" t="s">
        <v>29</v>
      </c>
      <c r="L129" s="167" t="s">
        <v>78</v>
      </c>
      <c r="M129" s="167" t="s">
        <v>79</v>
      </c>
      <c r="N129" s="167" t="s">
        <v>85</v>
      </c>
      <c r="O129" s="167" t="s">
        <v>29</v>
      </c>
      <c r="Q129" s="166">
        <v>8</v>
      </c>
      <c r="R129" s="166">
        <v>11</v>
      </c>
      <c r="S129" s="166">
        <v>12</v>
      </c>
      <c r="T129" s="166">
        <v>18</v>
      </c>
      <c r="U129" s="166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6">
        <v>126</v>
      </c>
      <c r="K130" s="167" t="s">
        <v>95</v>
      </c>
      <c r="L130" s="167" t="s">
        <v>28</v>
      </c>
      <c r="M130" s="167" t="s">
        <v>94</v>
      </c>
      <c r="N130" s="167" t="s">
        <v>95</v>
      </c>
      <c r="O130" s="167" t="s">
        <v>16</v>
      </c>
      <c r="Q130" s="166">
        <v>6</v>
      </c>
      <c r="R130" s="166">
        <v>9</v>
      </c>
      <c r="S130" s="166">
        <v>17</v>
      </c>
      <c r="T130" s="166">
        <v>6</v>
      </c>
      <c r="U130" s="166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7" t="s">
        <v>29</v>
      </c>
      <c r="L131" s="167" t="s">
        <v>94</v>
      </c>
      <c r="M131" s="167" t="s">
        <v>81</v>
      </c>
      <c r="N131" s="167" t="s">
        <v>28</v>
      </c>
      <c r="O131" s="167" t="s">
        <v>28</v>
      </c>
      <c r="Q131" s="166">
        <v>8</v>
      </c>
      <c r="R131" s="166">
        <v>17</v>
      </c>
      <c r="S131" s="166">
        <v>14</v>
      </c>
      <c r="T131" s="166">
        <v>9</v>
      </c>
      <c r="U131" s="166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6">
        <v>128</v>
      </c>
      <c r="K132" s="167" t="s">
        <v>95</v>
      </c>
      <c r="L132" s="167" t="s">
        <v>14</v>
      </c>
      <c r="M132" s="167" t="s">
        <v>96</v>
      </c>
      <c r="N132" s="167" t="s">
        <v>12</v>
      </c>
      <c r="O132" s="167" t="s">
        <v>12</v>
      </c>
      <c r="Q132" s="166">
        <v>6</v>
      </c>
      <c r="R132" s="166">
        <v>1</v>
      </c>
      <c r="S132" s="166">
        <v>15</v>
      </c>
      <c r="T132" s="166">
        <v>4</v>
      </c>
      <c r="U132" s="166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7" t="s">
        <v>29</v>
      </c>
      <c r="L133" s="167" t="s">
        <v>13</v>
      </c>
      <c r="M133" s="167" t="s">
        <v>94</v>
      </c>
      <c r="N133" s="167" t="s">
        <v>79</v>
      </c>
      <c r="O133" s="167" t="s">
        <v>15</v>
      </c>
      <c r="Q133" s="166">
        <v>8</v>
      </c>
      <c r="R133" s="166">
        <v>5</v>
      </c>
      <c r="S133" s="166">
        <v>17</v>
      </c>
      <c r="T133" s="166">
        <v>12</v>
      </c>
      <c r="U133" s="166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6">
        <v>130</v>
      </c>
      <c r="K134" s="167" t="s">
        <v>95</v>
      </c>
      <c r="L134" s="167" t="s">
        <v>85</v>
      </c>
      <c r="M134" s="167" t="s">
        <v>82</v>
      </c>
      <c r="N134" s="167" t="s">
        <v>87</v>
      </c>
      <c r="O134" s="167" t="s">
        <v>16</v>
      </c>
      <c r="Q134" s="166">
        <v>6</v>
      </c>
      <c r="R134" s="166">
        <v>18</v>
      </c>
      <c r="S134" s="166">
        <v>16</v>
      </c>
      <c r="T134" s="166">
        <v>19</v>
      </c>
      <c r="U134" s="166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7" t="s">
        <v>31</v>
      </c>
      <c r="L135" s="167" t="s">
        <v>95</v>
      </c>
      <c r="M135" s="167" t="s">
        <v>94</v>
      </c>
      <c r="N135" s="167" t="s">
        <v>95</v>
      </c>
      <c r="O135" s="167" t="s">
        <v>31</v>
      </c>
      <c r="Q135" s="166">
        <v>7</v>
      </c>
      <c r="R135" s="166">
        <v>6</v>
      </c>
      <c r="S135" s="166">
        <v>17</v>
      </c>
      <c r="T135" s="166">
        <v>6</v>
      </c>
      <c r="U135" s="166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6">
        <v>132</v>
      </c>
      <c r="K136" s="167" t="s">
        <v>31</v>
      </c>
      <c r="L136" s="167" t="s">
        <v>29</v>
      </c>
      <c r="M136" s="167" t="s">
        <v>80</v>
      </c>
      <c r="N136" s="167" t="s">
        <v>29</v>
      </c>
      <c r="O136" s="167" t="s">
        <v>31</v>
      </c>
      <c r="Q136" s="166">
        <v>7</v>
      </c>
      <c r="R136" s="166">
        <v>8</v>
      </c>
      <c r="S136" s="166">
        <v>13</v>
      </c>
      <c r="T136" s="166">
        <v>8</v>
      </c>
      <c r="U136" s="166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7" t="s">
        <v>95</v>
      </c>
      <c r="L137" s="167" t="s">
        <v>94</v>
      </c>
      <c r="M137" s="167" t="s">
        <v>82</v>
      </c>
      <c r="N137" s="167" t="s">
        <v>30</v>
      </c>
      <c r="O137" s="167" t="s">
        <v>15</v>
      </c>
      <c r="Q137" s="166">
        <v>6</v>
      </c>
      <c r="R137" s="166">
        <v>17</v>
      </c>
      <c r="S137" s="166">
        <v>16</v>
      </c>
      <c r="T137" s="166">
        <v>10</v>
      </c>
      <c r="U137" s="166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6">
        <v>134</v>
      </c>
      <c r="K138" s="167" t="s">
        <v>16</v>
      </c>
      <c r="L138" s="167" t="s">
        <v>29</v>
      </c>
      <c r="M138" s="167" t="s">
        <v>96</v>
      </c>
      <c r="N138" s="167" t="s">
        <v>87</v>
      </c>
      <c r="O138" s="167" t="s">
        <v>29</v>
      </c>
      <c r="Q138" s="166">
        <v>3</v>
      </c>
      <c r="R138" s="166">
        <v>8</v>
      </c>
      <c r="S138" s="166">
        <v>15</v>
      </c>
      <c r="T138" s="166">
        <v>19</v>
      </c>
      <c r="U138" s="166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7" t="s">
        <v>29</v>
      </c>
      <c r="L139" s="167" t="s">
        <v>14</v>
      </c>
      <c r="M139" s="167" t="s">
        <v>81</v>
      </c>
      <c r="N139" s="167" t="s">
        <v>14</v>
      </c>
      <c r="O139" s="167" t="s">
        <v>15</v>
      </c>
      <c r="Q139" s="166">
        <v>8</v>
      </c>
      <c r="R139" s="166">
        <v>1</v>
      </c>
      <c r="S139" s="166">
        <v>14</v>
      </c>
      <c r="T139" s="166">
        <v>1</v>
      </c>
      <c r="U139" s="166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6">
        <v>136</v>
      </c>
      <c r="K140" s="167" t="s">
        <v>95</v>
      </c>
      <c r="L140" s="167" t="s">
        <v>82</v>
      </c>
      <c r="M140" s="167" t="s">
        <v>87</v>
      </c>
      <c r="N140" s="167" t="s">
        <v>31</v>
      </c>
      <c r="O140" s="167" t="s">
        <v>95</v>
      </c>
      <c r="Q140" s="166">
        <v>6</v>
      </c>
      <c r="R140" s="166">
        <v>16</v>
      </c>
      <c r="S140" s="166">
        <v>19</v>
      </c>
      <c r="T140" s="166">
        <v>7</v>
      </c>
      <c r="U140" s="166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7" t="s">
        <v>29</v>
      </c>
      <c r="L141" s="167" t="s">
        <v>13</v>
      </c>
      <c r="M141" s="167" t="s">
        <v>81</v>
      </c>
      <c r="N141" s="167" t="s">
        <v>30</v>
      </c>
      <c r="O141" s="167" t="s">
        <v>30</v>
      </c>
      <c r="Q141" s="166">
        <v>8</v>
      </c>
      <c r="R141" s="166">
        <v>5</v>
      </c>
      <c r="S141" s="166">
        <v>14</v>
      </c>
      <c r="T141" s="166">
        <v>10</v>
      </c>
      <c r="U141" s="166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6">
        <v>138</v>
      </c>
      <c r="K142" s="167" t="s">
        <v>31</v>
      </c>
      <c r="L142" s="167" t="s">
        <v>29</v>
      </c>
      <c r="M142" s="167" t="s">
        <v>96</v>
      </c>
      <c r="N142" s="167" t="s">
        <v>30</v>
      </c>
      <c r="O142" s="167" t="s">
        <v>28</v>
      </c>
      <c r="Q142" s="166">
        <v>7</v>
      </c>
      <c r="R142" s="166">
        <v>8</v>
      </c>
      <c r="S142" s="166">
        <v>15</v>
      </c>
      <c r="T142" s="166">
        <v>10</v>
      </c>
      <c r="U142" s="166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7" t="s">
        <v>16</v>
      </c>
      <c r="L143" s="167" t="s">
        <v>30</v>
      </c>
      <c r="M143" s="167" t="s">
        <v>81</v>
      </c>
      <c r="N143" s="167" t="s">
        <v>12</v>
      </c>
      <c r="O143" s="167" t="s">
        <v>31</v>
      </c>
      <c r="Q143" s="166">
        <v>3</v>
      </c>
      <c r="R143" s="166">
        <v>10</v>
      </c>
      <c r="S143" s="166">
        <v>14</v>
      </c>
      <c r="T143" s="166">
        <v>4</v>
      </c>
      <c r="U143" s="166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6">
        <v>140</v>
      </c>
      <c r="K144" s="167" t="s">
        <v>31</v>
      </c>
      <c r="L144" s="167" t="s">
        <v>94</v>
      </c>
      <c r="M144" s="167" t="s">
        <v>94</v>
      </c>
      <c r="N144" s="167" t="s">
        <v>30</v>
      </c>
      <c r="O144" s="167" t="s">
        <v>12</v>
      </c>
      <c r="Q144" s="166">
        <v>7</v>
      </c>
      <c r="R144" s="166">
        <v>17</v>
      </c>
      <c r="S144" s="166">
        <v>17</v>
      </c>
      <c r="T144" s="166">
        <v>10</v>
      </c>
      <c r="U144" s="166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7" t="s">
        <v>30</v>
      </c>
      <c r="L145" s="167" t="s">
        <v>28</v>
      </c>
      <c r="M145" s="167" t="s">
        <v>82</v>
      </c>
      <c r="N145" s="167" t="s">
        <v>30</v>
      </c>
      <c r="O145" s="167" t="s">
        <v>12</v>
      </c>
      <c r="Q145" s="166">
        <v>10</v>
      </c>
      <c r="R145" s="166">
        <v>9</v>
      </c>
      <c r="S145" s="166">
        <v>16</v>
      </c>
      <c r="T145" s="166">
        <v>10</v>
      </c>
      <c r="U145" s="166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6">
        <v>142</v>
      </c>
      <c r="K146" s="167" t="s">
        <v>31</v>
      </c>
      <c r="L146" s="167" t="s">
        <v>82</v>
      </c>
      <c r="M146" s="167" t="s">
        <v>96</v>
      </c>
      <c r="N146" s="167" t="s">
        <v>30</v>
      </c>
      <c r="O146" s="167" t="s">
        <v>95</v>
      </c>
      <c r="Q146" s="166">
        <v>7</v>
      </c>
      <c r="R146" s="166">
        <v>16</v>
      </c>
      <c r="S146" s="166">
        <v>15</v>
      </c>
      <c r="T146" s="166">
        <v>10</v>
      </c>
      <c r="U146" s="166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7" t="s">
        <v>31</v>
      </c>
      <c r="L147" s="167" t="s">
        <v>15</v>
      </c>
      <c r="M147" s="167" t="s">
        <v>81</v>
      </c>
      <c r="N147" s="167" t="s">
        <v>80</v>
      </c>
      <c r="O147" s="167" t="s">
        <v>12</v>
      </c>
      <c r="Q147" s="166">
        <v>7</v>
      </c>
      <c r="R147" s="166">
        <v>2</v>
      </c>
      <c r="S147" s="166">
        <v>14</v>
      </c>
      <c r="T147" s="166">
        <v>13</v>
      </c>
      <c r="U147" s="166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6">
        <v>144</v>
      </c>
      <c r="K148" s="167" t="s">
        <v>13</v>
      </c>
      <c r="L148" s="167" t="s">
        <v>16</v>
      </c>
      <c r="M148" s="167" t="s">
        <v>96</v>
      </c>
      <c r="N148" s="167" t="s">
        <v>96</v>
      </c>
      <c r="O148" s="167" t="s">
        <v>15</v>
      </c>
      <c r="Q148" s="166">
        <v>5</v>
      </c>
      <c r="R148" s="166">
        <v>3</v>
      </c>
      <c r="S148" s="166">
        <v>15</v>
      </c>
      <c r="T148" s="166">
        <v>15</v>
      </c>
      <c r="U148" s="166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7" t="s">
        <v>31</v>
      </c>
      <c r="L149" s="167" t="s">
        <v>79</v>
      </c>
      <c r="M149" s="167" t="s">
        <v>81</v>
      </c>
      <c r="N149" s="167" t="s">
        <v>94</v>
      </c>
      <c r="O149" s="167" t="s">
        <v>15</v>
      </c>
      <c r="Q149" s="166">
        <v>7</v>
      </c>
      <c r="R149" s="166">
        <v>12</v>
      </c>
      <c r="S149" s="166">
        <v>14</v>
      </c>
      <c r="T149" s="166">
        <v>17</v>
      </c>
      <c r="U149" s="166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6">
        <v>146</v>
      </c>
      <c r="K150" s="167" t="s">
        <v>95</v>
      </c>
      <c r="L150" s="167" t="s">
        <v>31</v>
      </c>
      <c r="M150" s="167" t="s">
        <v>96</v>
      </c>
      <c r="N150" s="167" t="s">
        <v>12</v>
      </c>
      <c r="O150" s="167" t="s">
        <v>30</v>
      </c>
      <c r="Q150" s="166">
        <v>6</v>
      </c>
      <c r="R150" s="166">
        <v>7</v>
      </c>
      <c r="S150" s="166">
        <v>15</v>
      </c>
      <c r="T150" s="166">
        <v>4</v>
      </c>
      <c r="U150" s="166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7" t="s">
        <v>31</v>
      </c>
      <c r="L151" s="167" t="s">
        <v>30</v>
      </c>
      <c r="M151" s="167" t="s">
        <v>81</v>
      </c>
      <c r="N151" s="167" t="s">
        <v>79</v>
      </c>
      <c r="O151" s="167" t="s">
        <v>28</v>
      </c>
      <c r="Q151" s="166">
        <v>7</v>
      </c>
      <c r="R151" s="166">
        <v>10</v>
      </c>
      <c r="S151" s="166">
        <v>14</v>
      </c>
      <c r="T151" s="166">
        <v>12</v>
      </c>
      <c r="U151" s="166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6">
        <v>148</v>
      </c>
      <c r="K152" s="167" t="s">
        <v>31</v>
      </c>
      <c r="L152" s="167" t="s">
        <v>85</v>
      </c>
      <c r="M152" s="167" t="s">
        <v>82</v>
      </c>
      <c r="N152" s="167" t="s">
        <v>30</v>
      </c>
      <c r="O152" s="167" t="s">
        <v>12</v>
      </c>
      <c r="Q152" s="166">
        <v>7</v>
      </c>
      <c r="R152" s="166">
        <v>18</v>
      </c>
      <c r="S152" s="166">
        <v>16</v>
      </c>
      <c r="T152" s="166">
        <v>10</v>
      </c>
      <c r="U152" s="166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7" t="s">
        <v>95</v>
      </c>
      <c r="L153" s="167" t="s">
        <v>96</v>
      </c>
      <c r="M153" s="167" t="s">
        <v>96</v>
      </c>
      <c r="N153" s="167" t="s">
        <v>31</v>
      </c>
      <c r="O153" s="167" t="s">
        <v>15</v>
      </c>
      <c r="Q153" s="166">
        <v>6</v>
      </c>
      <c r="R153" s="166">
        <v>15</v>
      </c>
      <c r="S153" s="166">
        <v>15</v>
      </c>
      <c r="T153" s="166">
        <v>7</v>
      </c>
      <c r="U153" s="166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6">
        <v>150</v>
      </c>
      <c r="K154" s="167" t="s">
        <v>31</v>
      </c>
      <c r="L154" s="167" t="s">
        <v>31</v>
      </c>
      <c r="M154" s="167" t="s">
        <v>94</v>
      </c>
      <c r="N154" s="167" t="s">
        <v>28</v>
      </c>
      <c r="O154" s="167" t="s">
        <v>16</v>
      </c>
      <c r="Q154" s="166">
        <v>7</v>
      </c>
      <c r="R154" s="166">
        <v>7</v>
      </c>
      <c r="S154" s="166">
        <v>17</v>
      </c>
      <c r="T154" s="166">
        <v>9</v>
      </c>
      <c r="U154" s="166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7" t="s">
        <v>13</v>
      </c>
      <c r="L155" s="167" t="s">
        <v>29</v>
      </c>
      <c r="M155" s="167" t="s">
        <v>96</v>
      </c>
      <c r="N155" s="167" t="s">
        <v>15</v>
      </c>
      <c r="O155" s="167" t="s">
        <v>30</v>
      </c>
      <c r="Q155" s="166">
        <v>5</v>
      </c>
      <c r="R155" s="166">
        <v>8</v>
      </c>
      <c r="S155" s="166">
        <v>15</v>
      </c>
      <c r="T155" s="166">
        <v>2</v>
      </c>
      <c r="U155" s="166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6">
        <v>152</v>
      </c>
      <c r="K156" s="167" t="s">
        <v>31</v>
      </c>
      <c r="L156" s="167" t="s">
        <v>78</v>
      </c>
      <c r="M156" s="167" t="s">
        <v>94</v>
      </c>
      <c r="N156" s="167" t="s">
        <v>14</v>
      </c>
      <c r="O156" s="167" t="s">
        <v>28</v>
      </c>
      <c r="Q156" s="166">
        <v>7</v>
      </c>
      <c r="R156" s="166">
        <v>11</v>
      </c>
      <c r="S156" s="166">
        <v>17</v>
      </c>
      <c r="T156" s="166">
        <v>1</v>
      </c>
      <c r="U156" s="166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7" t="s">
        <v>95</v>
      </c>
      <c r="L157" s="167" t="s">
        <v>31</v>
      </c>
      <c r="M157" s="167" t="s">
        <v>96</v>
      </c>
      <c r="N157" s="167" t="s">
        <v>16</v>
      </c>
      <c r="O157" s="167" t="s">
        <v>12</v>
      </c>
      <c r="Q157" s="166">
        <v>6</v>
      </c>
      <c r="R157" s="166">
        <v>7</v>
      </c>
      <c r="S157" s="166">
        <v>15</v>
      </c>
      <c r="T157" s="166">
        <v>3</v>
      </c>
      <c r="U157" s="166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6">
        <v>154</v>
      </c>
      <c r="K158" s="167" t="s">
        <v>13</v>
      </c>
      <c r="L158" s="167" t="s">
        <v>95</v>
      </c>
      <c r="M158" s="167" t="s">
        <v>82</v>
      </c>
      <c r="N158" s="167" t="s">
        <v>13</v>
      </c>
      <c r="O158" s="167" t="s">
        <v>95</v>
      </c>
      <c r="Q158" s="166">
        <v>5</v>
      </c>
      <c r="R158" s="166">
        <v>6</v>
      </c>
      <c r="S158" s="166">
        <v>16</v>
      </c>
      <c r="T158" s="166">
        <v>5</v>
      </c>
      <c r="U158" s="166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7" t="s">
        <v>29</v>
      </c>
      <c r="L159" s="167" t="s">
        <v>85</v>
      </c>
      <c r="M159" s="167" t="s">
        <v>94</v>
      </c>
      <c r="N159" s="167" t="s">
        <v>28</v>
      </c>
      <c r="O159" s="167" t="s">
        <v>15</v>
      </c>
      <c r="Q159" s="166">
        <v>8</v>
      </c>
      <c r="R159" s="166">
        <v>18</v>
      </c>
      <c r="S159" s="166">
        <v>17</v>
      </c>
      <c r="T159" s="166">
        <v>9</v>
      </c>
      <c r="U159" s="166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6">
        <v>156</v>
      </c>
      <c r="K160" s="167" t="s">
        <v>13</v>
      </c>
      <c r="L160" s="167" t="s">
        <v>94</v>
      </c>
      <c r="M160" s="167" t="s">
        <v>82</v>
      </c>
      <c r="N160" s="167" t="s">
        <v>28</v>
      </c>
      <c r="O160" s="167" t="s">
        <v>95</v>
      </c>
      <c r="Q160" s="166">
        <v>5</v>
      </c>
      <c r="R160" s="166">
        <v>17</v>
      </c>
      <c r="S160" s="166">
        <v>16</v>
      </c>
      <c r="T160" s="166">
        <v>9</v>
      </c>
      <c r="U160" s="166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7" t="s">
        <v>29</v>
      </c>
      <c r="L161" s="167" t="s">
        <v>95</v>
      </c>
      <c r="M161" s="167" t="s">
        <v>94</v>
      </c>
      <c r="N161" s="167" t="s">
        <v>12</v>
      </c>
      <c r="O161" s="167" t="s">
        <v>13</v>
      </c>
      <c r="Q161" s="166">
        <v>8</v>
      </c>
      <c r="R161" s="166">
        <v>6</v>
      </c>
      <c r="S161" s="166">
        <v>17</v>
      </c>
      <c r="T161" s="166">
        <v>4</v>
      </c>
      <c r="U161" s="166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6">
        <v>158</v>
      </c>
      <c r="K162" s="167" t="s">
        <v>31</v>
      </c>
      <c r="L162" s="167" t="s">
        <v>31</v>
      </c>
      <c r="M162" s="167" t="s">
        <v>82</v>
      </c>
      <c r="N162" s="167" t="s">
        <v>79</v>
      </c>
      <c r="O162" s="167" t="s">
        <v>13</v>
      </c>
      <c r="Q162" s="166">
        <v>7</v>
      </c>
      <c r="R162" s="166">
        <v>7</v>
      </c>
      <c r="S162" s="166">
        <v>16</v>
      </c>
      <c r="T162" s="166">
        <v>12</v>
      </c>
      <c r="U162" s="166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7" t="s">
        <v>95</v>
      </c>
      <c r="L163" s="167" t="s">
        <v>82</v>
      </c>
      <c r="M163" s="167" t="s">
        <v>94</v>
      </c>
      <c r="N163" s="167" t="s">
        <v>13</v>
      </c>
      <c r="O163" s="167" t="s">
        <v>30</v>
      </c>
      <c r="Q163" s="166">
        <v>6</v>
      </c>
      <c r="R163" s="166">
        <v>16</v>
      </c>
      <c r="S163" s="166">
        <v>17</v>
      </c>
      <c r="T163" s="166">
        <v>5</v>
      </c>
      <c r="U163" s="166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6">
        <v>160</v>
      </c>
      <c r="K164" s="167" t="s">
        <v>13</v>
      </c>
      <c r="L164" s="167" t="s">
        <v>31</v>
      </c>
      <c r="M164" s="167" t="s">
        <v>81</v>
      </c>
      <c r="N164" s="167" t="s">
        <v>15</v>
      </c>
      <c r="O164" s="167" t="s">
        <v>16</v>
      </c>
      <c r="Q164" s="166">
        <v>5</v>
      </c>
      <c r="R164" s="166">
        <v>7</v>
      </c>
      <c r="S164" s="166">
        <v>14</v>
      </c>
      <c r="T164" s="166">
        <v>2</v>
      </c>
      <c r="U164" s="166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7" t="s">
        <v>29</v>
      </c>
      <c r="L165" s="167" t="s">
        <v>78</v>
      </c>
      <c r="M165" s="167" t="s">
        <v>94</v>
      </c>
      <c r="N165" s="167" t="s">
        <v>29</v>
      </c>
      <c r="O165" s="167" t="s">
        <v>29</v>
      </c>
      <c r="Q165" s="166">
        <v>8</v>
      </c>
      <c r="R165" s="166">
        <v>11</v>
      </c>
      <c r="S165" s="166">
        <v>17</v>
      </c>
      <c r="T165" s="166">
        <v>8</v>
      </c>
      <c r="U165" s="166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6">
        <v>162</v>
      </c>
      <c r="K166" s="167" t="s">
        <v>31</v>
      </c>
      <c r="L166" s="167" t="s">
        <v>28</v>
      </c>
      <c r="M166" s="167" t="s">
        <v>81</v>
      </c>
      <c r="N166" s="167" t="s">
        <v>16</v>
      </c>
      <c r="O166" s="167" t="s">
        <v>16</v>
      </c>
      <c r="Q166" s="166">
        <v>7</v>
      </c>
      <c r="R166" s="166">
        <v>9</v>
      </c>
      <c r="S166" s="166">
        <v>14</v>
      </c>
      <c r="T166" s="166">
        <v>3</v>
      </c>
      <c r="U166" s="166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7" t="s">
        <v>29</v>
      </c>
      <c r="L167" s="167" t="s">
        <v>29</v>
      </c>
      <c r="M167" s="167" t="s">
        <v>82</v>
      </c>
      <c r="N167" s="167" t="s">
        <v>13</v>
      </c>
      <c r="O167" s="167" t="s">
        <v>16</v>
      </c>
      <c r="Q167" s="166">
        <v>8</v>
      </c>
      <c r="R167" s="166">
        <v>8</v>
      </c>
      <c r="S167" s="166">
        <v>16</v>
      </c>
      <c r="T167" s="166">
        <v>5</v>
      </c>
      <c r="U167" s="166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6">
        <v>164</v>
      </c>
      <c r="K168" s="167" t="s">
        <v>13</v>
      </c>
      <c r="L168" s="167" t="s">
        <v>81</v>
      </c>
      <c r="M168" s="167" t="s">
        <v>94</v>
      </c>
      <c r="N168" s="167" t="s">
        <v>81</v>
      </c>
      <c r="O168" s="167" t="s">
        <v>30</v>
      </c>
      <c r="Q168" s="166">
        <v>5</v>
      </c>
      <c r="R168" s="166">
        <v>14</v>
      </c>
      <c r="S168" s="166">
        <v>17</v>
      </c>
      <c r="T168" s="166">
        <v>14</v>
      </c>
      <c r="U168" s="166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7" t="s">
        <v>13</v>
      </c>
      <c r="L169" s="167" t="s">
        <v>31</v>
      </c>
      <c r="M169" s="167" t="s">
        <v>82</v>
      </c>
      <c r="N169" s="167" t="s">
        <v>30</v>
      </c>
      <c r="O169" s="167" t="s">
        <v>16</v>
      </c>
      <c r="Q169" s="166">
        <v>5</v>
      </c>
      <c r="R169" s="166">
        <v>7</v>
      </c>
      <c r="S169" s="166">
        <v>16</v>
      </c>
      <c r="T169" s="166">
        <v>10</v>
      </c>
      <c r="U169" s="166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6">
        <v>166</v>
      </c>
      <c r="K170" s="167" t="s">
        <v>95</v>
      </c>
      <c r="L170" s="167" t="s">
        <v>94</v>
      </c>
      <c r="M170" s="167" t="s">
        <v>81</v>
      </c>
      <c r="N170" s="167" t="s">
        <v>82</v>
      </c>
      <c r="O170" s="167" t="s">
        <v>95</v>
      </c>
      <c r="Q170" s="166">
        <v>6</v>
      </c>
      <c r="R170" s="166">
        <v>17</v>
      </c>
      <c r="S170" s="166">
        <v>14</v>
      </c>
      <c r="T170" s="166">
        <v>16</v>
      </c>
      <c r="U170" s="166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7" t="s">
        <v>29</v>
      </c>
      <c r="L171" s="167" t="s">
        <v>29</v>
      </c>
      <c r="M171" s="167" t="s">
        <v>82</v>
      </c>
      <c r="N171" s="167" t="s">
        <v>28</v>
      </c>
      <c r="O171" s="167" t="s">
        <v>12</v>
      </c>
      <c r="Q171" s="166">
        <v>8</v>
      </c>
      <c r="R171" s="166">
        <v>8</v>
      </c>
      <c r="S171" s="166">
        <v>16</v>
      </c>
      <c r="T171" s="166">
        <v>9</v>
      </c>
      <c r="U171" s="166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6">
        <v>168</v>
      </c>
      <c r="K172" s="167" t="s">
        <v>95</v>
      </c>
      <c r="L172" s="167" t="s">
        <v>12</v>
      </c>
      <c r="M172" s="167" t="s">
        <v>94</v>
      </c>
      <c r="N172" s="167" t="s">
        <v>15</v>
      </c>
      <c r="O172" s="167" t="s">
        <v>28</v>
      </c>
      <c r="Q172" s="166">
        <v>6</v>
      </c>
      <c r="R172" s="166">
        <v>4</v>
      </c>
      <c r="S172" s="166">
        <v>17</v>
      </c>
      <c r="T172" s="166">
        <v>2</v>
      </c>
      <c r="U172" s="166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7" t="s">
        <v>95</v>
      </c>
      <c r="L173" s="167" t="s">
        <v>95</v>
      </c>
      <c r="M173" s="167" t="s">
        <v>96</v>
      </c>
      <c r="N173" s="167" t="s">
        <v>28</v>
      </c>
      <c r="O173" s="167" t="s">
        <v>12</v>
      </c>
      <c r="Q173" s="166">
        <v>6</v>
      </c>
      <c r="R173" s="166">
        <v>6</v>
      </c>
      <c r="S173" s="166">
        <v>15</v>
      </c>
      <c r="T173" s="166">
        <v>9</v>
      </c>
      <c r="U173" s="166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6">
        <v>170</v>
      </c>
      <c r="K174" s="167" t="s">
        <v>29</v>
      </c>
      <c r="L174" s="167" t="s">
        <v>80</v>
      </c>
      <c r="M174" s="167" t="s">
        <v>94</v>
      </c>
      <c r="N174" s="167" t="s">
        <v>30</v>
      </c>
      <c r="O174" s="167" t="s">
        <v>31</v>
      </c>
      <c r="Q174" s="166">
        <v>8</v>
      </c>
      <c r="R174" s="166">
        <v>13</v>
      </c>
      <c r="S174" s="166">
        <v>17</v>
      </c>
      <c r="T174" s="166">
        <v>10</v>
      </c>
      <c r="U174" s="166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7" t="s">
        <v>29</v>
      </c>
      <c r="L175" s="167" t="s">
        <v>94</v>
      </c>
      <c r="M175" s="167" t="s">
        <v>81</v>
      </c>
      <c r="N175" s="167" t="s">
        <v>12</v>
      </c>
      <c r="O175" s="167" t="s">
        <v>15</v>
      </c>
      <c r="Q175" s="166">
        <v>8</v>
      </c>
      <c r="R175" s="166">
        <v>17</v>
      </c>
      <c r="S175" s="166">
        <v>14</v>
      </c>
      <c r="T175" s="166">
        <v>4</v>
      </c>
      <c r="U175" s="166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6">
        <v>172</v>
      </c>
      <c r="K176" s="167" t="s">
        <v>29</v>
      </c>
      <c r="L176" s="167" t="s">
        <v>95</v>
      </c>
      <c r="M176" s="167" t="s">
        <v>94</v>
      </c>
      <c r="N176" s="167" t="s">
        <v>85</v>
      </c>
      <c r="O176" s="167" t="s">
        <v>28</v>
      </c>
      <c r="Q176" s="166">
        <v>8</v>
      </c>
      <c r="R176" s="166">
        <v>6</v>
      </c>
      <c r="S176" s="166">
        <v>17</v>
      </c>
      <c r="T176" s="166">
        <v>18</v>
      </c>
      <c r="U176" s="166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7" t="s">
        <v>31</v>
      </c>
      <c r="L177" s="167" t="s">
        <v>15</v>
      </c>
      <c r="M177" s="167" t="s">
        <v>96</v>
      </c>
      <c r="N177" s="167" t="s">
        <v>16</v>
      </c>
      <c r="O177" s="167" t="s">
        <v>95</v>
      </c>
      <c r="Q177" s="166">
        <v>7</v>
      </c>
      <c r="R177" s="166">
        <v>2</v>
      </c>
      <c r="S177" s="166">
        <v>15</v>
      </c>
      <c r="T177" s="166">
        <v>3</v>
      </c>
      <c r="U177" s="166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6">
        <v>174</v>
      </c>
      <c r="K178" s="167" t="s">
        <v>31</v>
      </c>
      <c r="L178" s="167" t="s">
        <v>81</v>
      </c>
      <c r="M178" s="167" t="s">
        <v>82</v>
      </c>
      <c r="N178" s="167" t="s">
        <v>28</v>
      </c>
      <c r="O178" s="167" t="s">
        <v>95</v>
      </c>
      <c r="Q178" s="166">
        <v>7</v>
      </c>
      <c r="R178" s="166">
        <v>14</v>
      </c>
      <c r="S178" s="166">
        <v>16</v>
      </c>
      <c r="T178" s="166">
        <v>9</v>
      </c>
      <c r="U178" s="166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7" t="s">
        <v>95</v>
      </c>
      <c r="L179" s="167" t="s">
        <v>31</v>
      </c>
      <c r="M179" s="167" t="s">
        <v>80</v>
      </c>
      <c r="N179" s="167" t="s">
        <v>15</v>
      </c>
      <c r="O179" s="167" t="s">
        <v>12</v>
      </c>
      <c r="Q179" s="166">
        <v>6</v>
      </c>
      <c r="R179" s="166">
        <v>7</v>
      </c>
      <c r="S179" s="166">
        <v>13</v>
      </c>
      <c r="T179" s="166">
        <v>2</v>
      </c>
      <c r="U179" s="166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6">
        <v>176</v>
      </c>
      <c r="K180" s="167" t="s">
        <v>95</v>
      </c>
      <c r="L180" s="167" t="s">
        <v>29</v>
      </c>
      <c r="M180" s="167" t="s">
        <v>94</v>
      </c>
      <c r="N180" s="167" t="s">
        <v>28</v>
      </c>
      <c r="O180" s="167" t="s">
        <v>12</v>
      </c>
      <c r="Q180" s="166">
        <v>6</v>
      </c>
      <c r="R180" s="166">
        <v>8</v>
      </c>
      <c r="S180" s="166">
        <v>17</v>
      </c>
      <c r="T180" s="166">
        <v>9</v>
      </c>
      <c r="U180" s="166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7" t="s">
        <v>13</v>
      </c>
      <c r="L181" s="167" t="s">
        <v>85</v>
      </c>
      <c r="M181" s="167" t="s">
        <v>79</v>
      </c>
      <c r="N181" s="167" t="s">
        <v>29</v>
      </c>
      <c r="O181" s="167" t="s">
        <v>29</v>
      </c>
      <c r="Q181" s="166">
        <v>5</v>
      </c>
      <c r="R181" s="166">
        <v>18</v>
      </c>
      <c r="S181" s="166">
        <v>12</v>
      </c>
      <c r="T181" s="166">
        <v>8</v>
      </c>
      <c r="U181" s="166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6">
        <v>178</v>
      </c>
      <c r="K182" s="167" t="s">
        <v>31</v>
      </c>
      <c r="L182" s="167" t="s">
        <v>29</v>
      </c>
      <c r="M182" s="167" t="s">
        <v>81</v>
      </c>
      <c r="N182" s="167" t="s">
        <v>29</v>
      </c>
      <c r="O182" s="167" t="s">
        <v>30</v>
      </c>
      <c r="Q182" s="166">
        <v>7</v>
      </c>
      <c r="R182" s="166">
        <v>8</v>
      </c>
      <c r="S182" s="166">
        <v>14</v>
      </c>
      <c r="T182" s="166">
        <v>8</v>
      </c>
      <c r="U182" s="166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7" t="s">
        <v>95</v>
      </c>
      <c r="L183" s="167" t="s">
        <v>13</v>
      </c>
      <c r="M183" s="167" t="s">
        <v>96</v>
      </c>
      <c r="N183" s="167" t="s">
        <v>13</v>
      </c>
      <c r="O183" s="167" t="s">
        <v>15</v>
      </c>
      <c r="Q183" s="166">
        <v>6</v>
      </c>
      <c r="R183" s="166">
        <v>5</v>
      </c>
      <c r="S183" s="166">
        <v>15</v>
      </c>
      <c r="T183" s="166">
        <v>5</v>
      </c>
      <c r="U183" s="166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6">
        <v>180</v>
      </c>
      <c r="K184" s="167" t="s">
        <v>31</v>
      </c>
      <c r="L184" s="167" t="s">
        <v>94</v>
      </c>
      <c r="M184" s="167" t="s">
        <v>94</v>
      </c>
      <c r="N184" s="167" t="s">
        <v>12</v>
      </c>
      <c r="O184" s="167" t="s">
        <v>12</v>
      </c>
      <c r="Q184" s="166">
        <v>7</v>
      </c>
      <c r="R184" s="166">
        <v>17</v>
      </c>
      <c r="S184" s="166">
        <v>17</v>
      </c>
      <c r="T184" s="166">
        <v>4</v>
      </c>
      <c r="U184" s="166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7" t="s">
        <v>13</v>
      </c>
      <c r="L185" s="167" t="s">
        <v>80</v>
      </c>
      <c r="M185" s="167" t="s">
        <v>82</v>
      </c>
      <c r="N185" s="167" t="s">
        <v>15</v>
      </c>
      <c r="O185" s="167" t="s">
        <v>30</v>
      </c>
      <c r="Q185" s="166">
        <v>5</v>
      </c>
      <c r="R185" s="166">
        <v>13</v>
      </c>
      <c r="S185" s="166">
        <v>16</v>
      </c>
      <c r="T185" s="166">
        <v>2</v>
      </c>
      <c r="U185" s="166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6">
        <v>182</v>
      </c>
      <c r="K186" s="167" t="s">
        <v>31</v>
      </c>
      <c r="L186" s="167" t="s">
        <v>95</v>
      </c>
      <c r="M186" s="167" t="s">
        <v>81</v>
      </c>
      <c r="N186" s="167" t="s">
        <v>15</v>
      </c>
      <c r="O186" s="167" t="s">
        <v>30</v>
      </c>
      <c r="Q186" s="166">
        <v>7</v>
      </c>
      <c r="R186" s="166">
        <v>6</v>
      </c>
      <c r="S186" s="166">
        <v>14</v>
      </c>
      <c r="T186" s="166">
        <v>2</v>
      </c>
      <c r="U186" s="166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7" t="s">
        <v>95</v>
      </c>
      <c r="L187" s="167" t="s">
        <v>15</v>
      </c>
      <c r="M187" s="167" t="s">
        <v>96</v>
      </c>
      <c r="N187" s="167" t="s">
        <v>12</v>
      </c>
      <c r="O187" s="167" t="s">
        <v>28</v>
      </c>
      <c r="Q187" s="166">
        <v>6</v>
      </c>
      <c r="R187" s="166">
        <v>2</v>
      </c>
      <c r="S187" s="166">
        <v>15</v>
      </c>
      <c r="T187" s="166">
        <v>4</v>
      </c>
      <c r="U187" s="166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6">
        <v>184</v>
      </c>
      <c r="K188" s="167" t="s">
        <v>13</v>
      </c>
      <c r="L188" s="167" t="s">
        <v>96</v>
      </c>
      <c r="M188" s="167" t="s">
        <v>82</v>
      </c>
      <c r="N188" s="167" t="s">
        <v>12</v>
      </c>
      <c r="O188" s="167" t="s">
        <v>30</v>
      </c>
      <c r="Q188" s="166">
        <v>5</v>
      </c>
      <c r="R188" s="166">
        <v>15</v>
      </c>
      <c r="S188" s="166">
        <v>16</v>
      </c>
      <c r="T188" s="166">
        <v>4</v>
      </c>
      <c r="U188" s="166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7" t="s">
        <v>29</v>
      </c>
      <c r="L189" s="167" t="s">
        <v>95</v>
      </c>
      <c r="M189" s="167" t="s">
        <v>96</v>
      </c>
      <c r="N189" s="167" t="s">
        <v>12</v>
      </c>
      <c r="O189" s="167" t="s">
        <v>12</v>
      </c>
      <c r="Q189" s="166">
        <v>8</v>
      </c>
      <c r="R189" s="166">
        <v>6</v>
      </c>
      <c r="S189" s="166">
        <v>15</v>
      </c>
      <c r="T189" s="166">
        <v>4</v>
      </c>
      <c r="U189" s="166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6">
        <v>186</v>
      </c>
      <c r="K190" s="167" t="s">
        <v>31</v>
      </c>
      <c r="L190" s="167" t="s">
        <v>95</v>
      </c>
      <c r="M190" s="167" t="s">
        <v>81</v>
      </c>
      <c r="N190" s="167" t="s">
        <v>30</v>
      </c>
      <c r="O190" s="167" t="s">
        <v>12</v>
      </c>
      <c r="Q190" s="166">
        <v>7</v>
      </c>
      <c r="R190" s="166">
        <v>6</v>
      </c>
      <c r="S190" s="166">
        <v>14</v>
      </c>
      <c r="T190" s="166">
        <v>10</v>
      </c>
      <c r="U190" s="166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7" t="s">
        <v>29</v>
      </c>
      <c r="L191" s="167" t="s">
        <v>31</v>
      </c>
      <c r="M191" s="167" t="s">
        <v>94</v>
      </c>
      <c r="N191" s="167" t="s">
        <v>31</v>
      </c>
      <c r="O191" s="167" t="s">
        <v>13</v>
      </c>
      <c r="Q191" s="166">
        <v>8</v>
      </c>
      <c r="R191" s="166">
        <v>7</v>
      </c>
      <c r="S191" s="166">
        <v>17</v>
      </c>
      <c r="T191" s="166">
        <v>7</v>
      </c>
      <c r="U191" s="166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6">
        <v>188</v>
      </c>
      <c r="K192" s="167" t="s">
        <v>13</v>
      </c>
      <c r="L192" s="167" t="s">
        <v>82</v>
      </c>
      <c r="M192" s="167" t="s">
        <v>81</v>
      </c>
      <c r="N192" s="167" t="s">
        <v>15</v>
      </c>
      <c r="O192" s="167" t="s">
        <v>31</v>
      </c>
      <c r="Q192" s="166">
        <v>5</v>
      </c>
      <c r="R192" s="166">
        <v>16</v>
      </c>
      <c r="S192" s="166">
        <v>14</v>
      </c>
      <c r="T192" s="166">
        <v>2</v>
      </c>
      <c r="U192" s="166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7" t="s">
        <v>13</v>
      </c>
      <c r="L193" s="167" t="s">
        <v>29</v>
      </c>
      <c r="M193" s="167" t="s">
        <v>96</v>
      </c>
      <c r="N193" s="167" t="s">
        <v>28</v>
      </c>
      <c r="O193" s="167" t="s">
        <v>12</v>
      </c>
      <c r="Q193" s="166">
        <v>5</v>
      </c>
      <c r="R193" s="166">
        <v>8</v>
      </c>
      <c r="S193" s="166">
        <v>15</v>
      </c>
      <c r="T193" s="166">
        <v>9</v>
      </c>
      <c r="U193" s="166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6">
        <v>190</v>
      </c>
      <c r="K194" s="167" t="s">
        <v>29</v>
      </c>
      <c r="L194" s="167" t="s">
        <v>29</v>
      </c>
      <c r="M194" s="167" t="s">
        <v>82</v>
      </c>
      <c r="N194" s="167" t="s">
        <v>29</v>
      </c>
      <c r="O194" s="167" t="s">
        <v>30</v>
      </c>
      <c r="Q194" s="166">
        <v>8</v>
      </c>
      <c r="R194" s="166">
        <v>8</v>
      </c>
      <c r="S194" s="166">
        <v>16</v>
      </c>
      <c r="T194" s="166">
        <v>8</v>
      </c>
      <c r="U194" s="166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7" t="s">
        <v>31</v>
      </c>
      <c r="L195" s="167" t="s">
        <v>94</v>
      </c>
      <c r="M195" s="167" t="s">
        <v>81</v>
      </c>
      <c r="N195" s="167" t="s">
        <v>16</v>
      </c>
      <c r="O195" s="167" t="s">
        <v>30</v>
      </c>
      <c r="Q195" s="166">
        <v>7</v>
      </c>
      <c r="R195" s="166">
        <v>17</v>
      </c>
      <c r="S195" s="166">
        <v>14</v>
      </c>
      <c r="T195" s="166">
        <v>3</v>
      </c>
      <c r="U195" s="166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6">
        <v>192</v>
      </c>
      <c r="K196" s="167" t="s">
        <v>95</v>
      </c>
      <c r="L196" s="167" t="s">
        <v>79</v>
      </c>
      <c r="M196" s="167" t="s">
        <v>94</v>
      </c>
      <c r="N196" s="167" t="s">
        <v>30</v>
      </c>
      <c r="O196" s="167" t="s">
        <v>28</v>
      </c>
      <c r="Q196" s="166">
        <v>6</v>
      </c>
      <c r="R196" s="166">
        <v>12</v>
      </c>
      <c r="S196" s="166">
        <v>17</v>
      </c>
      <c r="T196" s="166">
        <v>10</v>
      </c>
      <c r="U196" s="166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7" t="s">
        <v>13</v>
      </c>
      <c r="L197" s="167" t="s">
        <v>14</v>
      </c>
      <c r="M197" s="167" t="s">
        <v>78</v>
      </c>
      <c r="N197" s="167" t="s">
        <v>28</v>
      </c>
      <c r="O197" s="167" t="s">
        <v>12</v>
      </c>
      <c r="Q197" s="166">
        <v>5</v>
      </c>
      <c r="R197" s="166">
        <v>1</v>
      </c>
      <c r="S197" s="166">
        <v>11</v>
      </c>
      <c r="T197" s="166">
        <v>9</v>
      </c>
      <c r="U197" s="166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6">
        <v>194</v>
      </c>
      <c r="K198" s="167" t="s">
        <v>13</v>
      </c>
      <c r="L198" s="167" t="s">
        <v>95</v>
      </c>
      <c r="M198" s="167" t="s">
        <v>96</v>
      </c>
      <c r="N198" s="167" t="s">
        <v>30</v>
      </c>
      <c r="O198" s="167" t="s">
        <v>28</v>
      </c>
      <c r="Q198" s="166">
        <v>5</v>
      </c>
      <c r="R198" s="166">
        <v>6</v>
      </c>
      <c r="S198" s="166">
        <v>15</v>
      </c>
      <c r="T198" s="166">
        <v>10</v>
      </c>
      <c r="U198" s="166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7" t="s">
        <v>31</v>
      </c>
      <c r="L199" s="167" t="s">
        <v>81</v>
      </c>
      <c r="M199" s="167" t="s">
        <v>82</v>
      </c>
      <c r="N199" s="167" t="s">
        <v>14</v>
      </c>
      <c r="O199" s="167" t="s">
        <v>28</v>
      </c>
      <c r="Q199" s="166">
        <v>7</v>
      </c>
      <c r="R199" s="166">
        <v>14</v>
      </c>
      <c r="S199" s="166">
        <v>16</v>
      </c>
      <c r="T199" s="166">
        <v>1</v>
      </c>
      <c r="U199" s="166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6">
        <v>196</v>
      </c>
      <c r="K200" s="167" t="s">
        <v>13</v>
      </c>
      <c r="L200" s="167" t="s">
        <v>12</v>
      </c>
      <c r="M200" s="167" t="s">
        <v>96</v>
      </c>
      <c r="N200" s="167" t="s">
        <v>13</v>
      </c>
      <c r="O200" s="167" t="s">
        <v>31</v>
      </c>
      <c r="Q200" s="166">
        <v>5</v>
      </c>
      <c r="R200" s="166">
        <v>4</v>
      </c>
      <c r="S200" s="166">
        <v>15</v>
      </c>
      <c r="T200" s="166">
        <v>5</v>
      </c>
      <c r="U200" s="166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7" t="s">
        <v>31</v>
      </c>
      <c r="L201" s="167" t="s">
        <v>12</v>
      </c>
      <c r="M201" s="167" t="s">
        <v>82</v>
      </c>
      <c r="N201" s="167" t="s">
        <v>29</v>
      </c>
      <c r="O201" s="167" t="s">
        <v>15</v>
      </c>
      <c r="Q201" s="166">
        <v>7</v>
      </c>
      <c r="R201" s="166">
        <v>4</v>
      </c>
      <c r="S201" s="166">
        <v>16</v>
      </c>
      <c r="T201" s="166">
        <v>8</v>
      </c>
      <c r="U201" s="166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6">
        <v>198</v>
      </c>
      <c r="K202" s="167" t="s">
        <v>13</v>
      </c>
      <c r="L202" s="167" t="s">
        <v>81</v>
      </c>
      <c r="M202" s="167" t="s">
        <v>96</v>
      </c>
      <c r="N202" s="167" t="s">
        <v>96</v>
      </c>
      <c r="O202" s="167" t="s">
        <v>13</v>
      </c>
      <c r="Q202" s="166">
        <v>5</v>
      </c>
      <c r="R202" s="166">
        <v>14</v>
      </c>
      <c r="S202" s="166">
        <v>15</v>
      </c>
      <c r="T202" s="166">
        <v>15</v>
      </c>
      <c r="U202" s="166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7" t="s">
        <v>31</v>
      </c>
      <c r="L203" s="167" t="s">
        <v>95</v>
      </c>
      <c r="M203" s="167" t="s">
        <v>82</v>
      </c>
      <c r="N203" s="167" t="s">
        <v>29</v>
      </c>
      <c r="O203" s="167" t="s">
        <v>30</v>
      </c>
      <c r="Q203" s="166">
        <v>7</v>
      </c>
      <c r="R203" s="166">
        <v>6</v>
      </c>
      <c r="S203" s="166">
        <v>16</v>
      </c>
      <c r="T203" s="166">
        <v>8</v>
      </c>
      <c r="U203" s="166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6"/>
      <c r="K204" s="167"/>
      <c r="L204" s="167"/>
      <c r="M204" s="167"/>
      <c r="N204" s="167"/>
      <c r="O204" s="167"/>
      <c r="Q204" s="166" t="str">
        <v/>
      </c>
      <c r="R204" s="166" t="str">
        <v/>
      </c>
      <c r="S204" s="166" t="str">
        <v/>
      </c>
      <c r="T204" s="166" t="str">
        <v/>
      </c>
      <c r="U204" s="166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7"/>
      <c r="L205" s="167"/>
      <c r="M205" s="167"/>
      <c r="N205" s="167"/>
      <c r="O205" s="167"/>
      <c r="Q205" s="166" t="str">
        <v/>
      </c>
      <c r="R205" s="166" t="str">
        <v/>
      </c>
      <c r="S205" s="166" t="str">
        <v/>
      </c>
      <c r="T205" s="166" t="str">
        <v/>
      </c>
      <c r="U205" s="166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7"/>
      <c r="L206" s="167"/>
      <c r="M206" s="167"/>
      <c r="N206" s="167"/>
      <c r="O206" s="167"/>
      <c r="Q206" s="166" t="str">
        <v/>
      </c>
      <c r="R206" s="166" t="str">
        <v/>
      </c>
      <c r="S206" s="166" t="str">
        <v/>
      </c>
      <c r="T206" s="166" t="str">
        <v/>
      </c>
      <c r="U206" s="166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6"/>
      <c r="K207" s="167"/>
      <c r="L207" s="167"/>
      <c r="M207" s="167"/>
      <c r="N207" s="167"/>
      <c r="O207" s="167"/>
      <c r="Q207" s="166" t="str">
        <v/>
      </c>
      <c r="R207" s="166" t="str">
        <v/>
      </c>
      <c r="S207" s="166" t="str">
        <v/>
      </c>
      <c r="T207" s="166" t="str">
        <v/>
      </c>
      <c r="U207" s="166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7"/>
      <c r="L208" s="167"/>
      <c r="M208" s="167"/>
      <c r="N208" s="167"/>
      <c r="O208" s="167"/>
      <c r="Q208" s="166" t="str">
        <v/>
      </c>
      <c r="R208" s="166" t="str">
        <v/>
      </c>
      <c r="S208" s="166" t="str">
        <v/>
      </c>
      <c r="T208" s="166" t="str">
        <v/>
      </c>
      <c r="U208" s="166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6"/>
      <c r="K209" s="167"/>
      <c r="L209" s="167"/>
      <c r="M209" s="167"/>
      <c r="N209" s="167"/>
      <c r="O209" s="167"/>
      <c r="Q209" s="166" t="str">
        <v/>
      </c>
      <c r="R209" s="166" t="str">
        <v/>
      </c>
      <c r="S209" s="166" t="str">
        <v/>
      </c>
      <c r="T209" s="166" t="str">
        <v/>
      </c>
      <c r="U209" s="166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7"/>
      <c r="L210" s="167"/>
      <c r="M210" s="167"/>
      <c r="N210" s="167"/>
      <c r="O210" s="167"/>
      <c r="Q210" s="166" t="str">
        <v/>
      </c>
      <c r="R210" s="166" t="str">
        <v/>
      </c>
      <c r="S210" s="166" t="str">
        <v/>
      </c>
      <c r="T210" s="166" t="str">
        <v/>
      </c>
      <c r="U210" s="166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6"/>
      <c r="K211" s="167"/>
      <c r="L211" s="167"/>
      <c r="M211" s="167"/>
      <c r="N211" s="167"/>
      <c r="O211" s="167"/>
      <c r="Q211" s="166" t="str">
        <v/>
      </c>
      <c r="R211" s="166" t="str">
        <v/>
      </c>
      <c r="S211" s="166" t="str">
        <v/>
      </c>
      <c r="T211" s="166" t="str">
        <v/>
      </c>
      <c r="U211" s="166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2"/>
      <c r="L212" s="172"/>
      <c r="M212" s="172"/>
      <c r="N212" s="172"/>
      <c r="O212" s="172"/>
      <c r="Q212" s="166" t="str">
        <v/>
      </c>
      <c r="R212" s="166" t="str">
        <v/>
      </c>
      <c r="S212" s="166" t="str">
        <v/>
      </c>
      <c r="T212" s="166" t="str">
        <v/>
      </c>
      <c r="U212" s="166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6"/>
      <c r="K213" s="172"/>
      <c r="L213" s="172"/>
      <c r="M213" s="172"/>
      <c r="N213" s="172"/>
      <c r="O213" s="172"/>
      <c r="Q213" s="166" t="str">
        <v/>
      </c>
      <c r="R213" s="166" t="str">
        <v/>
      </c>
      <c r="S213" s="166" t="str">
        <v/>
      </c>
      <c r="T213" s="166" t="str">
        <v/>
      </c>
      <c r="U213" s="166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2"/>
      <c r="L214" s="172"/>
      <c r="M214" s="172"/>
      <c r="N214" s="172"/>
      <c r="O214" s="172"/>
      <c r="Q214" s="166" t="str">
        <v/>
      </c>
      <c r="R214" s="166" t="str">
        <v/>
      </c>
      <c r="S214" s="166" t="str">
        <v/>
      </c>
      <c r="T214" s="166" t="str">
        <v/>
      </c>
      <c r="U214" s="166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6"/>
      <c r="K215" s="172"/>
      <c r="L215" s="172"/>
      <c r="M215" s="172"/>
      <c r="N215" s="172"/>
      <c r="O215" s="172"/>
      <c r="Q215" s="166" t="str">
        <v/>
      </c>
      <c r="R215" s="166" t="str">
        <v/>
      </c>
      <c r="S215" s="166" t="str">
        <v/>
      </c>
      <c r="T215" s="166" t="str">
        <v/>
      </c>
      <c r="U215" s="166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2"/>
      <c r="L216" s="172"/>
      <c r="M216" s="172"/>
      <c r="N216" s="172"/>
      <c r="O216" s="172"/>
      <c r="Q216" s="166" t="str">
        <v/>
      </c>
      <c r="R216" s="166" t="str">
        <v/>
      </c>
      <c r="S216" s="166" t="str">
        <v/>
      </c>
      <c r="T216" s="166" t="str">
        <v/>
      </c>
      <c r="U216" s="166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6"/>
      <c r="K217" s="172"/>
      <c r="L217" s="172"/>
      <c r="M217" s="172"/>
      <c r="N217" s="172"/>
      <c r="O217" s="172"/>
      <c r="Q217" s="166" t="str">
        <v/>
      </c>
      <c r="R217" s="166" t="str">
        <v/>
      </c>
      <c r="S217" s="166" t="str">
        <v/>
      </c>
      <c r="T217" s="166" t="str">
        <v/>
      </c>
      <c r="U217" s="166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2"/>
      <c r="L218" s="172"/>
      <c r="M218" s="172"/>
      <c r="N218" s="172"/>
      <c r="O218" s="172"/>
      <c r="Q218" s="166" t="str">
        <v/>
      </c>
      <c r="R218" s="166" t="str">
        <v/>
      </c>
      <c r="S218" s="166" t="str">
        <v/>
      </c>
      <c r="T218" s="166" t="str">
        <v/>
      </c>
      <c r="U218" s="166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6"/>
      <c r="K219" s="172"/>
      <c r="L219" s="172"/>
      <c r="M219" s="172"/>
      <c r="N219" s="172"/>
      <c r="O219" s="172"/>
      <c r="Q219" s="166" t="str">
        <v/>
      </c>
      <c r="R219" s="166" t="str">
        <v/>
      </c>
      <c r="S219" s="166" t="str">
        <v/>
      </c>
      <c r="T219" s="166" t="str">
        <v/>
      </c>
      <c r="U219" s="166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2"/>
      <c r="L220" s="172"/>
      <c r="M220" s="172"/>
      <c r="N220" s="172"/>
      <c r="O220" s="172"/>
      <c r="Q220" s="166" t="str">
        <v/>
      </c>
      <c r="R220" s="166" t="str">
        <v/>
      </c>
      <c r="S220" s="166" t="str">
        <v/>
      </c>
      <c r="T220" s="166" t="str">
        <v/>
      </c>
      <c r="U220" s="166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6"/>
      <c r="K221" s="172"/>
      <c r="L221" s="172"/>
      <c r="M221" s="172"/>
      <c r="N221" s="172"/>
      <c r="O221" s="172"/>
      <c r="Q221" s="166" t="str">
        <v/>
      </c>
      <c r="R221" s="166" t="str">
        <v/>
      </c>
      <c r="S221" s="166" t="str">
        <v/>
      </c>
      <c r="T221" s="166" t="str">
        <v/>
      </c>
      <c r="U221" s="166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2"/>
      <c r="L222" s="172"/>
      <c r="M222" s="172"/>
      <c r="N222" s="172"/>
      <c r="O222" s="172"/>
      <c r="Q222" s="166" t="str">
        <v/>
      </c>
      <c r="R222" s="166" t="str">
        <v/>
      </c>
      <c r="S222" s="166" t="str">
        <v/>
      </c>
      <c r="T222" s="166" t="str">
        <v/>
      </c>
      <c r="U222" s="166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6"/>
      <c r="K223" s="172"/>
      <c r="L223" s="172"/>
      <c r="M223" s="172"/>
      <c r="N223" s="172"/>
      <c r="O223" s="172"/>
      <c r="Q223" s="166" t="str">
        <v/>
      </c>
      <c r="R223" s="166" t="str">
        <v/>
      </c>
      <c r="S223" s="166" t="str">
        <v/>
      </c>
      <c r="T223" s="166" t="str">
        <v/>
      </c>
      <c r="U223" s="166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2"/>
      <c r="L224" s="172"/>
      <c r="M224" s="172"/>
      <c r="N224" s="172"/>
      <c r="O224" s="172"/>
      <c r="Q224" s="166" t="str">
        <v/>
      </c>
      <c r="R224" s="166" t="str">
        <v/>
      </c>
      <c r="S224" s="166" t="str">
        <v/>
      </c>
      <c r="T224" s="166" t="str">
        <v/>
      </c>
      <c r="U224" s="166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6"/>
      <c r="K225" s="172"/>
      <c r="L225" s="172"/>
      <c r="M225" s="172"/>
      <c r="N225" s="172"/>
      <c r="O225" s="172"/>
      <c r="Q225" s="166" t="str">
        <v/>
      </c>
      <c r="R225" s="166" t="str">
        <v/>
      </c>
      <c r="S225" s="166" t="str">
        <v/>
      </c>
      <c r="T225" s="166" t="str">
        <v/>
      </c>
      <c r="U225" s="166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2"/>
      <c r="L226" s="172"/>
      <c r="M226" s="172"/>
      <c r="N226" s="172"/>
      <c r="O226" s="172"/>
      <c r="Q226" s="166" t="str">
        <v/>
      </c>
      <c r="R226" s="166" t="str">
        <v/>
      </c>
      <c r="S226" s="166" t="str">
        <v/>
      </c>
      <c r="T226" s="166" t="str">
        <v/>
      </c>
      <c r="U226" s="166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6"/>
      <c r="K227" s="172"/>
      <c r="L227" s="172"/>
      <c r="M227" s="172"/>
      <c r="N227" s="172"/>
      <c r="O227" s="172"/>
      <c r="Q227" s="166" t="str">
        <v/>
      </c>
      <c r="R227" s="166" t="str">
        <v/>
      </c>
      <c r="S227" s="166" t="str">
        <v/>
      </c>
      <c r="T227" s="166" t="str">
        <v/>
      </c>
      <c r="U227" s="166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2"/>
      <c r="L228" s="172"/>
      <c r="M228" s="172"/>
      <c r="N228" s="172"/>
      <c r="O228" s="172"/>
      <c r="Q228" s="166" t="str">
        <v/>
      </c>
      <c r="R228" s="166" t="str">
        <v/>
      </c>
      <c r="S228" s="166" t="str">
        <v/>
      </c>
      <c r="T228" s="166" t="str">
        <v/>
      </c>
      <c r="U228" s="166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6"/>
      <c r="K229" s="172"/>
      <c r="L229" s="172"/>
      <c r="M229" s="172"/>
      <c r="N229" s="172"/>
      <c r="O229" s="172"/>
      <c r="Q229" s="166" t="str">
        <v/>
      </c>
      <c r="R229" s="166" t="str">
        <v/>
      </c>
      <c r="S229" s="166" t="str">
        <v/>
      </c>
      <c r="T229" s="166" t="str">
        <v/>
      </c>
      <c r="U229" s="166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2"/>
      <c r="L230" s="172"/>
      <c r="M230" s="172"/>
      <c r="N230" s="172"/>
      <c r="O230" s="172"/>
      <c r="Q230" s="166" t="str">
        <v/>
      </c>
      <c r="R230" s="166" t="str">
        <v/>
      </c>
      <c r="S230" s="166" t="str">
        <v/>
      </c>
      <c r="T230" s="166" t="str">
        <v/>
      </c>
      <c r="U230" s="166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6"/>
      <c r="K231" s="172"/>
      <c r="L231" s="172"/>
      <c r="M231" s="172"/>
      <c r="N231" s="172"/>
      <c r="O231" s="172"/>
      <c r="Q231" s="166" t="str">
        <v/>
      </c>
      <c r="R231" s="166" t="str">
        <v/>
      </c>
      <c r="S231" s="166" t="str">
        <v/>
      </c>
      <c r="T231" s="166" t="str">
        <v/>
      </c>
      <c r="U231" s="166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2"/>
      <c r="L232" s="172"/>
      <c r="M232" s="172"/>
      <c r="N232" s="172"/>
      <c r="O232" s="172"/>
      <c r="Q232" s="166" t="str">
        <v/>
      </c>
      <c r="R232" s="166" t="str">
        <v/>
      </c>
      <c r="S232" s="166" t="str">
        <v/>
      </c>
      <c r="T232" s="166" t="str">
        <v/>
      </c>
      <c r="U232" s="166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6"/>
      <c r="K233" s="172"/>
      <c r="L233" s="172"/>
      <c r="M233" s="172"/>
      <c r="N233" s="172"/>
      <c r="O233" s="172"/>
      <c r="Q233" s="166" t="str">
        <v/>
      </c>
      <c r="R233" s="166" t="str">
        <v/>
      </c>
      <c r="S233" s="166" t="str">
        <v/>
      </c>
      <c r="T233" s="166" t="str">
        <v/>
      </c>
      <c r="U233" s="166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2"/>
      <c r="L234" s="172"/>
      <c r="M234" s="172"/>
      <c r="N234" s="172"/>
      <c r="O234" s="172"/>
      <c r="Q234" s="166" t="str">
        <v/>
      </c>
      <c r="R234" s="166" t="str">
        <v/>
      </c>
      <c r="S234" s="166" t="str">
        <v/>
      </c>
      <c r="T234" s="166" t="str">
        <v/>
      </c>
      <c r="U234" s="166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6"/>
      <c r="K235" s="172"/>
      <c r="L235" s="172"/>
      <c r="M235" s="172"/>
      <c r="N235" s="172"/>
      <c r="O235" s="172"/>
      <c r="Q235" s="166" t="str">
        <v/>
      </c>
      <c r="R235" s="166" t="str">
        <v/>
      </c>
      <c r="S235" s="166" t="str">
        <v/>
      </c>
      <c r="T235" s="166" t="str">
        <v/>
      </c>
      <c r="U235" s="166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2"/>
      <c r="L236" s="172"/>
      <c r="M236" s="172"/>
      <c r="N236" s="172"/>
      <c r="O236" s="172"/>
      <c r="Q236" s="166" t="str">
        <v/>
      </c>
      <c r="R236" s="166" t="str">
        <v/>
      </c>
      <c r="S236" s="166" t="str">
        <v/>
      </c>
      <c r="T236" s="166" t="str">
        <v/>
      </c>
      <c r="U236" s="166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6"/>
      <c r="K237" s="172"/>
      <c r="L237" s="172"/>
      <c r="M237" s="172"/>
      <c r="N237" s="172"/>
      <c r="O237" s="172"/>
      <c r="Q237" s="166" t="str">
        <v/>
      </c>
      <c r="R237" s="166" t="str">
        <v/>
      </c>
      <c r="S237" s="166" t="str">
        <v/>
      </c>
      <c r="T237" s="166" t="str">
        <v/>
      </c>
      <c r="U237" s="166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2"/>
      <c r="L238" s="172"/>
      <c r="M238" s="172"/>
      <c r="N238" s="172"/>
      <c r="O238" s="172"/>
      <c r="Q238" s="166" t="str">
        <v/>
      </c>
      <c r="R238" s="166" t="str">
        <v/>
      </c>
      <c r="S238" s="166" t="str">
        <v/>
      </c>
      <c r="T238" s="166" t="str">
        <v/>
      </c>
      <c r="U238" s="166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6"/>
      <c r="K239" s="172"/>
      <c r="L239" s="172"/>
      <c r="M239" s="172"/>
      <c r="N239" s="172"/>
      <c r="O239" s="172"/>
      <c r="Q239" s="166" t="str">
        <v/>
      </c>
      <c r="R239" s="166" t="str">
        <v/>
      </c>
      <c r="S239" s="166" t="str">
        <v/>
      </c>
      <c r="T239" s="166" t="str">
        <v/>
      </c>
      <c r="U239" s="166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2"/>
      <c r="L240" s="172"/>
      <c r="M240" s="172"/>
      <c r="N240" s="172"/>
      <c r="O240" s="172"/>
      <c r="Q240" s="166" t="str">
        <v/>
      </c>
      <c r="R240" s="166" t="str">
        <v/>
      </c>
      <c r="S240" s="166" t="str">
        <v/>
      </c>
      <c r="T240" s="166" t="str">
        <v/>
      </c>
      <c r="U240" s="166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6"/>
      <c r="K241" s="172"/>
      <c r="L241" s="172"/>
      <c r="M241" s="172"/>
      <c r="N241" s="172"/>
      <c r="O241" s="172"/>
      <c r="Q241" s="166" t="str">
        <v/>
      </c>
      <c r="R241" s="166" t="str">
        <v/>
      </c>
      <c r="S241" s="166" t="str">
        <v/>
      </c>
      <c r="T241" s="166" t="str">
        <v/>
      </c>
      <c r="U241" s="166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2"/>
      <c r="L242" s="172"/>
      <c r="M242" s="172"/>
      <c r="N242" s="172"/>
      <c r="O242" s="172"/>
      <c r="Q242" s="166" t="str">
        <v/>
      </c>
      <c r="R242" s="166" t="str">
        <v/>
      </c>
      <c r="S242" s="166" t="str">
        <v/>
      </c>
      <c r="T242" s="166" t="str">
        <v/>
      </c>
      <c r="U242" s="166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6"/>
      <c r="K243" s="172"/>
      <c r="L243" s="172"/>
      <c r="M243" s="172"/>
      <c r="N243" s="172"/>
      <c r="O243" s="172"/>
      <c r="Q243" s="166" t="str">
        <v/>
      </c>
      <c r="R243" s="166" t="str">
        <v/>
      </c>
      <c r="S243" s="166" t="str">
        <v/>
      </c>
      <c r="T243" s="166" t="str">
        <v/>
      </c>
      <c r="U243" s="166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2"/>
      <c r="L244" s="172"/>
      <c r="M244" s="172"/>
      <c r="N244" s="172"/>
      <c r="O244" s="172"/>
      <c r="Q244" s="166" t="str">
        <v/>
      </c>
      <c r="R244" s="166" t="str">
        <v/>
      </c>
      <c r="S244" s="166" t="str">
        <v/>
      </c>
      <c r="T244" s="166" t="str">
        <v/>
      </c>
      <c r="U244" s="166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6"/>
      <c r="K245" s="172"/>
      <c r="L245" s="172"/>
      <c r="M245" s="172"/>
      <c r="N245" s="172"/>
      <c r="O245" s="172"/>
      <c r="Q245" s="166" t="str">
        <v/>
      </c>
      <c r="R245" s="166" t="str">
        <v/>
      </c>
      <c r="S245" s="166" t="str">
        <v/>
      </c>
      <c r="T245" s="166" t="str">
        <v/>
      </c>
      <c r="U245" s="166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2"/>
      <c r="L246" s="172"/>
      <c r="M246" s="172"/>
      <c r="N246" s="172"/>
      <c r="O246" s="172"/>
      <c r="Q246" s="166" t="str">
        <v/>
      </c>
      <c r="R246" s="166" t="str">
        <v/>
      </c>
      <c r="S246" s="166" t="str">
        <v/>
      </c>
      <c r="T246" s="166" t="str">
        <v/>
      </c>
      <c r="U246" s="166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6"/>
      <c r="K247" s="172"/>
      <c r="L247" s="172"/>
      <c r="M247" s="172"/>
      <c r="N247" s="172"/>
      <c r="O247" s="172"/>
      <c r="Q247" s="166" t="str">
        <v/>
      </c>
      <c r="R247" s="166" t="str">
        <v/>
      </c>
      <c r="S247" s="166" t="str">
        <v/>
      </c>
      <c r="T247" s="166" t="str">
        <v/>
      </c>
      <c r="U247" s="166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2"/>
      <c r="L248" s="172"/>
      <c r="M248" s="172"/>
      <c r="N248" s="172"/>
      <c r="O248" s="172"/>
      <c r="Q248" s="166" t="str">
        <v/>
      </c>
      <c r="R248" s="166" t="str">
        <v/>
      </c>
      <c r="S248" s="166" t="str">
        <v/>
      </c>
      <c r="T248" s="166" t="str">
        <v/>
      </c>
      <c r="U248" s="166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6"/>
      <c r="K249" s="172"/>
      <c r="L249" s="172"/>
      <c r="M249" s="172"/>
      <c r="N249" s="172"/>
      <c r="O249" s="172"/>
      <c r="Q249" s="166" t="str">
        <v/>
      </c>
      <c r="R249" s="166" t="str">
        <v/>
      </c>
      <c r="S249" s="166" t="str">
        <v/>
      </c>
      <c r="T249" s="166" t="str">
        <v/>
      </c>
      <c r="U249" s="166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2"/>
      <c r="L250" s="172"/>
      <c r="M250" s="172"/>
      <c r="N250" s="172"/>
      <c r="O250" s="172"/>
      <c r="Q250" s="166" t="str">
        <v/>
      </c>
      <c r="R250" s="166" t="str">
        <v/>
      </c>
      <c r="S250" s="166" t="str">
        <v/>
      </c>
      <c r="T250" s="166" t="str">
        <v/>
      </c>
      <c r="U250" s="166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6"/>
      <c r="K251" s="172"/>
      <c r="L251" s="172"/>
      <c r="M251" s="172"/>
      <c r="N251" s="172"/>
      <c r="O251" s="172"/>
      <c r="Q251" s="166" t="str">
        <v/>
      </c>
      <c r="R251" s="166" t="str">
        <v/>
      </c>
      <c r="S251" s="166" t="str">
        <v/>
      </c>
      <c r="T251" s="166" t="str">
        <v/>
      </c>
      <c r="U251" s="166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2"/>
      <c r="L252" s="172"/>
      <c r="M252" s="172"/>
      <c r="N252" s="172"/>
      <c r="O252" s="172"/>
      <c r="Q252" s="166" t="str">
        <v/>
      </c>
      <c r="R252" s="166" t="str">
        <v/>
      </c>
      <c r="S252" s="166" t="str">
        <v/>
      </c>
      <c r="T252" s="166" t="str">
        <v/>
      </c>
      <c r="U252" s="166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6"/>
      <c r="K253" s="172"/>
      <c r="L253" s="172"/>
      <c r="M253" s="172"/>
      <c r="N253" s="172"/>
      <c r="O253" s="172"/>
      <c r="Q253" s="166" t="str">
        <v/>
      </c>
      <c r="R253" s="166" t="str">
        <v/>
      </c>
      <c r="S253" s="166" t="str">
        <v/>
      </c>
      <c r="T253" s="166" t="str">
        <v/>
      </c>
      <c r="U253" s="166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2"/>
      <c r="L254" s="172"/>
      <c r="M254" s="172"/>
      <c r="N254" s="172"/>
      <c r="O254" s="172"/>
      <c r="Q254" s="166" t="str">
        <v/>
      </c>
      <c r="R254" s="166" t="str">
        <v/>
      </c>
      <c r="S254" s="166" t="str">
        <v/>
      </c>
      <c r="T254" s="166" t="str">
        <v/>
      </c>
      <c r="U254" s="166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6"/>
      <c r="K255" s="172"/>
      <c r="L255" s="172"/>
      <c r="M255" s="172"/>
      <c r="N255" s="172"/>
      <c r="O255" s="172"/>
      <c r="Q255" s="166" t="str">
        <v/>
      </c>
      <c r="R255" s="166" t="str">
        <v/>
      </c>
      <c r="S255" s="166" t="str">
        <v/>
      </c>
      <c r="T255" s="166" t="str">
        <v/>
      </c>
      <c r="U255" s="166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2"/>
      <c r="L256" s="172"/>
      <c r="M256" s="172"/>
      <c r="N256" s="172"/>
      <c r="O256" s="172"/>
      <c r="Q256" s="166" t="str">
        <v/>
      </c>
      <c r="R256" s="166" t="str">
        <v/>
      </c>
      <c r="S256" s="166" t="str">
        <v/>
      </c>
      <c r="T256" s="166" t="str">
        <v/>
      </c>
      <c r="U256" s="166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6"/>
      <c r="K257" s="172"/>
      <c r="L257" s="172"/>
      <c r="M257" s="172"/>
      <c r="N257" s="172"/>
      <c r="O257" s="172"/>
      <c r="Q257" s="166" t="str">
        <v/>
      </c>
      <c r="R257" s="166" t="str">
        <v/>
      </c>
      <c r="S257" s="166" t="str">
        <v/>
      </c>
      <c r="T257" s="166" t="str">
        <v/>
      </c>
      <c r="U257" s="166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2"/>
      <c r="L258" s="172"/>
      <c r="M258" s="172"/>
      <c r="N258" s="172"/>
      <c r="O258" s="172"/>
      <c r="Q258" s="166" t="str">
        <v/>
      </c>
      <c r="R258" s="166" t="str">
        <v/>
      </c>
      <c r="S258" s="166" t="str">
        <v/>
      </c>
      <c r="T258" s="166" t="str">
        <v/>
      </c>
      <c r="U258" s="166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6"/>
      <c r="K259" s="172"/>
      <c r="L259" s="172"/>
      <c r="M259" s="172"/>
      <c r="N259" s="172"/>
      <c r="O259" s="172"/>
      <c r="Q259" s="166" t="str">
        <v/>
      </c>
      <c r="R259" s="166" t="str">
        <v/>
      </c>
      <c r="S259" s="166" t="str">
        <v/>
      </c>
      <c r="T259" s="166" t="str">
        <v/>
      </c>
      <c r="U259" s="166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2"/>
      <c r="L260" s="172"/>
      <c r="M260" s="172"/>
      <c r="N260" s="172"/>
      <c r="O260" s="172"/>
      <c r="Q260" s="166" t="str">
        <v/>
      </c>
      <c r="R260" s="166" t="str">
        <v/>
      </c>
      <c r="S260" s="166" t="str">
        <v/>
      </c>
      <c r="T260" s="166" t="str">
        <v/>
      </c>
      <c r="U260" s="166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6"/>
      <c r="K261" s="172"/>
      <c r="L261" s="172"/>
      <c r="M261" s="172"/>
      <c r="N261" s="172"/>
      <c r="O261" s="172"/>
      <c r="Q261" s="166" t="str">
        <v/>
      </c>
      <c r="R261" s="166" t="str">
        <v/>
      </c>
      <c r="S261" s="166" t="str">
        <v/>
      </c>
      <c r="T261" s="166" t="str">
        <v/>
      </c>
      <c r="U261" s="166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2"/>
      <c r="L262" s="172"/>
      <c r="M262" s="172"/>
      <c r="N262" s="172"/>
      <c r="O262" s="172"/>
      <c r="Q262" s="166" t="str">
        <v/>
      </c>
      <c r="R262" s="166" t="str">
        <v/>
      </c>
      <c r="S262" s="166" t="str">
        <v/>
      </c>
      <c r="T262" s="166" t="str">
        <v/>
      </c>
      <c r="U262" s="166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6"/>
      <c r="K263" s="172"/>
      <c r="L263" s="172"/>
      <c r="M263" s="172"/>
      <c r="N263" s="172"/>
      <c r="O263" s="172"/>
      <c r="Q263" s="166" t="str">
        <v/>
      </c>
      <c r="R263" s="166" t="str">
        <v/>
      </c>
      <c r="S263" s="166" t="str">
        <v/>
      </c>
      <c r="T263" s="166" t="str">
        <v/>
      </c>
      <c r="U263" s="166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2"/>
      <c r="L264" s="172"/>
      <c r="M264" s="172"/>
      <c r="N264" s="172"/>
      <c r="O264" s="172"/>
      <c r="Q264" s="166" t="str">
        <v/>
      </c>
      <c r="R264" s="166" t="str">
        <v/>
      </c>
      <c r="S264" s="166" t="str">
        <v/>
      </c>
      <c r="T264" s="166" t="str">
        <v/>
      </c>
      <c r="U264" s="166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6"/>
      <c r="K265" s="172"/>
      <c r="L265" s="172"/>
      <c r="M265" s="172"/>
      <c r="N265" s="172"/>
      <c r="O265" s="172"/>
      <c r="Q265" s="166" t="str">
        <v/>
      </c>
      <c r="R265" s="166" t="str">
        <v/>
      </c>
      <c r="S265" s="166" t="str">
        <v/>
      </c>
      <c r="T265" s="166" t="str">
        <v/>
      </c>
      <c r="U265" s="166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2"/>
      <c r="L266" s="172"/>
      <c r="M266" s="172"/>
      <c r="N266" s="172"/>
      <c r="O266" s="172"/>
      <c r="Q266" s="166" t="str">
        <v/>
      </c>
      <c r="R266" s="166" t="str">
        <v/>
      </c>
      <c r="S266" s="166" t="str">
        <v/>
      </c>
      <c r="T266" s="166" t="str">
        <v/>
      </c>
      <c r="U266" s="166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6"/>
      <c r="K267" s="172"/>
      <c r="L267" s="172"/>
      <c r="M267" s="172"/>
      <c r="N267" s="172"/>
      <c r="O267" s="172"/>
      <c r="Q267" s="166" t="str">
        <v/>
      </c>
      <c r="R267" s="166" t="str">
        <v/>
      </c>
      <c r="S267" s="166" t="str">
        <v/>
      </c>
      <c r="T267" s="166" t="str">
        <v/>
      </c>
      <c r="U267" s="166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2"/>
      <c r="L268" s="172"/>
      <c r="M268" s="172"/>
      <c r="N268" s="172"/>
      <c r="O268" s="172"/>
      <c r="Q268" s="166" t="str">
        <v/>
      </c>
      <c r="R268" s="166" t="str">
        <v/>
      </c>
      <c r="S268" s="166" t="str">
        <v/>
      </c>
      <c r="T268" s="166" t="str">
        <v/>
      </c>
      <c r="U268" s="166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6"/>
      <c r="K269" s="172"/>
      <c r="L269" s="172"/>
      <c r="M269" s="172"/>
      <c r="N269" s="172"/>
      <c r="O269" s="172"/>
      <c r="Q269" s="166" t="str">
        <v/>
      </c>
      <c r="R269" s="166" t="str">
        <v/>
      </c>
      <c r="S269" s="166" t="str">
        <v/>
      </c>
      <c r="T269" s="166" t="str">
        <v/>
      </c>
      <c r="U269" s="166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2"/>
      <c r="L270" s="172"/>
      <c r="M270" s="172"/>
      <c r="N270" s="172"/>
      <c r="O270" s="172"/>
      <c r="Q270" s="166" t="str">
        <v/>
      </c>
      <c r="R270" s="166" t="str">
        <v/>
      </c>
      <c r="S270" s="166" t="str">
        <v/>
      </c>
      <c r="T270" s="166" t="str">
        <v/>
      </c>
      <c r="U270" s="166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6"/>
      <c r="K271" s="172"/>
      <c r="L271" s="172"/>
      <c r="M271" s="172"/>
      <c r="N271" s="172"/>
      <c r="O271" s="172"/>
      <c r="Q271" s="166" t="str">
        <v/>
      </c>
      <c r="R271" s="166" t="str">
        <v/>
      </c>
      <c r="S271" s="166" t="str">
        <v/>
      </c>
      <c r="T271" s="166" t="str">
        <v/>
      </c>
      <c r="U271" s="166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2"/>
      <c r="L272" s="172"/>
      <c r="M272" s="172"/>
      <c r="N272" s="172"/>
      <c r="O272" s="172"/>
      <c r="Q272" s="166" t="str">
        <v/>
      </c>
      <c r="R272" s="166" t="str">
        <v/>
      </c>
      <c r="S272" s="166" t="str">
        <v/>
      </c>
      <c r="T272" s="166" t="str">
        <v/>
      </c>
      <c r="U272" s="166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6"/>
      <c r="K273" s="172"/>
      <c r="L273" s="172"/>
      <c r="M273" s="172"/>
      <c r="N273" s="172"/>
      <c r="O273" s="172"/>
      <c r="Q273" s="166" t="str">
        <v/>
      </c>
      <c r="R273" s="166" t="str">
        <v/>
      </c>
      <c r="S273" s="166" t="str">
        <v/>
      </c>
      <c r="T273" s="166" t="str">
        <v/>
      </c>
      <c r="U273" s="166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2"/>
      <c r="L274" s="172"/>
      <c r="M274" s="172"/>
      <c r="N274" s="172"/>
      <c r="O274" s="172"/>
      <c r="Q274" s="166" t="str">
        <v/>
      </c>
      <c r="R274" s="166" t="str">
        <v/>
      </c>
      <c r="S274" s="166" t="str">
        <v/>
      </c>
      <c r="T274" s="166" t="str">
        <v/>
      </c>
      <c r="U274" s="166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6"/>
      <c r="K275" s="172"/>
      <c r="L275" s="172"/>
      <c r="M275" s="172"/>
      <c r="N275" s="172"/>
      <c r="O275" s="172"/>
      <c r="Q275" s="166" t="str">
        <v/>
      </c>
      <c r="R275" s="166" t="str">
        <v/>
      </c>
      <c r="S275" s="166" t="str">
        <v/>
      </c>
      <c r="T275" s="166" t="str">
        <v/>
      </c>
      <c r="U275" s="166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2"/>
      <c r="L276" s="172"/>
      <c r="M276" s="172"/>
      <c r="N276" s="172"/>
      <c r="O276" s="172"/>
      <c r="Q276" s="166" t="str">
        <v/>
      </c>
      <c r="R276" s="166" t="str">
        <v/>
      </c>
      <c r="S276" s="166" t="str">
        <v/>
      </c>
      <c r="T276" s="166" t="str">
        <v/>
      </c>
      <c r="U276" s="166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6"/>
      <c r="K277" s="172"/>
      <c r="L277" s="172"/>
      <c r="M277" s="172"/>
      <c r="N277" s="172"/>
      <c r="O277" s="172"/>
      <c r="Q277" s="166" t="str">
        <v/>
      </c>
      <c r="R277" s="166" t="str">
        <v/>
      </c>
      <c r="S277" s="166" t="str">
        <v/>
      </c>
      <c r="T277" s="166" t="str">
        <v/>
      </c>
      <c r="U277" s="166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2"/>
      <c r="L278" s="172"/>
      <c r="M278" s="172"/>
      <c r="N278" s="172"/>
      <c r="O278" s="172"/>
      <c r="Q278" s="166" t="str">
        <v/>
      </c>
      <c r="R278" s="166" t="str">
        <v/>
      </c>
      <c r="S278" s="166" t="str">
        <v/>
      </c>
      <c r="T278" s="166" t="str">
        <v/>
      </c>
      <c r="U278" s="166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6"/>
      <c r="K279" s="172"/>
      <c r="L279" s="172"/>
      <c r="M279" s="172"/>
      <c r="N279" s="172"/>
      <c r="O279" s="172"/>
      <c r="Q279" s="166" t="str">
        <v/>
      </c>
      <c r="R279" s="166" t="str">
        <v/>
      </c>
      <c r="S279" s="166" t="str">
        <v/>
      </c>
      <c r="T279" s="166" t="str">
        <v/>
      </c>
      <c r="U279" s="166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2"/>
      <c r="L280" s="172"/>
      <c r="M280" s="172"/>
      <c r="N280" s="172"/>
      <c r="O280" s="172"/>
      <c r="Q280" s="166" t="str">
        <v/>
      </c>
      <c r="R280" s="166" t="str">
        <v/>
      </c>
      <c r="S280" s="166" t="str">
        <v/>
      </c>
      <c r="T280" s="166" t="str">
        <v/>
      </c>
      <c r="U280" s="166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6"/>
      <c r="K281" s="172"/>
      <c r="L281" s="172"/>
      <c r="M281" s="172"/>
      <c r="N281" s="172"/>
      <c r="O281" s="172"/>
      <c r="Q281" s="166" t="str">
        <v/>
      </c>
      <c r="R281" s="166" t="str">
        <v/>
      </c>
      <c r="S281" s="166" t="str">
        <v/>
      </c>
      <c r="T281" s="166" t="str">
        <v/>
      </c>
      <c r="U281" s="166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2"/>
      <c r="L282" s="172"/>
      <c r="M282" s="172"/>
      <c r="N282" s="172"/>
      <c r="O282" s="172"/>
      <c r="Q282" s="166" t="str">
        <v/>
      </c>
      <c r="R282" s="166" t="str">
        <v/>
      </c>
      <c r="S282" s="166" t="str">
        <v/>
      </c>
      <c r="T282" s="166" t="str">
        <v/>
      </c>
      <c r="U282" s="166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6"/>
      <c r="K283" s="172"/>
      <c r="L283" s="172"/>
      <c r="M283" s="172"/>
      <c r="N283" s="172"/>
      <c r="O283" s="172"/>
      <c r="Q283" s="166" t="str">
        <v/>
      </c>
      <c r="R283" s="166" t="str">
        <v/>
      </c>
      <c r="S283" s="166" t="str">
        <v/>
      </c>
      <c r="T283" s="166" t="str">
        <v/>
      </c>
      <c r="U283" s="166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2"/>
      <c r="L284" s="172"/>
      <c r="M284" s="172"/>
      <c r="N284" s="172"/>
      <c r="O284" s="172"/>
      <c r="Q284" s="166" t="str">
        <v/>
      </c>
      <c r="R284" s="166" t="str">
        <v/>
      </c>
      <c r="S284" s="166" t="str">
        <v/>
      </c>
      <c r="T284" s="166" t="str">
        <v/>
      </c>
      <c r="U284" s="166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6"/>
      <c r="K285" s="172"/>
      <c r="L285" s="172"/>
      <c r="M285" s="172"/>
      <c r="N285" s="172"/>
      <c r="O285" s="172"/>
      <c r="Q285" s="166" t="str">
        <v/>
      </c>
      <c r="R285" s="166" t="str">
        <v/>
      </c>
      <c r="S285" s="166" t="str">
        <v/>
      </c>
      <c r="T285" s="166" t="str">
        <v/>
      </c>
      <c r="U285" s="166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2"/>
      <c r="L286" s="172"/>
      <c r="M286" s="172"/>
      <c r="N286" s="172"/>
      <c r="O286" s="172"/>
      <c r="Q286" s="166" t="str">
        <v/>
      </c>
      <c r="R286" s="166" t="str">
        <v/>
      </c>
      <c r="S286" s="166" t="str">
        <v/>
      </c>
      <c r="T286" s="166" t="str">
        <v/>
      </c>
      <c r="U286" s="166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6"/>
      <c r="K287" s="172"/>
      <c r="L287" s="172"/>
      <c r="M287" s="172"/>
      <c r="N287" s="172"/>
      <c r="O287" s="172"/>
      <c r="Q287" s="166" t="str">
        <v/>
      </c>
      <c r="R287" s="166" t="str">
        <v/>
      </c>
      <c r="S287" s="166" t="str">
        <v/>
      </c>
      <c r="T287" s="166" t="str">
        <v/>
      </c>
      <c r="U287" s="166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2"/>
      <c r="L288" s="172"/>
      <c r="M288" s="172"/>
      <c r="N288" s="172"/>
      <c r="O288" s="172"/>
      <c r="Q288" s="166" t="str">
        <v/>
      </c>
      <c r="R288" s="166" t="str">
        <v/>
      </c>
      <c r="S288" s="166" t="str">
        <v/>
      </c>
      <c r="T288" s="166" t="str">
        <v/>
      </c>
      <c r="U288" s="166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6"/>
      <c r="K289" s="172"/>
      <c r="L289" s="172"/>
      <c r="M289" s="172"/>
      <c r="N289" s="172"/>
      <c r="O289" s="172"/>
      <c r="Q289" s="166" t="str">
        <v/>
      </c>
      <c r="R289" s="166" t="str">
        <v/>
      </c>
      <c r="S289" s="166" t="str">
        <v/>
      </c>
      <c r="T289" s="166" t="str">
        <v/>
      </c>
      <c r="U289" s="166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2"/>
      <c r="L290" s="172"/>
      <c r="M290" s="172"/>
      <c r="N290" s="172"/>
      <c r="O290" s="172"/>
      <c r="Q290" s="166" t="str">
        <v/>
      </c>
      <c r="R290" s="166" t="str">
        <v/>
      </c>
      <c r="S290" s="166" t="str">
        <v/>
      </c>
      <c r="T290" s="166" t="str">
        <v/>
      </c>
      <c r="U290" s="166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6"/>
      <c r="K291" s="172"/>
      <c r="L291" s="172"/>
      <c r="M291" s="172"/>
      <c r="N291" s="172"/>
      <c r="O291" s="172"/>
      <c r="Q291" s="166" t="str">
        <v/>
      </c>
      <c r="R291" s="166" t="str">
        <v/>
      </c>
      <c r="S291" s="166" t="str">
        <v/>
      </c>
      <c r="T291" s="166" t="str">
        <v/>
      </c>
      <c r="U291" s="166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2"/>
      <c r="L292" s="172"/>
      <c r="M292" s="172"/>
      <c r="N292" s="172"/>
      <c r="O292" s="172"/>
      <c r="Q292" s="166" t="str">
        <v/>
      </c>
      <c r="R292" s="166" t="str">
        <v/>
      </c>
      <c r="S292" s="166" t="str">
        <v/>
      </c>
      <c r="T292" s="166" t="str">
        <v/>
      </c>
      <c r="U292" s="166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6"/>
      <c r="K293" s="172"/>
      <c r="L293" s="172"/>
      <c r="M293" s="172"/>
      <c r="N293" s="172"/>
      <c r="O293" s="172"/>
      <c r="Q293" s="166" t="str">
        <v/>
      </c>
      <c r="R293" s="166" t="str">
        <v/>
      </c>
      <c r="S293" s="166" t="str">
        <v/>
      </c>
      <c r="T293" s="166" t="str">
        <v/>
      </c>
      <c r="U293" s="166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6"/>
      <c r="K294" s="172"/>
      <c r="L294" s="172"/>
      <c r="M294" s="172"/>
      <c r="N294" s="172"/>
      <c r="O294" s="172"/>
      <c r="Q294" s="166" t="str">
        <v/>
      </c>
      <c r="R294" s="166" t="str">
        <v/>
      </c>
      <c r="S294" s="166" t="str">
        <v/>
      </c>
      <c r="T294" s="166" t="str">
        <v/>
      </c>
      <c r="U294" s="166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6"/>
      <c r="K295" s="172"/>
      <c r="L295" s="172"/>
      <c r="M295" s="172"/>
      <c r="N295" s="172"/>
      <c r="O295" s="172"/>
      <c r="Q295" s="166" t="str">
        <v/>
      </c>
      <c r="R295" s="166" t="str">
        <v/>
      </c>
      <c r="S295" s="166" t="str">
        <v/>
      </c>
      <c r="T295" s="166" t="str">
        <v/>
      </c>
      <c r="U295" s="166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6"/>
      <c r="K296" s="172"/>
      <c r="L296" s="172"/>
      <c r="M296" s="172"/>
      <c r="N296" s="172"/>
      <c r="O296" s="172"/>
      <c r="Q296" s="166" t="str">
        <v/>
      </c>
      <c r="R296" s="166" t="str">
        <v/>
      </c>
      <c r="S296" s="166" t="str">
        <v/>
      </c>
      <c r="T296" s="166" t="str">
        <v/>
      </c>
      <c r="U296" s="166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6"/>
      <c r="K297" s="172"/>
      <c r="L297" s="172"/>
      <c r="M297" s="172"/>
      <c r="N297" s="172"/>
      <c r="O297" s="172"/>
      <c r="Q297" s="166" t="str">
        <v/>
      </c>
      <c r="R297" s="166" t="str">
        <v/>
      </c>
      <c r="S297" s="166" t="str">
        <v/>
      </c>
      <c r="T297" s="166" t="str">
        <v/>
      </c>
      <c r="U297" s="166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6"/>
      <c r="K298" s="172"/>
      <c r="L298" s="172"/>
      <c r="M298" s="172"/>
      <c r="N298" s="172"/>
      <c r="O298" s="172"/>
      <c r="Q298" s="166" t="str">
        <v/>
      </c>
      <c r="R298" s="166" t="str">
        <v/>
      </c>
      <c r="S298" s="166" t="str">
        <v/>
      </c>
      <c r="T298" s="166" t="str">
        <v/>
      </c>
      <c r="U298" s="166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6"/>
      <c r="K299" s="172"/>
      <c r="L299" s="172"/>
      <c r="M299" s="172"/>
      <c r="N299" s="172"/>
      <c r="O299" s="172"/>
      <c r="Q299" s="166" t="str">
        <v/>
      </c>
      <c r="R299" s="166" t="str">
        <v/>
      </c>
      <c r="S299" s="166" t="str">
        <v/>
      </c>
      <c r="T299" s="166" t="str">
        <v/>
      </c>
      <c r="U299" s="166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6"/>
      <c r="K300" s="172"/>
      <c r="L300" s="172"/>
      <c r="M300" s="172"/>
      <c r="N300" s="172"/>
      <c r="O300" s="172"/>
      <c r="Q300" s="166" t="str">
        <v/>
      </c>
      <c r="R300" s="166" t="str">
        <v/>
      </c>
      <c r="S300" s="166" t="str">
        <v/>
      </c>
      <c r="T300" s="166" t="str">
        <v/>
      </c>
      <c r="U300" s="166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6"/>
      <c r="K301" s="172"/>
      <c r="L301" s="172"/>
      <c r="M301" s="172"/>
      <c r="N301" s="172"/>
      <c r="O301" s="172"/>
      <c r="Q301" s="166" t="str">
        <v/>
      </c>
      <c r="R301" s="166" t="str">
        <v/>
      </c>
      <c r="S301" s="166" t="str">
        <v/>
      </c>
      <c r="T301" s="166" t="str">
        <v/>
      </c>
      <c r="U301" s="166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6"/>
      <c r="K302" s="172"/>
      <c r="L302" s="172"/>
      <c r="M302" s="172"/>
      <c r="N302" s="172"/>
      <c r="O302" s="172"/>
      <c r="Q302" s="166" t="str">
        <v/>
      </c>
      <c r="R302" s="166" t="str">
        <v/>
      </c>
      <c r="S302" s="166" t="str">
        <v/>
      </c>
      <c r="T302" s="166" t="str">
        <v/>
      </c>
      <c r="U302" s="166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6"/>
      <c r="K303" s="172"/>
      <c r="L303" s="172"/>
      <c r="M303" s="172"/>
      <c r="N303" s="172"/>
      <c r="O303" s="172"/>
      <c r="Q303" s="166" t="str">
        <v/>
      </c>
      <c r="R303" s="166" t="str">
        <v/>
      </c>
      <c r="S303" s="166" t="str">
        <v/>
      </c>
      <c r="T303" s="166" t="str">
        <v/>
      </c>
      <c r="U303" s="166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6"/>
      <c r="K304" s="172"/>
      <c r="L304" s="172"/>
      <c r="M304" s="172"/>
      <c r="N304" s="172"/>
      <c r="O304" s="172"/>
      <c r="Q304" s="166" t="str">
        <v/>
      </c>
      <c r="R304" s="166" t="str">
        <v/>
      </c>
      <c r="S304" s="166" t="str">
        <v/>
      </c>
      <c r="T304" s="166" t="str">
        <v/>
      </c>
      <c r="U304" s="166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8" priority="82">
      <formula>_xlfn.LET(_xlpm.x, W4, AND(NOT(_xlfn.ISFORMULA(_xlpm.x)), _xlpm.x&lt;&gt;""))</formula>
    </cfRule>
  </conditionalFormatting>
  <conditionalFormatting sqref="W5:AA203 X4:AA4">
    <cfRule type="expression" dxfId="157" priority="77">
      <formula>_xlfn.LET(_xlpm.x, W4, AND(NOT(_xlfn.ISFORMULA(_xlpm.x)), _xlpm.x&lt;&gt;""))</formula>
    </cfRule>
  </conditionalFormatting>
  <conditionalFormatting sqref="W4:AA203">
    <cfRule type="expression" dxfId="156" priority="27">
      <formula>_xlfn.LET(_xlpm.x, W4, AND(NOT(_xlfn.ISFORMULA(_xlpm.x)), _xlpm.x&lt;&gt;""))</formula>
    </cfRule>
  </conditionalFormatting>
  <conditionalFormatting sqref="K1:K1048576">
    <cfRule type="cellIs" dxfId="155" priority="23" operator="equal">
      <formula>"C1"</formula>
    </cfRule>
    <cfRule type="cellIs" dxfId="154" priority="24" operator="between">
      <formula>"G1"</formula>
      <formula>"G5"</formula>
    </cfRule>
    <cfRule type="cellIs" dxfId="153" priority="26" operator="between">
      <formula>"M1"</formula>
      <formula>"M5"</formula>
    </cfRule>
  </conditionalFormatting>
  <conditionalFormatting sqref="L1:O1048576">
    <cfRule type="cellIs" dxfId="152" priority="19" operator="equal">
      <formula>"C1"</formula>
    </cfRule>
    <cfRule type="cellIs" dxfId="151" priority="20" operator="between">
      <formula>"G1"</formula>
      <formula>"G5"</formula>
    </cfRule>
    <cfRule type="cellIs" dxfId="15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9" priority="14" operator="equal">
      <formula>"C1"</formula>
    </cfRule>
    <cfRule type="cellIs" dxfId="148" priority="15" operator="between">
      <formula>"G1"</formula>
      <formula>"G4"</formula>
    </cfRule>
    <cfRule type="cellIs" dxfId="147" priority="16" operator="between">
      <formula>"GA"</formula>
      <formula>"GQ"</formula>
    </cfRule>
    <cfRule type="cellIs" dxfId="146" priority="17" operator="between">
      <formula>"M1"</formula>
      <formula>"M4"</formula>
    </cfRule>
  </conditionalFormatting>
  <conditionalFormatting sqref="E52:E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F52:F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5" t="s">
        <v>36</v>
      </c>
      <c r="B3" s="115" t="s">
        <v>37</v>
      </c>
      <c r="C3" s="115" t="s">
        <v>7</v>
      </c>
      <c r="D3" s="115" t="s">
        <v>8</v>
      </c>
      <c r="E3" s="115" t="s">
        <v>9</v>
      </c>
      <c r="F3" s="115" t="s">
        <v>10</v>
      </c>
      <c r="G3" s="115" t="s">
        <v>11</v>
      </c>
      <c r="H3" s="115" t="s">
        <v>275</v>
      </c>
      <c r="I3" s="14"/>
      <c r="J3" s="115"/>
      <c r="K3" s="115" t="s">
        <v>7</v>
      </c>
      <c r="L3" s="115" t="s">
        <v>8</v>
      </c>
      <c r="M3" s="115" t="s">
        <v>9</v>
      </c>
      <c r="N3" s="115" t="s">
        <v>10</v>
      </c>
      <c r="O3" s="115" t="s">
        <v>11</v>
      </c>
      <c r="Q3" s="115" t="s">
        <v>7</v>
      </c>
      <c r="R3" s="115" t="s">
        <v>8</v>
      </c>
      <c r="S3" s="115" t="s">
        <v>9</v>
      </c>
      <c r="T3" s="115" t="s">
        <v>10</v>
      </c>
      <c r="U3" s="115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4" t="s">
        <v>271</v>
      </c>
      <c r="B4" s="172" t="s">
        <v>38</v>
      </c>
      <c r="C4" s="174">
        <f>COUNTIF(K:K, $A4)</f>
        <v>0</v>
      </c>
      <c r="D4" s="174">
        <f t="shared" ref="D4:G23" si="0">COUNTIF(L:L, $A4)</f>
        <v>0</v>
      </c>
      <c r="E4" s="174">
        <f t="shared" si="0"/>
        <v>0</v>
      </c>
      <c r="F4" s="174">
        <f t="shared" si="0"/>
        <v>0</v>
      </c>
      <c r="G4" s="174">
        <f t="shared" si="0"/>
        <v>0</v>
      </c>
      <c r="H4" s="172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4" t="s">
        <v>14</v>
      </c>
      <c r="B5" s="172" t="s">
        <v>39</v>
      </c>
      <c r="C5" s="174">
        <f t="shared" ref="C5:C23" si="1">COUNTIF(K:K, $A5)</f>
        <v>6</v>
      </c>
      <c r="D5" s="174">
        <f t="shared" si="0"/>
        <v>6</v>
      </c>
      <c r="E5" s="174">
        <f t="shared" si="0"/>
        <v>6</v>
      </c>
      <c r="F5" s="174">
        <f t="shared" si="0"/>
        <v>9</v>
      </c>
      <c r="G5" s="174">
        <f t="shared" si="0"/>
        <v>9</v>
      </c>
      <c r="H5" s="172">
        <v>1</v>
      </c>
      <c r="I5" s="78"/>
      <c r="J5" s="166">
        <v>1</v>
      </c>
      <c r="K5" s="167" t="s">
        <v>29</v>
      </c>
      <c r="L5" s="167" t="s">
        <v>87</v>
      </c>
      <c r="M5" s="167" t="s">
        <v>16</v>
      </c>
      <c r="N5" s="167" t="s">
        <v>31</v>
      </c>
      <c r="O5" s="167" t="s">
        <v>30</v>
      </c>
      <c r="Q5" s="166">
        <v>8</v>
      </c>
      <c r="R5" s="166">
        <v>19</v>
      </c>
      <c r="S5" s="166">
        <v>3</v>
      </c>
      <c r="T5" s="166">
        <v>7</v>
      </c>
      <c r="U5" s="166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5" t="s">
        <v>36</v>
      </c>
      <c r="AD5" s="115" t="s">
        <v>7</v>
      </c>
      <c r="AE5" s="115" t="s">
        <v>8</v>
      </c>
      <c r="AF5" s="115" t="s">
        <v>9</v>
      </c>
      <c r="AG5" s="115" t="s">
        <v>10</v>
      </c>
      <c r="AH5" s="115" t="s">
        <v>11</v>
      </c>
      <c r="AI5" s="5"/>
      <c r="AJ5" s="115" t="s">
        <v>36</v>
      </c>
      <c r="AK5" s="115" t="s">
        <v>7</v>
      </c>
      <c r="AL5" s="115" t="s">
        <v>8</v>
      </c>
      <c r="AM5" s="115" t="s">
        <v>9</v>
      </c>
      <c r="AN5" s="115" t="s">
        <v>10</v>
      </c>
      <c r="AO5" s="115" t="s">
        <v>11</v>
      </c>
    </row>
    <row r="6" spans="1:41" ht="15.9" customHeight="1">
      <c r="A6" s="173" t="s">
        <v>15</v>
      </c>
      <c r="B6" s="127" t="s">
        <v>15</v>
      </c>
      <c r="C6" s="173">
        <f t="shared" si="1"/>
        <v>4</v>
      </c>
      <c r="D6" s="173">
        <f t="shared" si="0"/>
        <v>14</v>
      </c>
      <c r="E6" s="173">
        <f t="shared" si="0"/>
        <v>4</v>
      </c>
      <c r="F6" s="173">
        <f t="shared" si="0"/>
        <v>21</v>
      </c>
      <c r="G6" s="173">
        <f t="shared" si="0"/>
        <v>22</v>
      </c>
      <c r="H6" s="127">
        <v>2</v>
      </c>
      <c r="I6" s="78"/>
      <c r="J6" s="23">
        <v>2</v>
      </c>
      <c r="K6" s="167" t="s">
        <v>29</v>
      </c>
      <c r="L6" s="167" t="s">
        <v>79</v>
      </c>
      <c r="M6" s="167" t="s">
        <v>14</v>
      </c>
      <c r="N6" s="167" t="s">
        <v>30</v>
      </c>
      <c r="O6" s="167" t="s">
        <v>14</v>
      </c>
      <c r="Q6" s="166">
        <v>8</v>
      </c>
      <c r="R6" s="166">
        <v>12</v>
      </c>
      <c r="S6" s="166">
        <v>1</v>
      </c>
      <c r="T6" s="166">
        <v>10</v>
      </c>
      <c r="U6" s="166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2" t="s">
        <v>271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5"/>
      <c r="AJ6" s="172" t="s">
        <v>271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</row>
    <row r="7" spans="1:41" ht="15.9" customHeight="1">
      <c r="A7" s="173" t="s">
        <v>16</v>
      </c>
      <c r="B7" s="127" t="s">
        <v>16</v>
      </c>
      <c r="C7" s="173">
        <f t="shared" si="1"/>
        <v>4</v>
      </c>
      <c r="D7" s="173">
        <f t="shared" si="0"/>
        <v>13</v>
      </c>
      <c r="E7" s="173">
        <f t="shared" si="0"/>
        <v>4</v>
      </c>
      <c r="F7" s="173">
        <f t="shared" si="0"/>
        <v>20</v>
      </c>
      <c r="G7" s="173">
        <f t="shared" si="0"/>
        <v>22</v>
      </c>
      <c r="H7" s="127">
        <v>3</v>
      </c>
      <c r="I7" s="78"/>
      <c r="J7" s="166">
        <v>3</v>
      </c>
      <c r="K7" s="167" t="s">
        <v>95</v>
      </c>
      <c r="L7" s="24" t="s">
        <v>95</v>
      </c>
      <c r="M7" s="167" t="s">
        <v>29</v>
      </c>
      <c r="N7" s="167" t="s">
        <v>16</v>
      </c>
      <c r="O7" s="167" t="s">
        <v>16</v>
      </c>
      <c r="Q7" s="166">
        <v>6</v>
      </c>
      <c r="R7" s="166">
        <v>6</v>
      </c>
      <c r="S7" s="166">
        <v>8</v>
      </c>
      <c r="T7" s="166">
        <v>3</v>
      </c>
      <c r="U7" s="166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2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2" t="s">
        <v>14</v>
      </c>
      <c r="AK7" s="172">
        <v>0</v>
      </c>
      <c r="AL7" s="172">
        <v>6</v>
      </c>
      <c r="AM7" s="172">
        <v>0</v>
      </c>
      <c r="AN7" s="172">
        <v>9</v>
      </c>
      <c r="AO7" s="172">
        <v>0</v>
      </c>
    </row>
    <row r="8" spans="1:41" ht="15.9" customHeight="1">
      <c r="A8" s="173" t="s">
        <v>12</v>
      </c>
      <c r="B8" s="127" t="s">
        <v>12</v>
      </c>
      <c r="C8" s="173">
        <f t="shared" si="1"/>
        <v>4</v>
      </c>
      <c r="D8" s="173">
        <f t="shared" si="0"/>
        <v>13</v>
      </c>
      <c r="E8" s="173">
        <f t="shared" si="0"/>
        <v>4</v>
      </c>
      <c r="F8" s="173">
        <f t="shared" si="0"/>
        <v>20</v>
      </c>
      <c r="G8" s="173">
        <f t="shared" si="0"/>
        <v>21</v>
      </c>
      <c r="H8" s="127">
        <v>4</v>
      </c>
      <c r="I8" s="78"/>
      <c r="J8" s="23">
        <v>4</v>
      </c>
      <c r="K8" s="167" t="s">
        <v>29</v>
      </c>
      <c r="L8" s="167" t="s">
        <v>95</v>
      </c>
      <c r="M8" s="167" t="s">
        <v>13</v>
      </c>
      <c r="N8" s="167" t="s">
        <v>80</v>
      </c>
      <c r="O8" s="167" t="s">
        <v>16</v>
      </c>
      <c r="Q8" s="166">
        <v>8</v>
      </c>
      <c r="R8" s="166">
        <v>6</v>
      </c>
      <c r="S8" s="166">
        <v>5</v>
      </c>
      <c r="T8" s="166">
        <v>13</v>
      </c>
      <c r="U8" s="166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7" t="s">
        <v>15</v>
      </c>
      <c r="AD8" s="173">
        <v>4</v>
      </c>
      <c r="AE8" s="173">
        <v>14</v>
      </c>
      <c r="AF8" s="173">
        <v>4</v>
      </c>
      <c r="AG8" s="173">
        <v>21</v>
      </c>
      <c r="AH8" s="173">
        <v>22</v>
      </c>
      <c r="AI8" s="5"/>
      <c r="AJ8" s="127" t="s">
        <v>15</v>
      </c>
      <c r="AK8" s="173">
        <v>4</v>
      </c>
      <c r="AL8" s="173">
        <v>14</v>
      </c>
      <c r="AM8" s="173">
        <v>4</v>
      </c>
      <c r="AN8" s="173">
        <v>21</v>
      </c>
      <c r="AO8" s="173">
        <v>22</v>
      </c>
    </row>
    <row r="9" spans="1:41" ht="15.9" customHeight="1">
      <c r="A9" s="173" t="s">
        <v>13</v>
      </c>
      <c r="B9" s="127" t="s">
        <v>13</v>
      </c>
      <c r="C9" s="173">
        <f t="shared" si="1"/>
        <v>40</v>
      </c>
      <c r="D9" s="173">
        <f t="shared" si="0"/>
        <v>9</v>
      </c>
      <c r="E9" s="173">
        <f t="shared" si="0"/>
        <v>41</v>
      </c>
      <c r="F9" s="173">
        <f t="shared" si="0"/>
        <v>14</v>
      </c>
      <c r="G9" s="173">
        <f t="shared" si="0"/>
        <v>21</v>
      </c>
      <c r="H9" s="127">
        <v>5</v>
      </c>
      <c r="I9" s="78"/>
      <c r="J9" s="166">
        <v>5</v>
      </c>
      <c r="K9" s="167" t="s">
        <v>31</v>
      </c>
      <c r="L9" s="167" t="s">
        <v>94</v>
      </c>
      <c r="M9" s="167" t="s">
        <v>31</v>
      </c>
      <c r="N9" s="167" t="s">
        <v>30</v>
      </c>
      <c r="O9" s="167" t="s">
        <v>30</v>
      </c>
      <c r="Q9" s="166">
        <v>7</v>
      </c>
      <c r="R9" s="166">
        <v>17</v>
      </c>
      <c r="S9" s="166">
        <v>7</v>
      </c>
      <c r="T9" s="166">
        <v>10</v>
      </c>
      <c r="U9" s="166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7" t="s">
        <v>16</v>
      </c>
      <c r="AD9" s="173">
        <v>4</v>
      </c>
      <c r="AE9" s="173">
        <v>13</v>
      </c>
      <c r="AF9" s="173">
        <v>4</v>
      </c>
      <c r="AG9" s="173">
        <v>20</v>
      </c>
      <c r="AH9" s="173">
        <v>22</v>
      </c>
      <c r="AI9" s="5"/>
      <c r="AJ9" s="127" t="s">
        <v>16</v>
      </c>
      <c r="AK9" s="173">
        <v>4</v>
      </c>
      <c r="AL9" s="173">
        <v>13</v>
      </c>
      <c r="AM9" s="173">
        <v>4</v>
      </c>
      <c r="AN9" s="173">
        <v>20</v>
      </c>
      <c r="AO9" s="173">
        <v>22</v>
      </c>
    </row>
    <row r="10" spans="1:41" ht="15.9" customHeight="1">
      <c r="A10" s="173" t="s">
        <v>95</v>
      </c>
      <c r="B10" s="127" t="s">
        <v>95</v>
      </c>
      <c r="C10" s="173">
        <f t="shared" si="1"/>
        <v>40</v>
      </c>
      <c r="D10" s="173">
        <f t="shared" si="0"/>
        <v>13</v>
      </c>
      <c r="E10" s="173">
        <f t="shared" si="0"/>
        <v>41</v>
      </c>
      <c r="F10" s="173">
        <f t="shared" si="0"/>
        <v>14</v>
      </c>
      <c r="G10" s="173">
        <f t="shared" si="0"/>
        <v>21</v>
      </c>
      <c r="H10" s="127">
        <v>6</v>
      </c>
      <c r="I10" s="78"/>
      <c r="J10" s="23">
        <v>6</v>
      </c>
      <c r="K10" s="167" t="s">
        <v>95</v>
      </c>
      <c r="L10" s="167" t="s">
        <v>95</v>
      </c>
      <c r="M10" s="167" t="s">
        <v>13</v>
      </c>
      <c r="N10" s="167" t="s">
        <v>30</v>
      </c>
      <c r="O10" s="167" t="s">
        <v>13</v>
      </c>
      <c r="Q10" s="166">
        <v>6</v>
      </c>
      <c r="R10" s="166">
        <v>6</v>
      </c>
      <c r="S10" s="166">
        <v>5</v>
      </c>
      <c r="T10" s="166">
        <v>10</v>
      </c>
      <c r="U10" s="166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7" t="s">
        <v>12</v>
      </c>
      <c r="AD10" s="173">
        <v>4</v>
      </c>
      <c r="AE10" s="173">
        <v>13</v>
      </c>
      <c r="AF10" s="173">
        <v>4</v>
      </c>
      <c r="AG10" s="173">
        <v>20</v>
      </c>
      <c r="AH10" s="173">
        <v>21</v>
      </c>
      <c r="AI10" s="5"/>
      <c r="AJ10" s="127" t="s">
        <v>12</v>
      </c>
      <c r="AK10" s="173">
        <v>4</v>
      </c>
      <c r="AL10" s="173">
        <v>13</v>
      </c>
      <c r="AM10" s="173">
        <v>4</v>
      </c>
      <c r="AN10" s="173">
        <v>20</v>
      </c>
      <c r="AO10" s="173">
        <v>21</v>
      </c>
    </row>
    <row r="11" spans="1:41" ht="15.9" customHeight="1">
      <c r="A11" s="173" t="s">
        <v>31</v>
      </c>
      <c r="B11" s="127" t="s">
        <v>31</v>
      </c>
      <c r="C11" s="173">
        <f t="shared" si="1"/>
        <v>47</v>
      </c>
      <c r="D11" s="173">
        <f t="shared" si="0"/>
        <v>10</v>
      </c>
      <c r="E11" s="173">
        <f t="shared" si="0"/>
        <v>41</v>
      </c>
      <c r="F11" s="173">
        <f t="shared" si="0"/>
        <v>14</v>
      </c>
      <c r="G11" s="173">
        <f t="shared" si="0"/>
        <v>21</v>
      </c>
      <c r="H11" s="127">
        <v>7</v>
      </c>
      <c r="I11" s="78"/>
      <c r="J11" s="166">
        <v>7</v>
      </c>
      <c r="K11" s="167" t="s">
        <v>95</v>
      </c>
      <c r="L11" s="167" t="s">
        <v>95</v>
      </c>
      <c r="M11" s="167" t="s">
        <v>31</v>
      </c>
      <c r="N11" s="167" t="s">
        <v>31</v>
      </c>
      <c r="O11" s="167" t="s">
        <v>95</v>
      </c>
      <c r="Q11" s="166">
        <v>6</v>
      </c>
      <c r="R11" s="166">
        <v>6</v>
      </c>
      <c r="S11" s="166">
        <v>7</v>
      </c>
      <c r="T11" s="166">
        <v>7</v>
      </c>
      <c r="U11" s="166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7" t="s">
        <v>13</v>
      </c>
      <c r="AD11" s="173">
        <v>40</v>
      </c>
      <c r="AE11" s="173">
        <v>9</v>
      </c>
      <c r="AF11" s="173">
        <v>41</v>
      </c>
      <c r="AG11" s="173">
        <v>14</v>
      </c>
      <c r="AH11" s="173">
        <v>21</v>
      </c>
      <c r="AI11" s="5"/>
      <c r="AJ11" s="127" t="s">
        <v>13</v>
      </c>
      <c r="AK11" s="173">
        <v>40</v>
      </c>
      <c r="AL11" s="173">
        <v>9</v>
      </c>
      <c r="AM11" s="173">
        <v>41</v>
      </c>
      <c r="AN11" s="173">
        <v>14</v>
      </c>
      <c r="AO11" s="173">
        <v>21</v>
      </c>
    </row>
    <row r="12" spans="1:41" ht="15.9" customHeight="1">
      <c r="A12" s="173" t="s">
        <v>29</v>
      </c>
      <c r="B12" s="127" t="s">
        <v>29</v>
      </c>
      <c r="C12" s="173">
        <f t="shared" si="1"/>
        <v>47</v>
      </c>
      <c r="D12" s="173">
        <f t="shared" si="0"/>
        <v>10</v>
      </c>
      <c r="E12" s="173">
        <f t="shared" si="0"/>
        <v>41</v>
      </c>
      <c r="F12" s="173">
        <f t="shared" si="0"/>
        <v>14</v>
      </c>
      <c r="G12" s="173">
        <f t="shared" si="0"/>
        <v>21</v>
      </c>
      <c r="H12" s="127">
        <v>8</v>
      </c>
      <c r="I12" s="78"/>
      <c r="J12" s="23">
        <v>8</v>
      </c>
      <c r="K12" s="167" t="s">
        <v>31</v>
      </c>
      <c r="L12" s="167" t="s">
        <v>79</v>
      </c>
      <c r="M12" s="167" t="s">
        <v>96</v>
      </c>
      <c r="N12" s="167" t="s">
        <v>12</v>
      </c>
      <c r="O12" s="167" t="s">
        <v>28</v>
      </c>
      <c r="Q12" s="166">
        <v>7</v>
      </c>
      <c r="R12" s="166">
        <v>12</v>
      </c>
      <c r="S12" s="166">
        <v>15</v>
      </c>
      <c r="T12" s="166">
        <v>4</v>
      </c>
      <c r="U12" s="166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7" t="s">
        <v>95</v>
      </c>
      <c r="AD12" s="173">
        <v>40</v>
      </c>
      <c r="AE12" s="173">
        <v>13</v>
      </c>
      <c r="AF12" s="173">
        <v>41</v>
      </c>
      <c r="AG12" s="173">
        <v>14</v>
      </c>
      <c r="AH12" s="173">
        <v>21</v>
      </c>
      <c r="AI12" s="5"/>
      <c r="AJ12" s="127" t="s">
        <v>95</v>
      </c>
      <c r="AK12" s="173">
        <v>40</v>
      </c>
      <c r="AL12" s="173">
        <v>13</v>
      </c>
      <c r="AM12" s="173">
        <v>41</v>
      </c>
      <c r="AN12" s="173">
        <v>14</v>
      </c>
      <c r="AO12" s="173">
        <v>21</v>
      </c>
    </row>
    <row r="13" spans="1:41" ht="15.9" customHeight="1">
      <c r="A13" s="173" t="s">
        <v>28</v>
      </c>
      <c r="B13" s="127" t="s">
        <v>28</v>
      </c>
      <c r="C13" s="173">
        <f t="shared" si="1"/>
        <v>4</v>
      </c>
      <c r="D13" s="173">
        <f t="shared" si="0"/>
        <v>15</v>
      </c>
      <c r="E13" s="173">
        <f t="shared" si="0"/>
        <v>3</v>
      </c>
      <c r="F13" s="173">
        <f t="shared" si="0"/>
        <v>21</v>
      </c>
      <c r="G13" s="173">
        <f t="shared" si="0"/>
        <v>21</v>
      </c>
      <c r="H13" s="127">
        <v>9</v>
      </c>
      <c r="I13" s="78"/>
      <c r="J13" s="166">
        <v>9</v>
      </c>
      <c r="K13" s="167" t="s">
        <v>95</v>
      </c>
      <c r="L13" s="167" t="s">
        <v>14</v>
      </c>
      <c r="M13" s="167" t="s">
        <v>31</v>
      </c>
      <c r="N13" s="167" t="s">
        <v>95</v>
      </c>
      <c r="O13" s="167" t="s">
        <v>28</v>
      </c>
      <c r="Q13" s="166">
        <v>6</v>
      </c>
      <c r="R13" s="166">
        <v>1</v>
      </c>
      <c r="S13" s="166">
        <v>7</v>
      </c>
      <c r="T13" s="166">
        <v>6</v>
      </c>
      <c r="U13" s="166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7" t="s">
        <v>31</v>
      </c>
      <c r="AD13" s="173">
        <v>47</v>
      </c>
      <c r="AE13" s="173">
        <v>10</v>
      </c>
      <c r="AF13" s="173">
        <v>41</v>
      </c>
      <c r="AG13" s="173">
        <v>14</v>
      </c>
      <c r="AH13" s="173">
        <v>21</v>
      </c>
      <c r="AI13" s="5"/>
      <c r="AJ13" s="127" t="s">
        <v>31</v>
      </c>
      <c r="AK13" s="173">
        <v>47</v>
      </c>
      <c r="AL13" s="173">
        <v>10</v>
      </c>
      <c r="AM13" s="173">
        <v>41</v>
      </c>
      <c r="AN13" s="173">
        <v>14</v>
      </c>
      <c r="AO13" s="173">
        <v>21</v>
      </c>
    </row>
    <row r="14" spans="1:41" ht="15.9" customHeight="1">
      <c r="A14" s="173" t="s">
        <v>30</v>
      </c>
      <c r="B14" s="127" t="s">
        <v>30</v>
      </c>
      <c r="C14" s="173">
        <f t="shared" si="1"/>
        <v>4</v>
      </c>
      <c r="D14" s="173">
        <f t="shared" si="0"/>
        <v>17</v>
      </c>
      <c r="E14" s="173">
        <f t="shared" si="0"/>
        <v>3</v>
      </c>
      <c r="F14" s="173">
        <f t="shared" si="0"/>
        <v>21</v>
      </c>
      <c r="G14" s="173">
        <f t="shared" si="0"/>
        <v>21</v>
      </c>
      <c r="H14" s="127">
        <v>10</v>
      </c>
      <c r="I14" s="78"/>
      <c r="J14" s="23">
        <v>10</v>
      </c>
      <c r="K14" s="167" t="s">
        <v>29</v>
      </c>
      <c r="L14" s="167" t="s">
        <v>31</v>
      </c>
      <c r="M14" s="167" t="s">
        <v>29</v>
      </c>
      <c r="N14" s="167" t="s">
        <v>16</v>
      </c>
      <c r="O14" s="167" t="s">
        <v>15</v>
      </c>
      <c r="Q14" s="166">
        <v>8</v>
      </c>
      <c r="R14" s="166">
        <v>7</v>
      </c>
      <c r="S14" s="166">
        <v>8</v>
      </c>
      <c r="T14" s="166">
        <v>3</v>
      </c>
      <c r="U14" s="166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7" t="s">
        <v>29</v>
      </c>
      <c r="AD14" s="173">
        <v>47</v>
      </c>
      <c r="AE14" s="173">
        <v>10</v>
      </c>
      <c r="AF14" s="173">
        <v>41</v>
      </c>
      <c r="AG14" s="173">
        <v>14</v>
      </c>
      <c r="AH14" s="173">
        <v>21</v>
      </c>
      <c r="AI14" s="5"/>
      <c r="AJ14" s="127" t="s">
        <v>29</v>
      </c>
      <c r="AK14" s="173">
        <v>47</v>
      </c>
      <c r="AL14" s="173">
        <v>10</v>
      </c>
      <c r="AM14" s="173">
        <v>41</v>
      </c>
      <c r="AN14" s="173">
        <v>14</v>
      </c>
      <c r="AO14" s="173">
        <v>21</v>
      </c>
    </row>
    <row r="15" spans="1:41" ht="15.9" customHeight="1">
      <c r="A15" s="174" t="s">
        <v>78</v>
      </c>
      <c r="B15" s="172" t="s">
        <v>283</v>
      </c>
      <c r="C15" s="174">
        <f t="shared" si="1"/>
        <v>0</v>
      </c>
      <c r="D15" s="174">
        <f t="shared" si="0"/>
        <v>10</v>
      </c>
      <c r="E15" s="174">
        <f t="shared" si="0"/>
        <v>0</v>
      </c>
      <c r="F15" s="174">
        <f t="shared" si="0"/>
        <v>4</v>
      </c>
      <c r="G15" s="174">
        <f t="shared" si="0"/>
        <v>0</v>
      </c>
      <c r="H15" s="172">
        <v>11</v>
      </c>
      <c r="I15" s="78"/>
      <c r="J15" s="166">
        <v>11</v>
      </c>
      <c r="K15" s="167" t="s">
        <v>95</v>
      </c>
      <c r="L15" s="167" t="s">
        <v>87</v>
      </c>
      <c r="M15" s="167" t="s">
        <v>95</v>
      </c>
      <c r="N15" s="167" t="s">
        <v>12</v>
      </c>
      <c r="O15" s="167" t="s">
        <v>12</v>
      </c>
      <c r="Q15" s="166">
        <v>6</v>
      </c>
      <c r="R15" s="166">
        <v>19</v>
      </c>
      <c r="S15" s="166">
        <v>6</v>
      </c>
      <c r="T15" s="166">
        <v>4</v>
      </c>
      <c r="U15" s="166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7" t="s">
        <v>28</v>
      </c>
      <c r="AD15" s="173">
        <v>4</v>
      </c>
      <c r="AE15" s="173">
        <v>15</v>
      </c>
      <c r="AF15" s="173">
        <v>3</v>
      </c>
      <c r="AG15" s="173">
        <v>21</v>
      </c>
      <c r="AH15" s="173">
        <v>21</v>
      </c>
      <c r="AI15" s="5"/>
      <c r="AJ15" s="127" t="s">
        <v>28</v>
      </c>
      <c r="AK15" s="173">
        <v>4</v>
      </c>
      <c r="AL15" s="173">
        <v>15</v>
      </c>
      <c r="AM15" s="173">
        <v>3</v>
      </c>
      <c r="AN15" s="173">
        <v>21</v>
      </c>
      <c r="AO15" s="173">
        <v>21</v>
      </c>
    </row>
    <row r="16" spans="1:41" ht="15.9" customHeight="1">
      <c r="A16" s="174" t="s">
        <v>79</v>
      </c>
      <c r="B16" s="172" t="s">
        <v>284</v>
      </c>
      <c r="C16" s="174">
        <f t="shared" si="1"/>
        <v>0</v>
      </c>
      <c r="D16" s="174">
        <f t="shared" si="0"/>
        <v>12</v>
      </c>
      <c r="E16" s="174">
        <f t="shared" si="0"/>
        <v>0</v>
      </c>
      <c r="F16" s="174">
        <f t="shared" si="0"/>
        <v>4</v>
      </c>
      <c r="G16" s="174">
        <f t="shared" si="0"/>
        <v>0</v>
      </c>
      <c r="H16" s="172">
        <v>12</v>
      </c>
      <c r="I16" s="78"/>
      <c r="J16" s="23">
        <v>12</v>
      </c>
      <c r="K16" s="167" t="s">
        <v>13</v>
      </c>
      <c r="L16" s="167" t="s">
        <v>85</v>
      </c>
      <c r="M16" s="167" t="s">
        <v>95</v>
      </c>
      <c r="N16" s="167" t="s">
        <v>30</v>
      </c>
      <c r="O16" s="167" t="s">
        <v>12</v>
      </c>
      <c r="Q16" s="166">
        <v>5</v>
      </c>
      <c r="R16" s="166">
        <v>18</v>
      </c>
      <c r="S16" s="166">
        <v>6</v>
      </c>
      <c r="T16" s="166">
        <v>10</v>
      </c>
      <c r="U16" s="166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7" t="s">
        <v>30</v>
      </c>
      <c r="AD16" s="173">
        <v>4</v>
      </c>
      <c r="AE16" s="173">
        <v>17</v>
      </c>
      <c r="AF16" s="173">
        <v>3</v>
      </c>
      <c r="AG16" s="173">
        <v>21</v>
      </c>
      <c r="AH16" s="173">
        <v>21</v>
      </c>
      <c r="AI16" s="5"/>
      <c r="AJ16" s="127" t="s">
        <v>30</v>
      </c>
      <c r="AK16" s="173">
        <v>4</v>
      </c>
      <c r="AL16" s="173">
        <v>17</v>
      </c>
      <c r="AM16" s="173">
        <v>3</v>
      </c>
      <c r="AN16" s="173">
        <v>21</v>
      </c>
      <c r="AO16" s="173">
        <v>21</v>
      </c>
    </row>
    <row r="17" spans="1:41" ht="15.9" customHeight="1">
      <c r="A17" s="174" t="s">
        <v>80</v>
      </c>
      <c r="B17" s="172" t="s">
        <v>285</v>
      </c>
      <c r="C17" s="174">
        <f t="shared" si="1"/>
        <v>0</v>
      </c>
      <c r="D17" s="174">
        <f t="shared" si="0"/>
        <v>12</v>
      </c>
      <c r="E17" s="174">
        <f t="shared" si="0"/>
        <v>0</v>
      </c>
      <c r="F17" s="174">
        <f t="shared" si="0"/>
        <v>4</v>
      </c>
      <c r="G17" s="174">
        <f t="shared" si="0"/>
        <v>0</v>
      </c>
      <c r="H17" s="172">
        <v>13</v>
      </c>
      <c r="I17" s="78"/>
      <c r="J17" s="166">
        <v>13</v>
      </c>
      <c r="K17" s="167" t="s">
        <v>13</v>
      </c>
      <c r="L17" s="167" t="s">
        <v>95</v>
      </c>
      <c r="M17" s="167" t="s">
        <v>15</v>
      </c>
      <c r="N17" s="167" t="s">
        <v>30</v>
      </c>
      <c r="O17" s="167" t="s">
        <v>16</v>
      </c>
      <c r="Q17" s="166">
        <v>5</v>
      </c>
      <c r="R17" s="166">
        <v>6</v>
      </c>
      <c r="S17" s="166">
        <v>2</v>
      </c>
      <c r="T17" s="166">
        <v>10</v>
      </c>
      <c r="U17" s="166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2" t="s">
        <v>78</v>
      </c>
      <c r="AD17" s="174">
        <v>0</v>
      </c>
      <c r="AE17" s="174">
        <v>15</v>
      </c>
      <c r="AF17" s="174">
        <v>0</v>
      </c>
      <c r="AG17" s="174">
        <v>6</v>
      </c>
      <c r="AH17" s="174">
        <v>0</v>
      </c>
      <c r="AI17" s="5"/>
      <c r="AJ17" s="172" t="s">
        <v>78</v>
      </c>
      <c r="AK17" s="174">
        <v>0</v>
      </c>
      <c r="AL17" s="174">
        <v>15</v>
      </c>
      <c r="AM17" s="174">
        <v>0</v>
      </c>
      <c r="AN17" s="174">
        <v>6</v>
      </c>
      <c r="AO17" s="174">
        <v>0</v>
      </c>
    </row>
    <row r="18" spans="1:41" ht="15.9" customHeight="1">
      <c r="A18" s="174" t="s">
        <v>81</v>
      </c>
      <c r="B18" s="172" t="s">
        <v>286</v>
      </c>
      <c r="C18" s="174">
        <f t="shared" si="1"/>
        <v>0</v>
      </c>
      <c r="D18" s="174">
        <f t="shared" si="0"/>
        <v>9</v>
      </c>
      <c r="E18" s="174">
        <f t="shared" si="0"/>
        <v>3</v>
      </c>
      <c r="F18" s="174">
        <f t="shared" si="0"/>
        <v>3</v>
      </c>
      <c r="G18" s="174">
        <f t="shared" si="0"/>
        <v>0</v>
      </c>
      <c r="H18" s="172">
        <v>14</v>
      </c>
      <c r="I18" s="78"/>
      <c r="J18" s="23">
        <v>14</v>
      </c>
      <c r="K18" s="167" t="s">
        <v>95</v>
      </c>
      <c r="L18" s="167" t="s">
        <v>78</v>
      </c>
      <c r="M18" s="167" t="s">
        <v>29</v>
      </c>
      <c r="N18" s="167" t="s">
        <v>29</v>
      </c>
      <c r="O18" s="167" t="s">
        <v>16</v>
      </c>
      <c r="Q18" s="166">
        <v>6</v>
      </c>
      <c r="R18" s="166">
        <v>11</v>
      </c>
      <c r="S18" s="166">
        <v>8</v>
      </c>
      <c r="T18" s="166">
        <v>8</v>
      </c>
      <c r="U18" s="166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2" t="s">
        <v>79</v>
      </c>
      <c r="AD18" s="174">
        <v>0</v>
      </c>
      <c r="AE18" s="174">
        <v>18</v>
      </c>
      <c r="AF18" s="174">
        <v>0</v>
      </c>
      <c r="AG18" s="174">
        <v>6</v>
      </c>
      <c r="AH18" s="174">
        <v>0</v>
      </c>
      <c r="AI18" s="5"/>
      <c r="AJ18" s="172" t="s">
        <v>79</v>
      </c>
      <c r="AK18" s="174">
        <v>0</v>
      </c>
      <c r="AL18" s="174">
        <v>18</v>
      </c>
      <c r="AM18" s="174">
        <v>0</v>
      </c>
      <c r="AN18" s="174">
        <v>6</v>
      </c>
      <c r="AO18" s="174">
        <v>0</v>
      </c>
    </row>
    <row r="19" spans="1:41" ht="15.9" customHeight="1">
      <c r="A19" s="174" t="s">
        <v>96</v>
      </c>
      <c r="B19" s="172" t="s">
        <v>287</v>
      </c>
      <c r="C19" s="174">
        <f t="shared" si="1"/>
        <v>0</v>
      </c>
      <c r="D19" s="174">
        <f t="shared" si="0"/>
        <v>5</v>
      </c>
      <c r="E19" s="174">
        <f t="shared" si="0"/>
        <v>3</v>
      </c>
      <c r="F19" s="174">
        <f t="shared" si="0"/>
        <v>3</v>
      </c>
      <c r="G19" s="174">
        <f t="shared" si="0"/>
        <v>0</v>
      </c>
      <c r="H19" s="172">
        <v>15</v>
      </c>
      <c r="I19" s="78"/>
      <c r="J19" s="166">
        <v>15</v>
      </c>
      <c r="K19" s="167" t="s">
        <v>31</v>
      </c>
      <c r="L19" s="167" t="s">
        <v>16</v>
      </c>
      <c r="M19" s="167" t="s">
        <v>31</v>
      </c>
      <c r="N19" s="167" t="s">
        <v>15</v>
      </c>
      <c r="O19" s="167" t="s">
        <v>31</v>
      </c>
      <c r="Q19" s="166">
        <v>7</v>
      </c>
      <c r="R19" s="166">
        <v>3</v>
      </c>
      <c r="S19" s="166">
        <v>7</v>
      </c>
      <c r="T19" s="166">
        <v>2</v>
      </c>
      <c r="U19" s="166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2" t="s">
        <v>80</v>
      </c>
      <c r="AD19" s="174">
        <v>0</v>
      </c>
      <c r="AE19" s="174">
        <v>18</v>
      </c>
      <c r="AF19" s="174">
        <v>0</v>
      </c>
      <c r="AG19" s="174">
        <v>6</v>
      </c>
      <c r="AH19" s="174">
        <v>0</v>
      </c>
      <c r="AI19" s="5"/>
      <c r="AJ19" s="172" t="s">
        <v>80</v>
      </c>
      <c r="AK19" s="174">
        <v>0</v>
      </c>
      <c r="AL19" s="174">
        <v>18</v>
      </c>
      <c r="AM19" s="174">
        <v>0</v>
      </c>
      <c r="AN19" s="174">
        <v>6</v>
      </c>
      <c r="AO19" s="174">
        <v>0</v>
      </c>
    </row>
    <row r="20" spans="1:41" ht="15.9" customHeight="1">
      <c r="A20" s="174" t="s">
        <v>82</v>
      </c>
      <c r="B20" s="172" t="s">
        <v>288</v>
      </c>
      <c r="C20" s="174">
        <f t="shared" si="1"/>
        <v>0</v>
      </c>
      <c r="D20" s="174">
        <f t="shared" si="0"/>
        <v>7</v>
      </c>
      <c r="E20" s="174">
        <f t="shared" si="0"/>
        <v>3</v>
      </c>
      <c r="F20" s="174">
        <f t="shared" si="0"/>
        <v>3</v>
      </c>
      <c r="G20" s="174">
        <f t="shared" si="0"/>
        <v>0</v>
      </c>
      <c r="H20" s="172">
        <v>16</v>
      </c>
      <c r="I20" s="78"/>
      <c r="J20" s="23">
        <v>16</v>
      </c>
      <c r="K20" s="167" t="s">
        <v>16</v>
      </c>
      <c r="L20" s="167" t="s">
        <v>78</v>
      </c>
      <c r="M20" s="167" t="s">
        <v>15</v>
      </c>
      <c r="N20" s="167" t="s">
        <v>85</v>
      </c>
      <c r="O20" s="167" t="s">
        <v>13</v>
      </c>
      <c r="Q20" s="166">
        <v>3</v>
      </c>
      <c r="R20" s="166">
        <v>11</v>
      </c>
      <c r="S20" s="166">
        <v>2</v>
      </c>
      <c r="T20" s="166">
        <v>18</v>
      </c>
      <c r="U20" s="166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2" t="s">
        <v>81</v>
      </c>
      <c r="AD20" s="174">
        <v>0</v>
      </c>
      <c r="AE20" s="174">
        <v>13</v>
      </c>
      <c r="AF20" s="174">
        <v>4</v>
      </c>
      <c r="AG20" s="174">
        <v>4</v>
      </c>
      <c r="AH20" s="174">
        <v>0</v>
      </c>
      <c r="AI20" s="5"/>
      <c r="AJ20" s="172" t="s">
        <v>81</v>
      </c>
      <c r="AK20" s="174">
        <v>0</v>
      </c>
      <c r="AL20" s="174">
        <v>13</v>
      </c>
      <c r="AM20" s="174">
        <v>4</v>
      </c>
      <c r="AN20" s="174">
        <v>4</v>
      </c>
      <c r="AO20" s="174">
        <v>0</v>
      </c>
    </row>
    <row r="21" spans="1:41" ht="15.9" customHeight="1">
      <c r="A21" s="174" t="s">
        <v>94</v>
      </c>
      <c r="B21" s="172" t="s">
        <v>289</v>
      </c>
      <c r="C21" s="174">
        <f t="shared" si="1"/>
        <v>0</v>
      </c>
      <c r="D21" s="174">
        <f t="shared" si="0"/>
        <v>7</v>
      </c>
      <c r="E21" s="174">
        <f t="shared" si="0"/>
        <v>3</v>
      </c>
      <c r="F21" s="174">
        <f t="shared" si="0"/>
        <v>3</v>
      </c>
      <c r="G21" s="174">
        <f t="shared" si="0"/>
        <v>0</v>
      </c>
      <c r="H21" s="172">
        <v>17</v>
      </c>
      <c r="I21" s="78"/>
      <c r="J21" s="166">
        <v>17</v>
      </c>
      <c r="K21" s="167" t="s">
        <v>31</v>
      </c>
      <c r="L21" s="167" t="s">
        <v>96</v>
      </c>
      <c r="M21" s="167" t="s">
        <v>30</v>
      </c>
      <c r="N21" s="167" t="s">
        <v>28</v>
      </c>
      <c r="O21" s="167" t="s">
        <v>95</v>
      </c>
      <c r="Q21" s="166">
        <v>7</v>
      </c>
      <c r="R21" s="166">
        <v>15</v>
      </c>
      <c r="S21" s="166">
        <v>10</v>
      </c>
      <c r="T21" s="166">
        <v>9</v>
      </c>
      <c r="U21" s="166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2" t="s">
        <v>96</v>
      </c>
      <c r="AD21" s="174">
        <v>0</v>
      </c>
      <c r="AE21" s="174">
        <v>7</v>
      </c>
      <c r="AF21" s="174">
        <v>4</v>
      </c>
      <c r="AG21" s="174">
        <v>4</v>
      </c>
      <c r="AH21" s="174">
        <v>0</v>
      </c>
      <c r="AI21" s="5"/>
      <c r="AJ21" s="172" t="s">
        <v>96</v>
      </c>
      <c r="AK21" s="174">
        <v>0</v>
      </c>
      <c r="AL21" s="174">
        <v>7</v>
      </c>
      <c r="AM21" s="174">
        <v>4</v>
      </c>
      <c r="AN21" s="174">
        <v>4</v>
      </c>
      <c r="AO21" s="174">
        <v>0</v>
      </c>
    </row>
    <row r="22" spans="1:41" ht="15.9" customHeight="1">
      <c r="A22" s="174" t="s">
        <v>85</v>
      </c>
      <c r="B22" s="172" t="s">
        <v>290</v>
      </c>
      <c r="C22" s="174">
        <f t="shared" si="1"/>
        <v>0</v>
      </c>
      <c r="D22" s="174">
        <f t="shared" si="0"/>
        <v>10</v>
      </c>
      <c r="E22" s="174">
        <f t="shared" si="0"/>
        <v>0</v>
      </c>
      <c r="F22" s="174">
        <f t="shared" si="0"/>
        <v>4</v>
      </c>
      <c r="G22" s="174">
        <f t="shared" si="0"/>
        <v>0</v>
      </c>
      <c r="H22" s="172">
        <v>18</v>
      </c>
      <c r="I22" s="78"/>
      <c r="J22" s="23">
        <v>18</v>
      </c>
      <c r="K22" s="167" t="s">
        <v>29</v>
      </c>
      <c r="L22" s="167" t="s">
        <v>95</v>
      </c>
      <c r="M22" s="167" t="s">
        <v>29</v>
      </c>
      <c r="N22" s="167" t="s">
        <v>12</v>
      </c>
      <c r="O22" s="167" t="s">
        <v>15</v>
      </c>
      <c r="Q22" s="166">
        <v>8</v>
      </c>
      <c r="R22" s="166">
        <v>6</v>
      </c>
      <c r="S22" s="166">
        <v>8</v>
      </c>
      <c r="T22" s="166">
        <v>4</v>
      </c>
      <c r="U22" s="166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2" t="s">
        <v>82</v>
      </c>
      <c r="AD22" s="174">
        <v>0</v>
      </c>
      <c r="AE22" s="174">
        <v>10</v>
      </c>
      <c r="AF22" s="174">
        <v>4</v>
      </c>
      <c r="AG22" s="174">
        <v>4</v>
      </c>
      <c r="AH22" s="174">
        <v>0</v>
      </c>
      <c r="AI22" s="5"/>
      <c r="AJ22" s="172" t="s">
        <v>82</v>
      </c>
      <c r="AK22" s="174">
        <v>0</v>
      </c>
      <c r="AL22" s="174">
        <v>10</v>
      </c>
      <c r="AM22" s="174">
        <v>4</v>
      </c>
      <c r="AN22" s="174">
        <v>4</v>
      </c>
      <c r="AO22" s="174">
        <v>0</v>
      </c>
    </row>
    <row r="23" spans="1:41" ht="15.9" customHeight="1">
      <c r="A23" s="174" t="s">
        <v>87</v>
      </c>
      <c r="B23" s="172" t="s">
        <v>291</v>
      </c>
      <c r="C23" s="174">
        <f t="shared" si="1"/>
        <v>0</v>
      </c>
      <c r="D23" s="174">
        <f t="shared" si="0"/>
        <v>8</v>
      </c>
      <c r="E23" s="174">
        <f t="shared" si="0"/>
        <v>0</v>
      </c>
      <c r="F23" s="174">
        <f t="shared" si="0"/>
        <v>4</v>
      </c>
      <c r="G23" s="174">
        <f t="shared" si="0"/>
        <v>0</v>
      </c>
      <c r="H23" s="172">
        <v>19</v>
      </c>
      <c r="I23" s="78"/>
      <c r="J23" s="166">
        <v>19</v>
      </c>
      <c r="K23" s="167" t="s">
        <v>95</v>
      </c>
      <c r="L23" s="167" t="s">
        <v>13</v>
      </c>
      <c r="M23" s="167" t="s">
        <v>95</v>
      </c>
      <c r="N23" s="167" t="s">
        <v>82</v>
      </c>
      <c r="O23" s="167" t="s">
        <v>15</v>
      </c>
      <c r="Q23" s="166">
        <v>6</v>
      </c>
      <c r="R23" s="166">
        <v>5</v>
      </c>
      <c r="S23" s="166">
        <v>6</v>
      </c>
      <c r="T23" s="166">
        <v>16</v>
      </c>
      <c r="U23" s="166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2" t="s">
        <v>94</v>
      </c>
      <c r="AD23" s="174">
        <v>0</v>
      </c>
      <c r="AE23" s="174">
        <v>10</v>
      </c>
      <c r="AF23" s="174">
        <v>4</v>
      </c>
      <c r="AG23" s="174">
        <v>4</v>
      </c>
      <c r="AH23" s="174">
        <v>0</v>
      </c>
      <c r="AI23" s="5"/>
      <c r="AJ23" s="172" t="s">
        <v>94</v>
      </c>
      <c r="AK23" s="174">
        <v>0</v>
      </c>
      <c r="AL23" s="174">
        <v>10</v>
      </c>
      <c r="AM23" s="174">
        <v>4</v>
      </c>
      <c r="AN23" s="174">
        <v>4</v>
      </c>
      <c r="AO23" s="174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7" t="s">
        <v>31</v>
      </c>
      <c r="L24" s="167" t="s">
        <v>94</v>
      </c>
      <c r="M24" s="167" t="s">
        <v>31</v>
      </c>
      <c r="N24" s="167" t="s">
        <v>28</v>
      </c>
      <c r="O24" s="167" t="s">
        <v>13</v>
      </c>
      <c r="Q24" s="166">
        <v>7</v>
      </c>
      <c r="R24" s="166">
        <v>17</v>
      </c>
      <c r="S24" s="166">
        <v>7</v>
      </c>
      <c r="T24" s="166">
        <v>9</v>
      </c>
      <c r="U24" s="166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2" t="s">
        <v>85</v>
      </c>
      <c r="AD24" s="174">
        <v>0</v>
      </c>
      <c r="AE24" s="174">
        <v>15</v>
      </c>
      <c r="AF24" s="174">
        <v>0</v>
      </c>
      <c r="AG24" s="174">
        <v>6</v>
      </c>
      <c r="AH24" s="174">
        <v>0</v>
      </c>
      <c r="AI24" s="5"/>
      <c r="AJ24" s="172" t="s">
        <v>85</v>
      </c>
      <c r="AK24" s="174">
        <v>0</v>
      </c>
      <c r="AL24" s="174">
        <v>15</v>
      </c>
      <c r="AM24" s="174">
        <v>0</v>
      </c>
      <c r="AN24" s="174">
        <v>6</v>
      </c>
      <c r="AO24" s="174">
        <v>0</v>
      </c>
    </row>
    <row r="25" spans="1:41" ht="16.5" customHeight="1">
      <c r="I25" s="78"/>
      <c r="J25" s="166">
        <v>21</v>
      </c>
      <c r="K25" s="167" t="s">
        <v>29</v>
      </c>
      <c r="L25" s="167" t="s">
        <v>94</v>
      </c>
      <c r="M25" s="167" t="s">
        <v>12</v>
      </c>
      <c r="N25" s="167" t="s">
        <v>15</v>
      </c>
      <c r="O25" s="167" t="s">
        <v>15</v>
      </c>
      <c r="Q25" s="166">
        <v>8</v>
      </c>
      <c r="R25" s="166">
        <v>17</v>
      </c>
      <c r="S25" s="166">
        <v>4</v>
      </c>
      <c r="T25" s="166">
        <v>2</v>
      </c>
      <c r="U25" s="166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2" t="s">
        <v>87</v>
      </c>
      <c r="AD25" s="174">
        <v>0</v>
      </c>
      <c r="AE25" s="174">
        <v>12</v>
      </c>
      <c r="AF25" s="174">
        <v>0</v>
      </c>
      <c r="AG25" s="174">
        <v>6</v>
      </c>
      <c r="AH25" s="174">
        <v>0</v>
      </c>
      <c r="AI25" s="5"/>
      <c r="AJ25" s="172" t="s">
        <v>87</v>
      </c>
      <c r="AK25" s="174">
        <v>0</v>
      </c>
      <c r="AL25" s="174">
        <v>12</v>
      </c>
      <c r="AM25" s="174">
        <v>0</v>
      </c>
      <c r="AN25" s="174">
        <v>6</v>
      </c>
      <c r="AO25" s="174">
        <v>0</v>
      </c>
    </row>
    <row r="26" spans="1:41" ht="16.5" customHeight="1">
      <c r="B26" s="5" t="s">
        <v>276</v>
      </c>
      <c r="C26" s="5">
        <v>1</v>
      </c>
      <c r="D26" s="131">
        <f>SUM(D6:D14)/D24</f>
        <v>0.56999999999999995</v>
      </c>
      <c r="E26" s="131">
        <f t="shared" ref="E26:F26" si="3">SUM(E6:E14)/E24</f>
        <v>0.91</v>
      </c>
      <c r="F26" s="131">
        <f t="shared" si="3"/>
        <v>0.79500000000000004</v>
      </c>
      <c r="G26" s="5">
        <v>1</v>
      </c>
      <c r="I26" s="78"/>
      <c r="J26" s="23">
        <v>22</v>
      </c>
      <c r="K26" s="167" t="s">
        <v>29</v>
      </c>
      <c r="L26" s="167" t="s">
        <v>16</v>
      </c>
      <c r="M26" s="167" t="s">
        <v>29</v>
      </c>
      <c r="N26" s="167" t="s">
        <v>31</v>
      </c>
      <c r="O26" s="167" t="s">
        <v>13</v>
      </c>
      <c r="Q26" s="166">
        <v>8</v>
      </c>
      <c r="R26" s="166">
        <v>3</v>
      </c>
      <c r="S26" s="166">
        <v>8</v>
      </c>
      <c r="T26" s="166">
        <v>7</v>
      </c>
      <c r="U26" s="166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7">
        <v>194</v>
      </c>
      <c r="AE26" s="97">
        <v>238</v>
      </c>
      <c r="AF26" s="97">
        <v>198</v>
      </c>
      <c r="AG26" s="97">
        <v>214</v>
      </c>
      <c r="AH26" s="97">
        <v>191</v>
      </c>
      <c r="AI26" s="5"/>
      <c r="AK26" s="97">
        <v>194</v>
      </c>
      <c r="AL26" s="97">
        <v>238</v>
      </c>
      <c r="AM26" s="97">
        <v>198</v>
      </c>
      <c r="AN26" s="97">
        <v>214</v>
      </c>
      <c r="AO26" s="97">
        <v>191</v>
      </c>
    </row>
    <row r="27" spans="1:41" ht="16.5" customHeight="1">
      <c r="B27" s="5" t="s">
        <v>292</v>
      </c>
      <c r="C27" s="5">
        <v>0</v>
      </c>
      <c r="D27" s="131">
        <f>SUM(D15:D23)/D24</f>
        <v>0.4</v>
      </c>
      <c r="E27" s="131">
        <f t="shared" ref="E27:F27" si="4">SUM(E15:E23)/E24</f>
        <v>0.06</v>
      </c>
      <c r="F27" s="131">
        <f t="shared" si="4"/>
        <v>0.16</v>
      </c>
      <c r="G27" s="5">
        <v>0</v>
      </c>
      <c r="I27" s="78"/>
      <c r="J27" s="166">
        <v>23</v>
      </c>
      <c r="K27" s="167" t="s">
        <v>29</v>
      </c>
      <c r="L27" s="167" t="s">
        <v>12</v>
      </c>
      <c r="M27" s="167" t="s">
        <v>95</v>
      </c>
      <c r="N27" s="167" t="s">
        <v>14</v>
      </c>
      <c r="O27" s="167" t="s">
        <v>95</v>
      </c>
      <c r="Q27" s="166">
        <v>8</v>
      </c>
      <c r="R27" s="166">
        <v>4</v>
      </c>
      <c r="S27" s="166">
        <v>6</v>
      </c>
      <c r="T27" s="166">
        <v>1</v>
      </c>
      <c r="U27" s="166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7" t="s">
        <v>13</v>
      </c>
      <c r="L28" s="167" t="s">
        <v>80</v>
      </c>
      <c r="M28" s="167" t="s">
        <v>28</v>
      </c>
      <c r="N28" s="167" t="s">
        <v>87</v>
      </c>
      <c r="O28" s="167" t="s">
        <v>29</v>
      </c>
      <c r="Q28" s="166">
        <v>5</v>
      </c>
      <c r="R28" s="166">
        <v>13</v>
      </c>
      <c r="S28" s="166">
        <v>9</v>
      </c>
      <c r="T28" s="166">
        <v>19</v>
      </c>
      <c r="U28" s="166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6">
        <v>25</v>
      </c>
      <c r="K29" s="167" t="s">
        <v>29</v>
      </c>
      <c r="L29" s="167" t="s">
        <v>29</v>
      </c>
      <c r="M29" s="167" t="s">
        <v>29</v>
      </c>
      <c r="N29" s="167" t="s">
        <v>12</v>
      </c>
      <c r="O29" s="167" t="s">
        <v>12</v>
      </c>
      <c r="Q29" s="166">
        <v>8</v>
      </c>
      <c r="R29" s="166">
        <v>8</v>
      </c>
      <c r="S29" s="166">
        <v>8</v>
      </c>
      <c r="T29" s="166">
        <v>4</v>
      </c>
      <c r="U29" s="166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5" t="s">
        <v>36</v>
      </c>
      <c r="AD29" s="115" t="s">
        <v>7</v>
      </c>
      <c r="AE29" s="115" t="s">
        <v>8</v>
      </c>
      <c r="AF29" s="115" t="s">
        <v>9</v>
      </c>
      <c r="AG29" s="115" t="s">
        <v>10</v>
      </c>
      <c r="AH29" s="115" t="s">
        <v>11</v>
      </c>
      <c r="AI29" s="5"/>
      <c r="AJ29" s="115" t="s">
        <v>36</v>
      </c>
      <c r="AK29" s="115" t="s">
        <v>7</v>
      </c>
      <c r="AL29" s="115" t="s">
        <v>8</v>
      </c>
      <c r="AM29" s="115" t="s">
        <v>9</v>
      </c>
      <c r="AN29" s="115" t="s">
        <v>10</v>
      </c>
      <c r="AO29" s="115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7" t="s">
        <v>31</v>
      </c>
      <c r="L30" s="167" t="s">
        <v>29</v>
      </c>
      <c r="M30" s="167" t="s">
        <v>95</v>
      </c>
      <c r="N30" s="167" t="s">
        <v>30</v>
      </c>
      <c r="O30" s="167" t="s">
        <v>95</v>
      </c>
      <c r="Q30" s="166">
        <v>7</v>
      </c>
      <c r="R30" s="166">
        <v>8</v>
      </c>
      <c r="S30" s="166">
        <v>6</v>
      </c>
      <c r="T30" s="166">
        <v>10</v>
      </c>
      <c r="U30" s="166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2" t="s">
        <v>271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5"/>
      <c r="AJ30" s="172" t="s">
        <v>271</v>
      </c>
      <c r="AK30" s="118">
        <v>0</v>
      </c>
      <c r="AL30" s="118">
        <v>0</v>
      </c>
      <c r="AM30" s="118">
        <v>0</v>
      </c>
      <c r="AN30" s="118">
        <v>0</v>
      </c>
      <c r="AO30" s="118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6">
        <v>27</v>
      </c>
      <c r="K31" s="167" t="s">
        <v>13</v>
      </c>
      <c r="L31" s="167" t="s">
        <v>85</v>
      </c>
      <c r="M31" s="167" t="s">
        <v>31</v>
      </c>
      <c r="N31" s="167" t="s">
        <v>87</v>
      </c>
      <c r="O31" s="167" t="s">
        <v>28</v>
      </c>
      <c r="Q31" s="166">
        <v>5</v>
      </c>
      <c r="R31" s="166">
        <v>18</v>
      </c>
      <c r="S31" s="166">
        <v>7</v>
      </c>
      <c r="T31" s="166">
        <v>19</v>
      </c>
      <c r="U31" s="166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2" t="s">
        <v>14</v>
      </c>
      <c r="AD31" s="172">
        <v>0</v>
      </c>
      <c r="AE31" s="172">
        <v>6</v>
      </c>
      <c r="AF31" s="172">
        <v>0</v>
      </c>
      <c r="AG31" s="172">
        <v>9</v>
      </c>
      <c r="AH31" s="172">
        <v>0</v>
      </c>
      <c r="AI31" s="5"/>
      <c r="AJ31" s="172" t="s">
        <v>14</v>
      </c>
      <c r="AK31" s="172">
        <v>0</v>
      </c>
      <c r="AL31" s="172">
        <v>6</v>
      </c>
      <c r="AM31" s="172">
        <v>0</v>
      </c>
      <c r="AN31" s="172">
        <v>9</v>
      </c>
      <c r="AO31" s="172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7" t="s">
        <v>29</v>
      </c>
      <c r="L32" s="167" t="s">
        <v>81</v>
      </c>
      <c r="M32" s="167" t="s">
        <v>95</v>
      </c>
      <c r="N32" s="167" t="s">
        <v>78</v>
      </c>
      <c r="O32" s="167" t="s">
        <v>28</v>
      </c>
      <c r="Q32" s="166">
        <v>8</v>
      </c>
      <c r="R32" s="166">
        <v>14</v>
      </c>
      <c r="S32" s="166">
        <v>6</v>
      </c>
      <c r="T32" s="166">
        <v>11</v>
      </c>
      <c r="U32" s="166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7" t="s">
        <v>15</v>
      </c>
      <c r="AD32" s="173">
        <v>4</v>
      </c>
      <c r="AE32" s="173">
        <v>14</v>
      </c>
      <c r="AF32" s="173">
        <v>4</v>
      </c>
      <c r="AG32" s="173">
        <v>21</v>
      </c>
      <c r="AH32" s="173">
        <v>22</v>
      </c>
      <c r="AI32" s="5"/>
      <c r="AJ32" s="127" t="s">
        <v>15</v>
      </c>
      <c r="AK32" s="173">
        <v>4</v>
      </c>
      <c r="AL32" s="173">
        <v>14</v>
      </c>
      <c r="AM32" s="173">
        <v>4</v>
      </c>
      <c r="AN32" s="173">
        <v>21</v>
      </c>
      <c r="AO32" s="173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6">
        <v>29</v>
      </c>
      <c r="K33" s="167" t="s">
        <v>15</v>
      </c>
      <c r="L33" s="167" t="s">
        <v>80</v>
      </c>
      <c r="M33" s="167" t="s">
        <v>13</v>
      </c>
      <c r="N33" s="167" t="s">
        <v>16</v>
      </c>
      <c r="O33" s="167" t="s">
        <v>15</v>
      </c>
      <c r="Q33" s="166">
        <v>2</v>
      </c>
      <c r="R33" s="166">
        <v>13</v>
      </c>
      <c r="S33" s="166">
        <v>5</v>
      </c>
      <c r="T33" s="166">
        <v>3</v>
      </c>
      <c r="U33" s="166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7" t="s">
        <v>16</v>
      </c>
      <c r="AD33" s="173">
        <v>4</v>
      </c>
      <c r="AE33" s="173">
        <v>13</v>
      </c>
      <c r="AF33" s="173">
        <v>4</v>
      </c>
      <c r="AG33" s="173">
        <v>20</v>
      </c>
      <c r="AH33" s="173">
        <v>22</v>
      </c>
      <c r="AI33" s="5"/>
      <c r="AJ33" s="127" t="s">
        <v>16</v>
      </c>
      <c r="AK33" s="173">
        <v>4</v>
      </c>
      <c r="AL33" s="173">
        <v>13</v>
      </c>
      <c r="AM33" s="173">
        <v>4</v>
      </c>
      <c r="AN33" s="173">
        <v>20</v>
      </c>
      <c r="AO33" s="173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7" t="s">
        <v>29</v>
      </c>
      <c r="L34" s="167" t="s">
        <v>30</v>
      </c>
      <c r="M34" s="167" t="s">
        <v>29</v>
      </c>
      <c r="N34" s="167" t="s">
        <v>15</v>
      </c>
      <c r="O34" s="167" t="s">
        <v>15</v>
      </c>
      <c r="Q34" s="166">
        <v>8</v>
      </c>
      <c r="R34" s="166">
        <v>10</v>
      </c>
      <c r="S34" s="166">
        <v>8</v>
      </c>
      <c r="T34" s="166">
        <v>2</v>
      </c>
      <c r="U34" s="166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7" t="s">
        <v>12</v>
      </c>
      <c r="AD34" s="173">
        <v>4</v>
      </c>
      <c r="AE34" s="173">
        <v>13</v>
      </c>
      <c r="AF34" s="173">
        <v>4</v>
      </c>
      <c r="AG34" s="173">
        <v>20</v>
      </c>
      <c r="AH34" s="173">
        <v>21</v>
      </c>
      <c r="AI34" s="5"/>
      <c r="AJ34" s="127" t="s">
        <v>12</v>
      </c>
      <c r="AK34" s="173">
        <v>4</v>
      </c>
      <c r="AL34" s="173">
        <v>13</v>
      </c>
      <c r="AM34" s="173">
        <v>4</v>
      </c>
      <c r="AN34" s="173">
        <v>20</v>
      </c>
      <c r="AO34" s="173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6">
        <v>31</v>
      </c>
      <c r="K35" s="167" t="s">
        <v>13</v>
      </c>
      <c r="L35" s="167" t="s">
        <v>30</v>
      </c>
      <c r="M35" s="167" t="s">
        <v>31</v>
      </c>
      <c r="N35" s="167" t="s">
        <v>95</v>
      </c>
      <c r="O35" s="167" t="s">
        <v>14</v>
      </c>
      <c r="Q35" s="166">
        <v>5</v>
      </c>
      <c r="R35" s="166">
        <v>10</v>
      </c>
      <c r="S35" s="166">
        <v>7</v>
      </c>
      <c r="T35" s="166">
        <v>6</v>
      </c>
      <c r="U35" s="166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7" t="s">
        <v>13</v>
      </c>
      <c r="AD35" s="173">
        <v>40</v>
      </c>
      <c r="AE35" s="173">
        <v>9</v>
      </c>
      <c r="AF35" s="173">
        <v>41</v>
      </c>
      <c r="AG35" s="173">
        <v>14</v>
      </c>
      <c r="AH35" s="173">
        <v>21</v>
      </c>
      <c r="AI35" s="5"/>
      <c r="AJ35" s="127" t="s">
        <v>13</v>
      </c>
      <c r="AK35" s="173">
        <v>40</v>
      </c>
      <c r="AL35" s="173">
        <v>9</v>
      </c>
      <c r="AM35" s="173">
        <v>41</v>
      </c>
      <c r="AN35" s="173">
        <v>14</v>
      </c>
      <c r="AO35" s="173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7" t="s">
        <v>31</v>
      </c>
      <c r="L36" s="167" t="s">
        <v>13</v>
      </c>
      <c r="M36" s="167" t="s">
        <v>12</v>
      </c>
      <c r="N36" s="167" t="s">
        <v>95</v>
      </c>
      <c r="O36" s="167" t="s">
        <v>28</v>
      </c>
      <c r="Q36" s="166">
        <v>7</v>
      </c>
      <c r="R36" s="166">
        <v>5</v>
      </c>
      <c r="S36" s="166">
        <v>4</v>
      </c>
      <c r="T36" s="166">
        <v>6</v>
      </c>
      <c r="U36" s="166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7" t="s">
        <v>95</v>
      </c>
      <c r="AD36" s="173">
        <v>40</v>
      </c>
      <c r="AE36" s="173">
        <v>13</v>
      </c>
      <c r="AF36" s="173">
        <v>41</v>
      </c>
      <c r="AG36" s="173">
        <v>14</v>
      </c>
      <c r="AH36" s="173">
        <v>21</v>
      </c>
      <c r="AI36" s="5"/>
      <c r="AJ36" s="127" t="s">
        <v>95</v>
      </c>
      <c r="AK36" s="173">
        <v>40</v>
      </c>
      <c r="AL36" s="173">
        <v>13</v>
      </c>
      <c r="AM36" s="173">
        <v>41</v>
      </c>
      <c r="AN36" s="173">
        <v>14</v>
      </c>
      <c r="AO36" s="173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6">
        <v>33</v>
      </c>
      <c r="K37" s="167" t="s">
        <v>13</v>
      </c>
      <c r="L37" s="167" t="s">
        <v>94</v>
      </c>
      <c r="M37" s="167" t="s">
        <v>29</v>
      </c>
      <c r="N37" s="167" t="s">
        <v>82</v>
      </c>
      <c r="O37" s="167" t="s">
        <v>29</v>
      </c>
      <c r="Q37" s="166">
        <v>5</v>
      </c>
      <c r="R37" s="166">
        <v>17</v>
      </c>
      <c r="S37" s="166">
        <v>8</v>
      </c>
      <c r="T37" s="166">
        <v>16</v>
      </c>
      <c r="U37" s="166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7" t="s">
        <v>31</v>
      </c>
      <c r="AD37" s="173">
        <v>47</v>
      </c>
      <c r="AE37" s="173">
        <v>10</v>
      </c>
      <c r="AF37" s="173">
        <v>41</v>
      </c>
      <c r="AG37" s="173">
        <v>14</v>
      </c>
      <c r="AH37" s="173">
        <v>21</v>
      </c>
      <c r="AI37" s="5"/>
      <c r="AJ37" s="127" t="s">
        <v>31</v>
      </c>
      <c r="AK37" s="173">
        <v>47</v>
      </c>
      <c r="AL37" s="173">
        <v>10</v>
      </c>
      <c r="AM37" s="173">
        <v>41</v>
      </c>
      <c r="AN37" s="173">
        <v>14</v>
      </c>
      <c r="AO37" s="173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7" t="s">
        <v>95</v>
      </c>
      <c r="L38" s="167" t="s">
        <v>79</v>
      </c>
      <c r="M38" s="167" t="s">
        <v>13</v>
      </c>
      <c r="N38" s="167" t="s">
        <v>29</v>
      </c>
      <c r="O38" s="167" t="s">
        <v>16</v>
      </c>
      <c r="Q38" s="166">
        <v>6</v>
      </c>
      <c r="R38" s="166">
        <v>12</v>
      </c>
      <c r="S38" s="166">
        <v>5</v>
      </c>
      <c r="T38" s="166">
        <v>8</v>
      </c>
      <c r="U38" s="166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7" t="s">
        <v>29</v>
      </c>
      <c r="AD38" s="173">
        <v>47</v>
      </c>
      <c r="AE38" s="173">
        <v>10</v>
      </c>
      <c r="AF38" s="173">
        <v>41</v>
      </c>
      <c r="AG38" s="173">
        <v>14</v>
      </c>
      <c r="AH38" s="173">
        <v>21</v>
      </c>
      <c r="AI38" s="5"/>
      <c r="AJ38" s="127" t="s">
        <v>29</v>
      </c>
      <c r="AK38" s="173">
        <v>47</v>
      </c>
      <c r="AL38" s="173">
        <v>10</v>
      </c>
      <c r="AM38" s="173">
        <v>41</v>
      </c>
      <c r="AN38" s="173">
        <v>14</v>
      </c>
      <c r="AO38" s="173">
        <v>21</v>
      </c>
    </row>
    <row r="39" spans="2:41" ht="16.5" customHeight="1">
      <c r="J39" s="166">
        <v>35</v>
      </c>
      <c r="K39" s="167" t="s">
        <v>95</v>
      </c>
      <c r="L39" s="167" t="s">
        <v>31</v>
      </c>
      <c r="M39" s="167" t="s">
        <v>95</v>
      </c>
      <c r="N39" s="167" t="s">
        <v>15</v>
      </c>
      <c r="O39" s="167" t="s">
        <v>30</v>
      </c>
      <c r="Q39" s="166">
        <v>6</v>
      </c>
      <c r="R39" s="166">
        <v>7</v>
      </c>
      <c r="S39" s="166">
        <v>6</v>
      </c>
      <c r="T39" s="166">
        <v>2</v>
      </c>
      <c r="U39" s="166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7" t="s">
        <v>28</v>
      </c>
      <c r="AD39" s="173">
        <v>4</v>
      </c>
      <c r="AE39" s="173">
        <v>15</v>
      </c>
      <c r="AF39" s="173">
        <v>3</v>
      </c>
      <c r="AG39" s="173">
        <v>21</v>
      </c>
      <c r="AH39" s="173">
        <v>21</v>
      </c>
      <c r="AI39" s="5"/>
      <c r="AJ39" s="127" t="s">
        <v>28</v>
      </c>
      <c r="AK39" s="173">
        <v>4</v>
      </c>
      <c r="AL39" s="173">
        <v>15</v>
      </c>
      <c r="AM39" s="173">
        <v>3</v>
      </c>
      <c r="AN39" s="173">
        <v>21</v>
      </c>
      <c r="AO39" s="173">
        <v>21</v>
      </c>
    </row>
    <row r="40" spans="2:41" ht="16.5" customHeight="1">
      <c r="J40" s="23">
        <v>36</v>
      </c>
      <c r="K40" s="167" t="s">
        <v>31</v>
      </c>
      <c r="L40" s="167" t="s">
        <v>82</v>
      </c>
      <c r="M40" s="167" t="s">
        <v>29</v>
      </c>
      <c r="N40" s="167" t="s">
        <v>81</v>
      </c>
      <c r="O40" s="167" t="s">
        <v>15</v>
      </c>
      <c r="Q40" s="166">
        <v>7</v>
      </c>
      <c r="R40" s="166">
        <v>16</v>
      </c>
      <c r="S40" s="166">
        <v>8</v>
      </c>
      <c r="T40" s="166">
        <v>14</v>
      </c>
      <c r="U40" s="166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7" t="s">
        <v>30</v>
      </c>
      <c r="AD40" s="173">
        <v>4</v>
      </c>
      <c r="AE40" s="173">
        <v>17</v>
      </c>
      <c r="AF40" s="173">
        <v>3</v>
      </c>
      <c r="AG40" s="173">
        <v>21</v>
      </c>
      <c r="AH40" s="173">
        <v>21</v>
      </c>
      <c r="AI40" s="5"/>
      <c r="AJ40" s="127" t="s">
        <v>30</v>
      </c>
      <c r="AK40" s="173">
        <v>4</v>
      </c>
      <c r="AL40" s="173">
        <v>17</v>
      </c>
      <c r="AM40" s="173">
        <v>3</v>
      </c>
      <c r="AN40" s="173">
        <v>21</v>
      </c>
      <c r="AO40" s="173">
        <v>21</v>
      </c>
    </row>
    <row r="41" spans="2:41" ht="16.5" customHeight="1">
      <c r="J41" s="166">
        <v>37</v>
      </c>
      <c r="K41" s="167" t="s">
        <v>13</v>
      </c>
      <c r="L41" s="167" t="s">
        <v>82</v>
      </c>
      <c r="M41" s="167" t="s">
        <v>31</v>
      </c>
      <c r="N41" s="167" t="s">
        <v>14</v>
      </c>
      <c r="O41" s="167" t="s">
        <v>28</v>
      </c>
      <c r="Q41" s="166">
        <v>5</v>
      </c>
      <c r="R41" s="166">
        <v>16</v>
      </c>
      <c r="S41" s="166">
        <v>7</v>
      </c>
      <c r="T41" s="166">
        <v>1</v>
      </c>
      <c r="U41" s="166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2" t="s">
        <v>78</v>
      </c>
      <c r="AD41" s="174">
        <v>0</v>
      </c>
      <c r="AE41" s="174">
        <v>15</v>
      </c>
      <c r="AF41" s="174">
        <v>0</v>
      </c>
      <c r="AG41" s="174">
        <v>6</v>
      </c>
      <c r="AH41" s="174">
        <v>0</v>
      </c>
      <c r="AI41" s="5"/>
      <c r="AJ41" s="172" t="s">
        <v>78</v>
      </c>
      <c r="AK41" s="174">
        <v>0</v>
      </c>
      <c r="AL41" s="174">
        <v>15</v>
      </c>
      <c r="AM41" s="174">
        <v>0</v>
      </c>
      <c r="AN41" s="174">
        <v>6</v>
      </c>
      <c r="AO41" s="174">
        <v>0</v>
      </c>
    </row>
    <row r="42" spans="2:41" ht="16.5" customHeight="1">
      <c r="J42" s="23">
        <v>38</v>
      </c>
      <c r="K42" s="167" t="s">
        <v>13</v>
      </c>
      <c r="L42" s="167" t="s">
        <v>30</v>
      </c>
      <c r="M42" s="167" t="s">
        <v>30</v>
      </c>
      <c r="N42" s="167" t="s">
        <v>95</v>
      </c>
      <c r="O42" s="167" t="s">
        <v>13</v>
      </c>
      <c r="Q42" s="166">
        <v>5</v>
      </c>
      <c r="R42" s="166">
        <v>10</v>
      </c>
      <c r="S42" s="166">
        <v>10</v>
      </c>
      <c r="T42" s="166">
        <v>6</v>
      </c>
      <c r="U42" s="166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2" t="s">
        <v>79</v>
      </c>
      <c r="AD42" s="174">
        <v>0</v>
      </c>
      <c r="AE42" s="174">
        <v>18</v>
      </c>
      <c r="AF42" s="174">
        <v>0</v>
      </c>
      <c r="AG42" s="174">
        <v>6</v>
      </c>
      <c r="AH42" s="174">
        <v>0</v>
      </c>
      <c r="AI42" s="5"/>
      <c r="AJ42" s="172" t="s">
        <v>79</v>
      </c>
      <c r="AK42" s="174">
        <v>0</v>
      </c>
      <c r="AL42" s="174">
        <v>18</v>
      </c>
      <c r="AM42" s="174">
        <v>0</v>
      </c>
      <c r="AN42" s="174">
        <v>6</v>
      </c>
      <c r="AO42" s="174">
        <v>0</v>
      </c>
    </row>
    <row r="43" spans="2:41" ht="16.5" customHeight="1">
      <c r="J43" s="166">
        <v>39</v>
      </c>
      <c r="K43" s="167" t="s">
        <v>13</v>
      </c>
      <c r="L43" s="167" t="s">
        <v>13</v>
      </c>
      <c r="M43" s="167" t="s">
        <v>31</v>
      </c>
      <c r="N43" s="167" t="s">
        <v>95</v>
      </c>
      <c r="O43" s="167" t="s">
        <v>13</v>
      </c>
      <c r="Q43" s="166">
        <v>5</v>
      </c>
      <c r="R43" s="166">
        <v>5</v>
      </c>
      <c r="S43" s="166">
        <v>7</v>
      </c>
      <c r="T43" s="166">
        <v>6</v>
      </c>
      <c r="U43" s="166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2" t="s">
        <v>80</v>
      </c>
      <c r="AD43" s="174">
        <v>0</v>
      </c>
      <c r="AE43" s="174">
        <v>18</v>
      </c>
      <c r="AF43" s="174">
        <v>0</v>
      </c>
      <c r="AG43" s="174">
        <v>6</v>
      </c>
      <c r="AH43" s="174">
        <v>0</v>
      </c>
      <c r="AI43" s="5"/>
      <c r="AJ43" s="172" t="s">
        <v>80</v>
      </c>
      <c r="AK43" s="174">
        <v>0</v>
      </c>
      <c r="AL43" s="174">
        <v>18</v>
      </c>
      <c r="AM43" s="174">
        <v>0</v>
      </c>
      <c r="AN43" s="174">
        <v>6</v>
      </c>
      <c r="AO43" s="174">
        <v>0</v>
      </c>
    </row>
    <row r="44" spans="2:41" ht="16.5" customHeight="1">
      <c r="J44" s="23">
        <v>40</v>
      </c>
      <c r="K44" s="167" t="s">
        <v>29</v>
      </c>
      <c r="L44" s="167" t="s">
        <v>79</v>
      </c>
      <c r="M44" s="167" t="s">
        <v>13</v>
      </c>
      <c r="N44" s="167" t="s">
        <v>94</v>
      </c>
      <c r="O44" s="167" t="s">
        <v>31</v>
      </c>
      <c r="Q44" s="166">
        <v>8</v>
      </c>
      <c r="R44" s="166">
        <v>12</v>
      </c>
      <c r="S44" s="166">
        <v>5</v>
      </c>
      <c r="T44" s="166">
        <v>17</v>
      </c>
      <c r="U44" s="166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2" t="s">
        <v>81</v>
      </c>
      <c r="AD44" s="174">
        <v>0</v>
      </c>
      <c r="AE44" s="174">
        <v>13</v>
      </c>
      <c r="AF44" s="174">
        <v>4</v>
      </c>
      <c r="AG44" s="174">
        <v>4</v>
      </c>
      <c r="AH44" s="174">
        <v>0</v>
      </c>
      <c r="AI44" s="5"/>
      <c r="AJ44" s="172" t="s">
        <v>81</v>
      </c>
      <c r="AK44" s="174">
        <v>0</v>
      </c>
      <c r="AL44" s="174">
        <v>13</v>
      </c>
      <c r="AM44" s="174">
        <v>4</v>
      </c>
      <c r="AN44" s="174">
        <v>4</v>
      </c>
      <c r="AO44" s="174">
        <v>0</v>
      </c>
    </row>
    <row r="45" spans="2:41" ht="16.5" customHeight="1">
      <c r="J45" s="166">
        <v>41</v>
      </c>
      <c r="K45" s="167" t="s">
        <v>95</v>
      </c>
      <c r="L45" s="167" t="s">
        <v>30</v>
      </c>
      <c r="M45" s="167" t="s">
        <v>95</v>
      </c>
      <c r="N45" s="167" t="s">
        <v>15</v>
      </c>
      <c r="O45" s="167" t="s">
        <v>13</v>
      </c>
      <c r="Q45" s="166">
        <v>6</v>
      </c>
      <c r="R45" s="166">
        <v>10</v>
      </c>
      <c r="S45" s="166">
        <v>6</v>
      </c>
      <c r="T45" s="166">
        <v>2</v>
      </c>
      <c r="U45" s="166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2" t="s">
        <v>96</v>
      </c>
      <c r="AD45" s="174">
        <v>0</v>
      </c>
      <c r="AE45" s="174">
        <v>7</v>
      </c>
      <c r="AF45" s="174">
        <v>4</v>
      </c>
      <c r="AG45" s="174">
        <v>4</v>
      </c>
      <c r="AH45" s="174">
        <v>0</v>
      </c>
      <c r="AI45" s="5"/>
      <c r="AJ45" s="172" t="s">
        <v>96</v>
      </c>
      <c r="AK45" s="174">
        <v>0</v>
      </c>
      <c r="AL45" s="174">
        <v>7</v>
      </c>
      <c r="AM45" s="174">
        <v>4</v>
      </c>
      <c r="AN45" s="174">
        <v>4</v>
      </c>
      <c r="AO45" s="174">
        <v>0</v>
      </c>
    </row>
    <row r="46" spans="2:41" ht="16.5" customHeight="1">
      <c r="J46" s="23">
        <v>42</v>
      </c>
      <c r="K46" s="167" t="s">
        <v>95</v>
      </c>
      <c r="L46" s="167" t="s">
        <v>95</v>
      </c>
      <c r="M46" s="167" t="s">
        <v>31</v>
      </c>
      <c r="N46" s="167" t="s">
        <v>16</v>
      </c>
      <c r="O46" s="167" t="s">
        <v>30</v>
      </c>
      <c r="Q46" s="166">
        <v>6</v>
      </c>
      <c r="R46" s="166">
        <v>6</v>
      </c>
      <c r="S46" s="166">
        <v>7</v>
      </c>
      <c r="T46" s="166">
        <v>3</v>
      </c>
      <c r="U46" s="166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2" t="s">
        <v>82</v>
      </c>
      <c r="AD46" s="174">
        <v>0</v>
      </c>
      <c r="AE46" s="174">
        <v>10</v>
      </c>
      <c r="AF46" s="174">
        <v>4</v>
      </c>
      <c r="AG46" s="174">
        <v>4</v>
      </c>
      <c r="AH46" s="174">
        <v>0</v>
      </c>
      <c r="AI46" s="5"/>
      <c r="AJ46" s="172" t="s">
        <v>82</v>
      </c>
      <c r="AK46" s="174">
        <v>0</v>
      </c>
      <c r="AL46" s="174">
        <v>10</v>
      </c>
      <c r="AM46" s="174">
        <v>4</v>
      </c>
      <c r="AN46" s="174">
        <v>4</v>
      </c>
      <c r="AO46" s="174">
        <v>0</v>
      </c>
    </row>
    <row r="47" spans="2:41" ht="16.5" customHeight="1">
      <c r="J47" s="166">
        <v>43</v>
      </c>
      <c r="K47" s="167" t="s">
        <v>95</v>
      </c>
      <c r="L47" s="167" t="s">
        <v>85</v>
      </c>
      <c r="M47" s="167" t="s">
        <v>29</v>
      </c>
      <c r="N47" s="167" t="s">
        <v>16</v>
      </c>
      <c r="O47" s="167" t="s">
        <v>14</v>
      </c>
      <c r="Q47" s="166">
        <v>6</v>
      </c>
      <c r="R47" s="166">
        <v>18</v>
      </c>
      <c r="S47" s="166">
        <v>8</v>
      </c>
      <c r="T47" s="166">
        <v>3</v>
      </c>
      <c r="U47" s="166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2" t="s">
        <v>94</v>
      </c>
      <c r="AD47" s="174">
        <v>0</v>
      </c>
      <c r="AE47" s="174">
        <v>10</v>
      </c>
      <c r="AF47" s="174">
        <v>4</v>
      </c>
      <c r="AG47" s="174">
        <v>4</v>
      </c>
      <c r="AH47" s="174">
        <v>0</v>
      </c>
      <c r="AI47" s="5"/>
      <c r="AJ47" s="172" t="s">
        <v>94</v>
      </c>
      <c r="AK47" s="174">
        <v>0</v>
      </c>
      <c r="AL47" s="174">
        <v>10</v>
      </c>
      <c r="AM47" s="174">
        <v>4</v>
      </c>
      <c r="AN47" s="174">
        <v>4</v>
      </c>
      <c r="AO47" s="174">
        <v>0</v>
      </c>
    </row>
    <row r="48" spans="2:41" ht="16.5" customHeight="1">
      <c r="J48" s="23">
        <v>44</v>
      </c>
      <c r="K48" s="167" t="s">
        <v>13</v>
      </c>
      <c r="L48" s="167" t="s">
        <v>14</v>
      </c>
      <c r="M48" s="167" t="s">
        <v>31</v>
      </c>
      <c r="N48" s="167" t="s">
        <v>15</v>
      </c>
      <c r="O48" s="167" t="s">
        <v>13</v>
      </c>
      <c r="Q48" s="166">
        <v>5</v>
      </c>
      <c r="R48" s="166">
        <v>1</v>
      </c>
      <c r="S48" s="166">
        <v>7</v>
      </c>
      <c r="T48" s="166">
        <v>2</v>
      </c>
      <c r="U48" s="166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2" t="s">
        <v>85</v>
      </c>
      <c r="AD48" s="174">
        <v>0</v>
      </c>
      <c r="AE48" s="174">
        <v>15</v>
      </c>
      <c r="AF48" s="174">
        <v>0</v>
      </c>
      <c r="AG48" s="174">
        <v>6</v>
      </c>
      <c r="AH48" s="174">
        <v>0</v>
      </c>
      <c r="AI48" s="5"/>
      <c r="AJ48" s="172" t="s">
        <v>85</v>
      </c>
      <c r="AK48" s="174">
        <v>0</v>
      </c>
      <c r="AL48" s="174">
        <v>15</v>
      </c>
      <c r="AM48" s="174">
        <v>0</v>
      </c>
      <c r="AN48" s="174">
        <v>6</v>
      </c>
      <c r="AO48" s="174">
        <v>0</v>
      </c>
    </row>
    <row r="49" spans="10:41" ht="16.5" customHeight="1">
      <c r="J49" s="166">
        <v>45</v>
      </c>
      <c r="K49" s="167" t="s">
        <v>29</v>
      </c>
      <c r="L49" s="167" t="s">
        <v>12</v>
      </c>
      <c r="M49" s="167" t="s">
        <v>95</v>
      </c>
      <c r="N49" s="167" t="s">
        <v>30</v>
      </c>
      <c r="O49" s="167" t="s">
        <v>12</v>
      </c>
      <c r="Q49" s="166">
        <v>8</v>
      </c>
      <c r="R49" s="166">
        <v>4</v>
      </c>
      <c r="S49" s="166">
        <v>6</v>
      </c>
      <c r="T49" s="166">
        <v>10</v>
      </c>
      <c r="U49" s="166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2" t="s">
        <v>87</v>
      </c>
      <c r="AD49" s="174">
        <v>0</v>
      </c>
      <c r="AE49" s="174">
        <v>12</v>
      </c>
      <c r="AF49" s="174">
        <v>0</v>
      </c>
      <c r="AG49" s="174">
        <v>6</v>
      </c>
      <c r="AH49" s="174">
        <v>0</v>
      </c>
      <c r="AI49" s="5"/>
      <c r="AJ49" s="172" t="s">
        <v>87</v>
      </c>
      <c r="AK49" s="174">
        <v>0</v>
      </c>
      <c r="AL49" s="174">
        <v>12</v>
      </c>
      <c r="AM49" s="174">
        <v>0</v>
      </c>
      <c r="AN49" s="174">
        <v>6</v>
      </c>
      <c r="AO49" s="174">
        <v>0</v>
      </c>
    </row>
    <row r="50" spans="10:41" ht="16.5" customHeight="1">
      <c r="J50" s="23">
        <v>46</v>
      </c>
      <c r="K50" s="167" t="s">
        <v>31</v>
      </c>
      <c r="L50" s="167" t="s">
        <v>15</v>
      </c>
      <c r="M50" s="167" t="s">
        <v>31</v>
      </c>
      <c r="N50" s="167" t="s">
        <v>16</v>
      </c>
      <c r="O50" s="167" t="s">
        <v>30</v>
      </c>
      <c r="Q50" s="166">
        <v>7</v>
      </c>
      <c r="R50" s="166">
        <v>2</v>
      </c>
      <c r="S50" s="166">
        <v>7</v>
      </c>
      <c r="T50" s="166">
        <v>3</v>
      </c>
      <c r="U50" s="166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7">
        <v>194</v>
      </c>
      <c r="AE50" s="97">
        <v>238</v>
      </c>
      <c r="AF50" s="97">
        <v>198</v>
      </c>
      <c r="AG50" s="97">
        <v>214</v>
      </c>
      <c r="AH50" s="97">
        <v>191</v>
      </c>
      <c r="AI50" s="5"/>
      <c r="AK50" s="97">
        <v>194</v>
      </c>
      <c r="AL50" s="97">
        <v>238</v>
      </c>
      <c r="AM50" s="97">
        <v>198</v>
      </c>
      <c r="AN50" s="97">
        <v>214</v>
      </c>
      <c r="AO50" s="97">
        <v>191</v>
      </c>
    </row>
    <row r="51" spans="10:41" ht="16.5" customHeight="1">
      <c r="J51" s="166">
        <v>47</v>
      </c>
      <c r="K51" s="167" t="s">
        <v>14</v>
      </c>
      <c r="L51" s="167" t="s">
        <v>78</v>
      </c>
      <c r="M51" s="167" t="s">
        <v>16</v>
      </c>
      <c r="N51" s="167" t="s">
        <v>15</v>
      </c>
      <c r="O51" s="167" t="s">
        <v>28</v>
      </c>
      <c r="Q51" s="166">
        <v>1</v>
      </c>
      <c r="R51" s="166">
        <v>11</v>
      </c>
      <c r="S51" s="166">
        <v>3</v>
      </c>
      <c r="T51" s="166">
        <v>2</v>
      </c>
      <c r="U51" s="166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7" t="s">
        <v>29</v>
      </c>
      <c r="L52" s="167" t="s">
        <v>81</v>
      </c>
      <c r="M52" s="167" t="s">
        <v>31</v>
      </c>
      <c r="N52" s="167" t="s">
        <v>31</v>
      </c>
      <c r="O52" s="167" t="s">
        <v>15</v>
      </c>
      <c r="Q52" s="166">
        <v>8</v>
      </c>
      <c r="R52" s="166">
        <v>14</v>
      </c>
      <c r="S52" s="166">
        <v>7</v>
      </c>
      <c r="T52" s="166">
        <v>7</v>
      </c>
      <c r="U52" s="166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6">
        <v>49</v>
      </c>
      <c r="K53" s="167" t="s">
        <v>31</v>
      </c>
      <c r="L53" s="167" t="s">
        <v>29</v>
      </c>
      <c r="M53" s="167" t="s">
        <v>31</v>
      </c>
      <c r="N53" s="167" t="s">
        <v>28</v>
      </c>
      <c r="O53" s="167" t="s">
        <v>31</v>
      </c>
      <c r="Q53" s="166">
        <v>7</v>
      </c>
      <c r="R53" s="166">
        <v>8</v>
      </c>
      <c r="S53" s="166">
        <v>7</v>
      </c>
      <c r="T53" s="166">
        <v>9</v>
      </c>
      <c r="U53" s="166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5" t="s">
        <v>36</v>
      </c>
      <c r="AD53" s="115" t="s">
        <v>7</v>
      </c>
      <c r="AE53" s="115" t="s">
        <v>8</v>
      </c>
      <c r="AF53" s="115" t="s">
        <v>9</v>
      </c>
      <c r="AG53" s="115" t="s">
        <v>10</v>
      </c>
      <c r="AH53" s="115" t="s">
        <v>11</v>
      </c>
      <c r="AI53" s="5"/>
      <c r="AJ53" s="115" t="s">
        <v>36</v>
      </c>
      <c r="AK53" s="115" t="s">
        <v>7</v>
      </c>
      <c r="AL53" s="115" t="s">
        <v>8</v>
      </c>
      <c r="AM53" s="115" t="s">
        <v>9</v>
      </c>
      <c r="AN53" s="115" t="s">
        <v>10</v>
      </c>
      <c r="AO53" s="115" t="s">
        <v>11</v>
      </c>
    </row>
    <row r="54" spans="10:41" ht="16.5" customHeight="1">
      <c r="J54" s="23">
        <v>50</v>
      </c>
      <c r="K54" s="167" t="s">
        <v>31</v>
      </c>
      <c r="L54" s="167" t="s">
        <v>29</v>
      </c>
      <c r="M54" s="167" t="s">
        <v>31</v>
      </c>
      <c r="N54" s="167" t="s">
        <v>28</v>
      </c>
      <c r="O54" s="167" t="s">
        <v>12</v>
      </c>
      <c r="Q54" s="166">
        <v>7</v>
      </c>
      <c r="R54" s="166">
        <v>8</v>
      </c>
      <c r="S54" s="166">
        <v>7</v>
      </c>
      <c r="T54" s="166">
        <v>9</v>
      </c>
      <c r="U54" s="166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2" t="s">
        <v>271</v>
      </c>
      <c r="AD54" s="118">
        <v>0</v>
      </c>
      <c r="AE54" s="118">
        <v>0</v>
      </c>
      <c r="AF54" s="118">
        <v>0</v>
      </c>
      <c r="AG54" s="118">
        <v>0</v>
      </c>
      <c r="AH54" s="118">
        <v>0</v>
      </c>
      <c r="AI54" s="5"/>
      <c r="AJ54" s="172" t="s">
        <v>271</v>
      </c>
      <c r="AK54" s="118">
        <v>0</v>
      </c>
      <c r="AL54" s="118">
        <v>0</v>
      </c>
      <c r="AM54" s="118">
        <v>0</v>
      </c>
      <c r="AN54" s="118">
        <v>0</v>
      </c>
      <c r="AO54" s="118">
        <v>0</v>
      </c>
    </row>
    <row r="55" spans="10:41" ht="16.5" customHeight="1">
      <c r="J55" s="166">
        <v>51</v>
      </c>
      <c r="K55" s="167" t="s">
        <v>95</v>
      </c>
      <c r="L55" s="167" t="s">
        <v>94</v>
      </c>
      <c r="M55" s="167" t="s">
        <v>29</v>
      </c>
      <c r="N55" s="167" t="s">
        <v>81</v>
      </c>
      <c r="O55" s="167" t="s">
        <v>15</v>
      </c>
      <c r="Q55" s="166">
        <v>6</v>
      </c>
      <c r="R55" s="166">
        <v>17</v>
      </c>
      <c r="S55" s="166">
        <v>8</v>
      </c>
      <c r="T55" s="166">
        <v>14</v>
      </c>
      <c r="U55" s="166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2" t="s">
        <v>14</v>
      </c>
      <c r="AD55" s="172">
        <v>0</v>
      </c>
      <c r="AE55" s="172">
        <v>6</v>
      </c>
      <c r="AF55" s="172">
        <v>0</v>
      </c>
      <c r="AG55" s="172">
        <v>9</v>
      </c>
      <c r="AH55" s="172">
        <v>0</v>
      </c>
      <c r="AI55" s="5"/>
      <c r="AJ55" s="172" t="s">
        <v>14</v>
      </c>
      <c r="AK55" s="172">
        <v>0</v>
      </c>
      <c r="AL55" s="172">
        <v>6</v>
      </c>
      <c r="AM55" s="172">
        <v>0</v>
      </c>
      <c r="AN55" s="172">
        <v>9</v>
      </c>
      <c r="AO55" s="172">
        <v>0</v>
      </c>
    </row>
    <row r="56" spans="10:41" ht="16.5" customHeight="1">
      <c r="J56" s="23">
        <v>52</v>
      </c>
      <c r="K56" s="167" t="s">
        <v>29</v>
      </c>
      <c r="L56" s="167" t="s">
        <v>28</v>
      </c>
      <c r="M56" s="167" t="s">
        <v>31</v>
      </c>
      <c r="N56" s="167" t="s">
        <v>12</v>
      </c>
      <c r="O56" s="167" t="s">
        <v>13</v>
      </c>
      <c r="Q56" s="166">
        <v>8</v>
      </c>
      <c r="R56" s="166">
        <v>9</v>
      </c>
      <c r="S56" s="166">
        <v>7</v>
      </c>
      <c r="T56" s="166">
        <v>4</v>
      </c>
      <c r="U56" s="166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7" t="s">
        <v>15</v>
      </c>
      <c r="AD56" s="173">
        <v>4</v>
      </c>
      <c r="AE56" s="173">
        <v>14</v>
      </c>
      <c r="AF56" s="173">
        <v>4</v>
      </c>
      <c r="AG56" s="173">
        <v>21</v>
      </c>
      <c r="AH56" s="173">
        <v>22</v>
      </c>
      <c r="AI56" s="5"/>
      <c r="AJ56" s="127" t="s">
        <v>15</v>
      </c>
      <c r="AK56" s="173">
        <v>4</v>
      </c>
      <c r="AL56" s="173">
        <v>14</v>
      </c>
      <c r="AM56" s="173">
        <v>4</v>
      </c>
      <c r="AN56" s="173">
        <v>21</v>
      </c>
      <c r="AO56" s="173">
        <v>22</v>
      </c>
    </row>
    <row r="57" spans="10:41" ht="16.5" customHeight="1">
      <c r="J57" s="166">
        <v>53</v>
      </c>
      <c r="K57" s="167" t="s">
        <v>31</v>
      </c>
      <c r="L57" s="167" t="s">
        <v>28</v>
      </c>
      <c r="M57" s="167" t="s">
        <v>95</v>
      </c>
      <c r="N57" s="167" t="s">
        <v>12</v>
      </c>
      <c r="O57" s="167" t="s">
        <v>16</v>
      </c>
      <c r="Q57" s="166">
        <v>7</v>
      </c>
      <c r="R57" s="166">
        <v>9</v>
      </c>
      <c r="S57" s="166">
        <v>6</v>
      </c>
      <c r="T57" s="166">
        <v>4</v>
      </c>
      <c r="U57" s="166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7" t="s">
        <v>16</v>
      </c>
      <c r="AD57" s="173">
        <v>4</v>
      </c>
      <c r="AE57" s="173">
        <v>13</v>
      </c>
      <c r="AF57" s="173">
        <v>4</v>
      </c>
      <c r="AG57" s="173">
        <v>20</v>
      </c>
      <c r="AH57" s="173">
        <v>22</v>
      </c>
      <c r="AI57" s="5"/>
      <c r="AJ57" s="127" t="s">
        <v>16</v>
      </c>
      <c r="AK57" s="173">
        <v>4</v>
      </c>
      <c r="AL57" s="173">
        <v>13</v>
      </c>
      <c r="AM57" s="173">
        <v>4</v>
      </c>
      <c r="AN57" s="173">
        <v>20</v>
      </c>
      <c r="AO57" s="173">
        <v>22</v>
      </c>
    </row>
    <row r="58" spans="10:41" ht="16.5" customHeight="1">
      <c r="J58" s="23">
        <v>54</v>
      </c>
      <c r="K58" s="167" t="s">
        <v>31</v>
      </c>
      <c r="L58" s="167" t="s">
        <v>80</v>
      </c>
      <c r="M58" s="167" t="s">
        <v>29</v>
      </c>
      <c r="N58" s="167" t="s">
        <v>78</v>
      </c>
      <c r="O58" s="167" t="s">
        <v>15</v>
      </c>
      <c r="Q58" s="166">
        <v>7</v>
      </c>
      <c r="R58" s="166">
        <v>13</v>
      </c>
      <c r="S58" s="166">
        <v>8</v>
      </c>
      <c r="T58" s="166">
        <v>11</v>
      </c>
      <c r="U58" s="166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7" t="s">
        <v>12</v>
      </c>
      <c r="AD58" s="173">
        <v>4</v>
      </c>
      <c r="AE58" s="173">
        <v>13</v>
      </c>
      <c r="AF58" s="173">
        <v>4</v>
      </c>
      <c r="AG58" s="173">
        <v>20</v>
      </c>
      <c r="AH58" s="173">
        <v>21</v>
      </c>
      <c r="AI58" s="5"/>
      <c r="AJ58" s="127" t="s">
        <v>12</v>
      </c>
      <c r="AK58" s="173">
        <v>4</v>
      </c>
      <c r="AL58" s="173">
        <v>13</v>
      </c>
      <c r="AM58" s="173">
        <v>4</v>
      </c>
      <c r="AN58" s="173">
        <v>20</v>
      </c>
      <c r="AO58" s="173">
        <v>21</v>
      </c>
    </row>
    <row r="59" spans="10:41" ht="16.5" customHeight="1">
      <c r="J59" s="166">
        <v>55</v>
      </c>
      <c r="K59" s="167" t="s">
        <v>31</v>
      </c>
      <c r="L59" s="167" t="s">
        <v>12</v>
      </c>
      <c r="M59" s="167" t="s">
        <v>29</v>
      </c>
      <c r="N59" s="167" t="s">
        <v>12</v>
      </c>
      <c r="O59" s="167" t="s">
        <v>29</v>
      </c>
      <c r="Q59" s="166">
        <v>7</v>
      </c>
      <c r="R59" s="166">
        <v>4</v>
      </c>
      <c r="S59" s="166">
        <v>8</v>
      </c>
      <c r="T59" s="166">
        <v>4</v>
      </c>
      <c r="U59" s="166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7" t="s">
        <v>13</v>
      </c>
      <c r="AD59" s="173">
        <v>40</v>
      </c>
      <c r="AE59" s="173">
        <v>9</v>
      </c>
      <c r="AF59" s="173">
        <v>41</v>
      </c>
      <c r="AG59" s="173">
        <v>14</v>
      </c>
      <c r="AH59" s="173">
        <v>21</v>
      </c>
      <c r="AI59" s="5"/>
      <c r="AJ59" s="127" t="s">
        <v>13</v>
      </c>
      <c r="AK59" s="173">
        <v>40</v>
      </c>
      <c r="AL59" s="173">
        <v>9</v>
      </c>
      <c r="AM59" s="173">
        <v>41</v>
      </c>
      <c r="AN59" s="173">
        <v>14</v>
      </c>
      <c r="AO59" s="173">
        <v>21</v>
      </c>
    </row>
    <row r="60" spans="10:41" ht="16.5" customHeight="1">
      <c r="J60" s="23">
        <v>56</v>
      </c>
      <c r="K60" s="167" t="s">
        <v>13</v>
      </c>
      <c r="L60" s="167" t="s">
        <v>81</v>
      </c>
      <c r="M60" s="167" t="s">
        <v>29</v>
      </c>
      <c r="N60" s="167" t="s">
        <v>29</v>
      </c>
      <c r="O60" s="167" t="s">
        <v>30</v>
      </c>
      <c r="Q60" s="166">
        <v>5</v>
      </c>
      <c r="R60" s="166">
        <v>14</v>
      </c>
      <c r="S60" s="166">
        <v>8</v>
      </c>
      <c r="T60" s="166">
        <v>8</v>
      </c>
      <c r="U60" s="166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7" t="s">
        <v>95</v>
      </c>
      <c r="AD60" s="173">
        <v>40</v>
      </c>
      <c r="AE60" s="173">
        <v>13</v>
      </c>
      <c r="AF60" s="173">
        <v>41</v>
      </c>
      <c r="AG60" s="173">
        <v>14</v>
      </c>
      <c r="AH60" s="173">
        <v>21</v>
      </c>
      <c r="AI60" s="5"/>
      <c r="AJ60" s="127" t="s">
        <v>95</v>
      </c>
      <c r="AK60" s="173">
        <v>40</v>
      </c>
      <c r="AL60" s="173">
        <v>13</v>
      </c>
      <c r="AM60" s="173">
        <v>41</v>
      </c>
      <c r="AN60" s="173">
        <v>14</v>
      </c>
      <c r="AO60" s="173">
        <v>21</v>
      </c>
    </row>
    <row r="61" spans="10:41">
      <c r="J61" s="166">
        <v>57</v>
      </c>
      <c r="K61" s="167" t="s">
        <v>95</v>
      </c>
      <c r="L61" s="167" t="s">
        <v>81</v>
      </c>
      <c r="M61" s="167" t="s">
        <v>95</v>
      </c>
      <c r="N61" s="167" t="s">
        <v>12</v>
      </c>
      <c r="O61" s="167" t="s">
        <v>30</v>
      </c>
      <c r="Q61" s="166">
        <v>6</v>
      </c>
      <c r="R61" s="166">
        <v>14</v>
      </c>
      <c r="S61" s="166">
        <v>6</v>
      </c>
      <c r="T61" s="166">
        <v>4</v>
      </c>
      <c r="U61" s="166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7" t="s">
        <v>31</v>
      </c>
      <c r="AD61" s="173">
        <v>47</v>
      </c>
      <c r="AE61" s="173">
        <v>10</v>
      </c>
      <c r="AF61" s="173">
        <v>41</v>
      </c>
      <c r="AG61" s="173">
        <v>14</v>
      </c>
      <c r="AH61" s="173">
        <v>21</v>
      </c>
      <c r="AI61" s="5"/>
      <c r="AJ61" s="127" t="s">
        <v>31</v>
      </c>
      <c r="AK61" s="173">
        <v>47</v>
      </c>
      <c r="AL61" s="173">
        <v>10</v>
      </c>
      <c r="AM61" s="173">
        <v>41</v>
      </c>
      <c r="AN61" s="173">
        <v>14</v>
      </c>
      <c r="AO61" s="173">
        <v>21</v>
      </c>
    </row>
    <row r="62" spans="10:41">
      <c r="J62" s="23">
        <v>58</v>
      </c>
      <c r="K62" s="167" t="s">
        <v>30</v>
      </c>
      <c r="L62" s="167" t="s">
        <v>28</v>
      </c>
      <c r="M62" s="167" t="s">
        <v>95</v>
      </c>
      <c r="N62" s="167" t="s">
        <v>94</v>
      </c>
      <c r="O62" s="167" t="s">
        <v>16</v>
      </c>
      <c r="Q62" s="166">
        <v>10</v>
      </c>
      <c r="R62" s="166">
        <v>9</v>
      </c>
      <c r="S62" s="166">
        <v>6</v>
      </c>
      <c r="T62" s="166">
        <v>17</v>
      </c>
      <c r="U62" s="166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7" t="s">
        <v>29</v>
      </c>
      <c r="AD62" s="173">
        <v>47</v>
      </c>
      <c r="AE62" s="173">
        <v>10</v>
      </c>
      <c r="AF62" s="173">
        <v>41</v>
      </c>
      <c r="AG62" s="173">
        <v>14</v>
      </c>
      <c r="AH62" s="173">
        <v>21</v>
      </c>
      <c r="AI62" s="5"/>
      <c r="AJ62" s="127" t="s">
        <v>29</v>
      </c>
      <c r="AK62" s="173">
        <v>47</v>
      </c>
      <c r="AL62" s="173">
        <v>10</v>
      </c>
      <c r="AM62" s="173">
        <v>41</v>
      </c>
      <c r="AN62" s="173">
        <v>14</v>
      </c>
      <c r="AO62" s="173">
        <v>21</v>
      </c>
    </row>
    <row r="63" spans="10:41" ht="16.5" customHeight="1">
      <c r="J63" s="166">
        <v>59</v>
      </c>
      <c r="K63" s="167" t="s">
        <v>29</v>
      </c>
      <c r="L63" s="167" t="s">
        <v>80</v>
      </c>
      <c r="M63" s="167" t="s">
        <v>14</v>
      </c>
      <c r="N63" s="167" t="s">
        <v>85</v>
      </c>
      <c r="O63" s="167" t="s">
        <v>13</v>
      </c>
      <c r="Q63" s="166">
        <v>8</v>
      </c>
      <c r="R63" s="166">
        <v>13</v>
      </c>
      <c r="S63" s="166">
        <v>1</v>
      </c>
      <c r="T63" s="166">
        <v>18</v>
      </c>
      <c r="U63" s="166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7" t="s">
        <v>28</v>
      </c>
      <c r="AD63" s="173">
        <v>4</v>
      </c>
      <c r="AE63" s="173">
        <v>15</v>
      </c>
      <c r="AF63" s="173">
        <v>3</v>
      </c>
      <c r="AG63" s="173">
        <v>21</v>
      </c>
      <c r="AH63" s="173">
        <v>21</v>
      </c>
      <c r="AI63" s="5"/>
      <c r="AJ63" s="127" t="s">
        <v>28</v>
      </c>
      <c r="AK63" s="173">
        <v>4</v>
      </c>
      <c r="AL63" s="173">
        <v>15</v>
      </c>
      <c r="AM63" s="173">
        <v>3</v>
      </c>
      <c r="AN63" s="173">
        <v>21</v>
      </c>
      <c r="AO63" s="173">
        <v>21</v>
      </c>
    </row>
    <row r="64" spans="10:41" ht="16.5" customHeight="1">
      <c r="J64" s="23">
        <v>60</v>
      </c>
      <c r="K64" s="167" t="s">
        <v>95</v>
      </c>
      <c r="L64" s="167" t="s">
        <v>28</v>
      </c>
      <c r="M64" s="167" t="s">
        <v>13</v>
      </c>
      <c r="N64" s="167" t="s">
        <v>12</v>
      </c>
      <c r="O64" s="167" t="s">
        <v>28</v>
      </c>
      <c r="Q64" s="166">
        <v>6</v>
      </c>
      <c r="R64" s="166">
        <v>9</v>
      </c>
      <c r="S64" s="166">
        <v>5</v>
      </c>
      <c r="T64" s="166">
        <v>4</v>
      </c>
      <c r="U64" s="166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7" t="s">
        <v>30</v>
      </c>
      <c r="AD64" s="173">
        <v>4</v>
      </c>
      <c r="AE64" s="173">
        <v>17</v>
      </c>
      <c r="AF64" s="173">
        <v>3</v>
      </c>
      <c r="AG64" s="173">
        <v>21</v>
      </c>
      <c r="AH64" s="173">
        <v>21</v>
      </c>
      <c r="AI64" s="5"/>
      <c r="AJ64" s="127" t="s">
        <v>30</v>
      </c>
      <c r="AK64" s="173">
        <v>4</v>
      </c>
      <c r="AL64" s="173">
        <v>17</v>
      </c>
      <c r="AM64" s="173">
        <v>3</v>
      </c>
      <c r="AN64" s="173">
        <v>21</v>
      </c>
      <c r="AO64" s="173">
        <v>21</v>
      </c>
    </row>
    <row r="65" spans="10:41" ht="16.5" customHeight="1">
      <c r="J65" s="166">
        <v>61</v>
      </c>
      <c r="K65" s="167" t="s">
        <v>31</v>
      </c>
      <c r="L65" s="167" t="s">
        <v>30</v>
      </c>
      <c r="M65" s="167" t="s">
        <v>81</v>
      </c>
      <c r="N65" s="167" t="s">
        <v>16</v>
      </c>
      <c r="O65" s="167" t="s">
        <v>29</v>
      </c>
      <c r="Q65" s="166">
        <v>7</v>
      </c>
      <c r="R65" s="166">
        <v>10</v>
      </c>
      <c r="S65" s="166">
        <v>14</v>
      </c>
      <c r="T65" s="166">
        <v>3</v>
      </c>
      <c r="U65" s="166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2" t="s">
        <v>78</v>
      </c>
      <c r="AD65" s="174">
        <v>0</v>
      </c>
      <c r="AE65" s="174">
        <v>15</v>
      </c>
      <c r="AF65" s="174">
        <v>0</v>
      </c>
      <c r="AG65" s="174">
        <v>6</v>
      </c>
      <c r="AH65" s="174">
        <v>0</v>
      </c>
      <c r="AI65" s="5"/>
      <c r="AJ65" s="172" t="s">
        <v>78</v>
      </c>
      <c r="AK65" s="174">
        <v>0</v>
      </c>
      <c r="AL65" s="174">
        <v>15</v>
      </c>
      <c r="AM65" s="174">
        <v>0</v>
      </c>
      <c r="AN65" s="174">
        <v>6</v>
      </c>
      <c r="AO65" s="174">
        <v>0</v>
      </c>
    </row>
    <row r="66" spans="10:41" ht="16.5" customHeight="1">
      <c r="J66" s="23">
        <v>62</v>
      </c>
      <c r="K66" s="167" t="s">
        <v>15</v>
      </c>
      <c r="L66" s="167" t="s">
        <v>79</v>
      </c>
      <c r="M66" s="167" t="s">
        <v>13</v>
      </c>
      <c r="N66" s="167" t="s">
        <v>28</v>
      </c>
      <c r="O66" s="167" t="s">
        <v>28</v>
      </c>
      <c r="Q66" s="166">
        <v>2</v>
      </c>
      <c r="R66" s="166">
        <v>12</v>
      </c>
      <c r="S66" s="166">
        <v>5</v>
      </c>
      <c r="T66" s="166">
        <v>9</v>
      </c>
      <c r="U66" s="166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2" t="s">
        <v>79</v>
      </c>
      <c r="AD66" s="174">
        <v>0</v>
      </c>
      <c r="AE66" s="174">
        <v>18</v>
      </c>
      <c r="AF66" s="174">
        <v>0</v>
      </c>
      <c r="AG66" s="174">
        <v>6</v>
      </c>
      <c r="AH66" s="174">
        <v>0</v>
      </c>
      <c r="AI66" s="5"/>
      <c r="AJ66" s="172" t="s">
        <v>79</v>
      </c>
      <c r="AK66" s="174">
        <v>0</v>
      </c>
      <c r="AL66" s="174">
        <v>18</v>
      </c>
      <c r="AM66" s="174">
        <v>0</v>
      </c>
      <c r="AN66" s="174">
        <v>6</v>
      </c>
      <c r="AO66" s="174">
        <v>0</v>
      </c>
    </row>
    <row r="67" spans="10:41" ht="16.5" customHeight="1">
      <c r="J67" s="166">
        <v>63</v>
      </c>
      <c r="K67" s="167" t="s">
        <v>31</v>
      </c>
      <c r="L67" s="167" t="s">
        <v>85</v>
      </c>
      <c r="M67" s="167" t="s">
        <v>95</v>
      </c>
      <c r="N67" s="167" t="s">
        <v>96</v>
      </c>
      <c r="O67" s="167" t="s">
        <v>16</v>
      </c>
      <c r="Q67" s="166">
        <v>7</v>
      </c>
      <c r="R67" s="166">
        <v>18</v>
      </c>
      <c r="S67" s="166">
        <v>6</v>
      </c>
      <c r="T67" s="166">
        <v>15</v>
      </c>
      <c r="U67" s="166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2" t="s">
        <v>80</v>
      </c>
      <c r="AD67" s="174">
        <v>0</v>
      </c>
      <c r="AE67" s="174">
        <v>18</v>
      </c>
      <c r="AF67" s="174">
        <v>0</v>
      </c>
      <c r="AG67" s="174">
        <v>6</v>
      </c>
      <c r="AH67" s="174">
        <v>0</v>
      </c>
      <c r="AI67" s="5"/>
      <c r="AJ67" s="172" t="s">
        <v>80</v>
      </c>
      <c r="AK67" s="174">
        <v>0</v>
      </c>
      <c r="AL67" s="174">
        <v>18</v>
      </c>
      <c r="AM67" s="174">
        <v>0</v>
      </c>
      <c r="AN67" s="174">
        <v>6</v>
      </c>
      <c r="AO67" s="174">
        <v>0</v>
      </c>
    </row>
    <row r="68" spans="10:41" ht="16.5" customHeight="1">
      <c r="J68" s="23">
        <v>64</v>
      </c>
      <c r="K68" s="167" t="s">
        <v>95</v>
      </c>
      <c r="L68" s="167" t="s">
        <v>16</v>
      </c>
      <c r="M68" s="167" t="s">
        <v>13</v>
      </c>
      <c r="N68" s="167" t="s">
        <v>29</v>
      </c>
      <c r="O68" s="167" t="s">
        <v>30</v>
      </c>
      <c r="Q68" s="166">
        <v>6</v>
      </c>
      <c r="R68" s="166">
        <v>3</v>
      </c>
      <c r="S68" s="166">
        <v>5</v>
      </c>
      <c r="T68" s="166">
        <v>8</v>
      </c>
      <c r="U68" s="166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2" t="s">
        <v>81</v>
      </c>
      <c r="AD68" s="174">
        <v>0</v>
      </c>
      <c r="AE68" s="174">
        <v>13</v>
      </c>
      <c r="AF68" s="174">
        <v>4</v>
      </c>
      <c r="AG68" s="174">
        <v>4</v>
      </c>
      <c r="AH68" s="174">
        <v>0</v>
      </c>
      <c r="AI68" s="5"/>
      <c r="AJ68" s="172" t="s">
        <v>81</v>
      </c>
      <c r="AK68" s="174">
        <v>0</v>
      </c>
      <c r="AL68" s="174">
        <v>13</v>
      </c>
      <c r="AM68" s="174">
        <v>4</v>
      </c>
      <c r="AN68" s="174">
        <v>4</v>
      </c>
      <c r="AO68" s="174">
        <v>0</v>
      </c>
    </row>
    <row r="69" spans="10:41" ht="16.5" customHeight="1">
      <c r="J69" s="166">
        <v>65</v>
      </c>
      <c r="K69" s="167" t="s">
        <v>14</v>
      </c>
      <c r="L69" s="167" t="s">
        <v>16</v>
      </c>
      <c r="M69" s="167" t="s">
        <v>95</v>
      </c>
      <c r="N69" s="167" t="s">
        <v>16</v>
      </c>
      <c r="O69" s="167" t="s">
        <v>28</v>
      </c>
      <c r="Q69" s="166">
        <v>1</v>
      </c>
      <c r="R69" s="166">
        <v>3</v>
      </c>
      <c r="S69" s="166">
        <v>6</v>
      </c>
      <c r="T69" s="166">
        <v>3</v>
      </c>
      <c r="U69" s="166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2" t="s">
        <v>96</v>
      </c>
      <c r="AD69" s="174">
        <v>0</v>
      </c>
      <c r="AE69" s="174">
        <v>7</v>
      </c>
      <c r="AF69" s="174">
        <v>4</v>
      </c>
      <c r="AG69" s="174">
        <v>4</v>
      </c>
      <c r="AH69" s="174">
        <v>0</v>
      </c>
      <c r="AI69" s="5"/>
      <c r="AJ69" s="172" t="s">
        <v>96</v>
      </c>
      <c r="AK69" s="174">
        <v>0</v>
      </c>
      <c r="AL69" s="174">
        <v>7</v>
      </c>
      <c r="AM69" s="174">
        <v>4</v>
      </c>
      <c r="AN69" s="174">
        <v>4</v>
      </c>
      <c r="AO69" s="174">
        <v>0</v>
      </c>
    </row>
    <row r="70" spans="10:41" ht="16.5" customHeight="1">
      <c r="J70" s="23">
        <v>66</v>
      </c>
      <c r="K70" s="167" t="s">
        <v>31</v>
      </c>
      <c r="L70" s="167" t="s">
        <v>29</v>
      </c>
      <c r="M70" s="167" t="s">
        <v>96</v>
      </c>
      <c r="N70" s="167" t="s">
        <v>30</v>
      </c>
      <c r="O70" s="167" t="s">
        <v>95</v>
      </c>
      <c r="Q70" s="166">
        <v>7</v>
      </c>
      <c r="R70" s="166">
        <v>8</v>
      </c>
      <c r="S70" s="166">
        <v>15</v>
      </c>
      <c r="T70" s="166">
        <v>10</v>
      </c>
      <c r="U70" s="166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2" t="s">
        <v>82</v>
      </c>
      <c r="AD70" s="174">
        <v>0</v>
      </c>
      <c r="AE70" s="174">
        <v>10</v>
      </c>
      <c r="AF70" s="174">
        <v>4</v>
      </c>
      <c r="AG70" s="174">
        <v>4</v>
      </c>
      <c r="AH70" s="174">
        <v>0</v>
      </c>
      <c r="AI70" s="5"/>
      <c r="AJ70" s="172" t="s">
        <v>82</v>
      </c>
      <c r="AK70" s="174">
        <v>0</v>
      </c>
      <c r="AL70" s="174">
        <v>10</v>
      </c>
      <c r="AM70" s="174">
        <v>4</v>
      </c>
      <c r="AN70" s="174">
        <v>4</v>
      </c>
      <c r="AO70" s="174">
        <v>0</v>
      </c>
    </row>
    <row r="71" spans="10:41" ht="16.5" customHeight="1">
      <c r="J71" s="166">
        <v>67</v>
      </c>
      <c r="K71" s="167" t="s">
        <v>30</v>
      </c>
      <c r="L71" s="167" t="s">
        <v>78</v>
      </c>
      <c r="M71" s="167" t="s">
        <v>95</v>
      </c>
      <c r="N71" s="167" t="s">
        <v>78</v>
      </c>
      <c r="O71" s="167" t="s">
        <v>15</v>
      </c>
      <c r="Q71" s="166">
        <v>10</v>
      </c>
      <c r="R71" s="166">
        <v>11</v>
      </c>
      <c r="S71" s="166">
        <v>6</v>
      </c>
      <c r="T71" s="166">
        <v>11</v>
      </c>
      <c r="U71" s="166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2" t="s">
        <v>94</v>
      </c>
      <c r="AD71" s="174">
        <v>0</v>
      </c>
      <c r="AE71" s="174">
        <v>10</v>
      </c>
      <c r="AF71" s="174">
        <v>4</v>
      </c>
      <c r="AG71" s="174">
        <v>4</v>
      </c>
      <c r="AH71" s="174">
        <v>0</v>
      </c>
      <c r="AI71" s="5"/>
      <c r="AJ71" s="172" t="s">
        <v>94</v>
      </c>
      <c r="AK71" s="174">
        <v>0</v>
      </c>
      <c r="AL71" s="174">
        <v>10</v>
      </c>
      <c r="AM71" s="174">
        <v>4</v>
      </c>
      <c r="AN71" s="174">
        <v>4</v>
      </c>
      <c r="AO71" s="174">
        <v>0</v>
      </c>
    </row>
    <row r="72" spans="10:41" ht="16.5" customHeight="1">
      <c r="J72" s="23">
        <v>68</v>
      </c>
      <c r="K72" s="167" t="s">
        <v>95</v>
      </c>
      <c r="L72" s="167" t="s">
        <v>14</v>
      </c>
      <c r="M72" s="167" t="s">
        <v>29</v>
      </c>
      <c r="N72" s="167" t="s">
        <v>30</v>
      </c>
      <c r="O72" s="167" t="s">
        <v>95</v>
      </c>
      <c r="Q72" s="166">
        <v>6</v>
      </c>
      <c r="R72" s="166">
        <v>1</v>
      </c>
      <c r="S72" s="166">
        <v>8</v>
      </c>
      <c r="T72" s="166">
        <v>10</v>
      </c>
      <c r="U72" s="166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2" t="s">
        <v>85</v>
      </c>
      <c r="AD72" s="174">
        <v>0</v>
      </c>
      <c r="AE72" s="174">
        <v>15</v>
      </c>
      <c r="AF72" s="174">
        <v>0</v>
      </c>
      <c r="AG72" s="174">
        <v>6</v>
      </c>
      <c r="AH72" s="174">
        <v>0</v>
      </c>
      <c r="AI72" s="5"/>
      <c r="AJ72" s="172" t="s">
        <v>85</v>
      </c>
      <c r="AK72" s="174">
        <v>0</v>
      </c>
      <c r="AL72" s="174">
        <v>15</v>
      </c>
      <c r="AM72" s="174">
        <v>0</v>
      </c>
      <c r="AN72" s="174">
        <v>6</v>
      </c>
      <c r="AO72" s="174">
        <v>0</v>
      </c>
    </row>
    <row r="73" spans="10:41" ht="16.5" customHeight="1">
      <c r="J73" s="166">
        <v>69</v>
      </c>
      <c r="K73" s="167" t="s">
        <v>30</v>
      </c>
      <c r="L73" s="167" t="s">
        <v>87</v>
      </c>
      <c r="M73" s="167" t="s">
        <v>95</v>
      </c>
      <c r="N73" s="167" t="s">
        <v>95</v>
      </c>
      <c r="O73" s="167" t="s">
        <v>31</v>
      </c>
      <c r="Q73" s="166">
        <v>10</v>
      </c>
      <c r="R73" s="166">
        <v>19</v>
      </c>
      <c r="S73" s="166">
        <v>6</v>
      </c>
      <c r="T73" s="166">
        <v>6</v>
      </c>
      <c r="U73" s="166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2" t="s">
        <v>87</v>
      </c>
      <c r="AD73" s="174">
        <v>0</v>
      </c>
      <c r="AE73" s="174">
        <v>12</v>
      </c>
      <c r="AF73" s="174">
        <v>0</v>
      </c>
      <c r="AG73" s="174">
        <v>6</v>
      </c>
      <c r="AH73" s="174">
        <v>0</v>
      </c>
      <c r="AI73" s="5"/>
      <c r="AJ73" s="172" t="s">
        <v>87</v>
      </c>
      <c r="AK73" s="174">
        <v>0</v>
      </c>
      <c r="AL73" s="174">
        <v>12</v>
      </c>
      <c r="AM73" s="174">
        <v>0</v>
      </c>
      <c r="AN73" s="174">
        <v>6</v>
      </c>
      <c r="AO73" s="174">
        <v>0</v>
      </c>
    </row>
    <row r="74" spans="10:41" ht="16.5" customHeight="1">
      <c r="J74" s="23">
        <v>70</v>
      </c>
      <c r="K74" s="167" t="s">
        <v>29</v>
      </c>
      <c r="L74" s="167" t="s">
        <v>28</v>
      </c>
      <c r="M74" s="167" t="s">
        <v>31</v>
      </c>
      <c r="N74" s="167" t="s">
        <v>16</v>
      </c>
      <c r="O74" s="167" t="s">
        <v>12</v>
      </c>
      <c r="Q74" s="166">
        <v>8</v>
      </c>
      <c r="R74" s="166">
        <v>9</v>
      </c>
      <c r="S74" s="166">
        <v>7</v>
      </c>
      <c r="T74" s="166">
        <v>3</v>
      </c>
      <c r="U74" s="166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7">
        <v>194</v>
      </c>
      <c r="AE74" s="97">
        <v>238</v>
      </c>
      <c r="AF74" s="97">
        <v>198</v>
      </c>
      <c r="AG74" s="97">
        <v>214</v>
      </c>
      <c r="AH74" s="97">
        <v>191</v>
      </c>
      <c r="AI74" s="5"/>
      <c r="AK74" s="97">
        <v>194</v>
      </c>
      <c r="AL74" s="97">
        <v>238</v>
      </c>
      <c r="AM74" s="97">
        <v>198</v>
      </c>
      <c r="AN74" s="97">
        <v>214</v>
      </c>
      <c r="AO74" s="97">
        <v>191</v>
      </c>
    </row>
    <row r="75" spans="10:41" ht="16.5" customHeight="1">
      <c r="J75" s="166">
        <v>71</v>
      </c>
      <c r="K75" s="167" t="s">
        <v>13</v>
      </c>
      <c r="L75" s="167" t="s">
        <v>16</v>
      </c>
      <c r="M75" s="167" t="s">
        <v>95</v>
      </c>
      <c r="N75" s="167" t="s">
        <v>14</v>
      </c>
      <c r="O75" s="167" t="s">
        <v>30</v>
      </c>
      <c r="Q75" s="166">
        <v>5</v>
      </c>
      <c r="R75" s="166">
        <v>3</v>
      </c>
      <c r="S75" s="166">
        <v>6</v>
      </c>
      <c r="T75" s="166">
        <v>1</v>
      </c>
      <c r="U75" s="166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7" t="s">
        <v>28</v>
      </c>
      <c r="L76" s="167" t="s">
        <v>79</v>
      </c>
      <c r="M76" s="167" t="s">
        <v>81</v>
      </c>
      <c r="N76" s="167" t="s">
        <v>78</v>
      </c>
      <c r="O76" s="167" t="s">
        <v>31</v>
      </c>
      <c r="Q76" s="166">
        <v>9</v>
      </c>
      <c r="R76" s="166">
        <v>12</v>
      </c>
      <c r="S76" s="166">
        <v>14</v>
      </c>
      <c r="T76" s="166">
        <v>11</v>
      </c>
      <c r="U76" s="166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6">
        <v>73</v>
      </c>
      <c r="K77" s="167" t="s">
        <v>13</v>
      </c>
      <c r="L77" s="167" t="s">
        <v>81</v>
      </c>
      <c r="M77" s="167" t="s">
        <v>13</v>
      </c>
      <c r="N77" s="167" t="s">
        <v>15</v>
      </c>
      <c r="O77" s="167" t="s">
        <v>12</v>
      </c>
      <c r="Q77" s="166">
        <v>5</v>
      </c>
      <c r="R77" s="166">
        <v>14</v>
      </c>
      <c r="S77" s="166">
        <v>5</v>
      </c>
      <c r="T77" s="166">
        <v>2</v>
      </c>
      <c r="U77" s="166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7" t="s">
        <v>31</v>
      </c>
      <c r="L78" s="167" t="s">
        <v>15</v>
      </c>
      <c r="M78" s="167" t="s">
        <v>95</v>
      </c>
      <c r="N78" s="167" t="s">
        <v>28</v>
      </c>
      <c r="O78" s="167" t="s">
        <v>30</v>
      </c>
      <c r="Q78" s="166">
        <v>7</v>
      </c>
      <c r="R78" s="166">
        <v>2</v>
      </c>
      <c r="S78" s="166">
        <v>6</v>
      </c>
      <c r="T78" s="166">
        <v>9</v>
      </c>
      <c r="U78" s="166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6">
        <v>75</v>
      </c>
      <c r="K79" s="167" t="s">
        <v>31</v>
      </c>
      <c r="L79" s="167" t="s">
        <v>30</v>
      </c>
      <c r="M79" s="167" t="s">
        <v>31</v>
      </c>
      <c r="N79" s="167" t="s">
        <v>80</v>
      </c>
      <c r="O79" s="167" t="s">
        <v>31</v>
      </c>
      <c r="Q79" s="166">
        <v>7</v>
      </c>
      <c r="R79" s="166">
        <v>10</v>
      </c>
      <c r="S79" s="166">
        <v>7</v>
      </c>
      <c r="T79" s="166">
        <v>13</v>
      </c>
      <c r="U79" s="166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7" t="s">
        <v>29</v>
      </c>
      <c r="L80" s="167" t="s">
        <v>78</v>
      </c>
      <c r="M80" s="167" t="s">
        <v>30</v>
      </c>
      <c r="N80" s="167" t="s">
        <v>31</v>
      </c>
      <c r="O80" s="167" t="s">
        <v>13</v>
      </c>
      <c r="Q80" s="166">
        <v>8</v>
      </c>
      <c r="R80" s="166">
        <v>11</v>
      </c>
      <c r="S80" s="166">
        <v>10</v>
      </c>
      <c r="T80" s="166">
        <v>7</v>
      </c>
      <c r="U80" s="166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6">
        <v>77</v>
      </c>
      <c r="K81" s="167" t="s">
        <v>31</v>
      </c>
      <c r="L81" s="167" t="s">
        <v>95</v>
      </c>
      <c r="M81" s="167" t="s">
        <v>13</v>
      </c>
      <c r="N81" s="167" t="s">
        <v>29</v>
      </c>
      <c r="O81" s="167" t="s">
        <v>31</v>
      </c>
      <c r="Q81" s="166">
        <v>7</v>
      </c>
      <c r="R81" s="166">
        <v>6</v>
      </c>
      <c r="S81" s="166">
        <v>5</v>
      </c>
      <c r="T81" s="166">
        <v>8</v>
      </c>
      <c r="U81" s="166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7" t="s">
        <v>13</v>
      </c>
      <c r="L82" s="167" t="s">
        <v>79</v>
      </c>
      <c r="M82" s="167" t="s">
        <v>29</v>
      </c>
      <c r="N82" s="167" t="s">
        <v>12</v>
      </c>
      <c r="O82" s="167" t="s">
        <v>13</v>
      </c>
      <c r="Q82" s="166">
        <v>5</v>
      </c>
      <c r="R82" s="166">
        <v>12</v>
      </c>
      <c r="S82" s="166">
        <v>8</v>
      </c>
      <c r="T82" s="166">
        <v>4</v>
      </c>
      <c r="U82" s="166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6">
        <v>79</v>
      </c>
      <c r="K83" s="167" t="s">
        <v>95</v>
      </c>
      <c r="L83" s="167" t="s">
        <v>30</v>
      </c>
      <c r="M83" s="167" t="s">
        <v>95</v>
      </c>
      <c r="N83" s="167" t="s">
        <v>16</v>
      </c>
      <c r="O83" s="167" t="s">
        <v>15</v>
      </c>
      <c r="Q83" s="166">
        <v>6</v>
      </c>
      <c r="R83" s="166">
        <v>10</v>
      </c>
      <c r="S83" s="166">
        <v>6</v>
      </c>
      <c r="T83" s="166">
        <v>3</v>
      </c>
      <c r="U83" s="166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7" t="s">
        <v>29</v>
      </c>
      <c r="L84" s="167" t="s">
        <v>30</v>
      </c>
      <c r="M84" s="167" t="s">
        <v>94</v>
      </c>
      <c r="N84" s="167" t="s">
        <v>14</v>
      </c>
      <c r="O84" s="167" t="s">
        <v>30</v>
      </c>
      <c r="Q84" s="166">
        <v>8</v>
      </c>
      <c r="R84" s="166">
        <v>10</v>
      </c>
      <c r="S84" s="166">
        <v>17</v>
      </c>
      <c r="T84" s="166">
        <v>1</v>
      </c>
      <c r="U84" s="166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6">
        <v>81</v>
      </c>
      <c r="K85" s="167" t="s">
        <v>31</v>
      </c>
      <c r="L85" s="167" t="s">
        <v>82</v>
      </c>
      <c r="M85" s="167" t="s">
        <v>31</v>
      </c>
      <c r="N85" s="167" t="s">
        <v>31</v>
      </c>
      <c r="O85" s="167" t="s">
        <v>29</v>
      </c>
      <c r="Q85" s="166">
        <v>7</v>
      </c>
      <c r="R85" s="166">
        <v>16</v>
      </c>
      <c r="S85" s="166">
        <v>7</v>
      </c>
      <c r="T85" s="166">
        <v>7</v>
      </c>
      <c r="U85" s="166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7" t="s">
        <v>12</v>
      </c>
      <c r="L86" s="167" t="s">
        <v>81</v>
      </c>
      <c r="M86" s="167" t="s">
        <v>12</v>
      </c>
      <c r="N86" s="167" t="s">
        <v>31</v>
      </c>
      <c r="O86" s="167" t="s">
        <v>15</v>
      </c>
      <c r="Q86" s="166">
        <v>4</v>
      </c>
      <c r="R86" s="166">
        <v>14</v>
      </c>
      <c r="S86" s="166">
        <v>4</v>
      </c>
      <c r="T86" s="166">
        <v>7</v>
      </c>
      <c r="U86" s="166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6">
        <v>83</v>
      </c>
      <c r="K87" s="167" t="s">
        <v>95</v>
      </c>
      <c r="L87" s="167" t="s">
        <v>16</v>
      </c>
      <c r="M87" s="167" t="s">
        <v>13</v>
      </c>
      <c r="N87" s="167" t="s">
        <v>13</v>
      </c>
      <c r="O87" s="167" t="s">
        <v>16</v>
      </c>
      <c r="Q87" s="166">
        <v>6</v>
      </c>
      <c r="R87" s="166">
        <v>3</v>
      </c>
      <c r="S87" s="166">
        <v>5</v>
      </c>
      <c r="T87" s="166">
        <v>5</v>
      </c>
      <c r="U87" s="166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7" t="s">
        <v>95</v>
      </c>
      <c r="L88" s="167" t="s">
        <v>28</v>
      </c>
      <c r="M88" s="167" t="s">
        <v>29</v>
      </c>
      <c r="N88" s="167" t="s">
        <v>16</v>
      </c>
      <c r="O88" s="167" t="s">
        <v>12</v>
      </c>
      <c r="Q88" s="166">
        <v>6</v>
      </c>
      <c r="R88" s="166">
        <v>9</v>
      </c>
      <c r="S88" s="166">
        <v>8</v>
      </c>
      <c r="T88" s="166">
        <v>3</v>
      </c>
      <c r="U88" s="166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6">
        <v>85</v>
      </c>
      <c r="K89" s="167" t="s">
        <v>14</v>
      </c>
      <c r="L89" s="167" t="s">
        <v>78</v>
      </c>
      <c r="M89" s="167" t="s">
        <v>29</v>
      </c>
      <c r="N89" s="167" t="s">
        <v>16</v>
      </c>
      <c r="O89" s="167" t="s">
        <v>29</v>
      </c>
      <c r="Q89" s="166">
        <v>1</v>
      </c>
      <c r="R89" s="166">
        <v>11</v>
      </c>
      <c r="S89" s="166">
        <v>8</v>
      </c>
      <c r="T89" s="166">
        <v>3</v>
      </c>
      <c r="U89" s="166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7" t="s">
        <v>29</v>
      </c>
      <c r="L90" s="167" t="s">
        <v>16</v>
      </c>
      <c r="M90" s="167" t="s">
        <v>29</v>
      </c>
      <c r="N90" s="167" t="s">
        <v>16</v>
      </c>
      <c r="O90" s="167" t="s">
        <v>12</v>
      </c>
      <c r="Q90" s="166">
        <v>8</v>
      </c>
      <c r="R90" s="166">
        <v>3</v>
      </c>
      <c r="S90" s="166">
        <v>8</v>
      </c>
      <c r="T90" s="166">
        <v>3</v>
      </c>
      <c r="U90" s="166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6">
        <v>87</v>
      </c>
      <c r="K91" s="167" t="s">
        <v>31</v>
      </c>
      <c r="L91" s="167" t="s">
        <v>14</v>
      </c>
      <c r="M91" s="167" t="s">
        <v>31</v>
      </c>
      <c r="N91" s="167" t="s">
        <v>79</v>
      </c>
      <c r="O91" s="167" t="s">
        <v>12</v>
      </c>
      <c r="Q91" s="166">
        <v>7</v>
      </c>
      <c r="R91" s="166">
        <v>1</v>
      </c>
      <c r="S91" s="166">
        <v>7</v>
      </c>
      <c r="T91" s="166">
        <v>12</v>
      </c>
      <c r="U91" s="166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7" t="s">
        <v>13</v>
      </c>
      <c r="L92" s="167" t="s">
        <v>81</v>
      </c>
      <c r="M92" s="167" t="s">
        <v>95</v>
      </c>
      <c r="N92" s="167" t="s">
        <v>28</v>
      </c>
      <c r="O92" s="167" t="s">
        <v>13</v>
      </c>
      <c r="Q92" s="166">
        <v>5</v>
      </c>
      <c r="R92" s="166">
        <v>14</v>
      </c>
      <c r="S92" s="166">
        <v>6</v>
      </c>
      <c r="T92" s="166">
        <v>9</v>
      </c>
      <c r="U92" s="166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6">
        <v>89</v>
      </c>
      <c r="K93" s="167" t="s">
        <v>13</v>
      </c>
      <c r="L93" s="167" t="s">
        <v>13</v>
      </c>
      <c r="M93" s="167" t="s">
        <v>14</v>
      </c>
      <c r="N93" s="167" t="s">
        <v>30</v>
      </c>
      <c r="O93" s="167" t="s">
        <v>13</v>
      </c>
      <c r="Q93" s="166">
        <v>5</v>
      </c>
      <c r="R93" s="166">
        <v>5</v>
      </c>
      <c r="S93" s="166">
        <v>1</v>
      </c>
      <c r="T93" s="166">
        <v>10</v>
      </c>
      <c r="U93" s="166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7" t="s">
        <v>95</v>
      </c>
      <c r="L94" s="167" t="s">
        <v>30</v>
      </c>
      <c r="M94" s="167" t="s">
        <v>82</v>
      </c>
      <c r="N94" s="167" t="s">
        <v>12</v>
      </c>
      <c r="O94" s="167" t="s">
        <v>14</v>
      </c>
      <c r="Q94" s="166">
        <v>6</v>
      </c>
      <c r="R94" s="166">
        <v>10</v>
      </c>
      <c r="S94" s="166">
        <v>16</v>
      </c>
      <c r="T94" s="166">
        <v>4</v>
      </c>
      <c r="U94" s="166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6">
        <v>91</v>
      </c>
      <c r="K95" s="167" t="s">
        <v>13</v>
      </c>
      <c r="L95" s="167" t="s">
        <v>16</v>
      </c>
      <c r="M95" s="167" t="s">
        <v>29</v>
      </c>
      <c r="N95" s="167" t="s">
        <v>12</v>
      </c>
      <c r="O95" s="167" t="s">
        <v>16</v>
      </c>
      <c r="Q95" s="166">
        <v>5</v>
      </c>
      <c r="R95" s="166">
        <v>3</v>
      </c>
      <c r="S95" s="166">
        <v>8</v>
      </c>
      <c r="T95" s="166">
        <v>4</v>
      </c>
      <c r="U95" s="166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7" t="s">
        <v>29</v>
      </c>
      <c r="L96" s="167" t="s">
        <v>78</v>
      </c>
      <c r="M96" s="167" t="s">
        <v>95</v>
      </c>
      <c r="N96" s="167" t="s">
        <v>28</v>
      </c>
      <c r="O96" s="167" t="s">
        <v>16</v>
      </c>
      <c r="Q96" s="166">
        <v>8</v>
      </c>
      <c r="R96" s="166">
        <v>11</v>
      </c>
      <c r="S96" s="166">
        <v>6</v>
      </c>
      <c r="T96" s="166">
        <v>9</v>
      </c>
      <c r="U96" s="166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6">
        <v>93</v>
      </c>
      <c r="K97" s="167" t="s">
        <v>15</v>
      </c>
      <c r="L97" s="167" t="s">
        <v>30</v>
      </c>
      <c r="M97" s="167" t="s">
        <v>31</v>
      </c>
      <c r="N97" s="167" t="s">
        <v>94</v>
      </c>
      <c r="O97" s="167" t="s">
        <v>31</v>
      </c>
      <c r="Q97" s="166">
        <v>2</v>
      </c>
      <c r="R97" s="166">
        <v>10</v>
      </c>
      <c r="S97" s="166">
        <v>7</v>
      </c>
      <c r="T97" s="166">
        <v>17</v>
      </c>
      <c r="U97" s="166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7" t="s">
        <v>13</v>
      </c>
      <c r="L98" s="167" t="s">
        <v>79</v>
      </c>
      <c r="M98" s="167" t="s">
        <v>13</v>
      </c>
      <c r="N98" s="167" t="s">
        <v>15</v>
      </c>
      <c r="O98" s="167" t="s">
        <v>30</v>
      </c>
      <c r="Q98" s="166">
        <v>5</v>
      </c>
      <c r="R98" s="166">
        <v>12</v>
      </c>
      <c r="S98" s="166">
        <v>5</v>
      </c>
      <c r="T98" s="166">
        <v>2</v>
      </c>
      <c r="U98" s="166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6">
        <v>95</v>
      </c>
      <c r="K99" s="167" t="s">
        <v>13</v>
      </c>
      <c r="L99" s="167" t="s">
        <v>15</v>
      </c>
      <c r="M99" s="167" t="s">
        <v>28</v>
      </c>
      <c r="N99" s="167" t="s">
        <v>30</v>
      </c>
      <c r="O99" s="167" t="s">
        <v>13</v>
      </c>
      <c r="Q99" s="166">
        <v>5</v>
      </c>
      <c r="R99" s="166">
        <v>2</v>
      </c>
      <c r="S99" s="166">
        <v>9</v>
      </c>
      <c r="T99" s="166">
        <v>10</v>
      </c>
      <c r="U99" s="166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7" t="s">
        <v>31</v>
      </c>
      <c r="L100" s="167" t="s">
        <v>13</v>
      </c>
      <c r="M100" s="167" t="s">
        <v>29</v>
      </c>
      <c r="N100" s="167" t="s">
        <v>15</v>
      </c>
      <c r="O100" s="167" t="s">
        <v>15</v>
      </c>
      <c r="Q100" s="166">
        <v>7</v>
      </c>
      <c r="R100" s="166">
        <v>5</v>
      </c>
      <c r="S100" s="166">
        <v>8</v>
      </c>
      <c r="T100" s="166">
        <v>2</v>
      </c>
      <c r="U100" s="166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6">
        <v>97</v>
      </c>
      <c r="K101" s="167" t="s">
        <v>29</v>
      </c>
      <c r="L101" s="167" t="s">
        <v>13</v>
      </c>
      <c r="M101" s="167" t="s">
        <v>13</v>
      </c>
      <c r="N101" s="167" t="s">
        <v>15</v>
      </c>
      <c r="O101" s="167" t="s">
        <v>15</v>
      </c>
      <c r="Q101" s="166">
        <v>8</v>
      </c>
      <c r="R101" s="166">
        <v>5</v>
      </c>
      <c r="S101" s="166">
        <v>5</v>
      </c>
      <c r="T101" s="166">
        <v>2</v>
      </c>
      <c r="U101" s="166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7" t="s">
        <v>14</v>
      </c>
      <c r="L102" s="167" t="s">
        <v>78</v>
      </c>
      <c r="M102" s="167" t="s">
        <v>13</v>
      </c>
      <c r="N102" s="167" t="s">
        <v>13</v>
      </c>
      <c r="O102" s="167" t="s">
        <v>95</v>
      </c>
      <c r="Q102" s="166">
        <v>1</v>
      </c>
      <c r="R102" s="166">
        <v>11</v>
      </c>
      <c r="S102" s="166">
        <v>5</v>
      </c>
      <c r="T102" s="166">
        <v>5</v>
      </c>
      <c r="U102" s="166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6">
        <v>99</v>
      </c>
      <c r="K103" s="167" t="s">
        <v>15</v>
      </c>
      <c r="L103" s="167" t="s">
        <v>96</v>
      </c>
      <c r="M103" s="167" t="s">
        <v>29</v>
      </c>
      <c r="N103" s="167" t="s">
        <v>28</v>
      </c>
      <c r="O103" s="167" t="s">
        <v>28</v>
      </c>
      <c r="Q103" s="166">
        <v>2</v>
      </c>
      <c r="R103" s="166">
        <v>15</v>
      </c>
      <c r="S103" s="166">
        <v>8</v>
      </c>
      <c r="T103" s="166">
        <v>9</v>
      </c>
      <c r="U103" s="166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7" t="s">
        <v>16</v>
      </c>
      <c r="L104" s="167" t="s">
        <v>12</v>
      </c>
      <c r="M104" s="167" t="s">
        <v>31</v>
      </c>
      <c r="N104" s="167" t="s">
        <v>31</v>
      </c>
      <c r="O104" s="167" t="s">
        <v>12</v>
      </c>
      <c r="Q104" s="166">
        <v>3</v>
      </c>
      <c r="R104" s="166">
        <v>4</v>
      </c>
      <c r="S104" s="166">
        <v>7</v>
      </c>
      <c r="T104" s="166">
        <v>7</v>
      </c>
      <c r="U104" s="166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7" t="s">
        <v>28</v>
      </c>
      <c r="L105" s="167" t="s">
        <v>95</v>
      </c>
      <c r="M105" s="167" t="s">
        <v>31</v>
      </c>
      <c r="N105" s="167" t="s">
        <v>29</v>
      </c>
      <c r="O105" s="167" t="s">
        <v>13</v>
      </c>
      <c r="Q105" s="166">
        <v>9</v>
      </c>
      <c r="R105" s="166">
        <v>6</v>
      </c>
      <c r="S105" s="166">
        <v>7</v>
      </c>
      <c r="T105" s="166">
        <v>8</v>
      </c>
      <c r="U105" s="166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6">
        <v>102</v>
      </c>
      <c r="K106" s="167" t="s">
        <v>12</v>
      </c>
      <c r="L106" s="167" t="s">
        <v>95</v>
      </c>
      <c r="M106" s="167" t="s">
        <v>95</v>
      </c>
      <c r="N106" s="167" t="s">
        <v>29</v>
      </c>
      <c r="O106" s="167" t="s">
        <v>28</v>
      </c>
      <c r="Q106" s="166">
        <v>4</v>
      </c>
      <c r="R106" s="166">
        <v>6</v>
      </c>
      <c r="S106" s="166">
        <v>6</v>
      </c>
      <c r="T106" s="166">
        <v>8</v>
      </c>
      <c r="U106" s="166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7" t="s">
        <v>29</v>
      </c>
      <c r="L107" s="167" t="s">
        <v>96</v>
      </c>
      <c r="M107" s="167" t="s">
        <v>16</v>
      </c>
      <c r="N107" s="167" t="s">
        <v>13</v>
      </c>
      <c r="O107" s="167" t="s">
        <v>30</v>
      </c>
      <c r="Q107" s="166">
        <v>8</v>
      </c>
      <c r="R107" s="166">
        <v>15</v>
      </c>
      <c r="S107" s="166">
        <v>3</v>
      </c>
      <c r="T107" s="166">
        <v>5</v>
      </c>
      <c r="U107" s="166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6">
        <v>104</v>
      </c>
      <c r="K108" s="167" t="s">
        <v>13</v>
      </c>
      <c r="L108" s="167" t="s">
        <v>30</v>
      </c>
      <c r="M108" s="167" t="s">
        <v>29</v>
      </c>
      <c r="N108" s="167" t="s">
        <v>30</v>
      </c>
      <c r="O108" s="167" t="s">
        <v>30</v>
      </c>
      <c r="Q108" s="166">
        <v>5</v>
      </c>
      <c r="R108" s="166">
        <v>10</v>
      </c>
      <c r="S108" s="166">
        <v>8</v>
      </c>
      <c r="T108" s="166">
        <v>10</v>
      </c>
      <c r="U108" s="166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7" t="s">
        <v>30</v>
      </c>
      <c r="L109" s="167" t="s">
        <v>79</v>
      </c>
      <c r="M109" s="167" t="s">
        <v>31</v>
      </c>
      <c r="N109" s="167" t="s">
        <v>28</v>
      </c>
      <c r="O109" s="167" t="s">
        <v>16</v>
      </c>
      <c r="Q109" s="166">
        <v>10</v>
      </c>
      <c r="R109" s="166">
        <v>12</v>
      </c>
      <c r="S109" s="166">
        <v>7</v>
      </c>
      <c r="T109" s="166">
        <v>9</v>
      </c>
      <c r="U109" s="166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6">
        <v>106</v>
      </c>
      <c r="K110" s="167" t="s">
        <v>29</v>
      </c>
      <c r="L110" s="167" t="s">
        <v>12</v>
      </c>
      <c r="M110" s="167" t="s">
        <v>13</v>
      </c>
      <c r="N110" s="167" t="s">
        <v>14</v>
      </c>
      <c r="O110" s="167" t="s">
        <v>28</v>
      </c>
      <c r="Q110" s="166">
        <v>8</v>
      </c>
      <c r="R110" s="166">
        <v>4</v>
      </c>
      <c r="S110" s="166">
        <v>5</v>
      </c>
      <c r="T110" s="166">
        <v>1</v>
      </c>
      <c r="U110" s="166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7" t="s">
        <v>29</v>
      </c>
      <c r="L111" s="167" t="s">
        <v>87</v>
      </c>
      <c r="M111" s="167" t="s">
        <v>14</v>
      </c>
      <c r="N111" s="167" t="s">
        <v>95</v>
      </c>
      <c r="O111" s="167" t="s">
        <v>12</v>
      </c>
      <c r="Q111" s="166">
        <v>8</v>
      </c>
      <c r="R111" s="166">
        <v>19</v>
      </c>
      <c r="S111" s="166">
        <v>1</v>
      </c>
      <c r="T111" s="166">
        <v>6</v>
      </c>
      <c r="U111" s="166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6">
        <v>108</v>
      </c>
      <c r="K112" s="167" t="s">
        <v>29</v>
      </c>
      <c r="L112" s="167" t="s">
        <v>85</v>
      </c>
      <c r="M112" s="167" t="s">
        <v>96</v>
      </c>
      <c r="N112" s="167" t="s">
        <v>15</v>
      </c>
      <c r="O112" s="167" t="s">
        <v>16</v>
      </c>
      <c r="Q112" s="166">
        <v>8</v>
      </c>
      <c r="R112" s="166">
        <v>18</v>
      </c>
      <c r="S112" s="166">
        <v>15</v>
      </c>
      <c r="T112" s="166">
        <v>2</v>
      </c>
      <c r="U112" s="166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7" t="s">
        <v>31</v>
      </c>
      <c r="L113" s="167" t="s">
        <v>95</v>
      </c>
      <c r="M113" s="167" t="s">
        <v>82</v>
      </c>
      <c r="N113" s="167" t="s">
        <v>15</v>
      </c>
      <c r="O113" s="167" t="s">
        <v>15</v>
      </c>
      <c r="Q113" s="166">
        <v>7</v>
      </c>
      <c r="R113" s="166">
        <v>6</v>
      </c>
      <c r="S113" s="166">
        <v>16</v>
      </c>
      <c r="T113" s="166">
        <v>2</v>
      </c>
      <c r="U113" s="166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6">
        <v>110</v>
      </c>
      <c r="K114" s="167" t="s">
        <v>95</v>
      </c>
      <c r="L114" s="167" t="s">
        <v>94</v>
      </c>
      <c r="M114" s="167" t="s">
        <v>29</v>
      </c>
      <c r="N114" s="167" t="s">
        <v>15</v>
      </c>
      <c r="O114" s="167" t="s">
        <v>13</v>
      </c>
      <c r="Q114" s="166">
        <v>6</v>
      </c>
      <c r="R114" s="166">
        <v>17</v>
      </c>
      <c r="S114" s="166">
        <v>8</v>
      </c>
      <c r="T114" s="166">
        <v>2</v>
      </c>
      <c r="U114" s="166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7" t="s">
        <v>13</v>
      </c>
      <c r="L115" s="167" t="s">
        <v>29</v>
      </c>
      <c r="M115" s="167" t="s">
        <v>13</v>
      </c>
      <c r="N115" s="167" t="s">
        <v>30</v>
      </c>
      <c r="O115" s="167" t="s">
        <v>13</v>
      </c>
      <c r="Q115" s="166">
        <v>5</v>
      </c>
      <c r="R115" s="166">
        <v>8</v>
      </c>
      <c r="S115" s="166">
        <v>5</v>
      </c>
      <c r="T115" s="166">
        <v>10</v>
      </c>
      <c r="U115" s="166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6">
        <v>112</v>
      </c>
      <c r="K116" s="167" t="s">
        <v>31</v>
      </c>
      <c r="L116" s="167" t="s">
        <v>28</v>
      </c>
      <c r="M116" s="167" t="s">
        <v>95</v>
      </c>
      <c r="N116" s="167" t="s">
        <v>29</v>
      </c>
      <c r="O116" s="167" t="s">
        <v>31</v>
      </c>
      <c r="Q116" s="166">
        <v>7</v>
      </c>
      <c r="R116" s="166">
        <v>9</v>
      </c>
      <c r="S116" s="166">
        <v>6</v>
      </c>
      <c r="T116" s="166">
        <v>8</v>
      </c>
      <c r="U116" s="166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7" t="s">
        <v>95</v>
      </c>
      <c r="L117" s="167" t="s">
        <v>85</v>
      </c>
      <c r="M117" s="167" t="s">
        <v>94</v>
      </c>
      <c r="N117" s="167" t="s">
        <v>30</v>
      </c>
      <c r="O117" s="167" t="s">
        <v>16</v>
      </c>
      <c r="Q117" s="166">
        <v>6</v>
      </c>
      <c r="R117" s="166">
        <v>18</v>
      </c>
      <c r="S117" s="166">
        <v>17</v>
      </c>
      <c r="T117" s="166">
        <v>10</v>
      </c>
      <c r="U117" s="166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6">
        <v>114</v>
      </c>
      <c r="K118" s="167" t="s">
        <v>29</v>
      </c>
      <c r="L118" s="167" t="s">
        <v>80</v>
      </c>
      <c r="M118" s="167" t="s">
        <v>31</v>
      </c>
      <c r="N118" s="167" t="s">
        <v>16</v>
      </c>
      <c r="O118" s="167" t="s">
        <v>95</v>
      </c>
      <c r="Q118" s="166">
        <v>8</v>
      </c>
      <c r="R118" s="166">
        <v>13</v>
      </c>
      <c r="S118" s="166">
        <v>7</v>
      </c>
      <c r="T118" s="166">
        <v>3</v>
      </c>
      <c r="U118" s="166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7" t="s">
        <v>31</v>
      </c>
      <c r="L119" s="167" t="s">
        <v>29</v>
      </c>
      <c r="M119" s="167" t="s">
        <v>95</v>
      </c>
      <c r="N119" s="167" t="s">
        <v>13</v>
      </c>
      <c r="O119" s="167" t="s">
        <v>14</v>
      </c>
      <c r="Q119" s="166">
        <v>7</v>
      </c>
      <c r="R119" s="166">
        <v>8</v>
      </c>
      <c r="S119" s="166">
        <v>6</v>
      </c>
      <c r="T119" s="166">
        <v>5</v>
      </c>
      <c r="U119" s="166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6">
        <v>116</v>
      </c>
      <c r="K120" s="167" t="s">
        <v>13</v>
      </c>
      <c r="L120" s="167" t="s">
        <v>29</v>
      </c>
      <c r="M120" s="167" t="s">
        <v>81</v>
      </c>
      <c r="N120" s="167" t="s">
        <v>14</v>
      </c>
      <c r="O120" s="167" t="s">
        <v>31</v>
      </c>
      <c r="Q120" s="166">
        <v>5</v>
      </c>
      <c r="R120" s="166">
        <v>8</v>
      </c>
      <c r="S120" s="166">
        <v>14</v>
      </c>
      <c r="T120" s="166">
        <v>1</v>
      </c>
      <c r="U120" s="166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7" t="s">
        <v>31</v>
      </c>
      <c r="L121" s="167" t="s">
        <v>13</v>
      </c>
      <c r="M121" s="167" t="s">
        <v>95</v>
      </c>
      <c r="N121" s="167" t="s">
        <v>12</v>
      </c>
      <c r="O121" s="167" t="s">
        <v>16</v>
      </c>
      <c r="Q121" s="166">
        <v>7</v>
      </c>
      <c r="R121" s="166">
        <v>5</v>
      </c>
      <c r="S121" s="166">
        <v>6</v>
      </c>
      <c r="T121" s="166">
        <v>4</v>
      </c>
      <c r="U121" s="166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6">
        <v>118</v>
      </c>
      <c r="K122" s="167" t="s">
        <v>31</v>
      </c>
      <c r="L122" s="167" t="s">
        <v>81</v>
      </c>
      <c r="M122" s="167" t="s">
        <v>31</v>
      </c>
      <c r="N122" s="167" t="s">
        <v>31</v>
      </c>
      <c r="O122" s="167" t="s">
        <v>15</v>
      </c>
      <c r="Q122" s="166">
        <v>7</v>
      </c>
      <c r="R122" s="166">
        <v>14</v>
      </c>
      <c r="S122" s="166">
        <v>7</v>
      </c>
      <c r="T122" s="166">
        <v>7</v>
      </c>
      <c r="U122" s="166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7" t="s">
        <v>13</v>
      </c>
      <c r="L123" s="167" t="s">
        <v>13</v>
      </c>
      <c r="M123" s="167" t="s">
        <v>31</v>
      </c>
      <c r="N123" s="167" t="s">
        <v>31</v>
      </c>
      <c r="O123" s="167" t="s">
        <v>16</v>
      </c>
      <c r="Q123" s="166">
        <v>5</v>
      </c>
      <c r="R123" s="166">
        <v>5</v>
      </c>
      <c r="S123" s="166">
        <v>7</v>
      </c>
      <c r="T123" s="166">
        <v>7</v>
      </c>
      <c r="U123" s="166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6">
        <v>120</v>
      </c>
      <c r="K124" s="167" t="s">
        <v>13</v>
      </c>
      <c r="L124" s="167" t="s">
        <v>30</v>
      </c>
      <c r="M124" s="167" t="s">
        <v>95</v>
      </c>
      <c r="N124" s="167" t="s">
        <v>28</v>
      </c>
      <c r="O124" s="167" t="s">
        <v>12</v>
      </c>
      <c r="Q124" s="166">
        <v>5</v>
      </c>
      <c r="R124" s="166">
        <v>10</v>
      </c>
      <c r="S124" s="166">
        <v>6</v>
      </c>
      <c r="T124" s="166">
        <v>9</v>
      </c>
      <c r="U124" s="166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7" t="s">
        <v>31</v>
      </c>
      <c r="L125" s="167" t="s">
        <v>16</v>
      </c>
      <c r="M125" s="167" t="s">
        <v>95</v>
      </c>
      <c r="N125" s="167" t="s">
        <v>16</v>
      </c>
      <c r="O125" s="167" t="s">
        <v>13</v>
      </c>
      <c r="Q125" s="166">
        <v>7</v>
      </c>
      <c r="R125" s="166">
        <v>3</v>
      </c>
      <c r="S125" s="166">
        <v>6</v>
      </c>
      <c r="T125" s="166">
        <v>3</v>
      </c>
      <c r="U125" s="166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6">
        <v>122</v>
      </c>
      <c r="K126" s="167" t="s">
        <v>95</v>
      </c>
      <c r="L126" s="167" t="s">
        <v>85</v>
      </c>
      <c r="M126" s="167" t="s">
        <v>14</v>
      </c>
      <c r="N126" s="167" t="s">
        <v>80</v>
      </c>
      <c r="O126" s="167" t="s">
        <v>28</v>
      </c>
      <c r="Q126" s="166">
        <v>6</v>
      </c>
      <c r="R126" s="166">
        <v>18</v>
      </c>
      <c r="S126" s="166">
        <v>1</v>
      </c>
      <c r="T126" s="166">
        <v>13</v>
      </c>
      <c r="U126" s="166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7" t="s">
        <v>29</v>
      </c>
      <c r="L127" s="167" t="s">
        <v>30</v>
      </c>
      <c r="M127" s="167" t="s">
        <v>29</v>
      </c>
      <c r="N127" s="167" t="s">
        <v>79</v>
      </c>
      <c r="O127" s="167" t="s">
        <v>16</v>
      </c>
      <c r="Q127" s="166">
        <v>8</v>
      </c>
      <c r="R127" s="166">
        <v>10</v>
      </c>
      <c r="S127" s="166">
        <v>8</v>
      </c>
      <c r="T127" s="166">
        <v>12</v>
      </c>
      <c r="U127" s="166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6">
        <v>124</v>
      </c>
      <c r="K128" s="167" t="s">
        <v>13</v>
      </c>
      <c r="L128" s="167" t="s">
        <v>87</v>
      </c>
      <c r="M128" s="167" t="s">
        <v>15</v>
      </c>
      <c r="N128" s="167" t="s">
        <v>30</v>
      </c>
      <c r="O128" s="167" t="s">
        <v>30</v>
      </c>
      <c r="Q128" s="166">
        <v>5</v>
      </c>
      <c r="R128" s="166">
        <v>19</v>
      </c>
      <c r="S128" s="166">
        <v>2</v>
      </c>
      <c r="T128" s="166">
        <v>10</v>
      </c>
      <c r="U128" s="166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7" t="s">
        <v>31</v>
      </c>
      <c r="L129" s="167" t="s">
        <v>15</v>
      </c>
      <c r="M129" s="167" t="s">
        <v>13</v>
      </c>
      <c r="N129" s="167" t="s">
        <v>30</v>
      </c>
      <c r="O129" s="167" t="s">
        <v>16</v>
      </c>
      <c r="Q129" s="166">
        <v>7</v>
      </c>
      <c r="R129" s="166">
        <v>2</v>
      </c>
      <c r="S129" s="166">
        <v>5</v>
      </c>
      <c r="T129" s="166">
        <v>10</v>
      </c>
      <c r="U129" s="166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6">
        <v>126</v>
      </c>
      <c r="K130" s="167" t="s">
        <v>29</v>
      </c>
      <c r="L130" s="167" t="s">
        <v>85</v>
      </c>
      <c r="M130" s="167" t="s">
        <v>29</v>
      </c>
      <c r="N130" s="167" t="s">
        <v>30</v>
      </c>
      <c r="O130" s="167" t="s">
        <v>15</v>
      </c>
      <c r="Q130" s="166">
        <v>8</v>
      </c>
      <c r="R130" s="166">
        <v>18</v>
      </c>
      <c r="S130" s="166">
        <v>8</v>
      </c>
      <c r="T130" s="166">
        <v>10</v>
      </c>
      <c r="U130" s="166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7" t="s">
        <v>95</v>
      </c>
      <c r="L131" s="167" t="s">
        <v>12</v>
      </c>
      <c r="M131" s="167" t="s">
        <v>31</v>
      </c>
      <c r="N131" s="167" t="s">
        <v>12</v>
      </c>
      <c r="O131" s="167" t="s">
        <v>12</v>
      </c>
      <c r="Q131" s="166">
        <v>6</v>
      </c>
      <c r="R131" s="166">
        <v>4</v>
      </c>
      <c r="S131" s="166">
        <v>7</v>
      </c>
      <c r="T131" s="166">
        <v>4</v>
      </c>
      <c r="U131" s="166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6">
        <v>128</v>
      </c>
      <c r="K132" s="167" t="s">
        <v>95</v>
      </c>
      <c r="L132" s="167" t="s">
        <v>87</v>
      </c>
      <c r="M132" s="167" t="s">
        <v>31</v>
      </c>
      <c r="N132" s="167" t="s">
        <v>95</v>
      </c>
      <c r="O132" s="167" t="s">
        <v>12</v>
      </c>
      <c r="Q132" s="166">
        <v>6</v>
      </c>
      <c r="R132" s="166">
        <v>19</v>
      </c>
      <c r="S132" s="166">
        <v>7</v>
      </c>
      <c r="T132" s="166">
        <v>6</v>
      </c>
      <c r="U132" s="166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7" t="s">
        <v>13</v>
      </c>
      <c r="L133" s="167" t="s">
        <v>87</v>
      </c>
      <c r="M133" s="167" t="s">
        <v>13</v>
      </c>
      <c r="N133" s="167" t="s">
        <v>30</v>
      </c>
      <c r="O133" s="167" t="s">
        <v>30</v>
      </c>
      <c r="Q133" s="166">
        <v>5</v>
      </c>
      <c r="R133" s="166">
        <v>19</v>
      </c>
      <c r="S133" s="166">
        <v>5</v>
      </c>
      <c r="T133" s="166">
        <v>10</v>
      </c>
      <c r="U133" s="166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6">
        <v>130</v>
      </c>
      <c r="K134" s="167" t="s">
        <v>29</v>
      </c>
      <c r="L134" s="167" t="s">
        <v>15</v>
      </c>
      <c r="M134" s="167" t="s">
        <v>13</v>
      </c>
      <c r="N134" s="167" t="s">
        <v>12</v>
      </c>
      <c r="O134" s="167" t="s">
        <v>28</v>
      </c>
      <c r="Q134" s="166">
        <v>8</v>
      </c>
      <c r="R134" s="166">
        <v>2</v>
      </c>
      <c r="S134" s="166">
        <v>5</v>
      </c>
      <c r="T134" s="166">
        <v>4</v>
      </c>
      <c r="U134" s="166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7" t="s">
        <v>29</v>
      </c>
      <c r="L135" s="167" t="s">
        <v>80</v>
      </c>
      <c r="M135" s="167" t="s">
        <v>31</v>
      </c>
      <c r="N135" s="167" t="s">
        <v>13</v>
      </c>
      <c r="O135" s="167" t="s">
        <v>95</v>
      </c>
      <c r="Q135" s="166">
        <v>8</v>
      </c>
      <c r="R135" s="166">
        <v>13</v>
      </c>
      <c r="S135" s="166">
        <v>7</v>
      </c>
      <c r="T135" s="166">
        <v>5</v>
      </c>
      <c r="U135" s="166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6">
        <v>132</v>
      </c>
      <c r="K136" s="167" t="s">
        <v>31</v>
      </c>
      <c r="L136" s="167" t="s">
        <v>29</v>
      </c>
      <c r="M136" s="167" t="s">
        <v>82</v>
      </c>
      <c r="N136" s="167" t="s">
        <v>79</v>
      </c>
      <c r="O136" s="167" t="s">
        <v>15</v>
      </c>
      <c r="Q136" s="166">
        <v>7</v>
      </c>
      <c r="R136" s="166">
        <v>8</v>
      </c>
      <c r="S136" s="166">
        <v>16</v>
      </c>
      <c r="T136" s="166">
        <v>12</v>
      </c>
      <c r="U136" s="166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7" t="s">
        <v>95</v>
      </c>
      <c r="L137" s="167" t="s">
        <v>12</v>
      </c>
      <c r="M137" s="167" t="s">
        <v>31</v>
      </c>
      <c r="N137" s="167" t="s">
        <v>15</v>
      </c>
      <c r="O137" s="167" t="s">
        <v>13</v>
      </c>
      <c r="Q137" s="166">
        <v>6</v>
      </c>
      <c r="R137" s="166">
        <v>4</v>
      </c>
      <c r="S137" s="166">
        <v>7</v>
      </c>
      <c r="T137" s="166">
        <v>2</v>
      </c>
      <c r="U137" s="166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6">
        <v>134</v>
      </c>
      <c r="K138" s="167" t="s">
        <v>29</v>
      </c>
      <c r="L138" s="167" t="s">
        <v>81</v>
      </c>
      <c r="M138" s="167" t="s">
        <v>13</v>
      </c>
      <c r="N138" s="167" t="s">
        <v>28</v>
      </c>
      <c r="O138" s="167" t="s">
        <v>16</v>
      </c>
      <c r="Q138" s="166">
        <v>8</v>
      </c>
      <c r="R138" s="166">
        <v>14</v>
      </c>
      <c r="S138" s="166">
        <v>5</v>
      </c>
      <c r="T138" s="166">
        <v>9</v>
      </c>
      <c r="U138" s="166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7" t="s">
        <v>31</v>
      </c>
      <c r="L139" s="167" t="s">
        <v>15</v>
      </c>
      <c r="M139" s="167" t="s">
        <v>29</v>
      </c>
      <c r="N139" s="167" t="s">
        <v>85</v>
      </c>
      <c r="O139" s="167" t="s">
        <v>30</v>
      </c>
      <c r="Q139" s="166">
        <v>7</v>
      </c>
      <c r="R139" s="166">
        <v>2</v>
      </c>
      <c r="S139" s="166">
        <v>8</v>
      </c>
      <c r="T139" s="166">
        <v>18</v>
      </c>
      <c r="U139" s="166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6">
        <v>136</v>
      </c>
      <c r="K140" s="167" t="s">
        <v>13</v>
      </c>
      <c r="L140" s="167" t="s">
        <v>31</v>
      </c>
      <c r="M140" s="167" t="s">
        <v>13</v>
      </c>
      <c r="N140" s="167" t="s">
        <v>28</v>
      </c>
      <c r="O140" s="167" t="s">
        <v>31</v>
      </c>
      <c r="Q140" s="166">
        <v>5</v>
      </c>
      <c r="R140" s="166">
        <v>7</v>
      </c>
      <c r="S140" s="166">
        <v>5</v>
      </c>
      <c r="T140" s="166">
        <v>9</v>
      </c>
      <c r="U140" s="166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7" t="s">
        <v>29</v>
      </c>
      <c r="L141" s="167" t="s">
        <v>82</v>
      </c>
      <c r="M141" s="167" t="s">
        <v>95</v>
      </c>
      <c r="N141" s="167" t="s">
        <v>15</v>
      </c>
      <c r="O141" s="167" t="s">
        <v>28</v>
      </c>
      <c r="Q141" s="166">
        <v>8</v>
      </c>
      <c r="R141" s="166">
        <v>16</v>
      </c>
      <c r="S141" s="166">
        <v>6</v>
      </c>
      <c r="T141" s="166">
        <v>2</v>
      </c>
      <c r="U141" s="166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6">
        <v>138</v>
      </c>
      <c r="K142" s="167" t="s">
        <v>31</v>
      </c>
      <c r="L142" s="167" t="s">
        <v>31</v>
      </c>
      <c r="M142" s="167" t="s">
        <v>94</v>
      </c>
      <c r="N142" s="167" t="s">
        <v>95</v>
      </c>
      <c r="O142" s="167" t="s">
        <v>12</v>
      </c>
      <c r="Q142" s="166">
        <v>7</v>
      </c>
      <c r="R142" s="166">
        <v>7</v>
      </c>
      <c r="S142" s="166">
        <v>17</v>
      </c>
      <c r="T142" s="166">
        <v>6</v>
      </c>
      <c r="U142" s="166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7" t="s">
        <v>13</v>
      </c>
      <c r="L143" s="167" t="s">
        <v>16</v>
      </c>
      <c r="M143" s="167" t="s">
        <v>29</v>
      </c>
      <c r="N143" s="167" t="s">
        <v>12</v>
      </c>
      <c r="O143" s="167" t="s">
        <v>31</v>
      </c>
      <c r="Q143" s="166">
        <v>5</v>
      </c>
      <c r="R143" s="166">
        <v>3</v>
      </c>
      <c r="S143" s="166">
        <v>8</v>
      </c>
      <c r="T143" s="166">
        <v>4</v>
      </c>
      <c r="U143" s="166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6">
        <v>140</v>
      </c>
      <c r="K144" s="167" t="s">
        <v>95</v>
      </c>
      <c r="L144" s="167" t="s">
        <v>82</v>
      </c>
      <c r="M144" s="167" t="s">
        <v>13</v>
      </c>
      <c r="N144" s="167" t="s">
        <v>29</v>
      </c>
      <c r="O144" s="167" t="s">
        <v>31</v>
      </c>
      <c r="Q144" s="166">
        <v>6</v>
      </c>
      <c r="R144" s="166">
        <v>16</v>
      </c>
      <c r="S144" s="166">
        <v>5</v>
      </c>
      <c r="T144" s="166">
        <v>8</v>
      </c>
      <c r="U144" s="166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7" t="s">
        <v>31</v>
      </c>
      <c r="L145" s="167" t="s">
        <v>31</v>
      </c>
      <c r="M145" s="167" t="s">
        <v>13</v>
      </c>
      <c r="N145" s="167" t="s">
        <v>31</v>
      </c>
      <c r="O145" s="167" t="s">
        <v>14</v>
      </c>
      <c r="Q145" s="166">
        <v>7</v>
      </c>
      <c r="R145" s="166">
        <v>7</v>
      </c>
      <c r="S145" s="166">
        <v>5</v>
      </c>
      <c r="T145" s="166">
        <v>7</v>
      </c>
      <c r="U145" s="166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6">
        <v>142</v>
      </c>
      <c r="K146" s="167" t="s">
        <v>95</v>
      </c>
      <c r="L146" s="167" t="s">
        <v>95</v>
      </c>
      <c r="M146" s="167" t="s">
        <v>13</v>
      </c>
      <c r="N146" s="167" t="s">
        <v>13</v>
      </c>
      <c r="O146" s="167" t="s">
        <v>95</v>
      </c>
      <c r="Q146" s="166">
        <v>6</v>
      </c>
      <c r="R146" s="166">
        <v>6</v>
      </c>
      <c r="S146" s="166">
        <v>5</v>
      </c>
      <c r="T146" s="166">
        <v>5</v>
      </c>
      <c r="U146" s="166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7" t="s">
        <v>13</v>
      </c>
      <c r="L147" s="167" t="s">
        <v>79</v>
      </c>
      <c r="M147" s="167" t="s">
        <v>95</v>
      </c>
      <c r="N147" s="167" t="s">
        <v>13</v>
      </c>
      <c r="O147" s="167" t="s">
        <v>31</v>
      </c>
      <c r="Q147" s="166">
        <v>5</v>
      </c>
      <c r="R147" s="166">
        <v>12</v>
      </c>
      <c r="S147" s="166">
        <v>6</v>
      </c>
      <c r="T147" s="166">
        <v>5</v>
      </c>
      <c r="U147" s="166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6">
        <v>144</v>
      </c>
      <c r="K148" s="167" t="s">
        <v>31</v>
      </c>
      <c r="L148" s="167" t="s">
        <v>28</v>
      </c>
      <c r="M148" s="167" t="s">
        <v>31</v>
      </c>
      <c r="N148" s="167" t="s">
        <v>31</v>
      </c>
      <c r="O148" s="167" t="s">
        <v>95</v>
      </c>
      <c r="Q148" s="166">
        <v>7</v>
      </c>
      <c r="R148" s="166">
        <v>9</v>
      </c>
      <c r="S148" s="166">
        <v>7</v>
      </c>
      <c r="T148" s="166">
        <v>7</v>
      </c>
      <c r="U148" s="166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7" t="s">
        <v>29</v>
      </c>
      <c r="L149" s="167" t="s">
        <v>14</v>
      </c>
      <c r="M149" s="167" t="s">
        <v>31</v>
      </c>
      <c r="N149" s="167" t="s">
        <v>12</v>
      </c>
      <c r="O149" s="167" t="s">
        <v>16</v>
      </c>
      <c r="Q149" s="166">
        <v>8</v>
      </c>
      <c r="R149" s="166">
        <v>1</v>
      </c>
      <c r="S149" s="166">
        <v>7</v>
      </c>
      <c r="T149" s="166">
        <v>4</v>
      </c>
      <c r="U149" s="166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6">
        <v>146</v>
      </c>
      <c r="K150" s="167" t="s">
        <v>31</v>
      </c>
      <c r="L150" s="167" t="s">
        <v>30</v>
      </c>
      <c r="M150" s="167" t="s">
        <v>31</v>
      </c>
      <c r="N150" s="167" t="s">
        <v>12</v>
      </c>
      <c r="O150" s="167" t="s">
        <v>95</v>
      </c>
      <c r="Q150" s="166">
        <v>7</v>
      </c>
      <c r="R150" s="166">
        <v>10</v>
      </c>
      <c r="S150" s="166">
        <v>7</v>
      </c>
      <c r="T150" s="166">
        <v>4</v>
      </c>
      <c r="U150" s="166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7" t="s">
        <v>95</v>
      </c>
      <c r="L151" s="167" t="s">
        <v>87</v>
      </c>
      <c r="M151" s="167" t="s">
        <v>95</v>
      </c>
      <c r="N151" s="167" t="s">
        <v>12</v>
      </c>
      <c r="O151" s="167" t="s">
        <v>15</v>
      </c>
      <c r="Q151" s="166">
        <v>6</v>
      </c>
      <c r="R151" s="166">
        <v>19</v>
      </c>
      <c r="S151" s="166">
        <v>6</v>
      </c>
      <c r="T151" s="166">
        <v>4</v>
      </c>
      <c r="U151" s="166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6">
        <v>148</v>
      </c>
      <c r="K152" s="167" t="s">
        <v>12</v>
      </c>
      <c r="L152" s="167" t="s">
        <v>16</v>
      </c>
      <c r="M152" s="167" t="s">
        <v>13</v>
      </c>
      <c r="N152" s="167" t="s">
        <v>30</v>
      </c>
      <c r="O152" s="167" t="s">
        <v>14</v>
      </c>
      <c r="Q152" s="166">
        <v>4</v>
      </c>
      <c r="R152" s="166">
        <v>3</v>
      </c>
      <c r="S152" s="166">
        <v>5</v>
      </c>
      <c r="T152" s="166">
        <v>10</v>
      </c>
      <c r="U152" s="166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7" t="s">
        <v>31</v>
      </c>
      <c r="L153" s="167" t="s">
        <v>12</v>
      </c>
      <c r="M153" s="167" t="s">
        <v>16</v>
      </c>
      <c r="N153" s="167" t="s">
        <v>80</v>
      </c>
      <c r="O153" s="167" t="s">
        <v>95</v>
      </c>
      <c r="Q153" s="166">
        <v>7</v>
      </c>
      <c r="R153" s="166">
        <v>4</v>
      </c>
      <c r="S153" s="166">
        <v>3</v>
      </c>
      <c r="T153" s="166">
        <v>13</v>
      </c>
      <c r="U153" s="166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6">
        <v>150</v>
      </c>
      <c r="K154" s="167" t="s">
        <v>31</v>
      </c>
      <c r="L154" s="167" t="s">
        <v>82</v>
      </c>
      <c r="M154" s="167" t="s">
        <v>29</v>
      </c>
      <c r="N154" s="167" t="s">
        <v>28</v>
      </c>
      <c r="O154" s="167" t="s">
        <v>28</v>
      </c>
      <c r="Q154" s="166">
        <v>7</v>
      </c>
      <c r="R154" s="166">
        <v>16</v>
      </c>
      <c r="S154" s="166">
        <v>8</v>
      </c>
      <c r="T154" s="166">
        <v>9</v>
      </c>
      <c r="U154" s="166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7" t="s">
        <v>95</v>
      </c>
      <c r="L155" s="167" t="s">
        <v>12</v>
      </c>
      <c r="M155" s="167" t="s">
        <v>13</v>
      </c>
      <c r="N155" s="167" t="s">
        <v>13</v>
      </c>
      <c r="O155" s="167" t="s">
        <v>28</v>
      </c>
      <c r="Q155" s="166">
        <v>6</v>
      </c>
      <c r="R155" s="166">
        <v>4</v>
      </c>
      <c r="S155" s="166">
        <v>5</v>
      </c>
      <c r="T155" s="166">
        <v>5</v>
      </c>
      <c r="U155" s="166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6">
        <v>152</v>
      </c>
      <c r="K156" s="167" t="s">
        <v>31</v>
      </c>
      <c r="L156" s="167" t="s">
        <v>30</v>
      </c>
      <c r="M156" s="167" t="s">
        <v>13</v>
      </c>
      <c r="N156" s="167" t="s">
        <v>29</v>
      </c>
      <c r="O156" s="167" t="s">
        <v>95</v>
      </c>
      <c r="Q156" s="166">
        <v>7</v>
      </c>
      <c r="R156" s="166">
        <v>10</v>
      </c>
      <c r="S156" s="166">
        <v>5</v>
      </c>
      <c r="T156" s="166">
        <v>8</v>
      </c>
      <c r="U156" s="166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7" t="s">
        <v>95</v>
      </c>
      <c r="L157" s="167" t="s">
        <v>15</v>
      </c>
      <c r="M157" s="167" t="s">
        <v>13</v>
      </c>
      <c r="N157" s="167" t="s">
        <v>82</v>
      </c>
      <c r="O157" s="167" t="s">
        <v>95</v>
      </c>
      <c r="Q157" s="166">
        <v>6</v>
      </c>
      <c r="R157" s="166">
        <v>2</v>
      </c>
      <c r="S157" s="166">
        <v>5</v>
      </c>
      <c r="T157" s="166">
        <v>16</v>
      </c>
      <c r="U157" s="166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6">
        <v>154</v>
      </c>
      <c r="K158" s="167" t="s">
        <v>29</v>
      </c>
      <c r="L158" s="167" t="s">
        <v>80</v>
      </c>
      <c r="M158" s="167" t="s">
        <v>29</v>
      </c>
      <c r="N158" s="167" t="s">
        <v>15</v>
      </c>
      <c r="O158" s="167" t="s">
        <v>29</v>
      </c>
      <c r="Q158" s="166">
        <v>8</v>
      </c>
      <c r="R158" s="166">
        <v>13</v>
      </c>
      <c r="S158" s="166">
        <v>8</v>
      </c>
      <c r="T158" s="166">
        <v>2</v>
      </c>
      <c r="U158" s="166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7" t="s">
        <v>29</v>
      </c>
      <c r="L159" s="167" t="s">
        <v>31</v>
      </c>
      <c r="M159" s="167" t="s">
        <v>29</v>
      </c>
      <c r="N159" s="167" t="s">
        <v>14</v>
      </c>
      <c r="O159" s="167" t="s">
        <v>14</v>
      </c>
      <c r="Q159" s="166">
        <v>8</v>
      </c>
      <c r="R159" s="166">
        <v>7</v>
      </c>
      <c r="S159" s="166">
        <v>8</v>
      </c>
      <c r="T159" s="166">
        <v>1</v>
      </c>
      <c r="U159" s="166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6">
        <v>156</v>
      </c>
      <c r="K160" s="167" t="s">
        <v>14</v>
      </c>
      <c r="L160" s="167" t="s">
        <v>96</v>
      </c>
      <c r="M160" s="167" t="s">
        <v>31</v>
      </c>
      <c r="N160" s="167" t="s">
        <v>31</v>
      </c>
      <c r="O160" s="167" t="s">
        <v>13</v>
      </c>
      <c r="Q160" s="166">
        <v>1</v>
      </c>
      <c r="R160" s="166">
        <v>15</v>
      </c>
      <c r="S160" s="166">
        <v>7</v>
      </c>
      <c r="T160" s="166">
        <v>7</v>
      </c>
      <c r="U160" s="166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7" t="s">
        <v>29</v>
      </c>
      <c r="L161" s="167" t="s">
        <v>15</v>
      </c>
      <c r="M161" s="167" t="s">
        <v>95</v>
      </c>
      <c r="N161" s="167" t="s">
        <v>28</v>
      </c>
      <c r="O161" s="167" t="s">
        <v>31</v>
      </c>
      <c r="Q161" s="166">
        <v>8</v>
      </c>
      <c r="R161" s="166">
        <v>2</v>
      </c>
      <c r="S161" s="166">
        <v>6</v>
      </c>
      <c r="T161" s="166">
        <v>9</v>
      </c>
      <c r="U161" s="166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6">
        <v>158</v>
      </c>
      <c r="K162" s="167" t="s">
        <v>28</v>
      </c>
      <c r="L162" s="167" t="s">
        <v>30</v>
      </c>
      <c r="M162" s="167" t="s">
        <v>95</v>
      </c>
      <c r="N162" s="167" t="s">
        <v>28</v>
      </c>
      <c r="O162" s="167" t="s">
        <v>95</v>
      </c>
      <c r="Q162" s="166">
        <v>9</v>
      </c>
      <c r="R162" s="166">
        <v>10</v>
      </c>
      <c r="S162" s="166">
        <v>6</v>
      </c>
      <c r="T162" s="166">
        <v>9</v>
      </c>
      <c r="U162" s="166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7" t="s">
        <v>29</v>
      </c>
      <c r="L163" s="167" t="s">
        <v>80</v>
      </c>
      <c r="M163" s="167" t="s">
        <v>95</v>
      </c>
      <c r="N163" s="167" t="s">
        <v>28</v>
      </c>
      <c r="O163" s="167" t="s">
        <v>95</v>
      </c>
      <c r="Q163" s="166">
        <v>8</v>
      </c>
      <c r="R163" s="166">
        <v>13</v>
      </c>
      <c r="S163" s="166">
        <v>6</v>
      </c>
      <c r="T163" s="166">
        <v>9</v>
      </c>
      <c r="U163" s="166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6">
        <v>160</v>
      </c>
      <c r="K164" s="167" t="s">
        <v>29</v>
      </c>
      <c r="L164" s="167" t="s">
        <v>16</v>
      </c>
      <c r="M164" s="167" t="s">
        <v>13</v>
      </c>
      <c r="N164" s="167" t="s">
        <v>30</v>
      </c>
      <c r="O164" s="167" t="s">
        <v>29</v>
      </c>
      <c r="Q164" s="166">
        <v>8</v>
      </c>
      <c r="R164" s="166">
        <v>3</v>
      </c>
      <c r="S164" s="166">
        <v>5</v>
      </c>
      <c r="T164" s="166">
        <v>10</v>
      </c>
      <c r="U164" s="166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7" t="s">
        <v>13</v>
      </c>
      <c r="L165" s="167" t="s">
        <v>78</v>
      </c>
      <c r="M165" s="167" t="s">
        <v>15</v>
      </c>
      <c r="N165" s="167" t="s">
        <v>29</v>
      </c>
      <c r="O165" s="167" t="s">
        <v>30</v>
      </c>
      <c r="Q165" s="166">
        <v>5</v>
      </c>
      <c r="R165" s="166">
        <v>11</v>
      </c>
      <c r="S165" s="166">
        <v>2</v>
      </c>
      <c r="T165" s="166">
        <v>8</v>
      </c>
      <c r="U165" s="166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6">
        <v>162</v>
      </c>
      <c r="K166" s="167" t="s">
        <v>95</v>
      </c>
      <c r="L166" s="167" t="s">
        <v>12</v>
      </c>
      <c r="M166" s="167" t="s">
        <v>31</v>
      </c>
      <c r="N166" s="167" t="s">
        <v>29</v>
      </c>
      <c r="O166" s="167" t="s">
        <v>29</v>
      </c>
      <c r="Q166" s="166">
        <v>6</v>
      </c>
      <c r="R166" s="166">
        <v>4</v>
      </c>
      <c r="S166" s="166">
        <v>7</v>
      </c>
      <c r="T166" s="166">
        <v>8</v>
      </c>
      <c r="U166" s="166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7" t="s">
        <v>29</v>
      </c>
      <c r="L167" s="167" t="s">
        <v>16</v>
      </c>
      <c r="M167" s="167" t="s">
        <v>13</v>
      </c>
      <c r="N167" s="167" t="s">
        <v>13</v>
      </c>
      <c r="O167" s="167" t="s">
        <v>15</v>
      </c>
      <c r="Q167" s="166">
        <v>8</v>
      </c>
      <c r="R167" s="166">
        <v>3</v>
      </c>
      <c r="S167" s="166">
        <v>5</v>
      </c>
      <c r="T167" s="166">
        <v>5</v>
      </c>
      <c r="U167" s="166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6">
        <v>164</v>
      </c>
      <c r="K168" s="167" t="s">
        <v>31</v>
      </c>
      <c r="L168" s="167" t="s">
        <v>80</v>
      </c>
      <c r="M168" s="167" t="s">
        <v>95</v>
      </c>
      <c r="N168" s="167" t="s">
        <v>15</v>
      </c>
      <c r="O168" s="167" t="s">
        <v>28</v>
      </c>
      <c r="Q168" s="166">
        <v>7</v>
      </c>
      <c r="R168" s="166">
        <v>13</v>
      </c>
      <c r="S168" s="166">
        <v>6</v>
      </c>
      <c r="T168" s="166">
        <v>2</v>
      </c>
      <c r="U168" s="166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7" t="s">
        <v>31</v>
      </c>
      <c r="L169" s="167" t="s">
        <v>28</v>
      </c>
      <c r="M169" s="167" t="s">
        <v>95</v>
      </c>
      <c r="N169" s="167" t="s">
        <v>15</v>
      </c>
      <c r="O169" s="167" t="s">
        <v>12</v>
      </c>
      <c r="Q169" s="166">
        <v>7</v>
      </c>
      <c r="R169" s="166">
        <v>9</v>
      </c>
      <c r="S169" s="166">
        <v>6</v>
      </c>
      <c r="T169" s="166">
        <v>2</v>
      </c>
      <c r="U169" s="166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6">
        <v>166</v>
      </c>
      <c r="K170" s="167" t="s">
        <v>31</v>
      </c>
      <c r="L170" s="167" t="s">
        <v>15</v>
      </c>
      <c r="M170" s="167" t="s">
        <v>95</v>
      </c>
      <c r="N170" s="167" t="s">
        <v>13</v>
      </c>
      <c r="O170" s="167" t="s">
        <v>16</v>
      </c>
      <c r="Q170" s="166">
        <v>7</v>
      </c>
      <c r="R170" s="166">
        <v>2</v>
      </c>
      <c r="S170" s="166">
        <v>6</v>
      </c>
      <c r="T170" s="166">
        <v>5</v>
      </c>
      <c r="U170" s="166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7" t="s">
        <v>29</v>
      </c>
      <c r="L171" s="167" t="s">
        <v>29</v>
      </c>
      <c r="M171" s="167" t="s">
        <v>13</v>
      </c>
      <c r="N171" s="167" t="s">
        <v>15</v>
      </c>
      <c r="O171" s="167" t="s">
        <v>29</v>
      </c>
      <c r="Q171" s="166">
        <v>8</v>
      </c>
      <c r="R171" s="166">
        <v>8</v>
      </c>
      <c r="S171" s="166">
        <v>5</v>
      </c>
      <c r="T171" s="166">
        <v>2</v>
      </c>
      <c r="U171" s="166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6">
        <v>168</v>
      </c>
      <c r="K172" s="167" t="s">
        <v>31</v>
      </c>
      <c r="L172" s="167" t="s">
        <v>79</v>
      </c>
      <c r="M172" s="167" t="s">
        <v>95</v>
      </c>
      <c r="N172" s="167" t="s">
        <v>95</v>
      </c>
      <c r="O172" s="167" t="s">
        <v>15</v>
      </c>
      <c r="Q172" s="166">
        <v>7</v>
      </c>
      <c r="R172" s="166">
        <v>12</v>
      </c>
      <c r="S172" s="166">
        <v>6</v>
      </c>
      <c r="T172" s="166">
        <v>6</v>
      </c>
      <c r="U172" s="166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7" t="s">
        <v>13</v>
      </c>
      <c r="L173" s="167" t="s">
        <v>28</v>
      </c>
      <c r="M173" s="167" t="s">
        <v>13</v>
      </c>
      <c r="N173" s="167" t="s">
        <v>16</v>
      </c>
      <c r="O173" s="167" t="s">
        <v>12</v>
      </c>
      <c r="Q173" s="166">
        <v>5</v>
      </c>
      <c r="R173" s="166">
        <v>9</v>
      </c>
      <c r="S173" s="166">
        <v>5</v>
      </c>
      <c r="T173" s="166">
        <v>3</v>
      </c>
      <c r="U173" s="166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6">
        <v>170</v>
      </c>
      <c r="K174" s="167" t="s">
        <v>95</v>
      </c>
      <c r="L174" s="167" t="s">
        <v>31</v>
      </c>
      <c r="M174" s="167" t="s">
        <v>14</v>
      </c>
      <c r="N174" s="167" t="s">
        <v>95</v>
      </c>
      <c r="O174" s="167" t="s">
        <v>31</v>
      </c>
      <c r="Q174" s="166">
        <v>6</v>
      </c>
      <c r="R174" s="166">
        <v>7</v>
      </c>
      <c r="S174" s="166">
        <v>1</v>
      </c>
      <c r="T174" s="166">
        <v>6</v>
      </c>
      <c r="U174" s="166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7" t="s">
        <v>31</v>
      </c>
      <c r="L175" s="167" t="s">
        <v>31</v>
      </c>
      <c r="M175" s="167" t="s">
        <v>29</v>
      </c>
      <c r="N175" s="167" t="s">
        <v>31</v>
      </c>
      <c r="O175" s="167" t="s">
        <v>29</v>
      </c>
      <c r="Q175" s="166">
        <v>7</v>
      </c>
      <c r="R175" s="166">
        <v>7</v>
      </c>
      <c r="S175" s="166">
        <v>8</v>
      </c>
      <c r="T175" s="166">
        <v>7</v>
      </c>
      <c r="U175" s="166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6">
        <v>172</v>
      </c>
      <c r="K176" s="167" t="s">
        <v>95</v>
      </c>
      <c r="L176" s="167" t="s">
        <v>12</v>
      </c>
      <c r="M176" s="167" t="s">
        <v>29</v>
      </c>
      <c r="N176" s="167" t="s">
        <v>81</v>
      </c>
      <c r="O176" s="167" t="s">
        <v>14</v>
      </c>
      <c r="Q176" s="166">
        <v>6</v>
      </c>
      <c r="R176" s="166">
        <v>4</v>
      </c>
      <c r="S176" s="166">
        <v>8</v>
      </c>
      <c r="T176" s="166">
        <v>14</v>
      </c>
      <c r="U176" s="166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7" t="s">
        <v>95</v>
      </c>
      <c r="L177" s="167" t="s">
        <v>80</v>
      </c>
      <c r="M177" s="167" t="s">
        <v>13</v>
      </c>
      <c r="N177" s="167" t="s">
        <v>85</v>
      </c>
      <c r="O177" s="167" t="s">
        <v>29</v>
      </c>
      <c r="Q177" s="166">
        <v>6</v>
      </c>
      <c r="R177" s="166">
        <v>13</v>
      </c>
      <c r="S177" s="166">
        <v>5</v>
      </c>
      <c r="T177" s="166">
        <v>18</v>
      </c>
      <c r="U177" s="166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6">
        <v>174</v>
      </c>
      <c r="K178" s="167" t="s">
        <v>95</v>
      </c>
      <c r="L178" s="167" t="s">
        <v>15</v>
      </c>
      <c r="M178" s="167" t="s">
        <v>29</v>
      </c>
      <c r="N178" s="167" t="s">
        <v>87</v>
      </c>
      <c r="O178" s="167" t="s">
        <v>29</v>
      </c>
      <c r="Q178" s="166">
        <v>6</v>
      </c>
      <c r="R178" s="166">
        <v>2</v>
      </c>
      <c r="S178" s="166">
        <v>8</v>
      </c>
      <c r="T178" s="166">
        <v>19</v>
      </c>
      <c r="U178" s="166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7" t="s">
        <v>14</v>
      </c>
      <c r="L179" s="167" t="s">
        <v>15</v>
      </c>
      <c r="M179" s="167" t="s">
        <v>13</v>
      </c>
      <c r="N179" s="167" t="s">
        <v>28</v>
      </c>
      <c r="O179" s="167" t="s">
        <v>31</v>
      </c>
      <c r="Q179" s="166">
        <v>1</v>
      </c>
      <c r="R179" s="166">
        <v>2</v>
      </c>
      <c r="S179" s="166">
        <v>5</v>
      </c>
      <c r="T179" s="166">
        <v>9</v>
      </c>
      <c r="U179" s="166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6">
        <v>176</v>
      </c>
      <c r="K180" s="167" t="s">
        <v>31</v>
      </c>
      <c r="L180" s="167" t="s">
        <v>15</v>
      </c>
      <c r="M180" s="167" t="s">
        <v>13</v>
      </c>
      <c r="N180" s="167" t="s">
        <v>13</v>
      </c>
      <c r="O180" s="167" t="s">
        <v>30</v>
      </c>
      <c r="Q180" s="166">
        <v>7</v>
      </c>
      <c r="R180" s="166">
        <v>2</v>
      </c>
      <c r="S180" s="166">
        <v>5</v>
      </c>
      <c r="T180" s="166">
        <v>5</v>
      </c>
      <c r="U180" s="166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7" t="s">
        <v>16</v>
      </c>
      <c r="L181" s="167" t="s">
        <v>78</v>
      </c>
      <c r="M181" s="167" t="s">
        <v>31</v>
      </c>
      <c r="N181" s="167" t="s">
        <v>15</v>
      </c>
      <c r="O181" s="167" t="s">
        <v>30</v>
      </c>
      <c r="Q181" s="166">
        <v>3</v>
      </c>
      <c r="R181" s="166">
        <v>11</v>
      </c>
      <c r="S181" s="166">
        <v>7</v>
      </c>
      <c r="T181" s="166">
        <v>2</v>
      </c>
      <c r="U181" s="166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6">
        <v>178</v>
      </c>
      <c r="K182" s="167" t="s">
        <v>13</v>
      </c>
      <c r="L182" s="167" t="s">
        <v>30</v>
      </c>
      <c r="M182" s="167" t="s">
        <v>29</v>
      </c>
      <c r="N182" s="167" t="s">
        <v>14</v>
      </c>
      <c r="O182" s="167" t="s">
        <v>29</v>
      </c>
      <c r="Q182" s="166">
        <v>5</v>
      </c>
      <c r="R182" s="166">
        <v>10</v>
      </c>
      <c r="S182" s="166">
        <v>8</v>
      </c>
      <c r="T182" s="166">
        <v>1</v>
      </c>
      <c r="U182" s="166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7" t="s">
        <v>13</v>
      </c>
      <c r="L183" s="167" t="s">
        <v>28</v>
      </c>
      <c r="M183" s="167" t="s">
        <v>95</v>
      </c>
      <c r="N183" s="167" t="s">
        <v>29</v>
      </c>
      <c r="O183" s="167" t="s">
        <v>95</v>
      </c>
      <c r="Q183" s="166">
        <v>5</v>
      </c>
      <c r="R183" s="166">
        <v>9</v>
      </c>
      <c r="S183" s="166">
        <v>6</v>
      </c>
      <c r="T183" s="166">
        <v>8</v>
      </c>
      <c r="U183" s="166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6">
        <v>180</v>
      </c>
      <c r="K184" s="167" t="s">
        <v>13</v>
      </c>
      <c r="L184" s="167" t="s">
        <v>96</v>
      </c>
      <c r="M184" s="167" t="s">
        <v>95</v>
      </c>
      <c r="N184" s="167" t="s">
        <v>16</v>
      </c>
      <c r="O184" s="167" t="s">
        <v>12</v>
      </c>
      <c r="Q184" s="166">
        <v>5</v>
      </c>
      <c r="R184" s="166">
        <v>15</v>
      </c>
      <c r="S184" s="166">
        <v>6</v>
      </c>
      <c r="T184" s="166">
        <v>3</v>
      </c>
      <c r="U184" s="166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7" t="s">
        <v>29</v>
      </c>
      <c r="L185" s="167" t="s">
        <v>94</v>
      </c>
      <c r="M185" s="167" t="s">
        <v>13</v>
      </c>
      <c r="N185" s="167" t="s">
        <v>16</v>
      </c>
      <c r="O185" s="167" t="s">
        <v>29</v>
      </c>
      <c r="Q185" s="166">
        <v>8</v>
      </c>
      <c r="R185" s="166">
        <v>17</v>
      </c>
      <c r="S185" s="166">
        <v>5</v>
      </c>
      <c r="T185" s="166">
        <v>3</v>
      </c>
      <c r="U185" s="166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6">
        <v>182</v>
      </c>
      <c r="K186" s="167" t="s">
        <v>13</v>
      </c>
      <c r="L186" s="167" t="s">
        <v>31</v>
      </c>
      <c r="M186" s="167" t="s">
        <v>31</v>
      </c>
      <c r="N186" s="167" t="s">
        <v>95</v>
      </c>
      <c r="O186" s="167" t="s">
        <v>29</v>
      </c>
      <c r="Q186" s="166">
        <v>5</v>
      </c>
      <c r="R186" s="166">
        <v>7</v>
      </c>
      <c r="S186" s="166">
        <v>7</v>
      </c>
      <c r="T186" s="166">
        <v>6</v>
      </c>
      <c r="U186" s="166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7" t="s">
        <v>29</v>
      </c>
      <c r="L187" s="167" t="s">
        <v>28</v>
      </c>
      <c r="M187" s="167" t="s">
        <v>13</v>
      </c>
      <c r="N187" s="167" t="s">
        <v>96</v>
      </c>
      <c r="O187" s="167" t="s">
        <v>28</v>
      </c>
      <c r="Q187" s="166">
        <v>8</v>
      </c>
      <c r="R187" s="166">
        <v>9</v>
      </c>
      <c r="S187" s="166">
        <v>5</v>
      </c>
      <c r="T187" s="166">
        <v>15</v>
      </c>
      <c r="U187" s="166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6">
        <v>184</v>
      </c>
      <c r="K188" s="167" t="s">
        <v>12</v>
      </c>
      <c r="L188" s="167" t="s">
        <v>80</v>
      </c>
      <c r="M188" s="167" t="s">
        <v>29</v>
      </c>
      <c r="N188" s="167" t="s">
        <v>28</v>
      </c>
      <c r="O188" s="167" t="s">
        <v>30</v>
      </c>
      <c r="Q188" s="166">
        <v>4</v>
      </c>
      <c r="R188" s="166">
        <v>13</v>
      </c>
      <c r="S188" s="166">
        <v>8</v>
      </c>
      <c r="T188" s="166">
        <v>9</v>
      </c>
      <c r="U188" s="166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7" t="s">
        <v>29</v>
      </c>
      <c r="L189" s="167" t="s">
        <v>14</v>
      </c>
      <c r="M189" s="167" t="s">
        <v>13</v>
      </c>
      <c r="N189" s="167" t="s">
        <v>12</v>
      </c>
      <c r="O189" s="167" t="s">
        <v>29</v>
      </c>
      <c r="Q189" s="166">
        <v>8</v>
      </c>
      <c r="R189" s="166">
        <v>1</v>
      </c>
      <c r="S189" s="166">
        <v>5</v>
      </c>
      <c r="T189" s="166">
        <v>4</v>
      </c>
      <c r="U189" s="166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6">
        <v>186</v>
      </c>
      <c r="K190" s="167" t="s">
        <v>13</v>
      </c>
      <c r="L190" s="167" t="s">
        <v>85</v>
      </c>
      <c r="M190" s="167" t="s">
        <v>13</v>
      </c>
      <c r="N190" s="167" t="s">
        <v>14</v>
      </c>
      <c r="O190" s="167" t="s">
        <v>29</v>
      </c>
      <c r="Q190" s="166">
        <v>5</v>
      </c>
      <c r="R190" s="166">
        <v>18</v>
      </c>
      <c r="S190" s="166">
        <v>5</v>
      </c>
      <c r="T190" s="166">
        <v>1</v>
      </c>
      <c r="U190" s="166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7" t="s">
        <v>29</v>
      </c>
      <c r="L191" s="167" t="s">
        <v>15</v>
      </c>
      <c r="M191" s="167" t="s">
        <v>29</v>
      </c>
      <c r="N191" s="167" t="s">
        <v>95</v>
      </c>
      <c r="O191" s="167" t="s">
        <v>31</v>
      </c>
      <c r="Q191" s="166">
        <v>8</v>
      </c>
      <c r="R191" s="166">
        <v>2</v>
      </c>
      <c r="S191" s="166">
        <v>8</v>
      </c>
      <c r="T191" s="166">
        <v>6</v>
      </c>
      <c r="U191" s="166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6">
        <v>188</v>
      </c>
      <c r="K192" s="167" t="s">
        <v>95</v>
      </c>
      <c r="L192" s="167" t="s">
        <v>31</v>
      </c>
      <c r="M192" s="167" t="s">
        <v>29</v>
      </c>
      <c r="N192" s="167" t="s">
        <v>16</v>
      </c>
      <c r="O192" s="167" t="s">
        <v>31</v>
      </c>
      <c r="Q192" s="166">
        <v>6</v>
      </c>
      <c r="R192" s="166">
        <v>7</v>
      </c>
      <c r="S192" s="166">
        <v>8</v>
      </c>
      <c r="T192" s="166">
        <v>3</v>
      </c>
      <c r="U192" s="166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7" t="s">
        <v>13</v>
      </c>
      <c r="L193" s="167" t="s">
        <v>28</v>
      </c>
      <c r="M193" s="167" t="s">
        <v>31</v>
      </c>
      <c r="N193" s="167" t="s">
        <v>13</v>
      </c>
      <c r="O193" s="167" t="s">
        <v>28</v>
      </c>
      <c r="Q193" s="166">
        <v>5</v>
      </c>
      <c r="R193" s="166">
        <v>9</v>
      </c>
      <c r="S193" s="166">
        <v>7</v>
      </c>
      <c r="T193" s="166">
        <v>5</v>
      </c>
      <c r="U193" s="166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6">
        <v>190</v>
      </c>
      <c r="K194" s="167" t="s">
        <v>29</v>
      </c>
      <c r="L194" s="167" t="s">
        <v>80</v>
      </c>
      <c r="M194" s="167" t="s">
        <v>95</v>
      </c>
      <c r="N194" s="167" t="s">
        <v>13</v>
      </c>
      <c r="O194" s="167" t="s">
        <v>12</v>
      </c>
      <c r="Q194" s="166">
        <v>8</v>
      </c>
      <c r="R194" s="166">
        <v>13</v>
      </c>
      <c r="S194" s="166">
        <v>6</v>
      </c>
      <c r="T194" s="166">
        <v>5</v>
      </c>
      <c r="U194" s="166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7" t="s">
        <v>28</v>
      </c>
      <c r="L195" s="167" t="s">
        <v>95</v>
      </c>
      <c r="M195" s="167" t="s">
        <v>28</v>
      </c>
      <c r="N195" s="167" t="s">
        <v>87</v>
      </c>
      <c r="O195" s="167" t="s">
        <v>29</v>
      </c>
      <c r="Q195" s="166">
        <v>9</v>
      </c>
      <c r="R195" s="166">
        <v>6</v>
      </c>
      <c r="S195" s="166">
        <v>9</v>
      </c>
      <c r="T195" s="166">
        <v>19</v>
      </c>
      <c r="U195" s="166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6">
        <v>192</v>
      </c>
      <c r="K196" s="167" t="s">
        <v>13</v>
      </c>
      <c r="L196" s="167" t="s">
        <v>15</v>
      </c>
      <c r="M196" s="167" t="s">
        <v>13</v>
      </c>
      <c r="N196" s="167" t="s">
        <v>29</v>
      </c>
      <c r="O196" s="167" t="s">
        <v>95</v>
      </c>
      <c r="Q196" s="166">
        <v>5</v>
      </c>
      <c r="R196" s="166">
        <v>2</v>
      </c>
      <c r="S196" s="166">
        <v>5</v>
      </c>
      <c r="T196" s="166">
        <v>8</v>
      </c>
      <c r="U196" s="166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7" t="s">
        <v>29</v>
      </c>
      <c r="L197" s="167" t="s">
        <v>82</v>
      </c>
      <c r="M197" s="167" t="s">
        <v>31</v>
      </c>
      <c r="N197" s="167" t="s">
        <v>16</v>
      </c>
      <c r="O197" s="167" t="s">
        <v>29</v>
      </c>
      <c r="Q197" s="166">
        <v>8</v>
      </c>
      <c r="R197" s="166">
        <v>16</v>
      </c>
      <c r="S197" s="166">
        <v>7</v>
      </c>
      <c r="T197" s="166">
        <v>3</v>
      </c>
      <c r="U197" s="166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6">
        <v>194</v>
      </c>
      <c r="K198" s="167" t="s">
        <v>31</v>
      </c>
      <c r="L198" s="167" t="s">
        <v>12</v>
      </c>
      <c r="M198" s="167" t="s">
        <v>31</v>
      </c>
      <c r="N198" s="167" t="s">
        <v>30</v>
      </c>
      <c r="O198" s="167" t="s">
        <v>16</v>
      </c>
      <c r="Q198" s="166">
        <v>7</v>
      </c>
      <c r="R198" s="166">
        <v>4</v>
      </c>
      <c r="S198" s="166">
        <v>7</v>
      </c>
      <c r="T198" s="166">
        <v>10</v>
      </c>
      <c r="U198" s="166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7" t="s">
        <v>13</v>
      </c>
      <c r="L199" s="167" t="s">
        <v>28</v>
      </c>
      <c r="M199" s="167" t="s">
        <v>13</v>
      </c>
      <c r="N199" s="167" t="s">
        <v>13</v>
      </c>
      <c r="O199" s="167" t="s">
        <v>31</v>
      </c>
      <c r="Q199" s="166">
        <v>5</v>
      </c>
      <c r="R199" s="166">
        <v>9</v>
      </c>
      <c r="S199" s="166">
        <v>5</v>
      </c>
      <c r="T199" s="166">
        <v>5</v>
      </c>
      <c r="U199" s="166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6">
        <v>196</v>
      </c>
      <c r="K200" s="167" t="s">
        <v>95</v>
      </c>
      <c r="L200" s="167" t="s">
        <v>85</v>
      </c>
      <c r="M200" s="167" t="s">
        <v>29</v>
      </c>
      <c r="N200" s="167" t="s">
        <v>28</v>
      </c>
      <c r="O200" s="167" t="s">
        <v>31</v>
      </c>
      <c r="Q200" s="166">
        <v>6</v>
      </c>
      <c r="R200" s="166">
        <v>18</v>
      </c>
      <c r="S200" s="166">
        <v>8</v>
      </c>
      <c r="T200" s="166">
        <v>9</v>
      </c>
      <c r="U200" s="166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7" t="s">
        <v>13</v>
      </c>
      <c r="L201" s="167" t="s">
        <v>28</v>
      </c>
      <c r="M201" s="167" t="s">
        <v>95</v>
      </c>
      <c r="N201" s="167" t="s">
        <v>28</v>
      </c>
      <c r="O201" s="167" t="s">
        <v>95</v>
      </c>
      <c r="Q201" s="166">
        <v>5</v>
      </c>
      <c r="R201" s="166">
        <v>9</v>
      </c>
      <c r="S201" s="166">
        <v>6</v>
      </c>
      <c r="T201" s="166">
        <v>9</v>
      </c>
      <c r="U201" s="166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6">
        <v>198</v>
      </c>
      <c r="K202" s="167" t="s">
        <v>95</v>
      </c>
      <c r="L202" s="167" t="s">
        <v>13</v>
      </c>
      <c r="M202" s="167" t="s">
        <v>29</v>
      </c>
      <c r="N202" s="167" t="s">
        <v>96</v>
      </c>
      <c r="O202" s="167" t="s">
        <v>95</v>
      </c>
      <c r="Q202" s="166">
        <v>6</v>
      </c>
      <c r="R202" s="166">
        <v>5</v>
      </c>
      <c r="S202" s="166">
        <v>8</v>
      </c>
      <c r="T202" s="166">
        <v>15</v>
      </c>
      <c r="U202" s="166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7" t="s">
        <v>31</v>
      </c>
      <c r="L203" s="167" t="s">
        <v>79</v>
      </c>
      <c r="M203" s="167" t="s">
        <v>29</v>
      </c>
      <c r="N203" s="167" t="s">
        <v>79</v>
      </c>
      <c r="O203" s="167" t="s">
        <v>12</v>
      </c>
      <c r="Q203" s="166">
        <v>7</v>
      </c>
      <c r="R203" s="166">
        <v>12</v>
      </c>
      <c r="S203" s="166">
        <v>8</v>
      </c>
      <c r="T203" s="166">
        <v>12</v>
      </c>
      <c r="U203" s="166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6"/>
      <c r="K204" s="167"/>
      <c r="L204" s="167"/>
      <c r="M204" s="167"/>
      <c r="N204" s="167"/>
      <c r="O204" s="167"/>
      <c r="Q204" s="166" t="str">
        <v/>
      </c>
      <c r="R204" s="166" t="str">
        <v/>
      </c>
      <c r="S204" s="166" t="str">
        <v/>
      </c>
      <c r="T204" s="166" t="str">
        <v/>
      </c>
      <c r="U204" s="166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7"/>
      <c r="L205" s="167"/>
      <c r="M205" s="167"/>
      <c r="N205" s="167"/>
      <c r="O205" s="167"/>
      <c r="Q205" s="166" t="str">
        <v/>
      </c>
      <c r="R205" s="166" t="str">
        <v/>
      </c>
      <c r="S205" s="166" t="str">
        <v/>
      </c>
      <c r="T205" s="166" t="str">
        <v/>
      </c>
      <c r="U205" s="166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7"/>
      <c r="L206" s="167"/>
      <c r="M206" s="167"/>
      <c r="N206" s="167"/>
      <c r="O206" s="167"/>
      <c r="Q206" s="166" t="str">
        <v/>
      </c>
      <c r="R206" s="166" t="str">
        <v/>
      </c>
      <c r="S206" s="166" t="str">
        <v/>
      </c>
      <c r="T206" s="166" t="str">
        <v/>
      </c>
      <c r="U206" s="166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6"/>
      <c r="K207" s="167"/>
      <c r="L207" s="167"/>
      <c r="M207" s="167"/>
      <c r="N207" s="167"/>
      <c r="O207" s="167"/>
      <c r="Q207" s="166" t="str">
        <v/>
      </c>
      <c r="R207" s="166" t="str">
        <v/>
      </c>
      <c r="S207" s="166" t="str">
        <v/>
      </c>
      <c r="T207" s="166" t="str">
        <v/>
      </c>
      <c r="U207" s="166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7"/>
      <c r="L208" s="167"/>
      <c r="M208" s="167"/>
      <c r="N208" s="167"/>
      <c r="O208" s="167"/>
      <c r="Q208" s="166" t="str">
        <v/>
      </c>
      <c r="R208" s="166" t="str">
        <v/>
      </c>
      <c r="S208" s="166" t="str">
        <v/>
      </c>
      <c r="T208" s="166" t="str">
        <v/>
      </c>
      <c r="U208" s="166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6"/>
      <c r="K209" s="167"/>
      <c r="L209" s="167"/>
      <c r="M209" s="167"/>
      <c r="N209" s="167"/>
      <c r="O209" s="167"/>
      <c r="Q209" s="166" t="str">
        <v/>
      </c>
      <c r="R209" s="166" t="str">
        <v/>
      </c>
      <c r="S209" s="166" t="str">
        <v/>
      </c>
      <c r="T209" s="166" t="str">
        <v/>
      </c>
      <c r="U209" s="166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7"/>
      <c r="L210" s="167"/>
      <c r="M210" s="167"/>
      <c r="N210" s="167"/>
      <c r="O210" s="167"/>
      <c r="Q210" s="166" t="str">
        <v/>
      </c>
      <c r="R210" s="166" t="str">
        <v/>
      </c>
      <c r="S210" s="166" t="str">
        <v/>
      </c>
      <c r="T210" s="166" t="str">
        <v/>
      </c>
      <c r="U210" s="166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6"/>
      <c r="K211" s="167"/>
      <c r="L211" s="167"/>
      <c r="M211" s="167"/>
      <c r="N211" s="167"/>
      <c r="O211" s="167"/>
      <c r="Q211" s="166" t="str">
        <v/>
      </c>
      <c r="R211" s="166" t="str">
        <v/>
      </c>
      <c r="S211" s="166" t="str">
        <v/>
      </c>
      <c r="T211" s="166" t="str">
        <v/>
      </c>
      <c r="U211" s="166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2"/>
      <c r="L212" s="172"/>
      <c r="M212" s="172"/>
      <c r="N212" s="172"/>
      <c r="O212" s="172"/>
      <c r="Q212" s="166" t="str">
        <v/>
      </c>
      <c r="R212" s="166" t="str">
        <v/>
      </c>
      <c r="S212" s="166" t="str">
        <v/>
      </c>
      <c r="T212" s="166" t="str">
        <v/>
      </c>
      <c r="U212" s="166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6"/>
      <c r="K213" s="172"/>
      <c r="L213" s="172"/>
      <c r="M213" s="172"/>
      <c r="N213" s="172"/>
      <c r="O213" s="172"/>
      <c r="Q213" s="166" t="str">
        <v/>
      </c>
      <c r="R213" s="166" t="str">
        <v/>
      </c>
      <c r="S213" s="166" t="str">
        <v/>
      </c>
      <c r="T213" s="166" t="str">
        <v/>
      </c>
      <c r="U213" s="166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2"/>
      <c r="L214" s="172"/>
      <c r="M214" s="172"/>
      <c r="N214" s="172"/>
      <c r="O214" s="172"/>
      <c r="Q214" s="166" t="str">
        <v/>
      </c>
      <c r="R214" s="166" t="str">
        <v/>
      </c>
      <c r="S214" s="166" t="str">
        <v/>
      </c>
      <c r="T214" s="166" t="str">
        <v/>
      </c>
      <c r="U214" s="166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6"/>
      <c r="K215" s="172"/>
      <c r="L215" s="172"/>
      <c r="M215" s="172"/>
      <c r="N215" s="172"/>
      <c r="O215" s="172"/>
      <c r="Q215" s="166" t="str">
        <v/>
      </c>
      <c r="R215" s="166" t="str">
        <v/>
      </c>
      <c r="S215" s="166" t="str">
        <v/>
      </c>
      <c r="T215" s="166" t="str">
        <v/>
      </c>
      <c r="U215" s="166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2"/>
      <c r="L216" s="172"/>
      <c r="M216" s="172"/>
      <c r="N216" s="172"/>
      <c r="O216" s="172"/>
      <c r="Q216" s="166" t="str">
        <v/>
      </c>
      <c r="R216" s="166" t="str">
        <v/>
      </c>
      <c r="S216" s="166" t="str">
        <v/>
      </c>
      <c r="T216" s="166" t="str">
        <v/>
      </c>
      <c r="U216" s="166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6"/>
      <c r="K217" s="172"/>
      <c r="L217" s="172"/>
      <c r="M217" s="172"/>
      <c r="N217" s="172"/>
      <c r="O217" s="172"/>
      <c r="Q217" s="166" t="str">
        <v/>
      </c>
      <c r="R217" s="166" t="str">
        <v/>
      </c>
      <c r="S217" s="166" t="str">
        <v/>
      </c>
      <c r="T217" s="166" t="str">
        <v/>
      </c>
      <c r="U217" s="166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2"/>
      <c r="L218" s="172"/>
      <c r="M218" s="172"/>
      <c r="N218" s="172"/>
      <c r="O218" s="172"/>
      <c r="Q218" s="166" t="str">
        <v/>
      </c>
      <c r="R218" s="166" t="str">
        <v/>
      </c>
      <c r="S218" s="166" t="str">
        <v/>
      </c>
      <c r="T218" s="166" t="str">
        <v/>
      </c>
      <c r="U218" s="166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6"/>
      <c r="K219" s="172"/>
      <c r="L219" s="172"/>
      <c r="M219" s="172"/>
      <c r="N219" s="172"/>
      <c r="O219" s="172"/>
      <c r="Q219" s="166" t="str">
        <v/>
      </c>
      <c r="R219" s="166" t="str">
        <v/>
      </c>
      <c r="S219" s="166" t="str">
        <v/>
      </c>
      <c r="T219" s="166" t="str">
        <v/>
      </c>
      <c r="U219" s="166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2"/>
      <c r="L220" s="172"/>
      <c r="M220" s="172"/>
      <c r="N220" s="172"/>
      <c r="O220" s="172"/>
      <c r="Q220" s="166" t="str">
        <v/>
      </c>
      <c r="R220" s="166" t="str">
        <v/>
      </c>
      <c r="S220" s="166" t="str">
        <v/>
      </c>
      <c r="T220" s="166" t="str">
        <v/>
      </c>
      <c r="U220" s="166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6"/>
      <c r="K221" s="172"/>
      <c r="L221" s="172"/>
      <c r="M221" s="172"/>
      <c r="N221" s="172"/>
      <c r="O221" s="172"/>
      <c r="Q221" s="166" t="str">
        <v/>
      </c>
      <c r="R221" s="166" t="str">
        <v/>
      </c>
      <c r="S221" s="166" t="str">
        <v/>
      </c>
      <c r="T221" s="166" t="str">
        <v/>
      </c>
      <c r="U221" s="166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2"/>
      <c r="L222" s="172"/>
      <c r="M222" s="172"/>
      <c r="N222" s="172"/>
      <c r="O222" s="172"/>
      <c r="Q222" s="166" t="str">
        <v/>
      </c>
      <c r="R222" s="166" t="str">
        <v/>
      </c>
      <c r="S222" s="166" t="str">
        <v/>
      </c>
      <c r="T222" s="166" t="str">
        <v/>
      </c>
      <c r="U222" s="166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6"/>
      <c r="K223" s="172"/>
      <c r="L223" s="172"/>
      <c r="M223" s="172"/>
      <c r="N223" s="172"/>
      <c r="O223" s="172"/>
      <c r="Q223" s="166" t="str">
        <v/>
      </c>
      <c r="R223" s="166" t="str">
        <v/>
      </c>
      <c r="S223" s="166" t="str">
        <v/>
      </c>
      <c r="T223" s="166" t="str">
        <v/>
      </c>
      <c r="U223" s="166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2"/>
      <c r="L224" s="172"/>
      <c r="M224" s="172"/>
      <c r="N224" s="172"/>
      <c r="O224" s="172"/>
      <c r="Q224" s="166" t="str">
        <v/>
      </c>
      <c r="R224" s="166" t="str">
        <v/>
      </c>
      <c r="S224" s="166" t="str">
        <v/>
      </c>
      <c r="T224" s="166" t="str">
        <v/>
      </c>
      <c r="U224" s="166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6"/>
      <c r="K225" s="172"/>
      <c r="L225" s="172"/>
      <c r="M225" s="172"/>
      <c r="N225" s="172"/>
      <c r="O225" s="172"/>
      <c r="Q225" s="166" t="str">
        <v/>
      </c>
      <c r="R225" s="166" t="str">
        <v/>
      </c>
      <c r="S225" s="166" t="str">
        <v/>
      </c>
      <c r="T225" s="166" t="str">
        <v/>
      </c>
      <c r="U225" s="166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2"/>
      <c r="L226" s="172"/>
      <c r="M226" s="172"/>
      <c r="N226" s="172"/>
      <c r="O226" s="172"/>
      <c r="Q226" s="166" t="str">
        <v/>
      </c>
      <c r="R226" s="166" t="str">
        <v/>
      </c>
      <c r="S226" s="166" t="str">
        <v/>
      </c>
      <c r="T226" s="166" t="str">
        <v/>
      </c>
      <c r="U226" s="166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6"/>
      <c r="K227" s="172"/>
      <c r="L227" s="172"/>
      <c r="M227" s="172"/>
      <c r="N227" s="172"/>
      <c r="O227" s="172"/>
      <c r="Q227" s="166" t="str">
        <v/>
      </c>
      <c r="R227" s="166" t="str">
        <v/>
      </c>
      <c r="S227" s="166" t="str">
        <v/>
      </c>
      <c r="T227" s="166" t="str">
        <v/>
      </c>
      <c r="U227" s="166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2"/>
      <c r="L228" s="172"/>
      <c r="M228" s="172"/>
      <c r="N228" s="172"/>
      <c r="O228" s="172"/>
      <c r="Q228" s="166" t="str">
        <v/>
      </c>
      <c r="R228" s="166" t="str">
        <v/>
      </c>
      <c r="S228" s="166" t="str">
        <v/>
      </c>
      <c r="T228" s="166" t="str">
        <v/>
      </c>
      <c r="U228" s="166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6"/>
      <c r="K229" s="172"/>
      <c r="L229" s="172"/>
      <c r="M229" s="172"/>
      <c r="N229" s="172"/>
      <c r="O229" s="172"/>
      <c r="Q229" s="166" t="str">
        <v/>
      </c>
      <c r="R229" s="166" t="str">
        <v/>
      </c>
      <c r="S229" s="166" t="str">
        <v/>
      </c>
      <c r="T229" s="166" t="str">
        <v/>
      </c>
      <c r="U229" s="166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2"/>
      <c r="L230" s="172"/>
      <c r="M230" s="172"/>
      <c r="N230" s="172"/>
      <c r="O230" s="172"/>
      <c r="Q230" s="166" t="str">
        <v/>
      </c>
      <c r="R230" s="166" t="str">
        <v/>
      </c>
      <c r="S230" s="166" t="str">
        <v/>
      </c>
      <c r="T230" s="166" t="str">
        <v/>
      </c>
      <c r="U230" s="166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6"/>
      <c r="K231" s="172"/>
      <c r="L231" s="172"/>
      <c r="M231" s="172"/>
      <c r="N231" s="172"/>
      <c r="O231" s="172"/>
      <c r="Q231" s="166" t="str">
        <v/>
      </c>
      <c r="R231" s="166" t="str">
        <v/>
      </c>
      <c r="S231" s="166" t="str">
        <v/>
      </c>
      <c r="T231" s="166" t="str">
        <v/>
      </c>
      <c r="U231" s="166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2"/>
      <c r="L232" s="172"/>
      <c r="M232" s="172"/>
      <c r="N232" s="172"/>
      <c r="O232" s="172"/>
      <c r="Q232" s="166" t="str">
        <v/>
      </c>
      <c r="R232" s="166" t="str">
        <v/>
      </c>
      <c r="S232" s="166" t="str">
        <v/>
      </c>
      <c r="T232" s="166" t="str">
        <v/>
      </c>
      <c r="U232" s="166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6"/>
      <c r="K233" s="172"/>
      <c r="L233" s="172"/>
      <c r="M233" s="172"/>
      <c r="N233" s="172"/>
      <c r="O233" s="172"/>
      <c r="Q233" s="166" t="str">
        <v/>
      </c>
      <c r="R233" s="166" t="str">
        <v/>
      </c>
      <c r="S233" s="166" t="str">
        <v/>
      </c>
      <c r="T233" s="166" t="str">
        <v/>
      </c>
      <c r="U233" s="166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2"/>
      <c r="L234" s="172"/>
      <c r="M234" s="172"/>
      <c r="N234" s="172"/>
      <c r="O234" s="172"/>
      <c r="Q234" s="166" t="str">
        <v/>
      </c>
      <c r="R234" s="166" t="str">
        <v/>
      </c>
      <c r="S234" s="166" t="str">
        <v/>
      </c>
      <c r="T234" s="166" t="str">
        <v/>
      </c>
      <c r="U234" s="166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6"/>
      <c r="K235" s="172"/>
      <c r="L235" s="172"/>
      <c r="M235" s="172"/>
      <c r="N235" s="172"/>
      <c r="O235" s="172"/>
      <c r="Q235" s="166" t="str">
        <v/>
      </c>
      <c r="R235" s="166" t="str">
        <v/>
      </c>
      <c r="S235" s="166" t="str">
        <v/>
      </c>
      <c r="T235" s="166" t="str">
        <v/>
      </c>
      <c r="U235" s="166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2"/>
      <c r="L236" s="172"/>
      <c r="M236" s="172"/>
      <c r="N236" s="172"/>
      <c r="O236" s="172"/>
      <c r="Q236" s="166" t="str">
        <v/>
      </c>
      <c r="R236" s="166" t="str">
        <v/>
      </c>
      <c r="S236" s="166" t="str">
        <v/>
      </c>
      <c r="T236" s="166" t="str">
        <v/>
      </c>
      <c r="U236" s="166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6"/>
      <c r="K237" s="172"/>
      <c r="L237" s="172"/>
      <c r="M237" s="172"/>
      <c r="N237" s="172"/>
      <c r="O237" s="172"/>
      <c r="Q237" s="166" t="str">
        <v/>
      </c>
      <c r="R237" s="166" t="str">
        <v/>
      </c>
      <c r="S237" s="166" t="str">
        <v/>
      </c>
      <c r="T237" s="166" t="str">
        <v/>
      </c>
      <c r="U237" s="166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2"/>
      <c r="L238" s="172"/>
      <c r="M238" s="172"/>
      <c r="N238" s="172"/>
      <c r="O238" s="172"/>
      <c r="Q238" s="166" t="str">
        <v/>
      </c>
      <c r="R238" s="166" t="str">
        <v/>
      </c>
      <c r="S238" s="166" t="str">
        <v/>
      </c>
      <c r="T238" s="166" t="str">
        <v/>
      </c>
      <c r="U238" s="166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6"/>
      <c r="K239" s="172"/>
      <c r="L239" s="172"/>
      <c r="M239" s="172"/>
      <c r="N239" s="172"/>
      <c r="O239" s="172"/>
      <c r="Q239" s="166" t="str">
        <v/>
      </c>
      <c r="R239" s="166" t="str">
        <v/>
      </c>
      <c r="S239" s="166" t="str">
        <v/>
      </c>
      <c r="T239" s="166" t="str">
        <v/>
      </c>
      <c r="U239" s="166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2"/>
      <c r="L240" s="172"/>
      <c r="M240" s="172"/>
      <c r="N240" s="172"/>
      <c r="O240" s="172"/>
      <c r="Q240" s="166" t="str">
        <v/>
      </c>
      <c r="R240" s="166" t="str">
        <v/>
      </c>
      <c r="S240" s="166" t="str">
        <v/>
      </c>
      <c r="T240" s="166" t="str">
        <v/>
      </c>
      <c r="U240" s="166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6"/>
      <c r="K241" s="172"/>
      <c r="L241" s="172"/>
      <c r="M241" s="172"/>
      <c r="N241" s="172"/>
      <c r="O241" s="172"/>
      <c r="Q241" s="166" t="str">
        <v/>
      </c>
      <c r="R241" s="166" t="str">
        <v/>
      </c>
      <c r="S241" s="166" t="str">
        <v/>
      </c>
      <c r="T241" s="166" t="str">
        <v/>
      </c>
      <c r="U241" s="166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2"/>
      <c r="L242" s="172"/>
      <c r="M242" s="172"/>
      <c r="N242" s="172"/>
      <c r="O242" s="172"/>
      <c r="Q242" s="166" t="str">
        <v/>
      </c>
      <c r="R242" s="166" t="str">
        <v/>
      </c>
      <c r="S242" s="166" t="str">
        <v/>
      </c>
      <c r="T242" s="166" t="str">
        <v/>
      </c>
      <c r="U242" s="166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6"/>
      <c r="K243" s="172"/>
      <c r="L243" s="172"/>
      <c r="M243" s="172"/>
      <c r="N243" s="172"/>
      <c r="O243" s="172"/>
      <c r="Q243" s="166" t="str">
        <v/>
      </c>
      <c r="R243" s="166" t="str">
        <v/>
      </c>
      <c r="S243" s="166" t="str">
        <v/>
      </c>
      <c r="T243" s="166" t="str">
        <v/>
      </c>
      <c r="U243" s="166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2"/>
      <c r="L244" s="172"/>
      <c r="M244" s="172"/>
      <c r="N244" s="172"/>
      <c r="O244" s="172"/>
      <c r="Q244" s="166" t="str">
        <v/>
      </c>
      <c r="R244" s="166" t="str">
        <v/>
      </c>
      <c r="S244" s="166" t="str">
        <v/>
      </c>
      <c r="T244" s="166" t="str">
        <v/>
      </c>
      <c r="U244" s="166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6"/>
      <c r="K245" s="172"/>
      <c r="L245" s="172"/>
      <c r="M245" s="172"/>
      <c r="N245" s="172"/>
      <c r="O245" s="172"/>
      <c r="Q245" s="166" t="str">
        <v/>
      </c>
      <c r="R245" s="166" t="str">
        <v/>
      </c>
      <c r="S245" s="166" t="str">
        <v/>
      </c>
      <c r="T245" s="166" t="str">
        <v/>
      </c>
      <c r="U245" s="166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2"/>
      <c r="L246" s="172"/>
      <c r="M246" s="172"/>
      <c r="N246" s="172"/>
      <c r="O246" s="172"/>
      <c r="Q246" s="166" t="str">
        <v/>
      </c>
      <c r="R246" s="166" t="str">
        <v/>
      </c>
      <c r="S246" s="166" t="str">
        <v/>
      </c>
      <c r="T246" s="166" t="str">
        <v/>
      </c>
      <c r="U246" s="166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6"/>
      <c r="K247" s="172"/>
      <c r="L247" s="172"/>
      <c r="M247" s="172"/>
      <c r="N247" s="172"/>
      <c r="O247" s="172"/>
      <c r="Q247" s="166" t="str">
        <v/>
      </c>
      <c r="R247" s="166" t="str">
        <v/>
      </c>
      <c r="S247" s="166" t="str">
        <v/>
      </c>
      <c r="T247" s="166" t="str">
        <v/>
      </c>
      <c r="U247" s="166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2"/>
      <c r="L248" s="172"/>
      <c r="M248" s="172"/>
      <c r="N248" s="172"/>
      <c r="O248" s="172"/>
      <c r="Q248" s="166" t="str">
        <v/>
      </c>
      <c r="R248" s="166" t="str">
        <v/>
      </c>
      <c r="S248" s="166" t="str">
        <v/>
      </c>
      <c r="T248" s="166" t="str">
        <v/>
      </c>
      <c r="U248" s="166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6"/>
      <c r="K249" s="172"/>
      <c r="L249" s="172"/>
      <c r="M249" s="172"/>
      <c r="N249" s="172"/>
      <c r="O249" s="172"/>
      <c r="Q249" s="166" t="str">
        <v/>
      </c>
      <c r="R249" s="166" t="str">
        <v/>
      </c>
      <c r="S249" s="166" t="str">
        <v/>
      </c>
      <c r="T249" s="166" t="str">
        <v/>
      </c>
      <c r="U249" s="166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2"/>
      <c r="L250" s="172"/>
      <c r="M250" s="172"/>
      <c r="N250" s="172"/>
      <c r="O250" s="172"/>
      <c r="Q250" s="166" t="str">
        <v/>
      </c>
      <c r="R250" s="166" t="str">
        <v/>
      </c>
      <c r="S250" s="166" t="str">
        <v/>
      </c>
      <c r="T250" s="166" t="str">
        <v/>
      </c>
      <c r="U250" s="166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6"/>
      <c r="K251" s="172"/>
      <c r="L251" s="172"/>
      <c r="M251" s="172"/>
      <c r="N251" s="172"/>
      <c r="O251" s="172"/>
      <c r="Q251" s="166" t="str">
        <v/>
      </c>
      <c r="R251" s="166" t="str">
        <v/>
      </c>
      <c r="S251" s="166" t="str">
        <v/>
      </c>
      <c r="T251" s="166" t="str">
        <v/>
      </c>
      <c r="U251" s="166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2"/>
      <c r="L252" s="172"/>
      <c r="M252" s="172"/>
      <c r="N252" s="172"/>
      <c r="O252" s="172"/>
      <c r="Q252" s="166" t="str">
        <v/>
      </c>
      <c r="R252" s="166" t="str">
        <v/>
      </c>
      <c r="S252" s="166" t="str">
        <v/>
      </c>
      <c r="T252" s="166" t="str">
        <v/>
      </c>
      <c r="U252" s="166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6"/>
      <c r="K253" s="172"/>
      <c r="L253" s="172"/>
      <c r="M253" s="172"/>
      <c r="N253" s="172"/>
      <c r="O253" s="172"/>
      <c r="Q253" s="166" t="str">
        <v/>
      </c>
      <c r="R253" s="166" t="str">
        <v/>
      </c>
      <c r="S253" s="166" t="str">
        <v/>
      </c>
      <c r="T253" s="166" t="str">
        <v/>
      </c>
      <c r="U253" s="166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2"/>
      <c r="L254" s="172"/>
      <c r="M254" s="172"/>
      <c r="N254" s="172"/>
      <c r="O254" s="172"/>
      <c r="Q254" s="166" t="str">
        <v/>
      </c>
      <c r="R254" s="166" t="str">
        <v/>
      </c>
      <c r="S254" s="166" t="str">
        <v/>
      </c>
      <c r="T254" s="166" t="str">
        <v/>
      </c>
      <c r="U254" s="166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6"/>
      <c r="K255" s="172"/>
      <c r="L255" s="172"/>
      <c r="M255" s="172"/>
      <c r="N255" s="172"/>
      <c r="O255" s="172"/>
      <c r="Q255" s="166" t="str">
        <v/>
      </c>
      <c r="R255" s="166" t="str">
        <v/>
      </c>
      <c r="S255" s="166" t="str">
        <v/>
      </c>
      <c r="T255" s="166" t="str">
        <v/>
      </c>
      <c r="U255" s="166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2"/>
      <c r="L256" s="172"/>
      <c r="M256" s="172"/>
      <c r="N256" s="172"/>
      <c r="O256" s="172"/>
      <c r="Q256" s="166" t="str">
        <v/>
      </c>
      <c r="R256" s="166" t="str">
        <v/>
      </c>
      <c r="S256" s="166" t="str">
        <v/>
      </c>
      <c r="T256" s="166" t="str">
        <v/>
      </c>
      <c r="U256" s="166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6"/>
      <c r="K257" s="172"/>
      <c r="L257" s="172"/>
      <c r="M257" s="172"/>
      <c r="N257" s="172"/>
      <c r="O257" s="172"/>
      <c r="Q257" s="166" t="str">
        <v/>
      </c>
      <c r="R257" s="166" t="str">
        <v/>
      </c>
      <c r="S257" s="166" t="str">
        <v/>
      </c>
      <c r="T257" s="166" t="str">
        <v/>
      </c>
      <c r="U257" s="166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2"/>
      <c r="L258" s="172"/>
      <c r="M258" s="172"/>
      <c r="N258" s="172"/>
      <c r="O258" s="172"/>
      <c r="Q258" s="166" t="str">
        <v/>
      </c>
      <c r="R258" s="166" t="str">
        <v/>
      </c>
      <c r="S258" s="166" t="str">
        <v/>
      </c>
      <c r="T258" s="166" t="str">
        <v/>
      </c>
      <c r="U258" s="166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6"/>
      <c r="K259" s="172"/>
      <c r="L259" s="172"/>
      <c r="M259" s="172"/>
      <c r="N259" s="172"/>
      <c r="O259" s="172"/>
      <c r="Q259" s="166" t="str">
        <v/>
      </c>
      <c r="R259" s="166" t="str">
        <v/>
      </c>
      <c r="S259" s="166" t="str">
        <v/>
      </c>
      <c r="T259" s="166" t="str">
        <v/>
      </c>
      <c r="U259" s="166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2"/>
      <c r="L260" s="172"/>
      <c r="M260" s="172"/>
      <c r="N260" s="172"/>
      <c r="O260" s="172"/>
      <c r="Q260" s="166" t="str">
        <v/>
      </c>
      <c r="R260" s="166" t="str">
        <v/>
      </c>
      <c r="S260" s="166" t="str">
        <v/>
      </c>
      <c r="T260" s="166" t="str">
        <v/>
      </c>
      <c r="U260" s="166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6"/>
      <c r="K261" s="172"/>
      <c r="L261" s="172"/>
      <c r="M261" s="172"/>
      <c r="N261" s="172"/>
      <c r="O261" s="172"/>
      <c r="Q261" s="166" t="str">
        <v/>
      </c>
      <c r="R261" s="166" t="str">
        <v/>
      </c>
      <c r="S261" s="166" t="str">
        <v/>
      </c>
      <c r="T261" s="166" t="str">
        <v/>
      </c>
      <c r="U261" s="166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2"/>
      <c r="L262" s="172"/>
      <c r="M262" s="172"/>
      <c r="N262" s="172"/>
      <c r="O262" s="172"/>
      <c r="Q262" s="166" t="str">
        <v/>
      </c>
      <c r="R262" s="166" t="str">
        <v/>
      </c>
      <c r="S262" s="166" t="str">
        <v/>
      </c>
      <c r="T262" s="166" t="str">
        <v/>
      </c>
      <c r="U262" s="166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6"/>
      <c r="K263" s="172"/>
      <c r="L263" s="172"/>
      <c r="M263" s="172"/>
      <c r="N263" s="172"/>
      <c r="O263" s="172"/>
      <c r="Q263" s="166" t="str">
        <v/>
      </c>
      <c r="R263" s="166" t="str">
        <v/>
      </c>
      <c r="S263" s="166" t="str">
        <v/>
      </c>
      <c r="T263" s="166" t="str">
        <v/>
      </c>
      <c r="U263" s="166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2"/>
      <c r="L264" s="172"/>
      <c r="M264" s="172"/>
      <c r="N264" s="172"/>
      <c r="O264" s="172"/>
      <c r="Q264" s="166" t="str">
        <v/>
      </c>
      <c r="R264" s="166" t="str">
        <v/>
      </c>
      <c r="S264" s="166" t="str">
        <v/>
      </c>
      <c r="T264" s="166" t="str">
        <v/>
      </c>
      <c r="U264" s="166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6"/>
      <c r="K265" s="172"/>
      <c r="L265" s="172"/>
      <c r="M265" s="172"/>
      <c r="N265" s="172"/>
      <c r="O265" s="172"/>
      <c r="Q265" s="166" t="str">
        <v/>
      </c>
      <c r="R265" s="166" t="str">
        <v/>
      </c>
      <c r="S265" s="166" t="str">
        <v/>
      </c>
      <c r="T265" s="166" t="str">
        <v/>
      </c>
      <c r="U265" s="166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2"/>
      <c r="L266" s="172"/>
      <c r="M266" s="172"/>
      <c r="N266" s="172"/>
      <c r="O266" s="172"/>
      <c r="Q266" s="166" t="str">
        <v/>
      </c>
      <c r="R266" s="166" t="str">
        <v/>
      </c>
      <c r="S266" s="166" t="str">
        <v/>
      </c>
      <c r="T266" s="166" t="str">
        <v/>
      </c>
      <c r="U266" s="166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6"/>
      <c r="K267" s="172"/>
      <c r="L267" s="172"/>
      <c r="M267" s="172"/>
      <c r="N267" s="172"/>
      <c r="O267" s="172"/>
      <c r="Q267" s="166" t="str">
        <v/>
      </c>
      <c r="R267" s="166" t="str">
        <v/>
      </c>
      <c r="S267" s="166" t="str">
        <v/>
      </c>
      <c r="T267" s="166" t="str">
        <v/>
      </c>
      <c r="U267" s="166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2"/>
      <c r="L268" s="172"/>
      <c r="M268" s="172"/>
      <c r="N268" s="172"/>
      <c r="O268" s="172"/>
      <c r="Q268" s="166" t="str">
        <v/>
      </c>
      <c r="R268" s="166" t="str">
        <v/>
      </c>
      <c r="S268" s="166" t="str">
        <v/>
      </c>
      <c r="T268" s="166" t="str">
        <v/>
      </c>
      <c r="U268" s="166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6"/>
      <c r="K269" s="172"/>
      <c r="L269" s="172"/>
      <c r="M269" s="172"/>
      <c r="N269" s="172"/>
      <c r="O269" s="172"/>
      <c r="Q269" s="166" t="str">
        <v/>
      </c>
      <c r="R269" s="166" t="str">
        <v/>
      </c>
      <c r="S269" s="166" t="str">
        <v/>
      </c>
      <c r="T269" s="166" t="str">
        <v/>
      </c>
      <c r="U269" s="166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2"/>
      <c r="L270" s="172"/>
      <c r="M270" s="172"/>
      <c r="N270" s="172"/>
      <c r="O270" s="172"/>
      <c r="Q270" s="166" t="str">
        <v/>
      </c>
      <c r="R270" s="166" t="str">
        <v/>
      </c>
      <c r="S270" s="166" t="str">
        <v/>
      </c>
      <c r="T270" s="166" t="str">
        <v/>
      </c>
      <c r="U270" s="166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6"/>
      <c r="K271" s="172"/>
      <c r="L271" s="172"/>
      <c r="M271" s="172"/>
      <c r="N271" s="172"/>
      <c r="O271" s="172"/>
      <c r="Q271" s="166" t="str">
        <v/>
      </c>
      <c r="R271" s="166" t="str">
        <v/>
      </c>
      <c r="S271" s="166" t="str">
        <v/>
      </c>
      <c r="T271" s="166" t="str">
        <v/>
      </c>
      <c r="U271" s="166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2"/>
      <c r="L272" s="172"/>
      <c r="M272" s="172"/>
      <c r="N272" s="172"/>
      <c r="O272" s="172"/>
      <c r="Q272" s="166" t="str">
        <v/>
      </c>
      <c r="R272" s="166" t="str">
        <v/>
      </c>
      <c r="S272" s="166" t="str">
        <v/>
      </c>
      <c r="T272" s="166" t="str">
        <v/>
      </c>
      <c r="U272" s="166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6"/>
      <c r="K273" s="172"/>
      <c r="L273" s="172"/>
      <c r="M273" s="172"/>
      <c r="N273" s="172"/>
      <c r="O273" s="172"/>
      <c r="Q273" s="166" t="str">
        <v/>
      </c>
      <c r="R273" s="166" t="str">
        <v/>
      </c>
      <c r="S273" s="166" t="str">
        <v/>
      </c>
      <c r="T273" s="166" t="str">
        <v/>
      </c>
      <c r="U273" s="166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2"/>
      <c r="L274" s="172"/>
      <c r="M274" s="172"/>
      <c r="N274" s="172"/>
      <c r="O274" s="172"/>
      <c r="Q274" s="166" t="str">
        <v/>
      </c>
      <c r="R274" s="166" t="str">
        <v/>
      </c>
      <c r="S274" s="166" t="str">
        <v/>
      </c>
      <c r="T274" s="166" t="str">
        <v/>
      </c>
      <c r="U274" s="166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6"/>
      <c r="K275" s="172"/>
      <c r="L275" s="172"/>
      <c r="M275" s="172"/>
      <c r="N275" s="172"/>
      <c r="O275" s="172"/>
      <c r="Q275" s="166" t="str">
        <v/>
      </c>
      <c r="R275" s="166" t="str">
        <v/>
      </c>
      <c r="S275" s="166" t="str">
        <v/>
      </c>
      <c r="T275" s="166" t="str">
        <v/>
      </c>
      <c r="U275" s="166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2"/>
      <c r="L276" s="172"/>
      <c r="M276" s="172"/>
      <c r="N276" s="172"/>
      <c r="O276" s="172"/>
      <c r="Q276" s="166" t="str">
        <v/>
      </c>
      <c r="R276" s="166" t="str">
        <v/>
      </c>
      <c r="S276" s="166" t="str">
        <v/>
      </c>
      <c r="T276" s="166" t="str">
        <v/>
      </c>
      <c r="U276" s="166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6"/>
      <c r="K277" s="172"/>
      <c r="L277" s="172"/>
      <c r="M277" s="172"/>
      <c r="N277" s="172"/>
      <c r="O277" s="172"/>
      <c r="Q277" s="166" t="str">
        <v/>
      </c>
      <c r="R277" s="166" t="str">
        <v/>
      </c>
      <c r="S277" s="166" t="str">
        <v/>
      </c>
      <c r="T277" s="166" t="str">
        <v/>
      </c>
      <c r="U277" s="166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2"/>
      <c r="L278" s="172"/>
      <c r="M278" s="172"/>
      <c r="N278" s="172"/>
      <c r="O278" s="172"/>
      <c r="Q278" s="166" t="str">
        <v/>
      </c>
      <c r="R278" s="166" t="str">
        <v/>
      </c>
      <c r="S278" s="166" t="str">
        <v/>
      </c>
      <c r="T278" s="166" t="str">
        <v/>
      </c>
      <c r="U278" s="166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6"/>
      <c r="K279" s="172"/>
      <c r="L279" s="172"/>
      <c r="M279" s="172"/>
      <c r="N279" s="172"/>
      <c r="O279" s="172"/>
      <c r="Q279" s="166" t="str">
        <v/>
      </c>
      <c r="R279" s="166" t="str">
        <v/>
      </c>
      <c r="S279" s="166" t="str">
        <v/>
      </c>
      <c r="T279" s="166" t="str">
        <v/>
      </c>
      <c r="U279" s="166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2"/>
      <c r="L280" s="172"/>
      <c r="M280" s="172"/>
      <c r="N280" s="172"/>
      <c r="O280" s="172"/>
      <c r="Q280" s="166" t="str">
        <v/>
      </c>
      <c r="R280" s="166" t="str">
        <v/>
      </c>
      <c r="S280" s="166" t="str">
        <v/>
      </c>
      <c r="T280" s="166" t="str">
        <v/>
      </c>
      <c r="U280" s="166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6"/>
      <c r="K281" s="172"/>
      <c r="L281" s="172"/>
      <c r="M281" s="172"/>
      <c r="N281" s="172"/>
      <c r="O281" s="172"/>
      <c r="Q281" s="166" t="str">
        <v/>
      </c>
      <c r="R281" s="166" t="str">
        <v/>
      </c>
      <c r="S281" s="166" t="str">
        <v/>
      </c>
      <c r="T281" s="166" t="str">
        <v/>
      </c>
      <c r="U281" s="166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2"/>
      <c r="L282" s="172"/>
      <c r="M282" s="172"/>
      <c r="N282" s="172"/>
      <c r="O282" s="172"/>
      <c r="Q282" s="166" t="str">
        <v/>
      </c>
      <c r="R282" s="166" t="str">
        <v/>
      </c>
      <c r="S282" s="166" t="str">
        <v/>
      </c>
      <c r="T282" s="166" t="str">
        <v/>
      </c>
      <c r="U282" s="166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6"/>
      <c r="K283" s="172"/>
      <c r="L283" s="172"/>
      <c r="M283" s="172"/>
      <c r="N283" s="172"/>
      <c r="O283" s="172"/>
      <c r="Q283" s="166" t="str">
        <v/>
      </c>
      <c r="R283" s="166" t="str">
        <v/>
      </c>
      <c r="S283" s="166" t="str">
        <v/>
      </c>
      <c r="T283" s="166" t="str">
        <v/>
      </c>
      <c r="U283" s="166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2"/>
      <c r="L284" s="172"/>
      <c r="M284" s="172"/>
      <c r="N284" s="172"/>
      <c r="O284" s="172"/>
      <c r="Q284" s="166" t="str">
        <v/>
      </c>
      <c r="R284" s="166" t="str">
        <v/>
      </c>
      <c r="S284" s="166" t="str">
        <v/>
      </c>
      <c r="T284" s="166" t="str">
        <v/>
      </c>
      <c r="U284" s="166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6"/>
      <c r="K285" s="172"/>
      <c r="L285" s="172"/>
      <c r="M285" s="172"/>
      <c r="N285" s="172"/>
      <c r="O285" s="172"/>
      <c r="Q285" s="166" t="str">
        <v/>
      </c>
      <c r="R285" s="166" t="str">
        <v/>
      </c>
      <c r="S285" s="166" t="str">
        <v/>
      </c>
      <c r="T285" s="166" t="str">
        <v/>
      </c>
      <c r="U285" s="166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2"/>
      <c r="L286" s="172"/>
      <c r="M286" s="172"/>
      <c r="N286" s="172"/>
      <c r="O286" s="172"/>
      <c r="Q286" s="166" t="str">
        <v/>
      </c>
      <c r="R286" s="166" t="str">
        <v/>
      </c>
      <c r="S286" s="166" t="str">
        <v/>
      </c>
      <c r="T286" s="166" t="str">
        <v/>
      </c>
      <c r="U286" s="166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6"/>
      <c r="K287" s="172"/>
      <c r="L287" s="172"/>
      <c r="M287" s="172"/>
      <c r="N287" s="172"/>
      <c r="O287" s="172"/>
      <c r="Q287" s="166" t="str">
        <v/>
      </c>
      <c r="R287" s="166" t="str">
        <v/>
      </c>
      <c r="S287" s="166" t="str">
        <v/>
      </c>
      <c r="T287" s="166" t="str">
        <v/>
      </c>
      <c r="U287" s="166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2"/>
      <c r="L288" s="172"/>
      <c r="M288" s="172"/>
      <c r="N288" s="172"/>
      <c r="O288" s="172"/>
      <c r="Q288" s="166" t="str">
        <v/>
      </c>
      <c r="R288" s="166" t="str">
        <v/>
      </c>
      <c r="S288" s="166" t="str">
        <v/>
      </c>
      <c r="T288" s="166" t="str">
        <v/>
      </c>
      <c r="U288" s="166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6"/>
      <c r="K289" s="172"/>
      <c r="L289" s="172"/>
      <c r="M289" s="172"/>
      <c r="N289" s="172"/>
      <c r="O289" s="172"/>
      <c r="Q289" s="166" t="str">
        <v/>
      </c>
      <c r="R289" s="166" t="str">
        <v/>
      </c>
      <c r="S289" s="166" t="str">
        <v/>
      </c>
      <c r="T289" s="166" t="str">
        <v/>
      </c>
      <c r="U289" s="166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2"/>
      <c r="L290" s="172"/>
      <c r="M290" s="172"/>
      <c r="N290" s="172"/>
      <c r="O290" s="172"/>
      <c r="Q290" s="166" t="str">
        <v/>
      </c>
      <c r="R290" s="166" t="str">
        <v/>
      </c>
      <c r="S290" s="166" t="str">
        <v/>
      </c>
      <c r="T290" s="166" t="str">
        <v/>
      </c>
      <c r="U290" s="166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6"/>
      <c r="K291" s="172"/>
      <c r="L291" s="172"/>
      <c r="M291" s="172"/>
      <c r="N291" s="172"/>
      <c r="O291" s="172"/>
      <c r="Q291" s="166" t="str">
        <v/>
      </c>
      <c r="R291" s="166" t="str">
        <v/>
      </c>
      <c r="S291" s="166" t="str">
        <v/>
      </c>
      <c r="T291" s="166" t="str">
        <v/>
      </c>
      <c r="U291" s="166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2"/>
      <c r="L292" s="172"/>
      <c r="M292" s="172"/>
      <c r="N292" s="172"/>
      <c r="O292" s="172"/>
      <c r="Q292" s="166" t="str">
        <v/>
      </c>
      <c r="R292" s="166" t="str">
        <v/>
      </c>
      <c r="S292" s="166" t="str">
        <v/>
      </c>
      <c r="T292" s="166" t="str">
        <v/>
      </c>
      <c r="U292" s="166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6"/>
      <c r="K293" s="172"/>
      <c r="L293" s="172"/>
      <c r="M293" s="172"/>
      <c r="N293" s="172"/>
      <c r="O293" s="172"/>
      <c r="Q293" s="166" t="str">
        <v/>
      </c>
      <c r="R293" s="166" t="str">
        <v/>
      </c>
      <c r="S293" s="166" t="str">
        <v/>
      </c>
      <c r="T293" s="166" t="str">
        <v/>
      </c>
      <c r="U293" s="166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6"/>
      <c r="K294" s="172"/>
      <c r="L294" s="172"/>
      <c r="M294" s="172"/>
      <c r="N294" s="172"/>
      <c r="O294" s="172"/>
      <c r="Q294" s="166" t="str">
        <v/>
      </c>
      <c r="R294" s="166" t="str">
        <v/>
      </c>
      <c r="S294" s="166" t="str">
        <v/>
      </c>
      <c r="T294" s="166" t="str">
        <v/>
      </c>
      <c r="U294" s="166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6"/>
      <c r="K295" s="172"/>
      <c r="L295" s="172"/>
      <c r="M295" s="172"/>
      <c r="N295" s="172"/>
      <c r="O295" s="172"/>
      <c r="Q295" s="166" t="str">
        <v/>
      </c>
      <c r="R295" s="166" t="str">
        <v/>
      </c>
      <c r="S295" s="166" t="str">
        <v/>
      </c>
      <c r="T295" s="166" t="str">
        <v/>
      </c>
      <c r="U295" s="166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6"/>
      <c r="K296" s="172"/>
      <c r="L296" s="172"/>
      <c r="M296" s="172"/>
      <c r="N296" s="172"/>
      <c r="O296" s="172"/>
      <c r="Q296" s="166" t="str">
        <v/>
      </c>
      <c r="R296" s="166" t="str">
        <v/>
      </c>
      <c r="S296" s="166" t="str">
        <v/>
      </c>
      <c r="T296" s="166" t="str">
        <v/>
      </c>
      <c r="U296" s="166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6"/>
      <c r="K297" s="172"/>
      <c r="L297" s="172"/>
      <c r="M297" s="172"/>
      <c r="N297" s="172"/>
      <c r="O297" s="172"/>
      <c r="Q297" s="166" t="str">
        <v/>
      </c>
      <c r="R297" s="166" t="str">
        <v/>
      </c>
      <c r="S297" s="166" t="str">
        <v/>
      </c>
      <c r="T297" s="166" t="str">
        <v/>
      </c>
      <c r="U297" s="166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6"/>
      <c r="K298" s="172"/>
      <c r="L298" s="172"/>
      <c r="M298" s="172"/>
      <c r="N298" s="172"/>
      <c r="O298" s="172"/>
      <c r="Q298" s="166" t="str">
        <v/>
      </c>
      <c r="R298" s="166" t="str">
        <v/>
      </c>
      <c r="S298" s="166" t="str">
        <v/>
      </c>
      <c r="T298" s="166" t="str">
        <v/>
      </c>
      <c r="U298" s="166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6"/>
      <c r="K299" s="172"/>
      <c r="L299" s="172"/>
      <c r="M299" s="172"/>
      <c r="N299" s="172"/>
      <c r="O299" s="172"/>
      <c r="Q299" s="166" t="str">
        <v/>
      </c>
      <c r="R299" s="166" t="str">
        <v/>
      </c>
      <c r="S299" s="166" t="str">
        <v/>
      </c>
      <c r="T299" s="166" t="str">
        <v/>
      </c>
      <c r="U299" s="166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6"/>
      <c r="K300" s="172"/>
      <c r="L300" s="172"/>
      <c r="M300" s="172"/>
      <c r="N300" s="172"/>
      <c r="O300" s="172"/>
      <c r="Q300" s="166" t="str">
        <v/>
      </c>
      <c r="R300" s="166" t="str">
        <v/>
      </c>
      <c r="S300" s="166" t="str">
        <v/>
      </c>
      <c r="T300" s="166" t="str">
        <v/>
      </c>
      <c r="U300" s="166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6"/>
      <c r="K301" s="172"/>
      <c r="L301" s="172"/>
      <c r="M301" s="172"/>
      <c r="N301" s="172"/>
      <c r="O301" s="172"/>
      <c r="Q301" s="166" t="str">
        <v/>
      </c>
      <c r="R301" s="166" t="str">
        <v/>
      </c>
      <c r="S301" s="166" t="str">
        <v/>
      </c>
      <c r="T301" s="166" t="str">
        <v/>
      </c>
      <c r="U301" s="166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6"/>
      <c r="K302" s="172"/>
      <c r="L302" s="172"/>
      <c r="M302" s="172"/>
      <c r="N302" s="172"/>
      <c r="O302" s="172"/>
      <c r="Q302" s="166" t="str">
        <v/>
      </c>
      <c r="R302" s="166" t="str">
        <v/>
      </c>
      <c r="S302" s="166" t="str">
        <v/>
      </c>
      <c r="T302" s="166" t="str">
        <v/>
      </c>
      <c r="U302" s="166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6"/>
      <c r="K303" s="172"/>
      <c r="L303" s="172"/>
      <c r="M303" s="172"/>
      <c r="N303" s="172"/>
      <c r="O303" s="172"/>
      <c r="Q303" s="166" t="str">
        <v/>
      </c>
      <c r="R303" s="166" t="str">
        <v/>
      </c>
      <c r="S303" s="166" t="str">
        <v/>
      </c>
      <c r="T303" s="166" t="str">
        <v/>
      </c>
      <c r="U303" s="166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6"/>
      <c r="K304" s="172"/>
      <c r="L304" s="172"/>
      <c r="M304" s="172"/>
      <c r="N304" s="172"/>
      <c r="O304" s="172"/>
      <c r="Q304" s="166" t="str">
        <v/>
      </c>
      <c r="R304" s="166" t="str">
        <v/>
      </c>
      <c r="S304" s="166" t="str">
        <v/>
      </c>
      <c r="T304" s="166" t="str">
        <v/>
      </c>
      <c r="U304" s="166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5" priority="69">
      <formula>_xlfn.LET(_xlpm.x, W4, AND(NOT(_xlfn.ISFORMULA(_xlpm.x)), _xlpm.x&lt;&gt;""))</formula>
    </cfRule>
  </conditionalFormatting>
  <conditionalFormatting sqref="W5:AA203 X4:AA4">
    <cfRule type="expression" dxfId="134" priority="64">
      <formula>_xlfn.LET(_xlpm.x, W4, AND(NOT(_xlfn.ISFORMULA(_xlpm.x)), _xlpm.x&lt;&gt;""))</formula>
    </cfRule>
  </conditionalFormatting>
  <conditionalFormatting sqref="W4:AA203">
    <cfRule type="expression" dxfId="133" priority="23">
      <formula>_xlfn.LET(_xlpm.x, W4, AND(NOT(_xlfn.ISFORMULA(_xlpm.x)), _xlpm.x&lt;&gt;""))</formula>
    </cfRule>
  </conditionalFormatting>
  <conditionalFormatting sqref="K1:O1048576">
    <cfRule type="cellIs" dxfId="132" priority="19" operator="equal">
      <formula>"C1"</formula>
    </cfRule>
    <cfRule type="cellIs" dxfId="131" priority="20" operator="between">
      <formula>"G1"</formula>
      <formula>"G5"</formula>
    </cfRule>
    <cfRule type="cellIs" dxfId="13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9" priority="14" operator="equal">
      <formula>"C1"</formula>
    </cfRule>
    <cfRule type="cellIs" dxfId="128" priority="15" operator="between">
      <formula>"G1"</formula>
      <formula>"G4"</formula>
    </cfRule>
    <cfRule type="cellIs" dxfId="127" priority="16" operator="between">
      <formula>"GA"</formula>
      <formula>"GQ"</formula>
    </cfRule>
    <cfRule type="cellIs" dxfId="126" priority="17" operator="between">
      <formula>"M1"</formula>
      <formula>"M4"</formula>
    </cfRule>
  </conditionalFormatting>
  <conditionalFormatting sqref="E52:E54">
    <cfRule type="cellIs" dxfId="125" priority="10" operator="equal">
      <formula>"C1"</formula>
    </cfRule>
    <cfRule type="cellIs" dxfId="124" priority="11" operator="between">
      <formula>"G1"</formula>
      <formula>"G4"</formula>
    </cfRule>
    <cfRule type="cellIs" dxfId="123" priority="12" operator="between">
      <formula>"GA"</formula>
      <formula>"GQ"</formula>
    </cfRule>
    <cfRule type="cellIs" dxfId="122" priority="13" operator="between">
      <formula>"M1"</formula>
      <formula>"M4"</formula>
    </cfRule>
  </conditionalFormatting>
  <conditionalFormatting sqref="F52:F54">
    <cfRule type="cellIs" dxfId="121" priority="6" operator="equal">
      <formula>"C1"</formula>
    </cfRule>
    <cfRule type="cellIs" dxfId="120" priority="7" operator="between">
      <formula>"G1"</formula>
      <formula>"G4"</formula>
    </cfRule>
    <cfRule type="cellIs" dxfId="119" priority="8" operator="between">
      <formula>"GA"</formula>
      <formula>"GQ"</formula>
    </cfRule>
    <cfRule type="cellIs" dxfId="11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>
      <selection activeCell="C35" sqref="C35:F3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5" t="s">
        <v>36</v>
      </c>
      <c r="B3" s="115" t="s">
        <v>37</v>
      </c>
      <c r="C3" s="115" t="s">
        <v>7</v>
      </c>
      <c r="D3" s="115" t="s">
        <v>8</v>
      </c>
      <c r="E3" s="115" t="s">
        <v>9</v>
      </c>
      <c r="F3" s="115" t="s">
        <v>10</v>
      </c>
      <c r="G3" s="115" t="s">
        <v>11</v>
      </c>
      <c r="H3" s="115" t="s">
        <v>275</v>
      </c>
      <c r="I3" s="14"/>
      <c r="J3" s="115"/>
      <c r="K3" s="115" t="s">
        <v>7</v>
      </c>
      <c r="L3" s="115" t="s">
        <v>8</v>
      </c>
      <c r="M3" s="115" t="s">
        <v>9</v>
      </c>
      <c r="N3" s="115" t="s">
        <v>10</v>
      </c>
      <c r="O3" s="115" t="s">
        <v>11</v>
      </c>
      <c r="Q3" s="115" t="s">
        <v>7</v>
      </c>
      <c r="R3" s="115" t="s">
        <v>8</v>
      </c>
      <c r="S3" s="115" t="s">
        <v>9</v>
      </c>
      <c r="T3" s="115" t="s">
        <v>10</v>
      </c>
      <c r="U3" s="115" t="s">
        <v>11</v>
      </c>
      <c r="W3" s="115" t="s">
        <v>5</v>
      </c>
      <c r="X3" s="115" t="s">
        <v>8</v>
      </c>
      <c r="Y3" s="115" t="s">
        <v>9</v>
      </c>
      <c r="Z3" s="115" t="s">
        <v>10</v>
      </c>
      <c r="AA3" s="115" t="s">
        <v>11</v>
      </c>
      <c r="AO3" s="5"/>
    </row>
    <row r="4" spans="1:41" ht="15.9" customHeight="1">
      <c r="A4" s="174" t="s">
        <v>271</v>
      </c>
      <c r="B4" s="172" t="s">
        <v>38</v>
      </c>
      <c r="C4" s="174">
        <f>COUNTIF(K:K, $A4)</f>
        <v>0</v>
      </c>
      <c r="D4" s="174">
        <f t="shared" ref="D4:G23" si="0">COUNTIF(L:L, $A4)</f>
        <v>0</v>
      </c>
      <c r="E4" s="174">
        <f t="shared" si="0"/>
        <v>0</v>
      </c>
      <c r="F4" s="174">
        <f t="shared" si="0"/>
        <v>0</v>
      </c>
      <c r="G4" s="174">
        <f t="shared" si="0"/>
        <v>0</v>
      </c>
      <c r="H4" s="172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4" t="s">
        <v>14</v>
      </c>
      <c r="B5" s="172" t="s">
        <v>39</v>
      </c>
      <c r="C5" s="174">
        <f t="shared" ref="C5:C23" si="1">COUNTIF(K:K, $A5)</f>
        <v>2</v>
      </c>
      <c r="D5" s="174">
        <f t="shared" si="0"/>
        <v>3</v>
      </c>
      <c r="E5" s="174">
        <f t="shared" si="0"/>
        <v>0</v>
      </c>
      <c r="F5" s="174">
        <f t="shared" si="0"/>
        <v>3</v>
      </c>
      <c r="G5" s="174">
        <f t="shared" si="0"/>
        <v>3</v>
      </c>
      <c r="H5" s="172">
        <v>1</v>
      </c>
      <c r="I5" s="78"/>
      <c r="J5" s="166">
        <v>1</v>
      </c>
      <c r="K5" s="167" t="s">
        <v>12</v>
      </c>
      <c r="L5" s="167" t="s">
        <v>87</v>
      </c>
      <c r="M5" s="167" t="s">
        <v>294</v>
      </c>
      <c r="N5" s="167" t="s">
        <v>29</v>
      </c>
      <c r="O5" s="167" t="s">
        <v>31</v>
      </c>
      <c r="Q5" s="166">
        <v>4</v>
      </c>
      <c r="R5" s="166">
        <v>19</v>
      </c>
      <c r="S5" s="166">
        <v>14</v>
      </c>
      <c r="T5" s="166">
        <v>8</v>
      </c>
      <c r="U5" s="166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5" t="s">
        <v>36</v>
      </c>
      <c r="AD5" s="115" t="s">
        <v>7</v>
      </c>
      <c r="AE5" s="115" t="s">
        <v>8</v>
      </c>
      <c r="AF5" s="115" t="s">
        <v>9</v>
      </c>
      <c r="AG5" s="115" t="s">
        <v>10</v>
      </c>
      <c r="AH5" s="115" t="s">
        <v>11</v>
      </c>
      <c r="AI5" s="5"/>
      <c r="AJ5" s="115" t="s">
        <v>36</v>
      </c>
      <c r="AK5" s="115" t="s">
        <v>7</v>
      </c>
      <c r="AL5" s="115" t="s">
        <v>8</v>
      </c>
      <c r="AM5" s="115" t="s">
        <v>9</v>
      </c>
      <c r="AN5" s="115" t="s">
        <v>10</v>
      </c>
      <c r="AO5" s="115" t="s">
        <v>11</v>
      </c>
    </row>
    <row r="6" spans="1:41" ht="15.9" customHeight="1">
      <c r="A6" s="173" t="s">
        <v>15</v>
      </c>
      <c r="B6" s="127" t="s">
        <v>15</v>
      </c>
      <c r="C6" s="173">
        <f t="shared" si="1"/>
        <v>4</v>
      </c>
      <c r="D6" s="173">
        <f t="shared" si="0"/>
        <v>6</v>
      </c>
      <c r="E6" s="173">
        <f t="shared" si="0"/>
        <v>0</v>
      </c>
      <c r="F6" s="173">
        <f t="shared" si="0"/>
        <v>9</v>
      </c>
      <c r="G6" s="173">
        <f t="shared" si="0"/>
        <v>20</v>
      </c>
      <c r="H6" s="127">
        <v>2</v>
      </c>
      <c r="I6" s="78"/>
      <c r="J6" s="23">
        <v>2</v>
      </c>
      <c r="K6" s="167" t="s">
        <v>95</v>
      </c>
      <c r="L6" s="167" t="s">
        <v>82</v>
      </c>
      <c r="M6" s="167" t="s">
        <v>83</v>
      </c>
      <c r="N6" s="167" t="s">
        <v>30</v>
      </c>
      <c r="O6" s="167" t="s">
        <v>29</v>
      </c>
      <c r="Q6" s="166">
        <v>6</v>
      </c>
      <c r="R6" s="166">
        <v>16</v>
      </c>
      <c r="S6" s="166">
        <v>16</v>
      </c>
      <c r="T6" s="166">
        <v>10</v>
      </c>
      <c r="U6" s="166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2" t="s">
        <v>271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5"/>
      <c r="AJ6" s="172" t="s">
        <v>271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</row>
    <row r="7" spans="1:41" ht="15.9" customHeight="1">
      <c r="A7" s="173" t="s">
        <v>16</v>
      </c>
      <c r="B7" s="127" t="s">
        <v>16</v>
      </c>
      <c r="C7" s="173">
        <f t="shared" si="1"/>
        <v>4</v>
      </c>
      <c r="D7" s="173">
        <f t="shared" si="0"/>
        <v>6</v>
      </c>
      <c r="E7" s="173">
        <f t="shared" si="0"/>
        <v>0</v>
      </c>
      <c r="F7" s="173">
        <f t="shared" si="0"/>
        <v>10</v>
      </c>
      <c r="G7" s="173">
        <f t="shared" si="0"/>
        <v>21</v>
      </c>
      <c r="H7" s="127">
        <v>3</v>
      </c>
      <c r="I7" s="78"/>
      <c r="J7" s="166">
        <v>3</v>
      </c>
      <c r="K7" s="167" t="s">
        <v>31</v>
      </c>
      <c r="L7" s="24" t="s">
        <v>95</v>
      </c>
      <c r="M7" s="167" t="s">
        <v>84</v>
      </c>
      <c r="N7" s="167" t="s">
        <v>13</v>
      </c>
      <c r="O7" s="167" t="s">
        <v>95</v>
      </c>
      <c r="Q7" s="166">
        <v>7</v>
      </c>
      <c r="R7" s="166">
        <v>6</v>
      </c>
      <c r="S7" s="166">
        <v>17</v>
      </c>
      <c r="T7" s="166">
        <v>5</v>
      </c>
      <c r="U7" s="166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2" t="s">
        <v>14</v>
      </c>
      <c r="AD7" s="172">
        <v>1</v>
      </c>
      <c r="AE7" s="172">
        <v>1</v>
      </c>
      <c r="AF7" s="172">
        <v>0</v>
      </c>
      <c r="AG7" s="172">
        <v>1</v>
      </c>
      <c r="AH7" s="172">
        <v>1</v>
      </c>
      <c r="AI7" s="5"/>
      <c r="AJ7" s="172" t="s">
        <v>14</v>
      </c>
      <c r="AK7" s="172">
        <v>1</v>
      </c>
      <c r="AL7" s="172">
        <v>1</v>
      </c>
      <c r="AM7" s="172">
        <v>0</v>
      </c>
      <c r="AN7" s="172">
        <v>1</v>
      </c>
      <c r="AO7" s="172">
        <v>1</v>
      </c>
    </row>
    <row r="8" spans="1:41" ht="15.9" customHeight="1">
      <c r="A8" s="173" t="s">
        <v>12</v>
      </c>
      <c r="B8" s="127" t="s">
        <v>12</v>
      </c>
      <c r="C8" s="173">
        <f t="shared" si="1"/>
        <v>4</v>
      </c>
      <c r="D8" s="173">
        <f t="shared" si="0"/>
        <v>13</v>
      </c>
      <c r="E8" s="173">
        <f t="shared" si="0"/>
        <v>0</v>
      </c>
      <c r="F8" s="173">
        <f t="shared" si="0"/>
        <v>14</v>
      </c>
      <c r="G8" s="173">
        <f t="shared" si="0"/>
        <v>20</v>
      </c>
      <c r="H8" s="127">
        <v>4</v>
      </c>
      <c r="I8" s="78"/>
      <c r="J8" s="23">
        <v>4</v>
      </c>
      <c r="K8" s="167" t="s">
        <v>28</v>
      </c>
      <c r="L8" s="167" t="s">
        <v>293</v>
      </c>
      <c r="M8" s="167" t="s">
        <v>294</v>
      </c>
      <c r="N8" s="167" t="s">
        <v>30</v>
      </c>
      <c r="O8" s="167" t="s">
        <v>21</v>
      </c>
      <c r="Q8" s="166">
        <v>9</v>
      </c>
      <c r="R8" s="166">
        <v>6</v>
      </c>
      <c r="S8" s="166">
        <v>14</v>
      </c>
      <c r="T8" s="166">
        <v>10</v>
      </c>
      <c r="U8" s="166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7" t="s">
        <v>15</v>
      </c>
      <c r="AD8" s="173">
        <v>3</v>
      </c>
      <c r="AE8" s="173">
        <v>10</v>
      </c>
      <c r="AF8" s="173">
        <v>0</v>
      </c>
      <c r="AG8" s="173">
        <v>3</v>
      </c>
      <c r="AH8" s="173">
        <v>9</v>
      </c>
      <c r="AI8" s="5"/>
      <c r="AJ8" s="127" t="s">
        <v>15</v>
      </c>
      <c r="AK8" s="173">
        <v>3</v>
      </c>
      <c r="AL8" s="173">
        <v>10</v>
      </c>
      <c r="AM8" s="173">
        <v>0</v>
      </c>
      <c r="AN8" s="173">
        <v>3</v>
      </c>
      <c r="AO8" s="173">
        <v>9</v>
      </c>
    </row>
    <row r="9" spans="1:41" ht="15.9" customHeight="1">
      <c r="A9" s="173" t="s">
        <v>13</v>
      </c>
      <c r="B9" s="127" t="s">
        <v>13</v>
      </c>
      <c r="C9" s="173">
        <f t="shared" si="1"/>
        <v>38</v>
      </c>
      <c r="D9" s="173">
        <f t="shared" si="0"/>
        <v>21</v>
      </c>
      <c r="E9" s="173">
        <f t="shared" si="0"/>
        <v>0</v>
      </c>
      <c r="F9" s="173">
        <f t="shared" si="0"/>
        <v>23</v>
      </c>
      <c r="G9" s="173">
        <f t="shared" si="0"/>
        <v>19</v>
      </c>
      <c r="H9" s="127">
        <v>5</v>
      </c>
      <c r="I9" s="78"/>
      <c r="J9" s="166">
        <v>5</v>
      </c>
      <c r="K9" s="167" t="s">
        <v>21</v>
      </c>
      <c r="L9" s="167" t="s">
        <v>29</v>
      </c>
      <c r="M9" s="167" t="s">
        <v>295</v>
      </c>
      <c r="N9" s="167" t="s">
        <v>16</v>
      </c>
      <c r="O9" s="167" t="s">
        <v>28</v>
      </c>
      <c r="Q9" s="166">
        <v>3</v>
      </c>
      <c r="R9" s="166">
        <v>8</v>
      </c>
      <c r="S9" s="166">
        <v>15</v>
      </c>
      <c r="T9" s="166">
        <v>3</v>
      </c>
      <c r="U9" s="166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7" t="s">
        <v>16</v>
      </c>
      <c r="AD9" s="173">
        <v>3</v>
      </c>
      <c r="AE9" s="173">
        <v>12</v>
      </c>
      <c r="AF9" s="173">
        <v>0</v>
      </c>
      <c r="AG9" s="173">
        <v>3</v>
      </c>
      <c r="AH9" s="173">
        <v>8</v>
      </c>
      <c r="AI9" s="5"/>
      <c r="AJ9" s="127" t="s">
        <v>16</v>
      </c>
      <c r="AK9" s="173">
        <v>3</v>
      </c>
      <c r="AL9" s="173">
        <v>12</v>
      </c>
      <c r="AM9" s="173">
        <v>0</v>
      </c>
      <c r="AN9" s="173">
        <v>3</v>
      </c>
      <c r="AO9" s="173">
        <v>8</v>
      </c>
    </row>
    <row r="10" spans="1:41" ht="15.9" customHeight="1">
      <c r="A10" s="173" t="s">
        <v>95</v>
      </c>
      <c r="B10" s="127" t="s">
        <v>95</v>
      </c>
      <c r="C10" s="173">
        <f t="shared" si="1"/>
        <v>42</v>
      </c>
      <c r="D10" s="173">
        <f t="shared" si="0"/>
        <v>26</v>
      </c>
      <c r="E10" s="173">
        <f t="shared" si="0"/>
        <v>0</v>
      </c>
      <c r="F10" s="173">
        <f t="shared" si="0"/>
        <v>19</v>
      </c>
      <c r="G10" s="173">
        <f t="shared" si="0"/>
        <v>19</v>
      </c>
      <c r="H10" s="127">
        <v>6</v>
      </c>
      <c r="I10" s="78"/>
      <c r="J10" s="23">
        <v>6</v>
      </c>
      <c r="K10" s="167" t="s">
        <v>17</v>
      </c>
      <c r="L10" s="167" t="s">
        <v>15</v>
      </c>
      <c r="M10" s="167" t="s">
        <v>84</v>
      </c>
      <c r="N10" s="167" t="s">
        <v>80</v>
      </c>
      <c r="O10" s="167" t="s">
        <v>21</v>
      </c>
      <c r="Q10" s="166">
        <v>7</v>
      </c>
      <c r="R10" s="166">
        <v>2</v>
      </c>
      <c r="S10" s="166">
        <v>17</v>
      </c>
      <c r="T10" s="166">
        <v>13</v>
      </c>
      <c r="U10" s="166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7" t="s">
        <v>12</v>
      </c>
      <c r="AD10" s="173">
        <v>7</v>
      </c>
      <c r="AE10" s="173">
        <v>13</v>
      </c>
      <c r="AF10" s="173">
        <v>0</v>
      </c>
      <c r="AG10" s="173">
        <v>7</v>
      </c>
      <c r="AH10" s="173">
        <v>14</v>
      </c>
      <c r="AI10" s="5"/>
      <c r="AJ10" s="127" t="s">
        <v>12</v>
      </c>
      <c r="AK10" s="173">
        <v>7</v>
      </c>
      <c r="AL10" s="173">
        <v>13</v>
      </c>
      <c r="AM10" s="173">
        <v>0</v>
      </c>
      <c r="AN10" s="173">
        <v>7</v>
      </c>
      <c r="AO10" s="173">
        <v>14</v>
      </c>
    </row>
    <row r="11" spans="1:41" ht="15.9" customHeight="1">
      <c r="A11" s="173" t="s">
        <v>31</v>
      </c>
      <c r="B11" s="127" t="s">
        <v>31</v>
      </c>
      <c r="C11" s="173">
        <f t="shared" si="1"/>
        <v>49</v>
      </c>
      <c r="D11" s="173">
        <f t="shared" si="0"/>
        <v>29</v>
      </c>
      <c r="E11" s="173">
        <f t="shared" si="0"/>
        <v>0</v>
      </c>
      <c r="F11" s="173">
        <f t="shared" si="0"/>
        <v>23</v>
      </c>
      <c r="G11" s="173">
        <f t="shared" si="0"/>
        <v>26</v>
      </c>
      <c r="H11" s="127">
        <v>7</v>
      </c>
      <c r="I11" s="78"/>
      <c r="J11" s="166">
        <v>7</v>
      </c>
      <c r="K11" s="167" t="s">
        <v>95</v>
      </c>
      <c r="L11" s="167" t="s">
        <v>81</v>
      </c>
      <c r="M11" s="167" t="s">
        <v>294</v>
      </c>
      <c r="N11" s="167" t="s">
        <v>80</v>
      </c>
      <c r="O11" s="167" t="s">
        <v>15</v>
      </c>
      <c r="Q11" s="166">
        <v>6</v>
      </c>
      <c r="R11" s="166">
        <v>14</v>
      </c>
      <c r="S11" s="166">
        <v>14</v>
      </c>
      <c r="T11" s="166">
        <v>13</v>
      </c>
      <c r="U11" s="166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7" t="s">
        <v>13</v>
      </c>
      <c r="AD11" s="173">
        <v>43</v>
      </c>
      <c r="AE11" s="173">
        <v>22</v>
      </c>
      <c r="AF11" s="173">
        <v>0</v>
      </c>
      <c r="AG11" s="173">
        <v>31</v>
      </c>
      <c r="AH11" s="173">
        <v>36</v>
      </c>
      <c r="AI11" s="5"/>
      <c r="AJ11" s="127" t="s">
        <v>13</v>
      </c>
      <c r="AK11" s="173">
        <v>43</v>
      </c>
      <c r="AL11" s="173">
        <v>22</v>
      </c>
      <c r="AM11" s="173">
        <v>0</v>
      </c>
      <c r="AN11" s="173">
        <v>31</v>
      </c>
      <c r="AO11" s="173">
        <v>36</v>
      </c>
    </row>
    <row r="12" spans="1:41" ht="15.9" customHeight="1">
      <c r="A12" s="173" t="s">
        <v>29</v>
      </c>
      <c r="B12" s="127" t="s">
        <v>29</v>
      </c>
      <c r="C12" s="173">
        <f t="shared" si="1"/>
        <v>49</v>
      </c>
      <c r="D12" s="173">
        <f t="shared" si="0"/>
        <v>30</v>
      </c>
      <c r="E12" s="173">
        <f t="shared" si="0"/>
        <v>0</v>
      </c>
      <c r="F12" s="173">
        <f t="shared" si="0"/>
        <v>24</v>
      </c>
      <c r="G12" s="173">
        <f t="shared" si="0"/>
        <v>26</v>
      </c>
      <c r="H12" s="127">
        <v>8</v>
      </c>
      <c r="I12" s="78"/>
      <c r="J12" s="23">
        <v>8</v>
      </c>
      <c r="K12" s="167" t="s">
        <v>30</v>
      </c>
      <c r="L12" s="167" t="s">
        <v>29</v>
      </c>
      <c r="M12" s="167" t="s">
        <v>83</v>
      </c>
      <c r="N12" s="167" t="s">
        <v>31</v>
      </c>
      <c r="O12" s="167" t="s">
        <v>31</v>
      </c>
      <c r="Q12" s="166">
        <v>10</v>
      </c>
      <c r="R12" s="166">
        <v>8</v>
      </c>
      <c r="S12" s="166">
        <v>16</v>
      </c>
      <c r="T12" s="166">
        <v>7</v>
      </c>
      <c r="U12" s="166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7" t="s">
        <v>95</v>
      </c>
      <c r="AD12" s="173">
        <v>42</v>
      </c>
      <c r="AE12" s="173">
        <v>22</v>
      </c>
      <c r="AF12" s="173">
        <v>0</v>
      </c>
      <c r="AG12" s="173">
        <v>27</v>
      </c>
      <c r="AH12" s="173">
        <v>34</v>
      </c>
      <c r="AI12" s="5"/>
      <c r="AJ12" s="127" t="s">
        <v>95</v>
      </c>
      <c r="AK12" s="173">
        <v>42</v>
      </c>
      <c r="AL12" s="173">
        <v>22</v>
      </c>
      <c r="AM12" s="173">
        <v>0</v>
      </c>
      <c r="AN12" s="173">
        <v>27</v>
      </c>
      <c r="AO12" s="173">
        <v>34</v>
      </c>
    </row>
    <row r="13" spans="1:41" ht="15.9" customHeight="1">
      <c r="A13" s="173" t="s">
        <v>28</v>
      </c>
      <c r="B13" s="127" t="s">
        <v>28</v>
      </c>
      <c r="C13" s="173">
        <f t="shared" si="1"/>
        <v>4</v>
      </c>
      <c r="D13" s="173">
        <f t="shared" si="0"/>
        <v>12</v>
      </c>
      <c r="E13" s="173">
        <f t="shared" si="0"/>
        <v>0</v>
      </c>
      <c r="F13" s="173">
        <f t="shared" si="0"/>
        <v>12</v>
      </c>
      <c r="G13" s="173">
        <f t="shared" si="0"/>
        <v>23</v>
      </c>
      <c r="H13" s="127">
        <v>9</v>
      </c>
      <c r="I13" s="78"/>
      <c r="J13" s="166">
        <v>9</v>
      </c>
      <c r="K13" s="167" t="s">
        <v>15</v>
      </c>
      <c r="L13" s="167" t="s">
        <v>23</v>
      </c>
      <c r="M13" s="167" t="s">
        <v>295</v>
      </c>
      <c r="N13" s="167" t="s">
        <v>87</v>
      </c>
      <c r="O13" s="167" t="s">
        <v>28</v>
      </c>
      <c r="Q13" s="166">
        <v>2</v>
      </c>
      <c r="R13" s="166">
        <v>5</v>
      </c>
      <c r="S13" s="166">
        <v>15</v>
      </c>
      <c r="T13" s="166">
        <v>19</v>
      </c>
      <c r="U13" s="166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7" t="s">
        <v>31</v>
      </c>
      <c r="AD13" s="173">
        <v>43</v>
      </c>
      <c r="AE13" s="173">
        <v>27</v>
      </c>
      <c r="AF13" s="173">
        <v>0</v>
      </c>
      <c r="AG13" s="173">
        <v>31</v>
      </c>
      <c r="AH13" s="173">
        <v>35</v>
      </c>
      <c r="AI13" s="5"/>
      <c r="AJ13" s="127" t="s">
        <v>31</v>
      </c>
      <c r="AK13" s="173">
        <v>43</v>
      </c>
      <c r="AL13" s="173">
        <v>27</v>
      </c>
      <c r="AM13" s="173">
        <v>0</v>
      </c>
      <c r="AN13" s="173">
        <v>31</v>
      </c>
      <c r="AO13" s="173">
        <v>35</v>
      </c>
    </row>
    <row r="14" spans="1:41" ht="15.9" customHeight="1">
      <c r="A14" s="173" t="s">
        <v>30</v>
      </c>
      <c r="B14" s="127" t="s">
        <v>30</v>
      </c>
      <c r="C14" s="173">
        <f t="shared" si="1"/>
        <v>4</v>
      </c>
      <c r="D14" s="173">
        <f t="shared" si="0"/>
        <v>8</v>
      </c>
      <c r="E14" s="173">
        <f t="shared" si="0"/>
        <v>0</v>
      </c>
      <c r="F14" s="173">
        <f t="shared" si="0"/>
        <v>13</v>
      </c>
      <c r="G14" s="173">
        <f t="shared" si="0"/>
        <v>23</v>
      </c>
      <c r="H14" s="127">
        <v>10</v>
      </c>
      <c r="I14" s="78"/>
      <c r="J14" s="23">
        <v>10</v>
      </c>
      <c r="K14" s="167" t="s">
        <v>31</v>
      </c>
      <c r="L14" s="167" t="s">
        <v>95</v>
      </c>
      <c r="M14" s="167" t="s">
        <v>84</v>
      </c>
      <c r="N14" s="167" t="s">
        <v>13</v>
      </c>
      <c r="O14" s="167" t="s">
        <v>15</v>
      </c>
      <c r="Q14" s="166">
        <v>7</v>
      </c>
      <c r="R14" s="166">
        <v>6</v>
      </c>
      <c r="S14" s="166">
        <v>17</v>
      </c>
      <c r="T14" s="166">
        <v>5</v>
      </c>
      <c r="U14" s="166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7" t="s">
        <v>29</v>
      </c>
      <c r="AD14" s="173">
        <v>43</v>
      </c>
      <c r="AE14" s="173">
        <v>24</v>
      </c>
      <c r="AF14" s="173">
        <v>0</v>
      </c>
      <c r="AG14" s="173">
        <v>32</v>
      </c>
      <c r="AH14" s="173">
        <v>34</v>
      </c>
      <c r="AI14" s="5"/>
      <c r="AJ14" s="127" t="s">
        <v>29</v>
      </c>
      <c r="AK14" s="173">
        <v>43</v>
      </c>
      <c r="AL14" s="173">
        <v>24</v>
      </c>
      <c r="AM14" s="173">
        <v>0</v>
      </c>
      <c r="AN14" s="173">
        <v>32</v>
      </c>
      <c r="AO14" s="173">
        <v>34</v>
      </c>
    </row>
    <row r="15" spans="1:41" ht="15.9" customHeight="1">
      <c r="A15" s="174" t="s">
        <v>78</v>
      </c>
      <c r="B15" s="172" t="s">
        <v>283</v>
      </c>
      <c r="C15" s="174">
        <f t="shared" si="1"/>
        <v>0</v>
      </c>
      <c r="D15" s="174">
        <f t="shared" si="0"/>
        <v>2</v>
      </c>
      <c r="E15" s="174">
        <f t="shared" si="0"/>
        <v>3</v>
      </c>
      <c r="F15" s="174">
        <f t="shared" si="0"/>
        <v>8</v>
      </c>
      <c r="G15" s="174">
        <f t="shared" si="0"/>
        <v>0</v>
      </c>
      <c r="H15" s="172">
        <v>11</v>
      </c>
      <c r="I15" s="78"/>
      <c r="J15" s="166">
        <v>11</v>
      </c>
      <c r="K15" s="167" t="s">
        <v>95</v>
      </c>
      <c r="L15" s="167" t="s">
        <v>25</v>
      </c>
      <c r="M15" s="167" t="s">
        <v>294</v>
      </c>
      <c r="N15" s="167" t="s">
        <v>30</v>
      </c>
      <c r="O15" s="167" t="s">
        <v>28</v>
      </c>
      <c r="Q15" s="166">
        <v>6</v>
      </c>
      <c r="R15" s="166">
        <v>8</v>
      </c>
      <c r="S15" s="166">
        <v>14</v>
      </c>
      <c r="T15" s="166">
        <v>10</v>
      </c>
      <c r="U15" s="166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7" t="s">
        <v>28</v>
      </c>
      <c r="AD15" s="173">
        <v>7</v>
      </c>
      <c r="AE15" s="173">
        <v>12</v>
      </c>
      <c r="AF15" s="173">
        <v>0</v>
      </c>
      <c r="AG15" s="173">
        <v>6</v>
      </c>
      <c r="AH15" s="173">
        <v>13</v>
      </c>
      <c r="AI15" s="5"/>
      <c r="AJ15" s="127" t="s">
        <v>28</v>
      </c>
      <c r="AK15" s="173">
        <v>7</v>
      </c>
      <c r="AL15" s="173">
        <v>12</v>
      </c>
      <c r="AM15" s="173">
        <v>0</v>
      </c>
      <c r="AN15" s="173">
        <v>6</v>
      </c>
      <c r="AO15" s="173">
        <v>13</v>
      </c>
    </row>
    <row r="16" spans="1:41" ht="15.9" customHeight="1">
      <c r="A16" s="174" t="s">
        <v>79</v>
      </c>
      <c r="B16" s="172" t="s">
        <v>284</v>
      </c>
      <c r="C16" s="174">
        <f t="shared" si="1"/>
        <v>0</v>
      </c>
      <c r="D16" s="174">
        <f t="shared" si="0"/>
        <v>2</v>
      </c>
      <c r="E16" s="174">
        <f t="shared" si="0"/>
        <v>3</v>
      </c>
      <c r="F16" s="174">
        <f t="shared" si="0"/>
        <v>7</v>
      </c>
      <c r="G16" s="174">
        <f t="shared" si="0"/>
        <v>0</v>
      </c>
      <c r="H16" s="172">
        <v>12</v>
      </c>
      <c r="I16" s="78"/>
      <c r="J16" s="23">
        <v>12</v>
      </c>
      <c r="K16" s="167" t="s">
        <v>30</v>
      </c>
      <c r="L16" s="167" t="s">
        <v>293</v>
      </c>
      <c r="M16" s="167" t="s">
        <v>83</v>
      </c>
      <c r="N16" s="167" t="s">
        <v>16</v>
      </c>
      <c r="O16" s="167" t="s">
        <v>12</v>
      </c>
      <c r="Q16" s="166">
        <v>10</v>
      </c>
      <c r="R16" s="166">
        <v>6</v>
      </c>
      <c r="S16" s="166">
        <v>16</v>
      </c>
      <c r="T16" s="166">
        <v>3</v>
      </c>
      <c r="U16" s="166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7" t="s">
        <v>30</v>
      </c>
      <c r="AD16" s="173">
        <v>7</v>
      </c>
      <c r="AE16" s="173">
        <v>8</v>
      </c>
      <c r="AF16" s="173">
        <v>0</v>
      </c>
      <c r="AG16" s="173">
        <v>7</v>
      </c>
      <c r="AH16" s="173">
        <v>14</v>
      </c>
      <c r="AI16" s="5"/>
      <c r="AJ16" s="127" t="s">
        <v>30</v>
      </c>
      <c r="AK16" s="173">
        <v>7</v>
      </c>
      <c r="AL16" s="173">
        <v>8</v>
      </c>
      <c r="AM16" s="173">
        <v>0</v>
      </c>
      <c r="AN16" s="173">
        <v>7</v>
      </c>
      <c r="AO16" s="173">
        <v>14</v>
      </c>
    </row>
    <row r="17" spans="1:41" ht="15.9" customHeight="1">
      <c r="A17" s="174" t="s">
        <v>80</v>
      </c>
      <c r="B17" s="172" t="s">
        <v>285</v>
      </c>
      <c r="C17" s="174">
        <f t="shared" si="1"/>
        <v>0</v>
      </c>
      <c r="D17" s="174">
        <f t="shared" si="0"/>
        <v>3</v>
      </c>
      <c r="E17" s="174">
        <f t="shared" si="0"/>
        <v>8</v>
      </c>
      <c r="F17" s="174">
        <f t="shared" si="0"/>
        <v>9</v>
      </c>
      <c r="G17" s="174">
        <f t="shared" si="0"/>
        <v>0</v>
      </c>
      <c r="H17" s="172">
        <v>13</v>
      </c>
      <c r="I17" s="78"/>
      <c r="J17" s="166">
        <v>13</v>
      </c>
      <c r="K17" s="167" t="s">
        <v>20</v>
      </c>
      <c r="L17" s="167" t="s">
        <v>84</v>
      </c>
      <c r="M17" s="167" t="s">
        <v>84</v>
      </c>
      <c r="N17" s="167" t="s">
        <v>29</v>
      </c>
      <c r="O17" s="167" t="s">
        <v>29</v>
      </c>
      <c r="Q17" s="166">
        <v>2</v>
      </c>
      <c r="R17" s="166">
        <v>17</v>
      </c>
      <c r="S17" s="166">
        <v>17</v>
      </c>
      <c r="T17" s="166">
        <v>8</v>
      </c>
      <c r="U17" s="166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2" t="s">
        <v>78</v>
      </c>
      <c r="AD17" s="174">
        <v>0</v>
      </c>
      <c r="AE17" s="174">
        <v>3</v>
      </c>
      <c r="AF17" s="174">
        <v>3</v>
      </c>
      <c r="AG17" s="174">
        <v>2</v>
      </c>
      <c r="AH17" s="174">
        <v>0</v>
      </c>
      <c r="AI17" s="5"/>
      <c r="AJ17" s="172" t="s">
        <v>78</v>
      </c>
      <c r="AK17" s="174">
        <v>0</v>
      </c>
      <c r="AL17" s="174">
        <v>3</v>
      </c>
      <c r="AM17" s="174">
        <v>3</v>
      </c>
      <c r="AN17" s="174">
        <v>2</v>
      </c>
      <c r="AO17" s="174">
        <v>0</v>
      </c>
    </row>
    <row r="18" spans="1:41" ht="15.9" customHeight="1">
      <c r="A18" s="174" t="s">
        <v>81</v>
      </c>
      <c r="B18" s="172" t="s">
        <v>286</v>
      </c>
      <c r="C18" s="174">
        <f t="shared" si="1"/>
        <v>0</v>
      </c>
      <c r="D18" s="174">
        <f t="shared" si="0"/>
        <v>7</v>
      </c>
      <c r="E18" s="174">
        <f t="shared" si="0"/>
        <v>43</v>
      </c>
      <c r="F18" s="174">
        <f t="shared" si="0"/>
        <v>3</v>
      </c>
      <c r="G18" s="174">
        <f t="shared" si="0"/>
        <v>0</v>
      </c>
      <c r="H18" s="172">
        <v>14</v>
      </c>
      <c r="I18" s="78"/>
      <c r="J18" s="23">
        <v>14</v>
      </c>
      <c r="K18" s="167" t="s">
        <v>95</v>
      </c>
      <c r="L18" s="167" t="s">
        <v>31</v>
      </c>
      <c r="M18" s="167" t="s">
        <v>295</v>
      </c>
      <c r="N18" s="167" t="s">
        <v>13</v>
      </c>
      <c r="O18" s="167" t="s">
        <v>30</v>
      </c>
      <c r="Q18" s="166">
        <v>6</v>
      </c>
      <c r="R18" s="166">
        <v>7</v>
      </c>
      <c r="S18" s="166">
        <v>15</v>
      </c>
      <c r="T18" s="166">
        <v>5</v>
      </c>
      <c r="U18" s="166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2" t="s">
        <v>79</v>
      </c>
      <c r="AD18" s="174">
        <v>0</v>
      </c>
      <c r="AE18" s="174">
        <v>4</v>
      </c>
      <c r="AF18" s="174">
        <v>1</v>
      </c>
      <c r="AG18" s="174">
        <v>2</v>
      </c>
      <c r="AH18" s="174">
        <v>0</v>
      </c>
      <c r="AI18" s="5"/>
      <c r="AJ18" s="172" t="s">
        <v>79</v>
      </c>
      <c r="AK18" s="174">
        <v>0</v>
      </c>
      <c r="AL18" s="174">
        <v>4</v>
      </c>
      <c r="AM18" s="174">
        <v>1</v>
      </c>
      <c r="AN18" s="174">
        <v>2</v>
      </c>
      <c r="AO18" s="174">
        <v>0</v>
      </c>
    </row>
    <row r="19" spans="1:41" ht="15.9" customHeight="1">
      <c r="A19" s="174" t="s">
        <v>96</v>
      </c>
      <c r="B19" s="172" t="s">
        <v>287</v>
      </c>
      <c r="C19" s="174">
        <f t="shared" si="1"/>
        <v>0</v>
      </c>
      <c r="D19" s="174">
        <f t="shared" si="0"/>
        <v>6</v>
      </c>
      <c r="E19" s="174">
        <f t="shared" si="0"/>
        <v>42</v>
      </c>
      <c r="F19" s="174">
        <f t="shared" si="0"/>
        <v>4</v>
      </c>
      <c r="G19" s="174">
        <f t="shared" si="0"/>
        <v>0</v>
      </c>
      <c r="H19" s="172">
        <v>15</v>
      </c>
      <c r="I19" s="78"/>
      <c r="J19" s="166">
        <v>15</v>
      </c>
      <c r="K19" s="167" t="s">
        <v>17</v>
      </c>
      <c r="L19" s="167" t="s">
        <v>29</v>
      </c>
      <c r="M19" s="167" t="s">
        <v>294</v>
      </c>
      <c r="N19" s="167" t="s">
        <v>30</v>
      </c>
      <c r="O19" s="167" t="s">
        <v>12</v>
      </c>
      <c r="Q19" s="166">
        <v>7</v>
      </c>
      <c r="R19" s="166">
        <v>8</v>
      </c>
      <c r="S19" s="166">
        <v>14</v>
      </c>
      <c r="T19" s="166">
        <v>10</v>
      </c>
      <c r="U19" s="166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2" t="s">
        <v>80</v>
      </c>
      <c r="AD19" s="174">
        <v>0</v>
      </c>
      <c r="AE19" s="174">
        <v>4</v>
      </c>
      <c r="AF19" s="174">
        <v>8</v>
      </c>
      <c r="AG19" s="174">
        <v>3</v>
      </c>
      <c r="AH19" s="174">
        <v>0</v>
      </c>
      <c r="AI19" s="5"/>
      <c r="AJ19" s="172" t="s">
        <v>80</v>
      </c>
      <c r="AK19" s="174">
        <v>0</v>
      </c>
      <c r="AL19" s="174">
        <v>4</v>
      </c>
      <c r="AM19" s="174">
        <v>8</v>
      </c>
      <c r="AN19" s="174">
        <v>3</v>
      </c>
      <c r="AO19" s="174">
        <v>0</v>
      </c>
    </row>
    <row r="20" spans="1:41" ht="15.9" customHeight="1">
      <c r="A20" s="174" t="s">
        <v>82</v>
      </c>
      <c r="B20" s="172" t="s">
        <v>288</v>
      </c>
      <c r="C20" s="174">
        <f t="shared" si="1"/>
        <v>0</v>
      </c>
      <c r="D20" s="174">
        <f t="shared" si="0"/>
        <v>11</v>
      </c>
      <c r="E20" s="174">
        <f t="shared" si="0"/>
        <v>42</v>
      </c>
      <c r="F20" s="174">
        <f t="shared" si="0"/>
        <v>2</v>
      </c>
      <c r="G20" s="174">
        <f t="shared" si="0"/>
        <v>0</v>
      </c>
      <c r="H20" s="172">
        <v>16</v>
      </c>
      <c r="I20" s="78"/>
      <c r="J20" s="23">
        <v>16</v>
      </c>
      <c r="K20" s="167" t="s">
        <v>29</v>
      </c>
      <c r="L20" s="167" t="s">
        <v>82</v>
      </c>
      <c r="M20" s="167" t="s">
        <v>83</v>
      </c>
      <c r="N20" s="167" t="s">
        <v>29</v>
      </c>
      <c r="O20" s="167" t="s">
        <v>95</v>
      </c>
      <c r="Q20" s="166">
        <v>8</v>
      </c>
      <c r="R20" s="166">
        <v>16</v>
      </c>
      <c r="S20" s="166">
        <v>16</v>
      </c>
      <c r="T20" s="166">
        <v>8</v>
      </c>
      <c r="U20" s="166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2" t="s">
        <v>81</v>
      </c>
      <c r="AD20" s="174">
        <v>0</v>
      </c>
      <c r="AE20" s="174">
        <v>9</v>
      </c>
      <c r="AF20" s="174">
        <v>43</v>
      </c>
      <c r="AG20" s="174">
        <v>12</v>
      </c>
      <c r="AH20" s="174">
        <v>0</v>
      </c>
      <c r="AI20" s="5"/>
      <c r="AJ20" s="172" t="s">
        <v>81</v>
      </c>
      <c r="AK20" s="174">
        <v>0</v>
      </c>
      <c r="AL20" s="174">
        <v>9</v>
      </c>
      <c r="AM20" s="174">
        <v>43</v>
      </c>
      <c r="AN20" s="174">
        <v>12</v>
      </c>
      <c r="AO20" s="174">
        <v>0</v>
      </c>
    </row>
    <row r="21" spans="1:41" ht="15.9" customHeight="1">
      <c r="A21" s="174" t="s">
        <v>94</v>
      </c>
      <c r="B21" s="172" t="s">
        <v>289</v>
      </c>
      <c r="C21" s="174">
        <f t="shared" si="1"/>
        <v>0</v>
      </c>
      <c r="D21" s="174">
        <f t="shared" si="0"/>
        <v>10</v>
      </c>
      <c r="E21" s="174">
        <f t="shared" si="0"/>
        <v>44</v>
      </c>
      <c r="F21" s="174">
        <f t="shared" si="0"/>
        <v>2</v>
      </c>
      <c r="G21" s="174">
        <f t="shared" si="0"/>
        <v>0</v>
      </c>
      <c r="H21" s="172">
        <v>17</v>
      </c>
      <c r="I21" s="78"/>
      <c r="J21" s="166">
        <v>17</v>
      </c>
      <c r="K21" s="167" t="s">
        <v>31</v>
      </c>
      <c r="L21" s="167" t="s">
        <v>29</v>
      </c>
      <c r="M21" s="167" t="s">
        <v>295</v>
      </c>
      <c r="N21" s="167" t="s">
        <v>96</v>
      </c>
      <c r="O21" s="167" t="s">
        <v>31</v>
      </c>
      <c r="Q21" s="166">
        <v>7</v>
      </c>
      <c r="R21" s="166">
        <v>8</v>
      </c>
      <c r="S21" s="166">
        <v>15</v>
      </c>
      <c r="T21" s="166">
        <v>15</v>
      </c>
      <c r="U21" s="166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2" t="s">
        <v>96</v>
      </c>
      <c r="AD21" s="174">
        <v>0</v>
      </c>
      <c r="AE21" s="174">
        <v>9</v>
      </c>
      <c r="AF21" s="174">
        <v>42</v>
      </c>
      <c r="AG21" s="174">
        <v>13</v>
      </c>
      <c r="AH21" s="174">
        <v>0</v>
      </c>
      <c r="AI21" s="5"/>
      <c r="AJ21" s="172" t="s">
        <v>96</v>
      </c>
      <c r="AK21" s="174">
        <v>0</v>
      </c>
      <c r="AL21" s="174">
        <v>9</v>
      </c>
      <c r="AM21" s="174">
        <v>42</v>
      </c>
      <c r="AN21" s="174">
        <v>13</v>
      </c>
      <c r="AO21" s="174">
        <v>0</v>
      </c>
    </row>
    <row r="22" spans="1:41" ht="15.9" customHeight="1">
      <c r="A22" s="174" t="s">
        <v>85</v>
      </c>
      <c r="B22" s="172" t="s">
        <v>290</v>
      </c>
      <c r="C22" s="174">
        <f t="shared" si="1"/>
        <v>0</v>
      </c>
      <c r="D22" s="174">
        <f t="shared" si="0"/>
        <v>3</v>
      </c>
      <c r="E22" s="174">
        <f t="shared" si="0"/>
        <v>6</v>
      </c>
      <c r="F22" s="174">
        <f t="shared" si="0"/>
        <v>7</v>
      </c>
      <c r="G22" s="174">
        <f t="shared" si="0"/>
        <v>0</v>
      </c>
      <c r="H22" s="172">
        <v>18</v>
      </c>
      <c r="I22" s="78"/>
      <c r="J22" s="23">
        <v>18</v>
      </c>
      <c r="K22" s="167" t="s">
        <v>95</v>
      </c>
      <c r="L22" s="167" t="s">
        <v>13</v>
      </c>
      <c r="M22" s="167" t="s">
        <v>84</v>
      </c>
      <c r="N22" s="167" t="s">
        <v>31</v>
      </c>
      <c r="O22" s="167" t="s">
        <v>21</v>
      </c>
      <c r="Q22" s="166">
        <v>6</v>
      </c>
      <c r="R22" s="166">
        <v>5</v>
      </c>
      <c r="S22" s="166">
        <v>17</v>
      </c>
      <c r="T22" s="166">
        <v>7</v>
      </c>
      <c r="U22" s="166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2" t="s">
        <v>82</v>
      </c>
      <c r="AD22" s="174">
        <v>0</v>
      </c>
      <c r="AE22" s="174">
        <v>11</v>
      </c>
      <c r="AF22" s="174">
        <v>42</v>
      </c>
      <c r="AG22" s="174">
        <v>11</v>
      </c>
      <c r="AH22" s="174">
        <v>0</v>
      </c>
      <c r="AI22" s="5"/>
      <c r="AJ22" s="172" t="s">
        <v>82</v>
      </c>
      <c r="AK22" s="174">
        <v>0</v>
      </c>
      <c r="AL22" s="174">
        <v>11</v>
      </c>
      <c r="AM22" s="174">
        <v>42</v>
      </c>
      <c r="AN22" s="174">
        <v>11</v>
      </c>
      <c r="AO22" s="174">
        <v>0</v>
      </c>
    </row>
    <row r="23" spans="1:41" ht="15.9" customHeight="1">
      <c r="A23" s="174" t="s">
        <v>87</v>
      </c>
      <c r="B23" s="172" t="s">
        <v>291</v>
      </c>
      <c r="C23" s="174">
        <f t="shared" si="1"/>
        <v>0</v>
      </c>
      <c r="D23" s="174">
        <f t="shared" si="0"/>
        <v>2</v>
      </c>
      <c r="E23" s="174">
        <f t="shared" si="0"/>
        <v>9</v>
      </c>
      <c r="F23" s="174">
        <f t="shared" si="0"/>
        <v>8</v>
      </c>
      <c r="G23" s="174">
        <f t="shared" si="0"/>
        <v>0</v>
      </c>
      <c r="H23" s="172">
        <v>19</v>
      </c>
      <c r="I23" s="78"/>
      <c r="J23" s="166">
        <v>19</v>
      </c>
      <c r="K23" s="167" t="s">
        <v>16</v>
      </c>
      <c r="L23" s="167" t="s">
        <v>95</v>
      </c>
      <c r="M23" s="167" t="s">
        <v>294</v>
      </c>
      <c r="N23" s="167" t="s">
        <v>29</v>
      </c>
      <c r="O23" s="167" t="s">
        <v>28</v>
      </c>
      <c r="Q23" s="166">
        <v>3</v>
      </c>
      <c r="R23" s="166">
        <v>6</v>
      </c>
      <c r="S23" s="166">
        <v>14</v>
      </c>
      <c r="T23" s="166">
        <v>8</v>
      </c>
      <c r="U23" s="166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2" t="s">
        <v>94</v>
      </c>
      <c r="AD23" s="174">
        <v>0</v>
      </c>
      <c r="AE23" s="174">
        <v>10</v>
      </c>
      <c r="AF23" s="174">
        <v>44</v>
      </c>
      <c r="AG23" s="174">
        <v>11</v>
      </c>
      <c r="AH23" s="174">
        <v>0</v>
      </c>
      <c r="AI23" s="5"/>
      <c r="AJ23" s="172" t="s">
        <v>94</v>
      </c>
      <c r="AK23" s="174">
        <v>0</v>
      </c>
      <c r="AL23" s="174">
        <v>10</v>
      </c>
      <c r="AM23" s="174">
        <v>44</v>
      </c>
      <c r="AN23" s="174">
        <v>11</v>
      </c>
      <c r="AO23" s="174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7" t="s">
        <v>14</v>
      </c>
      <c r="L24" s="167" t="s">
        <v>31</v>
      </c>
      <c r="M24" s="167" t="s">
        <v>83</v>
      </c>
      <c r="N24" s="167" t="s">
        <v>95</v>
      </c>
      <c r="O24" s="167" t="s">
        <v>12</v>
      </c>
      <c r="Q24" s="166">
        <v>1</v>
      </c>
      <c r="R24" s="166">
        <v>7</v>
      </c>
      <c r="S24" s="166">
        <v>16</v>
      </c>
      <c r="T24" s="166">
        <v>6</v>
      </c>
      <c r="U24" s="166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2" t="s">
        <v>85</v>
      </c>
      <c r="AD24" s="174">
        <v>0</v>
      </c>
      <c r="AE24" s="174">
        <v>4</v>
      </c>
      <c r="AF24" s="174">
        <v>6</v>
      </c>
      <c r="AG24" s="174">
        <v>2</v>
      </c>
      <c r="AH24" s="174">
        <v>0</v>
      </c>
      <c r="AI24" s="5"/>
      <c r="AJ24" s="172" t="s">
        <v>85</v>
      </c>
      <c r="AK24" s="174">
        <v>0</v>
      </c>
      <c r="AL24" s="174">
        <v>4</v>
      </c>
      <c r="AM24" s="174">
        <v>6</v>
      </c>
      <c r="AN24" s="174">
        <v>2</v>
      </c>
      <c r="AO24" s="174">
        <v>0</v>
      </c>
    </row>
    <row r="25" spans="1:41" ht="16.5" customHeight="1">
      <c r="I25" s="78"/>
      <c r="J25" s="166">
        <v>21</v>
      </c>
      <c r="K25" s="167" t="s">
        <v>29</v>
      </c>
      <c r="L25" s="167" t="s">
        <v>79</v>
      </c>
      <c r="M25" s="167" t="s">
        <v>295</v>
      </c>
      <c r="N25" s="167" t="s">
        <v>31</v>
      </c>
      <c r="O25" s="167" t="s">
        <v>28</v>
      </c>
      <c r="Q25" s="166">
        <v>8</v>
      </c>
      <c r="R25" s="166">
        <v>12</v>
      </c>
      <c r="S25" s="166">
        <v>15</v>
      </c>
      <c r="T25" s="166">
        <v>7</v>
      </c>
      <c r="U25" s="166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2" t="s">
        <v>87</v>
      </c>
      <c r="AD25" s="174">
        <v>0</v>
      </c>
      <c r="AE25" s="174">
        <v>3</v>
      </c>
      <c r="AF25" s="174">
        <v>9</v>
      </c>
      <c r="AG25" s="174">
        <v>3</v>
      </c>
      <c r="AH25" s="174">
        <v>0</v>
      </c>
      <c r="AI25" s="5"/>
      <c r="AJ25" s="172" t="s">
        <v>87</v>
      </c>
      <c r="AK25" s="174">
        <v>0</v>
      </c>
      <c r="AL25" s="174">
        <v>3</v>
      </c>
      <c r="AM25" s="174">
        <v>9</v>
      </c>
      <c r="AN25" s="174">
        <v>3</v>
      </c>
      <c r="AO25" s="174">
        <v>0</v>
      </c>
    </row>
    <row r="26" spans="1:41" ht="16.5" customHeight="1">
      <c r="B26" s="5" t="s">
        <v>276</v>
      </c>
      <c r="C26" s="5">
        <v>1</v>
      </c>
      <c r="D26" s="131">
        <f>SUM(D6:D14)/D24</f>
        <v>0.755</v>
      </c>
      <c r="E26" s="131">
        <f t="shared" ref="E26:F26" si="3">SUM(E6:E14)/E24</f>
        <v>0</v>
      </c>
      <c r="F26" s="131">
        <f t="shared" si="3"/>
        <v>0.73499999999999999</v>
      </c>
      <c r="G26" s="5">
        <v>1</v>
      </c>
      <c r="I26" s="78"/>
      <c r="J26" s="23">
        <v>22</v>
      </c>
      <c r="K26" s="167" t="s">
        <v>95</v>
      </c>
      <c r="L26" s="167" t="s">
        <v>29</v>
      </c>
      <c r="M26" s="167" t="s">
        <v>84</v>
      </c>
      <c r="N26" s="167" t="s">
        <v>16</v>
      </c>
      <c r="O26" s="167" t="s">
        <v>16</v>
      </c>
      <c r="Q26" s="166">
        <v>6</v>
      </c>
      <c r="R26" s="166">
        <v>8</v>
      </c>
      <c r="S26" s="166">
        <v>17</v>
      </c>
      <c r="T26" s="166">
        <v>3</v>
      </c>
      <c r="U26" s="166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7">
        <v>199</v>
      </c>
      <c r="AE26" s="97">
        <v>208</v>
      </c>
      <c r="AF26" s="97">
        <v>198</v>
      </c>
      <c r="AG26" s="97">
        <v>207</v>
      </c>
      <c r="AH26" s="97">
        <v>198</v>
      </c>
      <c r="AI26" s="5"/>
      <c r="AK26" s="97">
        <v>199</v>
      </c>
      <c r="AL26" s="97">
        <v>208</v>
      </c>
      <c r="AM26" s="97">
        <v>198</v>
      </c>
      <c r="AN26" s="97">
        <v>207</v>
      </c>
      <c r="AO26" s="97">
        <v>198</v>
      </c>
    </row>
    <row r="27" spans="1:41" ht="16.5" customHeight="1">
      <c r="B27" s="5" t="s">
        <v>292</v>
      </c>
      <c r="C27" s="5">
        <v>0</v>
      </c>
      <c r="D27" s="131">
        <f>SUM(D15:D23)/D24</f>
        <v>0.23</v>
      </c>
      <c r="E27" s="131">
        <f t="shared" ref="E27:F27" si="4">SUM(E15:E23)/E24</f>
        <v>1</v>
      </c>
      <c r="F27" s="131">
        <f t="shared" si="4"/>
        <v>0.25</v>
      </c>
      <c r="G27" s="5">
        <v>0</v>
      </c>
      <c r="I27" s="78"/>
      <c r="J27" s="166">
        <v>23</v>
      </c>
      <c r="K27" s="167" t="s">
        <v>31</v>
      </c>
      <c r="L27" s="167" t="s">
        <v>17</v>
      </c>
      <c r="M27" s="167" t="s">
        <v>83</v>
      </c>
      <c r="N27" s="167" t="s">
        <v>85</v>
      </c>
      <c r="O27" s="167" t="s">
        <v>16</v>
      </c>
      <c r="Q27" s="166">
        <v>7</v>
      </c>
      <c r="R27" s="166">
        <v>7</v>
      </c>
      <c r="S27" s="166">
        <v>16</v>
      </c>
      <c r="T27" s="166">
        <v>18</v>
      </c>
      <c r="U27" s="166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7" t="s">
        <v>95</v>
      </c>
      <c r="L28" s="167" t="s">
        <v>12</v>
      </c>
      <c r="M28" s="167" t="s">
        <v>295</v>
      </c>
      <c r="N28" s="167" t="s">
        <v>30</v>
      </c>
      <c r="O28" s="167" t="s">
        <v>31</v>
      </c>
      <c r="Q28" s="166">
        <v>6</v>
      </c>
      <c r="R28" s="166">
        <v>4</v>
      </c>
      <c r="S28" s="166">
        <v>15</v>
      </c>
      <c r="T28" s="166">
        <v>10</v>
      </c>
      <c r="U28" s="166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6">
        <v>25</v>
      </c>
      <c r="K29" s="167" t="s">
        <v>28</v>
      </c>
      <c r="L29" s="167" t="s">
        <v>95</v>
      </c>
      <c r="M29" s="167" t="s">
        <v>84</v>
      </c>
      <c r="N29" s="167" t="s">
        <v>31</v>
      </c>
      <c r="O29" s="167" t="s">
        <v>12</v>
      </c>
      <c r="Q29" s="166">
        <v>9</v>
      </c>
      <c r="R29" s="166">
        <v>6</v>
      </c>
      <c r="S29" s="166">
        <v>17</v>
      </c>
      <c r="T29" s="166">
        <v>7</v>
      </c>
      <c r="U29" s="166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5" t="s">
        <v>36</v>
      </c>
      <c r="AD29" s="115" t="s">
        <v>7</v>
      </c>
      <c r="AE29" s="115" t="s">
        <v>8</v>
      </c>
      <c r="AF29" s="115" t="s">
        <v>9</v>
      </c>
      <c r="AG29" s="115" t="s">
        <v>10</v>
      </c>
      <c r="AH29" s="115" t="s">
        <v>11</v>
      </c>
      <c r="AI29" s="5"/>
      <c r="AJ29" s="115" t="s">
        <v>36</v>
      </c>
      <c r="AK29" s="115" t="s">
        <v>7</v>
      </c>
      <c r="AL29" s="115" t="s">
        <v>8</v>
      </c>
      <c r="AM29" s="115" t="s">
        <v>9</v>
      </c>
      <c r="AN29" s="115" t="s">
        <v>10</v>
      </c>
      <c r="AO29" s="115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7" t="s">
        <v>31</v>
      </c>
      <c r="L30" s="167" t="s">
        <v>29</v>
      </c>
      <c r="M30" s="167" t="s">
        <v>294</v>
      </c>
      <c r="N30" s="167" t="s">
        <v>80</v>
      </c>
      <c r="O30" s="167" t="s">
        <v>15</v>
      </c>
      <c r="Q30" s="166">
        <v>7</v>
      </c>
      <c r="R30" s="166">
        <v>8</v>
      </c>
      <c r="S30" s="166">
        <v>14</v>
      </c>
      <c r="T30" s="166">
        <v>13</v>
      </c>
      <c r="U30" s="166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2" t="s">
        <v>271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5"/>
      <c r="AJ30" s="172" t="s">
        <v>271</v>
      </c>
      <c r="AK30" s="118">
        <v>0</v>
      </c>
      <c r="AL30" s="118">
        <v>0</v>
      </c>
      <c r="AM30" s="118">
        <v>0</v>
      </c>
      <c r="AN30" s="118">
        <v>0</v>
      </c>
      <c r="AO30" s="118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6">
        <v>27</v>
      </c>
      <c r="K31" s="167" t="s">
        <v>95</v>
      </c>
      <c r="L31" s="167" t="s">
        <v>83</v>
      </c>
      <c r="M31" s="167" t="s">
        <v>83</v>
      </c>
      <c r="N31" s="167" t="s">
        <v>87</v>
      </c>
      <c r="O31" s="167" t="s">
        <v>30</v>
      </c>
      <c r="Q31" s="166">
        <v>6</v>
      </c>
      <c r="R31" s="166">
        <v>16</v>
      </c>
      <c r="S31" s="166">
        <v>16</v>
      </c>
      <c r="T31" s="166">
        <v>19</v>
      </c>
      <c r="U31" s="166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2" t="s">
        <v>14</v>
      </c>
      <c r="AD31" s="172">
        <v>1</v>
      </c>
      <c r="AE31" s="172">
        <v>1</v>
      </c>
      <c r="AF31" s="172">
        <v>0</v>
      </c>
      <c r="AG31" s="172">
        <v>1</v>
      </c>
      <c r="AH31" s="172">
        <v>1</v>
      </c>
      <c r="AI31" s="5"/>
      <c r="AJ31" s="172" t="s">
        <v>14</v>
      </c>
      <c r="AK31" s="172">
        <v>1</v>
      </c>
      <c r="AL31" s="172">
        <v>1</v>
      </c>
      <c r="AM31" s="172">
        <v>0</v>
      </c>
      <c r="AN31" s="172">
        <v>1</v>
      </c>
      <c r="AO31" s="172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7" t="s">
        <v>29</v>
      </c>
      <c r="L32" s="167" t="s">
        <v>28</v>
      </c>
      <c r="M32" s="167" t="s">
        <v>295</v>
      </c>
      <c r="N32" s="167" t="s">
        <v>95</v>
      </c>
      <c r="O32" s="167" t="s">
        <v>31</v>
      </c>
      <c r="Q32" s="166">
        <v>8</v>
      </c>
      <c r="R32" s="166">
        <v>9</v>
      </c>
      <c r="S32" s="166">
        <v>15</v>
      </c>
      <c r="T32" s="166">
        <v>6</v>
      </c>
      <c r="U32" s="166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7" t="s">
        <v>15</v>
      </c>
      <c r="AD32" s="173">
        <v>3</v>
      </c>
      <c r="AE32" s="173">
        <v>10</v>
      </c>
      <c r="AF32" s="173">
        <v>0</v>
      </c>
      <c r="AG32" s="173">
        <v>3</v>
      </c>
      <c r="AH32" s="173">
        <v>9</v>
      </c>
      <c r="AI32" s="5"/>
      <c r="AJ32" s="127" t="s">
        <v>15</v>
      </c>
      <c r="AK32" s="173">
        <v>3</v>
      </c>
      <c r="AL32" s="173">
        <v>10</v>
      </c>
      <c r="AM32" s="173">
        <v>0</v>
      </c>
      <c r="AN32" s="173">
        <v>3</v>
      </c>
      <c r="AO32" s="173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6">
        <v>29</v>
      </c>
      <c r="K33" s="167" t="s">
        <v>13</v>
      </c>
      <c r="L33" s="167" t="s">
        <v>12</v>
      </c>
      <c r="M33" s="167" t="s">
        <v>84</v>
      </c>
      <c r="N33" s="167" t="s">
        <v>79</v>
      </c>
      <c r="O33" s="167" t="s">
        <v>15</v>
      </c>
      <c r="Q33" s="166">
        <v>5</v>
      </c>
      <c r="R33" s="166">
        <v>4</v>
      </c>
      <c r="S33" s="166">
        <v>17</v>
      </c>
      <c r="T33" s="166">
        <v>12</v>
      </c>
      <c r="U33" s="166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7" t="s">
        <v>16</v>
      </c>
      <c r="AD33" s="173">
        <v>3</v>
      </c>
      <c r="AE33" s="173">
        <v>12</v>
      </c>
      <c r="AF33" s="173">
        <v>0</v>
      </c>
      <c r="AG33" s="173">
        <v>3</v>
      </c>
      <c r="AH33" s="173">
        <v>8</v>
      </c>
      <c r="AI33" s="5"/>
      <c r="AJ33" s="127" t="s">
        <v>16</v>
      </c>
      <c r="AK33" s="173">
        <v>3</v>
      </c>
      <c r="AL33" s="173">
        <v>12</v>
      </c>
      <c r="AM33" s="173">
        <v>0</v>
      </c>
      <c r="AN33" s="173">
        <v>3</v>
      </c>
      <c r="AO33" s="173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7" t="s">
        <v>17</v>
      </c>
      <c r="L34" s="167" t="s">
        <v>28</v>
      </c>
      <c r="M34" s="167" t="s">
        <v>294</v>
      </c>
      <c r="N34" s="167" t="s">
        <v>29</v>
      </c>
      <c r="O34" s="167" t="s">
        <v>21</v>
      </c>
      <c r="Q34" s="166">
        <v>7</v>
      </c>
      <c r="R34" s="166">
        <v>9</v>
      </c>
      <c r="S34" s="166">
        <v>14</v>
      </c>
      <c r="T34" s="166">
        <v>8</v>
      </c>
      <c r="U34" s="166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7" t="s">
        <v>12</v>
      </c>
      <c r="AD34" s="173">
        <v>7</v>
      </c>
      <c r="AE34" s="173">
        <v>13</v>
      </c>
      <c r="AF34" s="173">
        <v>0</v>
      </c>
      <c r="AG34" s="173">
        <v>7</v>
      </c>
      <c r="AH34" s="173">
        <v>14</v>
      </c>
      <c r="AI34" s="5"/>
      <c r="AJ34" s="127" t="s">
        <v>12</v>
      </c>
      <c r="AK34" s="173">
        <v>7</v>
      </c>
      <c r="AL34" s="173">
        <v>13</v>
      </c>
      <c r="AM34" s="173">
        <v>0</v>
      </c>
      <c r="AN34" s="173">
        <v>7</v>
      </c>
      <c r="AO34" s="173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6">
        <v>31</v>
      </c>
      <c r="K35" s="167" t="s">
        <v>13</v>
      </c>
      <c r="L35" s="167" t="s">
        <v>94</v>
      </c>
      <c r="M35" s="167" t="s">
        <v>295</v>
      </c>
      <c r="N35" s="167" t="s">
        <v>12</v>
      </c>
      <c r="O35" s="167" t="s">
        <v>29</v>
      </c>
      <c r="Q35" s="166">
        <v>5</v>
      </c>
      <c r="R35" s="166">
        <v>17</v>
      </c>
      <c r="S35" s="166">
        <v>15</v>
      </c>
      <c r="T35" s="166">
        <v>4</v>
      </c>
      <c r="U35" s="166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7" t="s">
        <v>13</v>
      </c>
      <c r="AD35" s="173">
        <v>43</v>
      </c>
      <c r="AE35" s="173">
        <v>22</v>
      </c>
      <c r="AF35" s="173">
        <v>0</v>
      </c>
      <c r="AG35" s="173">
        <v>31</v>
      </c>
      <c r="AH35" s="173">
        <v>36</v>
      </c>
      <c r="AI35" s="5"/>
      <c r="AJ35" s="127" t="s">
        <v>13</v>
      </c>
      <c r="AK35" s="173">
        <v>43</v>
      </c>
      <c r="AL35" s="173">
        <v>22</v>
      </c>
      <c r="AM35" s="173">
        <v>0</v>
      </c>
      <c r="AN35" s="173">
        <v>31</v>
      </c>
      <c r="AO35" s="173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7" t="s">
        <v>95</v>
      </c>
      <c r="L36" s="167" t="s">
        <v>31</v>
      </c>
      <c r="M36" s="167" t="s">
        <v>83</v>
      </c>
      <c r="N36" s="167" t="s">
        <v>85</v>
      </c>
      <c r="O36" s="167" t="s">
        <v>12</v>
      </c>
      <c r="Q36" s="166">
        <v>6</v>
      </c>
      <c r="R36" s="166">
        <v>7</v>
      </c>
      <c r="S36" s="166">
        <v>16</v>
      </c>
      <c r="T36" s="166">
        <v>18</v>
      </c>
      <c r="U36" s="166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7" t="s">
        <v>95</v>
      </c>
      <c r="AD36" s="173">
        <v>42</v>
      </c>
      <c r="AE36" s="173">
        <v>22</v>
      </c>
      <c r="AF36" s="173">
        <v>0</v>
      </c>
      <c r="AG36" s="173">
        <v>27</v>
      </c>
      <c r="AH36" s="173">
        <v>34</v>
      </c>
      <c r="AI36" s="5"/>
      <c r="AJ36" s="127" t="s">
        <v>95</v>
      </c>
      <c r="AK36" s="173">
        <v>42</v>
      </c>
      <c r="AL36" s="173">
        <v>22</v>
      </c>
      <c r="AM36" s="173">
        <v>0</v>
      </c>
      <c r="AN36" s="173">
        <v>27</v>
      </c>
      <c r="AO36" s="173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6">
        <v>33</v>
      </c>
      <c r="K37" s="167" t="s">
        <v>29</v>
      </c>
      <c r="L37" s="167" t="s">
        <v>25</v>
      </c>
      <c r="M37" s="167" t="s">
        <v>294</v>
      </c>
      <c r="N37" s="167" t="s">
        <v>31</v>
      </c>
      <c r="O37" s="167" t="s">
        <v>15</v>
      </c>
      <c r="Q37" s="166">
        <v>8</v>
      </c>
      <c r="R37" s="166">
        <v>8</v>
      </c>
      <c r="S37" s="166">
        <v>14</v>
      </c>
      <c r="T37" s="166">
        <v>7</v>
      </c>
      <c r="U37" s="166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7" t="s">
        <v>31</v>
      </c>
      <c r="AD37" s="173">
        <v>43</v>
      </c>
      <c r="AE37" s="173">
        <v>27</v>
      </c>
      <c r="AF37" s="173">
        <v>0</v>
      </c>
      <c r="AG37" s="173">
        <v>31</v>
      </c>
      <c r="AH37" s="173">
        <v>35</v>
      </c>
      <c r="AI37" s="5"/>
      <c r="AJ37" s="127" t="s">
        <v>31</v>
      </c>
      <c r="AK37" s="173">
        <v>43</v>
      </c>
      <c r="AL37" s="173">
        <v>27</v>
      </c>
      <c r="AM37" s="173">
        <v>0</v>
      </c>
      <c r="AN37" s="173">
        <v>31</v>
      </c>
      <c r="AO37" s="173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7" t="s">
        <v>31</v>
      </c>
      <c r="L38" s="167" t="s">
        <v>12</v>
      </c>
      <c r="M38" s="167" t="s">
        <v>84</v>
      </c>
      <c r="N38" s="167" t="s">
        <v>87</v>
      </c>
      <c r="O38" s="167" t="s">
        <v>26</v>
      </c>
      <c r="Q38" s="166">
        <v>7</v>
      </c>
      <c r="R38" s="166">
        <v>4</v>
      </c>
      <c r="S38" s="166">
        <v>17</v>
      </c>
      <c r="T38" s="166">
        <v>19</v>
      </c>
      <c r="U38" s="166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7" t="s">
        <v>29</v>
      </c>
      <c r="AD38" s="173">
        <v>43</v>
      </c>
      <c r="AE38" s="173">
        <v>24</v>
      </c>
      <c r="AF38" s="173">
        <v>0</v>
      </c>
      <c r="AG38" s="173">
        <v>32</v>
      </c>
      <c r="AH38" s="173">
        <v>34</v>
      </c>
      <c r="AI38" s="5"/>
      <c r="AJ38" s="127" t="s">
        <v>29</v>
      </c>
      <c r="AK38" s="173">
        <v>43</v>
      </c>
      <c r="AL38" s="173">
        <v>24</v>
      </c>
      <c r="AM38" s="173">
        <v>0</v>
      </c>
      <c r="AN38" s="173">
        <v>32</v>
      </c>
      <c r="AO38" s="173">
        <v>34</v>
      </c>
    </row>
    <row r="39" spans="2:41" ht="16.5" customHeight="1">
      <c r="J39" s="166">
        <v>35</v>
      </c>
      <c r="K39" s="167" t="s">
        <v>95</v>
      </c>
      <c r="L39" s="167" t="s">
        <v>16</v>
      </c>
      <c r="M39" s="167" t="s">
        <v>83</v>
      </c>
      <c r="N39" s="167" t="s">
        <v>12</v>
      </c>
      <c r="O39" s="167" t="s">
        <v>293</v>
      </c>
      <c r="Q39" s="166">
        <v>6</v>
      </c>
      <c r="R39" s="166">
        <v>3</v>
      </c>
      <c r="S39" s="166">
        <v>16</v>
      </c>
      <c r="T39" s="166">
        <v>4</v>
      </c>
      <c r="U39" s="166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7" t="s">
        <v>28</v>
      </c>
      <c r="AD39" s="173">
        <v>7</v>
      </c>
      <c r="AE39" s="173">
        <v>12</v>
      </c>
      <c r="AF39" s="173">
        <v>0</v>
      </c>
      <c r="AG39" s="173">
        <v>6</v>
      </c>
      <c r="AH39" s="173">
        <v>13</v>
      </c>
      <c r="AI39" s="5"/>
      <c r="AJ39" s="127" t="s">
        <v>28</v>
      </c>
      <c r="AK39" s="173">
        <v>7</v>
      </c>
      <c r="AL39" s="173">
        <v>12</v>
      </c>
      <c r="AM39" s="173">
        <v>0</v>
      </c>
      <c r="AN39" s="173">
        <v>6</v>
      </c>
      <c r="AO39" s="173">
        <v>13</v>
      </c>
    </row>
    <row r="40" spans="2:41" ht="16.5" customHeight="1">
      <c r="J40" s="23">
        <v>36</v>
      </c>
      <c r="K40" s="167" t="s">
        <v>13</v>
      </c>
      <c r="L40" s="167" t="s">
        <v>14</v>
      </c>
      <c r="M40" s="167" t="s">
        <v>294</v>
      </c>
      <c r="N40" s="167" t="s">
        <v>15</v>
      </c>
      <c r="O40" s="167" t="s">
        <v>15</v>
      </c>
      <c r="Q40" s="166">
        <v>5</v>
      </c>
      <c r="R40" s="166">
        <v>1</v>
      </c>
      <c r="S40" s="166">
        <v>14</v>
      </c>
      <c r="T40" s="166">
        <v>2</v>
      </c>
      <c r="U40" s="166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7" t="s">
        <v>30</v>
      </c>
      <c r="AD40" s="173">
        <v>7</v>
      </c>
      <c r="AE40" s="173">
        <v>8</v>
      </c>
      <c r="AF40" s="173">
        <v>0</v>
      </c>
      <c r="AG40" s="173">
        <v>7</v>
      </c>
      <c r="AH40" s="173">
        <v>14</v>
      </c>
      <c r="AI40" s="5"/>
      <c r="AJ40" s="127" t="s">
        <v>30</v>
      </c>
      <c r="AK40" s="173">
        <v>7</v>
      </c>
      <c r="AL40" s="173">
        <v>8</v>
      </c>
      <c r="AM40" s="173">
        <v>0</v>
      </c>
      <c r="AN40" s="173">
        <v>7</v>
      </c>
      <c r="AO40" s="173">
        <v>14</v>
      </c>
    </row>
    <row r="41" spans="2:41" ht="16.5" customHeight="1">
      <c r="J41" s="166">
        <v>37</v>
      </c>
      <c r="K41" s="167" t="s">
        <v>95</v>
      </c>
      <c r="L41" s="167" t="s">
        <v>96</v>
      </c>
      <c r="M41" s="167" t="s">
        <v>295</v>
      </c>
      <c r="N41" s="167" t="s">
        <v>78</v>
      </c>
      <c r="O41" s="167" t="s">
        <v>15</v>
      </c>
      <c r="Q41" s="166">
        <v>6</v>
      </c>
      <c r="R41" s="166">
        <v>15</v>
      </c>
      <c r="S41" s="166">
        <v>15</v>
      </c>
      <c r="T41" s="166">
        <v>11</v>
      </c>
      <c r="U41" s="166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2" t="s">
        <v>78</v>
      </c>
      <c r="AD41" s="174">
        <v>0</v>
      </c>
      <c r="AE41" s="174">
        <v>3</v>
      </c>
      <c r="AF41" s="174">
        <v>3</v>
      </c>
      <c r="AG41" s="174">
        <v>2</v>
      </c>
      <c r="AH41" s="174">
        <v>0</v>
      </c>
      <c r="AI41" s="5"/>
      <c r="AJ41" s="172" t="s">
        <v>78</v>
      </c>
      <c r="AK41" s="174">
        <v>0</v>
      </c>
      <c r="AL41" s="174">
        <v>3</v>
      </c>
      <c r="AM41" s="174">
        <v>3</v>
      </c>
      <c r="AN41" s="174">
        <v>2</v>
      </c>
      <c r="AO41" s="174">
        <v>0</v>
      </c>
    </row>
    <row r="42" spans="2:41" ht="16.5" customHeight="1">
      <c r="J42" s="23">
        <v>38</v>
      </c>
      <c r="K42" s="167" t="s">
        <v>29</v>
      </c>
      <c r="L42" s="167" t="s">
        <v>13</v>
      </c>
      <c r="M42" s="167" t="s">
        <v>84</v>
      </c>
      <c r="N42" s="167" t="s">
        <v>29</v>
      </c>
      <c r="O42" s="167" t="s">
        <v>16</v>
      </c>
      <c r="Q42" s="166">
        <v>8</v>
      </c>
      <c r="R42" s="166">
        <v>5</v>
      </c>
      <c r="S42" s="166">
        <v>17</v>
      </c>
      <c r="T42" s="166">
        <v>8</v>
      </c>
      <c r="U42" s="166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2" t="s">
        <v>79</v>
      </c>
      <c r="AD42" s="174">
        <v>0</v>
      </c>
      <c r="AE42" s="174">
        <v>4</v>
      </c>
      <c r="AF42" s="174">
        <v>1</v>
      </c>
      <c r="AG42" s="174">
        <v>2</v>
      </c>
      <c r="AH42" s="174">
        <v>0</v>
      </c>
      <c r="AI42" s="5"/>
      <c r="AJ42" s="172" t="s">
        <v>79</v>
      </c>
      <c r="AK42" s="174">
        <v>0</v>
      </c>
      <c r="AL42" s="174">
        <v>4</v>
      </c>
      <c r="AM42" s="174">
        <v>1</v>
      </c>
      <c r="AN42" s="174">
        <v>2</v>
      </c>
      <c r="AO42" s="174">
        <v>0</v>
      </c>
    </row>
    <row r="43" spans="2:41" ht="16.5" customHeight="1">
      <c r="J43" s="166">
        <v>39</v>
      </c>
      <c r="K43" s="167" t="s">
        <v>31</v>
      </c>
      <c r="L43" s="167" t="s">
        <v>95</v>
      </c>
      <c r="M43" s="167" t="s">
        <v>294</v>
      </c>
      <c r="N43" s="167" t="s">
        <v>13</v>
      </c>
      <c r="O43" s="167" t="s">
        <v>31</v>
      </c>
      <c r="Q43" s="166">
        <v>7</v>
      </c>
      <c r="R43" s="166">
        <v>6</v>
      </c>
      <c r="S43" s="166">
        <v>14</v>
      </c>
      <c r="T43" s="166">
        <v>5</v>
      </c>
      <c r="U43" s="166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2" t="s">
        <v>80</v>
      </c>
      <c r="AD43" s="174">
        <v>0</v>
      </c>
      <c r="AE43" s="174">
        <v>4</v>
      </c>
      <c r="AF43" s="174">
        <v>8</v>
      </c>
      <c r="AG43" s="174">
        <v>3</v>
      </c>
      <c r="AH43" s="174">
        <v>0</v>
      </c>
      <c r="AI43" s="5"/>
      <c r="AJ43" s="172" t="s">
        <v>80</v>
      </c>
      <c r="AK43" s="174">
        <v>0</v>
      </c>
      <c r="AL43" s="174">
        <v>4</v>
      </c>
      <c r="AM43" s="174">
        <v>8</v>
      </c>
      <c r="AN43" s="174">
        <v>3</v>
      </c>
      <c r="AO43" s="174">
        <v>0</v>
      </c>
    </row>
    <row r="44" spans="2:41" ht="16.5" customHeight="1">
      <c r="J44" s="23">
        <v>40</v>
      </c>
      <c r="K44" s="167" t="s">
        <v>95</v>
      </c>
      <c r="L44" s="167" t="s">
        <v>30</v>
      </c>
      <c r="M44" s="167" t="s">
        <v>295</v>
      </c>
      <c r="N44" s="167" t="s">
        <v>29</v>
      </c>
      <c r="O44" s="167" t="s">
        <v>29</v>
      </c>
      <c r="Q44" s="166">
        <v>6</v>
      </c>
      <c r="R44" s="166">
        <v>10</v>
      </c>
      <c r="S44" s="166">
        <v>15</v>
      </c>
      <c r="T44" s="166">
        <v>8</v>
      </c>
      <c r="U44" s="166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2" t="s">
        <v>81</v>
      </c>
      <c r="AD44" s="174">
        <v>0</v>
      </c>
      <c r="AE44" s="174">
        <v>9</v>
      </c>
      <c r="AF44" s="174">
        <v>43</v>
      </c>
      <c r="AG44" s="174">
        <v>12</v>
      </c>
      <c r="AH44" s="174">
        <v>0</v>
      </c>
      <c r="AI44" s="5"/>
      <c r="AJ44" s="172" t="s">
        <v>81</v>
      </c>
      <c r="AK44" s="174">
        <v>0</v>
      </c>
      <c r="AL44" s="174">
        <v>9</v>
      </c>
      <c r="AM44" s="174">
        <v>43</v>
      </c>
      <c r="AN44" s="174">
        <v>12</v>
      </c>
      <c r="AO44" s="174">
        <v>0</v>
      </c>
    </row>
    <row r="45" spans="2:41" ht="16.5" customHeight="1">
      <c r="J45" s="166">
        <v>41</v>
      </c>
      <c r="K45" s="167" t="s">
        <v>31</v>
      </c>
      <c r="L45" s="167" t="s">
        <v>293</v>
      </c>
      <c r="M45" s="167" t="s">
        <v>83</v>
      </c>
      <c r="N45" s="167" t="s">
        <v>15</v>
      </c>
      <c r="O45" s="167" t="s">
        <v>15</v>
      </c>
      <c r="Q45" s="166">
        <v>7</v>
      </c>
      <c r="R45" s="166">
        <v>6</v>
      </c>
      <c r="S45" s="166">
        <v>16</v>
      </c>
      <c r="T45" s="166">
        <v>2</v>
      </c>
      <c r="U45" s="166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2" t="s">
        <v>96</v>
      </c>
      <c r="AD45" s="174">
        <v>0</v>
      </c>
      <c r="AE45" s="174">
        <v>9</v>
      </c>
      <c r="AF45" s="174">
        <v>42</v>
      </c>
      <c r="AG45" s="174">
        <v>13</v>
      </c>
      <c r="AH45" s="174">
        <v>0</v>
      </c>
      <c r="AI45" s="5"/>
      <c r="AJ45" s="172" t="s">
        <v>96</v>
      </c>
      <c r="AK45" s="174">
        <v>0</v>
      </c>
      <c r="AL45" s="174">
        <v>9</v>
      </c>
      <c r="AM45" s="174">
        <v>42</v>
      </c>
      <c r="AN45" s="174">
        <v>13</v>
      </c>
      <c r="AO45" s="174">
        <v>0</v>
      </c>
    </row>
    <row r="46" spans="2:41" ht="16.5" customHeight="1">
      <c r="J46" s="23">
        <v>42</v>
      </c>
      <c r="K46" s="167" t="s">
        <v>29</v>
      </c>
      <c r="L46" s="167" t="s">
        <v>31</v>
      </c>
      <c r="M46" s="167" t="s">
        <v>84</v>
      </c>
      <c r="N46" s="167" t="s">
        <v>15</v>
      </c>
      <c r="O46" s="167" t="s">
        <v>15</v>
      </c>
      <c r="Q46" s="166">
        <v>8</v>
      </c>
      <c r="R46" s="166">
        <v>7</v>
      </c>
      <c r="S46" s="166">
        <v>17</v>
      </c>
      <c r="T46" s="166">
        <v>2</v>
      </c>
      <c r="U46" s="166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2" t="s">
        <v>82</v>
      </c>
      <c r="AD46" s="174">
        <v>0</v>
      </c>
      <c r="AE46" s="174">
        <v>11</v>
      </c>
      <c r="AF46" s="174">
        <v>42</v>
      </c>
      <c r="AG46" s="174">
        <v>11</v>
      </c>
      <c r="AH46" s="174">
        <v>0</v>
      </c>
      <c r="AI46" s="5"/>
      <c r="AJ46" s="172" t="s">
        <v>82</v>
      </c>
      <c r="AK46" s="174">
        <v>0</v>
      </c>
      <c r="AL46" s="174">
        <v>11</v>
      </c>
      <c r="AM46" s="174">
        <v>42</v>
      </c>
      <c r="AN46" s="174">
        <v>11</v>
      </c>
      <c r="AO46" s="174">
        <v>0</v>
      </c>
    </row>
    <row r="47" spans="2:41" ht="16.5" customHeight="1">
      <c r="J47" s="166">
        <v>43</v>
      </c>
      <c r="K47" s="167" t="s">
        <v>95</v>
      </c>
      <c r="L47" s="167" t="s">
        <v>30</v>
      </c>
      <c r="M47" s="167" t="s">
        <v>295</v>
      </c>
      <c r="N47" s="167" t="s">
        <v>13</v>
      </c>
      <c r="O47" s="167" t="s">
        <v>29</v>
      </c>
      <c r="Q47" s="166">
        <v>6</v>
      </c>
      <c r="R47" s="166">
        <v>10</v>
      </c>
      <c r="S47" s="166">
        <v>15</v>
      </c>
      <c r="T47" s="166">
        <v>5</v>
      </c>
      <c r="U47" s="166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2" t="s">
        <v>94</v>
      </c>
      <c r="AD47" s="174">
        <v>0</v>
      </c>
      <c r="AE47" s="174">
        <v>10</v>
      </c>
      <c r="AF47" s="174">
        <v>44</v>
      </c>
      <c r="AG47" s="174">
        <v>11</v>
      </c>
      <c r="AH47" s="174">
        <v>0</v>
      </c>
      <c r="AI47" s="5"/>
      <c r="AJ47" s="172" t="s">
        <v>94</v>
      </c>
      <c r="AK47" s="174">
        <v>0</v>
      </c>
      <c r="AL47" s="174">
        <v>10</v>
      </c>
      <c r="AM47" s="174">
        <v>44</v>
      </c>
      <c r="AN47" s="174">
        <v>11</v>
      </c>
      <c r="AO47" s="174">
        <v>0</v>
      </c>
    </row>
    <row r="48" spans="2:41" ht="16.5" customHeight="1">
      <c r="J48" s="23">
        <v>44</v>
      </c>
      <c r="K48" s="167" t="s">
        <v>16</v>
      </c>
      <c r="L48" s="167" t="s">
        <v>95</v>
      </c>
      <c r="M48" s="167" t="s">
        <v>294</v>
      </c>
      <c r="N48" s="167" t="s">
        <v>15</v>
      </c>
      <c r="O48" s="167" t="s">
        <v>21</v>
      </c>
      <c r="Q48" s="166">
        <v>3</v>
      </c>
      <c r="R48" s="166">
        <v>6</v>
      </c>
      <c r="S48" s="166">
        <v>14</v>
      </c>
      <c r="T48" s="166">
        <v>2</v>
      </c>
      <c r="U48" s="166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2" t="s">
        <v>85</v>
      </c>
      <c r="AD48" s="174">
        <v>0</v>
      </c>
      <c r="AE48" s="174">
        <v>4</v>
      </c>
      <c r="AF48" s="174">
        <v>6</v>
      </c>
      <c r="AG48" s="174">
        <v>2</v>
      </c>
      <c r="AH48" s="174">
        <v>0</v>
      </c>
      <c r="AI48" s="5"/>
      <c r="AJ48" s="172" t="s">
        <v>85</v>
      </c>
      <c r="AK48" s="174">
        <v>0</v>
      </c>
      <c r="AL48" s="174">
        <v>4</v>
      </c>
      <c r="AM48" s="174">
        <v>6</v>
      </c>
      <c r="AN48" s="174">
        <v>2</v>
      </c>
      <c r="AO48" s="174">
        <v>0</v>
      </c>
    </row>
    <row r="49" spans="10:41" ht="16.5" customHeight="1">
      <c r="J49" s="166">
        <v>45</v>
      </c>
      <c r="K49" s="167" t="s">
        <v>31</v>
      </c>
      <c r="L49" s="167" t="s">
        <v>84</v>
      </c>
      <c r="M49" s="167" t="s">
        <v>83</v>
      </c>
      <c r="N49" s="167" t="s">
        <v>96</v>
      </c>
      <c r="O49" s="167" t="s">
        <v>12</v>
      </c>
      <c r="Q49" s="166">
        <v>7</v>
      </c>
      <c r="R49" s="166">
        <v>17</v>
      </c>
      <c r="S49" s="166">
        <v>16</v>
      </c>
      <c r="T49" s="166">
        <v>15</v>
      </c>
      <c r="U49" s="166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2" t="s">
        <v>87</v>
      </c>
      <c r="AD49" s="174">
        <v>0</v>
      </c>
      <c r="AE49" s="174">
        <v>3</v>
      </c>
      <c r="AF49" s="174">
        <v>9</v>
      </c>
      <c r="AG49" s="174">
        <v>3</v>
      </c>
      <c r="AH49" s="174">
        <v>0</v>
      </c>
      <c r="AI49" s="5"/>
      <c r="AJ49" s="172" t="s">
        <v>87</v>
      </c>
      <c r="AK49" s="174">
        <v>0</v>
      </c>
      <c r="AL49" s="174">
        <v>3</v>
      </c>
      <c r="AM49" s="174">
        <v>9</v>
      </c>
      <c r="AN49" s="174">
        <v>3</v>
      </c>
      <c r="AO49" s="174">
        <v>0</v>
      </c>
    </row>
    <row r="50" spans="10:41" ht="16.5" customHeight="1">
      <c r="J50" s="23">
        <v>46</v>
      </c>
      <c r="K50" s="167" t="s">
        <v>95</v>
      </c>
      <c r="L50" s="167" t="s">
        <v>28</v>
      </c>
      <c r="M50" s="167" t="s">
        <v>84</v>
      </c>
      <c r="N50" s="167" t="s">
        <v>31</v>
      </c>
      <c r="O50" s="167" t="s">
        <v>31</v>
      </c>
      <c r="Q50" s="166">
        <v>6</v>
      </c>
      <c r="R50" s="166">
        <v>9</v>
      </c>
      <c r="S50" s="166">
        <v>17</v>
      </c>
      <c r="T50" s="166">
        <v>7</v>
      </c>
      <c r="U50" s="166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7">
        <v>199</v>
      </c>
      <c r="AE50" s="97">
        <v>208</v>
      </c>
      <c r="AF50" s="97">
        <v>198</v>
      </c>
      <c r="AG50" s="97">
        <v>207</v>
      </c>
      <c r="AH50" s="97">
        <v>198</v>
      </c>
      <c r="AI50" s="5"/>
      <c r="AK50" s="97">
        <v>199</v>
      </c>
      <c r="AL50" s="97">
        <v>208</v>
      </c>
      <c r="AM50" s="97">
        <v>198</v>
      </c>
      <c r="AN50" s="97">
        <v>207</v>
      </c>
      <c r="AO50" s="97">
        <v>198</v>
      </c>
    </row>
    <row r="51" spans="10:41" ht="16.5" customHeight="1">
      <c r="J51" s="166">
        <v>47</v>
      </c>
      <c r="K51" s="167" t="s">
        <v>29</v>
      </c>
      <c r="L51" s="167" t="s">
        <v>95</v>
      </c>
      <c r="M51" s="167" t="s">
        <v>295</v>
      </c>
      <c r="N51" s="167" t="s">
        <v>12</v>
      </c>
      <c r="O51" s="167" t="s">
        <v>30</v>
      </c>
      <c r="Q51" s="166">
        <v>8</v>
      </c>
      <c r="R51" s="166">
        <v>6</v>
      </c>
      <c r="S51" s="166">
        <v>15</v>
      </c>
      <c r="T51" s="166">
        <v>4</v>
      </c>
      <c r="U51" s="166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7" t="s">
        <v>13</v>
      </c>
      <c r="L52" s="167" t="s">
        <v>293</v>
      </c>
      <c r="M52" s="167" t="s">
        <v>294</v>
      </c>
      <c r="N52" s="167" t="s">
        <v>94</v>
      </c>
      <c r="O52" s="167" t="s">
        <v>15</v>
      </c>
      <c r="Q52" s="166">
        <v>5</v>
      </c>
      <c r="R52" s="166">
        <v>6</v>
      </c>
      <c r="S52" s="166">
        <v>14</v>
      </c>
      <c r="T52" s="166">
        <v>17</v>
      </c>
      <c r="U52" s="166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6">
        <v>49</v>
      </c>
      <c r="K53" s="167" t="s">
        <v>95</v>
      </c>
      <c r="L53" s="167" t="s">
        <v>31</v>
      </c>
      <c r="M53" s="167" t="s">
        <v>84</v>
      </c>
      <c r="N53" s="167" t="s">
        <v>28</v>
      </c>
      <c r="O53" s="167" t="s">
        <v>15</v>
      </c>
      <c r="Q53" s="166">
        <v>6</v>
      </c>
      <c r="R53" s="166">
        <v>7</v>
      </c>
      <c r="S53" s="166">
        <v>17</v>
      </c>
      <c r="T53" s="166">
        <v>9</v>
      </c>
      <c r="U53" s="166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5" t="s">
        <v>36</v>
      </c>
      <c r="AD53" s="115" t="s">
        <v>7</v>
      </c>
      <c r="AE53" s="115" t="s">
        <v>8</v>
      </c>
      <c r="AF53" s="115" t="s">
        <v>9</v>
      </c>
      <c r="AG53" s="115" t="s">
        <v>10</v>
      </c>
      <c r="AH53" s="115" t="s">
        <v>11</v>
      </c>
      <c r="AI53" s="5"/>
      <c r="AJ53" s="115" t="s">
        <v>36</v>
      </c>
      <c r="AK53" s="115" t="s">
        <v>7</v>
      </c>
      <c r="AL53" s="115" t="s">
        <v>8</v>
      </c>
      <c r="AM53" s="115" t="s">
        <v>9</v>
      </c>
      <c r="AN53" s="115" t="s">
        <v>10</v>
      </c>
      <c r="AO53" s="115" t="s">
        <v>11</v>
      </c>
    </row>
    <row r="54" spans="10:41" ht="16.5" customHeight="1">
      <c r="J54" s="23">
        <v>50</v>
      </c>
      <c r="K54" s="167" t="s">
        <v>31</v>
      </c>
      <c r="L54" s="167" t="s">
        <v>96</v>
      </c>
      <c r="M54" s="167" t="s">
        <v>83</v>
      </c>
      <c r="N54" s="167" t="s">
        <v>13</v>
      </c>
      <c r="O54" s="167" t="s">
        <v>29</v>
      </c>
      <c r="Q54" s="166">
        <v>7</v>
      </c>
      <c r="R54" s="166">
        <v>15</v>
      </c>
      <c r="S54" s="166">
        <v>16</v>
      </c>
      <c r="T54" s="166">
        <v>5</v>
      </c>
      <c r="U54" s="166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2" t="s">
        <v>271</v>
      </c>
      <c r="AD54" s="118">
        <v>0</v>
      </c>
      <c r="AE54" s="118">
        <v>0</v>
      </c>
      <c r="AF54" s="118">
        <v>0</v>
      </c>
      <c r="AG54" s="118">
        <v>0</v>
      </c>
      <c r="AH54" s="118">
        <v>0</v>
      </c>
      <c r="AI54" s="5"/>
      <c r="AJ54" s="172" t="s">
        <v>271</v>
      </c>
      <c r="AK54" s="118">
        <v>0</v>
      </c>
      <c r="AL54" s="118">
        <v>0</v>
      </c>
      <c r="AM54" s="118">
        <v>0</v>
      </c>
      <c r="AN54" s="118">
        <v>0</v>
      </c>
      <c r="AO54" s="118">
        <v>0</v>
      </c>
    </row>
    <row r="55" spans="10:41" ht="16.5" customHeight="1">
      <c r="J55" s="166">
        <v>51</v>
      </c>
      <c r="K55" s="167" t="s">
        <v>13</v>
      </c>
      <c r="L55" s="167" t="s">
        <v>25</v>
      </c>
      <c r="M55" s="167" t="s">
        <v>295</v>
      </c>
      <c r="N55" s="167" t="s">
        <v>81</v>
      </c>
      <c r="O55" s="167" t="s">
        <v>31</v>
      </c>
      <c r="Q55" s="166">
        <v>5</v>
      </c>
      <c r="R55" s="166">
        <v>8</v>
      </c>
      <c r="S55" s="166">
        <v>15</v>
      </c>
      <c r="T55" s="166">
        <v>14</v>
      </c>
      <c r="U55" s="166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2" t="s">
        <v>14</v>
      </c>
      <c r="AD55" s="172">
        <v>1</v>
      </c>
      <c r="AE55" s="172">
        <v>1</v>
      </c>
      <c r="AF55" s="172">
        <v>0</v>
      </c>
      <c r="AG55" s="172">
        <v>1</v>
      </c>
      <c r="AH55" s="172">
        <v>1</v>
      </c>
      <c r="AI55" s="5"/>
      <c r="AJ55" s="172" t="s">
        <v>14</v>
      </c>
      <c r="AK55" s="172">
        <v>1</v>
      </c>
      <c r="AL55" s="172">
        <v>1</v>
      </c>
      <c r="AM55" s="172">
        <v>0</v>
      </c>
      <c r="AN55" s="172">
        <v>1</v>
      </c>
      <c r="AO55" s="172">
        <v>1</v>
      </c>
    </row>
    <row r="56" spans="10:41" ht="16.5" customHeight="1">
      <c r="J56" s="23">
        <v>52</v>
      </c>
      <c r="K56" s="167" t="s">
        <v>29</v>
      </c>
      <c r="L56" s="167" t="s">
        <v>13</v>
      </c>
      <c r="M56" s="167" t="s">
        <v>84</v>
      </c>
      <c r="N56" s="167" t="s">
        <v>95</v>
      </c>
      <c r="O56" s="167" t="s">
        <v>29</v>
      </c>
      <c r="Q56" s="166">
        <v>8</v>
      </c>
      <c r="R56" s="166">
        <v>5</v>
      </c>
      <c r="S56" s="166">
        <v>17</v>
      </c>
      <c r="T56" s="166">
        <v>6</v>
      </c>
      <c r="U56" s="166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7" t="s">
        <v>15</v>
      </c>
      <c r="AD56" s="173">
        <v>3</v>
      </c>
      <c r="AE56" s="173">
        <v>10</v>
      </c>
      <c r="AF56" s="173">
        <v>0</v>
      </c>
      <c r="AG56" s="173">
        <v>3</v>
      </c>
      <c r="AH56" s="173">
        <v>9</v>
      </c>
      <c r="AI56" s="5"/>
      <c r="AJ56" s="127" t="s">
        <v>15</v>
      </c>
      <c r="AK56" s="173">
        <v>3</v>
      </c>
      <c r="AL56" s="173">
        <v>10</v>
      </c>
      <c r="AM56" s="173">
        <v>0</v>
      </c>
      <c r="AN56" s="173">
        <v>3</v>
      </c>
      <c r="AO56" s="173">
        <v>9</v>
      </c>
    </row>
    <row r="57" spans="10:41" ht="16.5" customHeight="1">
      <c r="J57" s="166">
        <v>53</v>
      </c>
      <c r="K57" s="167" t="s">
        <v>31</v>
      </c>
      <c r="L57" s="167" t="s">
        <v>78</v>
      </c>
      <c r="M57" s="167" t="s">
        <v>294</v>
      </c>
      <c r="N57" s="167" t="s">
        <v>12</v>
      </c>
      <c r="O57" s="167" t="s">
        <v>13</v>
      </c>
      <c r="Q57" s="166">
        <v>7</v>
      </c>
      <c r="R57" s="166">
        <v>11</v>
      </c>
      <c r="S57" s="166">
        <v>14</v>
      </c>
      <c r="T57" s="166">
        <v>4</v>
      </c>
      <c r="U57" s="166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7" t="s">
        <v>16</v>
      </c>
      <c r="AD57" s="173">
        <v>3</v>
      </c>
      <c r="AE57" s="173">
        <v>12</v>
      </c>
      <c r="AF57" s="173">
        <v>0</v>
      </c>
      <c r="AG57" s="173">
        <v>3</v>
      </c>
      <c r="AH57" s="173">
        <v>8</v>
      </c>
      <c r="AI57" s="5"/>
      <c r="AJ57" s="127" t="s">
        <v>16</v>
      </c>
      <c r="AK57" s="173">
        <v>3</v>
      </c>
      <c r="AL57" s="173">
        <v>12</v>
      </c>
      <c r="AM57" s="173">
        <v>0</v>
      </c>
      <c r="AN57" s="173">
        <v>3</v>
      </c>
      <c r="AO57" s="173">
        <v>8</v>
      </c>
    </row>
    <row r="58" spans="10:41" ht="16.5" customHeight="1">
      <c r="J58" s="23">
        <v>54</v>
      </c>
      <c r="K58" s="167" t="s">
        <v>13</v>
      </c>
      <c r="L58" s="167" t="s">
        <v>14</v>
      </c>
      <c r="M58" s="167" t="s">
        <v>83</v>
      </c>
      <c r="N58" s="167" t="s">
        <v>29</v>
      </c>
      <c r="O58" s="167" t="s">
        <v>31</v>
      </c>
      <c r="Q58" s="166">
        <v>5</v>
      </c>
      <c r="R58" s="166">
        <v>1</v>
      </c>
      <c r="S58" s="166">
        <v>16</v>
      </c>
      <c r="T58" s="166">
        <v>8</v>
      </c>
      <c r="U58" s="166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7" t="s">
        <v>12</v>
      </c>
      <c r="AD58" s="173">
        <v>7</v>
      </c>
      <c r="AE58" s="173">
        <v>13</v>
      </c>
      <c r="AF58" s="173">
        <v>0</v>
      </c>
      <c r="AG58" s="173">
        <v>7</v>
      </c>
      <c r="AH58" s="173">
        <v>14</v>
      </c>
      <c r="AI58" s="5"/>
      <c r="AJ58" s="127" t="s">
        <v>12</v>
      </c>
      <c r="AK58" s="173">
        <v>7</v>
      </c>
      <c r="AL58" s="173">
        <v>13</v>
      </c>
      <c r="AM58" s="173">
        <v>0</v>
      </c>
      <c r="AN58" s="173">
        <v>7</v>
      </c>
      <c r="AO58" s="173">
        <v>14</v>
      </c>
    </row>
    <row r="59" spans="10:41" ht="16.5" customHeight="1">
      <c r="J59" s="166">
        <v>55</v>
      </c>
      <c r="K59" s="167" t="s">
        <v>31</v>
      </c>
      <c r="L59" s="167" t="s">
        <v>82</v>
      </c>
      <c r="M59" s="167" t="s">
        <v>84</v>
      </c>
      <c r="N59" s="167" t="s">
        <v>28</v>
      </c>
      <c r="O59" s="167" t="s">
        <v>29</v>
      </c>
      <c r="Q59" s="166">
        <v>7</v>
      </c>
      <c r="R59" s="166">
        <v>16</v>
      </c>
      <c r="S59" s="166">
        <v>17</v>
      </c>
      <c r="T59" s="166">
        <v>9</v>
      </c>
      <c r="U59" s="166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7" t="s">
        <v>13</v>
      </c>
      <c r="AD59" s="173">
        <v>43</v>
      </c>
      <c r="AE59" s="173">
        <v>22</v>
      </c>
      <c r="AF59" s="173">
        <v>0</v>
      </c>
      <c r="AG59" s="173">
        <v>31</v>
      </c>
      <c r="AH59" s="173">
        <v>36</v>
      </c>
      <c r="AI59" s="5"/>
      <c r="AJ59" s="127" t="s">
        <v>13</v>
      </c>
      <c r="AK59" s="173">
        <v>43</v>
      </c>
      <c r="AL59" s="173">
        <v>22</v>
      </c>
      <c r="AM59" s="173">
        <v>0</v>
      </c>
      <c r="AN59" s="173">
        <v>31</v>
      </c>
      <c r="AO59" s="173">
        <v>36</v>
      </c>
    </row>
    <row r="60" spans="10:41" ht="16.5" customHeight="1">
      <c r="J60" s="23">
        <v>56</v>
      </c>
      <c r="K60" s="167" t="s">
        <v>25</v>
      </c>
      <c r="L60" s="167" t="s">
        <v>13</v>
      </c>
      <c r="M60" s="167" t="s">
        <v>294</v>
      </c>
      <c r="N60" s="167" t="s">
        <v>95</v>
      </c>
      <c r="O60" s="167" t="s">
        <v>30</v>
      </c>
      <c r="Q60" s="166">
        <v>8</v>
      </c>
      <c r="R60" s="166">
        <v>5</v>
      </c>
      <c r="S60" s="166">
        <v>14</v>
      </c>
      <c r="T60" s="166">
        <v>6</v>
      </c>
      <c r="U60" s="166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7" t="s">
        <v>95</v>
      </c>
      <c r="AD60" s="173">
        <v>42</v>
      </c>
      <c r="AE60" s="173">
        <v>22</v>
      </c>
      <c r="AF60" s="173">
        <v>0</v>
      </c>
      <c r="AG60" s="173">
        <v>27</v>
      </c>
      <c r="AH60" s="173">
        <v>34</v>
      </c>
      <c r="AI60" s="5"/>
      <c r="AJ60" s="127" t="s">
        <v>95</v>
      </c>
      <c r="AK60" s="173">
        <v>42</v>
      </c>
      <c r="AL60" s="173">
        <v>22</v>
      </c>
      <c r="AM60" s="173">
        <v>0</v>
      </c>
      <c r="AN60" s="173">
        <v>27</v>
      </c>
      <c r="AO60" s="173">
        <v>34</v>
      </c>
    </row>
    <row r="61" spans="10:41">
      <c r="J61" s="166">
        <v>57</v>
      </c>
      <c r="K61" s="167" t="s">
        <v>13</v>
      </c>
      <c r="L61" s="167" t="s">
        <v>95</v>
      </c>
      <c r="M61" s="167" t="s">
        <v>295</v>
      </c>
      <c r="N61" s="167" t="s">
        <v>80</v>
      </c>
      <c r="O61" s="167" t="s">
        <v>29</v>
      </c>
      <c r="Q61" s="166">
        <v>5</v>
      </c>
      <c r="R61" s="166">
        <v>6</v>
      </c>
      <c r="S61" s="166">
        <v>15</v>
      </c>
      <c r="T61" s="166">
        <v>13</v>
      </c>
      <c r="U61" s="166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7" t="s">
        <v>31</v>
      </c>
      <c r="AD61" s="173">
        <v>43</v>
      </c>
      <c r="AE61" s="173">
        <v>27</v>
      </c>
      <c r="AF61" s="173">
        <v>0</v>
      </c>
      <c r="AG61" s="173">
        <v>31</v>
      </c>
      <c r="AH61" s="173">
        <v>35</v>
      </c>
      <c r="AI61" s="5"/>
      <c r="AJ61" s="127" t="s">
        <v>31</v>
      </c>
      <c r="AK61" s="173">
        <v>43</v>
      </c>
      <c r="AL61" s="173">
        <v>27</v>
      </c>
      <c r="AM61" s="173">
        <v>0</v>
      </c>
      <c r="AN61" s="173">
        <v>31</v>
      </c>
      <c r="AO61" s="173">
        <v>35</v>
      </c>
    </row>
    <row r="62" spans="10:41">
      <c r="J62" s="23">
        <v>58</v>
      </c>
      <c r="K62" s="167" t="s">
        <v>95</v>
      </c>
      <c r="L62" s="167" t="s">
        <v>81</v>
      </c>
      <c r="M62" s="167" t="s">
        <v>83</v>
      </c>
      <c r="N62" s="167" t="s">
        <v>28</v>
      </c>
      <c r="O62" s="167" t="s">
        <v>13</v>
      </c>
      <c r="Q62" s="166">
        <v>6</v>
      </c>
      <c r="R62" s="166">
        <v>14</v>
      </c>
      <c r="S62" s="166">
        <v>16</v>
      </c>
      <c r="T62" s="166">
        <v>9</v>
      </c>
      <c r="U62" s="166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7" t="s">
        <v>29</v>
      </c>
      <c r="AD62" s="173">
        <v>43</v>
      </c>
      <c r="AE62" s="173">
        <v>24</v>
      </c>
      <c r="AF62" s="173">
        <v>0</v>
      </c>
      <c r="AG62" s="173">
        <v>32</v>
      </c>
      <c r="AH62" s="173">
        <v>34</v>
      </c>
      <c r="AI62" s="5"/>
      <c r="AJ62" s="127" t="s">
        <v>29</v>
      </c>
      <c r="AK62" s="173">
        <v>43</v>
      </c>
      <c r="AL62" s="173">
        <v>24</v>
      </c>
      <c r="AM62" s="173">
        <v>0</v>
      </c>
      <c r="AN62" s="173">
        <v>32</v>
      </c>
      <c r="AO62" s="173">
        <v>34</v>
      </c>
    </row>
    <row r="63" spans="10:41" ht="16.5" customHeight="1">
      <c r="J63" s="166">
        <v>59</v>
      </c>
      <c r="K63" s="167" t="s">
        <v>14</v>
      </c>
      <c r="L63" s="167" t="s">
        <v>23</v>
      </c>
      <c r="M63" s="167" t="s">
        <v>84</v>
      </c>
      <c r="N63" s="167" t="s">
        <v>15</v>
      </c>
      <c r="O63" s="167" t="s">
        <v>30</v>
      </c>
      <c r="Q63" s="166">
        <v>1</v>
      </c>
      <c r="R63" s="166">
        <v>5</v>
      </c>
      <c r="S63" s="166">
        <v>17</v>
      </c>
      <c r="T63" s="166">
        <v>2</v>
      </c>
      <c r="U63" s="166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7" t="s">
        <v>28</v>
      </c>
      <c r="AD63" s="173">
        <v>7</v>
      </c>
      <c r="AE63" s="173">
        <v>12</v>
      </c>
      <c r="AF63" s="173">
        <v>0</v>
      </c>
      <c r="AG63" s="173">
        <v>6</v>
      </c>
      <c r="AH63" s="173">
        <v>13</v>
      </c>
      <c r="AI63" s="5"/>
      <c r="AJ63" s="127" t="s">
        <v>28</v>
      </c>
      <c r="AK63" s="173">
        <v>7</v>
      </c>
      <c r="AL63" s="173">
        <v>12</v>
      </c>
      <c r="AM63" s="173">
        <v>0</v>
      </c>
      <c r="AN63" s="173">
        <v>6</v>
      </c>
      <c r="AO63" s="173">
        <v>13</v>
      </c>
    </row>
    <row r="64" spans="10:41" ht="16.5" customHeight="1">
      <c r="J64" s="23">
        <v>60</v>
      </c>
      <c r="K64" s="167" t="s">
        <v>29</v>
      </c>
      <c r="L64" s="167" t="s">
        <v>25</v>
      </c>
      <c r="M64" s="167" t="s">
        <v>294</v>
      </c>
      <c r="N64" s="167" t="s">
        <v>28</v>
      </c>
      <c r="O64" s="167" t="s">
        <v>13</v>
      </c>
      <c r="Q64" s="166">
        <v>8</v>
      </c>
      <c r="R64" s="166">
        <v>8</v>
      </c>
      <c r="S64" s="166">
        <v>14</v>
      </c>
      <c r="T64" s="166">
        <v>9</v>
      </c>
      <c r="U64" s="166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7" t="s">
        <v>30</v>
      </c>
      <c r="AD64" s="173">
        <v>7</v>
      </c>
      <c r="AE64" s="173">
        <v>8</v>
      </c>
      <c r="AF64" s="173">
        <v>0</v>
      </c>
      <c r="AG64" s="173">
        <v>7</v>
      </c>
      <c r="AH64" s="173">
        <v>14</v>
      </c>
      <c r="AI64" s="5"/>
      <c r="AJ64" s="127" t="s">
        <v>30</v>
      </c>
      <c r="AK64" s="173">
        <v>7</v>
      </c>
      <c r="AL64" s="173">
        <v>8</v>
      </c>
      <c r="AM64" s="173">
        <v>0</v>
      </c>
      <c r="AN64" s="173">
        <v>7</v>
      </c>
      <c r="AO64" s="173">
        <v>14</v>
      </c>
    </row>
    <row r="65" spans="10:41" ht="16.5" customHeight="1">
      <c r="J65" s="166">
        <v>61</v>
      </c>
      <c r="K65" s="167" t="s">
        <v>95</v>
      </c>
      <c r="L65" s="167" t="s">
        <v>95</v>
      </c>
      <c r="M65" s="167" t="s">
        <v>295</v>
      </c>
      <c r="N65" s="167" t="s">
        <v>78</v>
      </c>
      <c r="O65" s="167" t="s">
        <v>12</v>
      </c>
      <c r="Q65" s="166">
        <v>6</v>
      </c>
      <c r="R65" s="166">
        <v>6</v>
      </c>
      <c r="S65" s="166">
        <v>15</v>
      </c>
      <c r="T65" s="166">
        <v>11</v>
      </c>
      <c r="U65" s="166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2" t="s">
        <v>78</v>
      </c>
      <c r="AD65" s="174">
        <v>0</v>
      </c>
      <c r="AE65" s="174">
        <v>3</v>
      </c>
      <c r="AF65" s="174">
        <v>3</v>
      </c>
      <c r="AG65" s="174">
        <v>2</v>
      </c>
      <c r="AH65" s="174">
        <v>0</v>
      </c>
      <c r="AI65" s="5"/>
      <c r="AJ65" s="172" t="s">
        <v>78</v>
      </c>
      <c r="AK65" s="174">
        <v>0</v>
      </c>
      <c r="AL65" s="174">
        <v>3</v>
      </c>
      <c r="AM65" s="174">
        <v>3</v>
      </c>
      <c r="AN65" s="174">
        <v>2</v>
      </c>
      <c r="AO65" s="174">
        <v>0</v>
      </c>
    </row>
    <row r="66" spans="10:41" ht="16.5" customHeight="1">
      <c r="J66" s="23">
        <v>62</v>
      </c>
      <c r="K66" s="167" t="s">
        <v>29</v>
      </c>
      <c r="L66" s="167" t="s">
        <v>85</v>
      </c>
      <c r="M66" s="167" t="s">
        <v>83</v>
      </c>
      <c r="N66" s="167" t="s">
        <v>15</v>
      </c>
      <c r="O66" s="167" t="s">
        <v>30</v>
      </c>
      <c r="Q66" s="166">
        <v>8</v>
      </c>
      <c r="R66" s="166">
        <v>18</v>
      </c>
      <c r="S66" s="166">
        <v>16</v>
      </c>
      <c r="T66" s="166">
        <v>2</v>
      </c>
      <c r="U66" s="166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2" t="s">
        <v>79</v>
      </c>
      <c r="AD66" s="174">
        <v>0</v>
      </c>
      <c r="AE66" s="174">
        <v>4</v>
      </c>
      <c r="AF66" s="174">
        <v>1</v>
      </c>
      <c r="AG66" s="174">
        <v>2</v>
      </c>
      <c r="AH66" s="174">
        <v>0</v>
      </c>
      <c r="AI66" s="5"/>
      <c r="AJ66" s="172" t="s">
        <v>79</v>
      </c>
      <c r="AK66" s="174">
        <v>0</v>
      </c>
      <c r="AL66" s="174">
        <v>4</v>
      </c>
      <c r="AM66" s="174">
        <v>1</v>
      </c>
      <c r="AN66" s="174">
        <v>2</v>
      </c>
      <c r="AO66" s="174">
        <v>0</v>
      </c>
    </row>
    <row r="67" spans="10:41" ht="16.5" customHeight="1">
      <c r="J67" s="166">
        <v>63</v>
      </c>
      <c r="K67" s="167" t="s">
        <v>31</v>
      </c>
      <c r="L67" s="167" t="s">
        <v>12</v>
      </c>
      <c r="M67" s="167" t="s">
        <v>84</v>
      </c>
      <c r="N67" s="167" t="s">
        <v>13</v>
      </c>
      <c r="O67" s="167" t="s">
        <v>31</v>
      </c>
      <c r="Q67" s="166">
        <v>7</v>
      </c>
      <c r="R67" s="166">
        <v>4</v>
      </c>
      <c r="S67" s="166">
        <v>17</v>
      </c>
      <c r="T67" s="166">
        <v>5</v>
      </c>
      <c r="U67" s="166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2" t="s">
        <v>80</v>
      </c>
      <c r="AD67" s="174">
        <v>0</v>
      </c>
      <c r="AE67" s="174">
        <v>4</v>
      </c>
      <c r="AF67" s="174">
        <v>8</v>
      </c>
      <c r="AG67" s="174">
        <v>3</v>
      </c>
      <c r="AH67" s="174">
        <v>0</v>
      </c>
      <c r="AI67" s="5"/>
      <c r="AJ67" s="172" t="s">
        <v>80</v>
      </c>
      <c r="AK67" s="174">
        <v>0</v>
      </c>
      <c r="AL67" s="174">
        <v>4</v>
      </c>
      <c r="AM67" s="174">
        <v>8</v>
      </c>
      <c r="AN67" s="174">
        <v>3</v>
      </c>
      <c r="AO67" s="174">
        <v>0</v>
      </c>
    </row>
    <row r="68" spans="10:41" ht="16.5" customHeight="1">
      <c r="J68" s="23">
        <v>64</v>
      </c>
      <c r="K68" s="167" t="s">
        <v>29</v>
      </c>
      <c r="L68" s="167" t="s">
        <v>31</v>
      </c>
      <c r="M68" s="167" t="s">
        <v>294</v>
      </c>
      <c r="N68" s="167" t="s">
        <v>15</v>
      </c>
      <c r="O68" s="167" t="s">
        <v>12</v>
      </c>
      <c r="Q68" s="166">
        <v>8</v>
      </c>
      <c r="R68" s="166">
        <v>7</v>
      </c>
      <c r="S68" s="166">
        <v>14</v>
      </c>
      <c r="T68" s="166">
        <v>2</v>
      </c>
      <c r="U68" s="166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2" t="s">
        <v>81</v>
      </c>
      <c r="AD68" s="174">
        <v>0</v>
      </c>
      <c r="AE68" s="174">
        <v>9</v>
      </c>
      <c r="AF68" s="174">
        <v>43</v>
      </c>
      <c r="AG68" s="174">
        <v>12</v>
      </c>
      <c r="AH68" s="174">
        <v>0</v>
      </c>
      <c r="AI68" s="5"/>
      <c r="AJ68" s="172" t="s">
        <v>81</v>
      </c>
      <c r="AK68" s="174">
        <v>0</v>
      </c>
      <c r="AL68" s="174">
        <v>9</v>
      </c>
      <c r="AM68" s="174">
        <v>43</v>
      </c>
      <c r="AN68" s="174">
        <v>12</v>
      </c>
      <c r="AO68" s="174">
        <v>0</v>
      </c>
    </row>
    <row r="69" spans="10:41" ht="16.5" customHeight="1">
      <c r="J69" s="166">
        <v>65</v>
      </c>
      <c r="K69" s="167" t="s">
        <v>95</v>
      </c>
      <c r="L69" s="167" t="s">
        <v>12</v>
      </c>
      <c r="M69" s="167" t="s">
        <v>83</v>
      </c>
      <c r="N69" s="167" t="s">
        <v>29</v>
      </c>
      <c r="O69" s="167" t="s">
        <v>16</v>
      </c>
      <c r="Q69" s="166">
        <v>6</v>
      </c>
      <c r="R69" s="166">
        <v>4</v>
      </c>
      <c r="S69" s="166">
        <v>16</v>
      </c>
      <c r="T69" s="166">
        <v>8</v>
      </c>
      <c r="U69" s="166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2" t="s">
        <v>96</v>
      </c>
      <c r="AD69" s="174">
        <v>0</v>
      </c>
      <c r="AE69" s="174">
        <v>9</v>
      </c>
      <c r="AF69" s="174">
        <v>42</v>
      </c>
      <c r="AG69" s="174">
        <v>13</v>
      </c>
      <c r="AH69" s="174">
        <v>0</v>
      </c>
      <c r="AI69" s="5"/>
      <c r="AJ69" s="172" t="s">
        <v>96</v>
      </c>
      <c r="AK69" s="174">
        <v>0</v>
      </c>
      <c r="AL69" s="174">
        <v>9</v>
      </c>
      <c r="AM69" s="174">
        <v>42</v>
      </c>
      <c r="AN69" s="174">
        <v>13</v>
      </c>
      <c r="AO69" s="174">
        <v>0</v>
      </c>
    </row>
    <row r="70" spans="10:41" ht="16.5" customHeight="1">
      <c r="J70" s="23">
        <v>66</v>
      </c>
      <c r="K70" s="167" t="s">
        <v>29</v>
      </c>
      <c r="L70" s="167" t="s">
        <v>94</v>
      </c>
      <c r="M70" s="167" t="s">
        <v>295</v>
      </c>
      <c r="N70" s="167" t="s">
        <v>12</v>
      </c>
      <c r="O70" s="167" t="s">
        <v>27</v>
      </c>
      <c r="Q70" s="166">
        <v>8</v>
      </c>
      <c r="R70" s="166">
        <v>17</v>
      </c>
      <c r="S70" s="166">
        <v>15</v>
      </c>
      <c r="T70" s="166">
        <v>4</v>
      </c>
      <c r="U70" s="166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2" t="s">
        <v>82</v>
      </c>
      <c r="AD70" s="174">
        <v>0</v>
      </c>
      <c r="AE70" s="174">
        <v>11</v>
      </c>
      <c r="AF70" s="174">
        <v>42</v>
      </c>
      <c r="AG70" s="174">
        <v>11</v>
      </c>
      <c r="AH70" s="174">
        <v>0</v>
      </c>
      <c r="AI70" s="5"/>
      <c r="AJ70" s="172" t="s">
        <v>82</v>
      </c>
      <c r="AK70" s="174">
        <v>0</v>
      </c>
      <c r="AL70" s="174">
        <v>11</v>
      </c>
      <c r="AM70" s="174">
        <v>42</v>
      </c>
      <c r="AN70" s="174">
        <v>11</v>
      </c>
      <c r="AO70" s="174">
        <v>0</v>
      </c>
    </row>
    <row r="71" spans="10:41" ht="16.5" customHeight="1">
      <c r="J71" s="166">
        <v>67</v>
      </c>
      <c r="K71" s="167" t="s">
        <v>13</v>
      </c>
      <c r="L71" s="167" t="s">
        <v>13</v>
      </c>
      <c r="M71" s="167" t="s">
        <v>84</v>
      </c>
      <c r="N71" s="167" t="s">
        <v>13</v>
      </c>
      <c r="O71" s="167" t="s">
        <v>12</v>
      </c>
      <c r="Q71" s="166">
        <v>5</v>
      </c>
      <c r="R71" s="166">
        <v>5</v>
      </c>
      <c r="S71" s="166">
        <v>17</v>
      </c>
      <c r="T71" s="166">
        <v>5</v>
      </c>
      <c r="U71" s="166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2" t="s">
        <v>94</v>
      </c>
      <c r="AD71" s="174">
        <v>0</v>
      </c>
      <c r="AE71" s="174">
        <v>10</v>
      </c>
      <c r="AF71" s="174">
        <v>44</v>
      </c>
      <c r="AG71" s="174">
        <v>11</v>
      </c>
      <c r="AH71" s="174">
        <v>0</v>
      </c>
      <c r="AI71" s="5"/>
      <c r="AJ71" s="172" t="s">
        <v>94</v>
      </c>
      <c r="AK71" s="174">
        <v>0</v>
      </c>
      <c r="AL71" s="174">
        <v>10</v>
      </c>
      <c r="AM71" s="174">
        <v>44</v>
      </c>
      <c r="AN71" s="174">
        <v>11</v>
      </c>
      <c r="AO71" s="174">
        <v>0</v>
      </c>
    </row>
    <row r="72" spans="10:41" ht="16.5" customHeight="1">
      <c r="J72" s="23">
        <v>68</v>
      </c>
      <c r="K72" s="167" t="s">
        <v>29</v>
      </c>
      <c r="L72" s="167" t="s">
        <v>28</v>
      </c>
      <c r="M72" s="167" t="s">
        <v>294</v>
      </c>
      <c r="N72" s="167" t="s">
        <v>87</v>
      </c>
      <c r="O72" s="167" t="s">
        <v>16</v>
      </c>
      <c r="Q72" s="166">
        <v>8</v>
      </c>
      <c r="R72" s="166">
        <v>9</v>
      </c>
      <c r="S72" s="166">
        <v>14</v>
      </c>
      <c r="T72" s="166">
        <v>19</v>
      </c>
      <c r="U72" s="166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2" t="s">
        <v>85</v>
      </c>
      <c r="AD72" s="174">
        <v>0</v>
      </c>
      <c r="AE72" s="174">
        <v>4</v>
      </c>
      <c r="AF72" s="174">
        <v>6</v>
      </c>
      <c r="AG72" s="174">
        <v>2</v>
      </c>
      <c r="AH72" s="174">
        <v>0</v>
      </c>
      <c r="AI72" s="5"/>
      <c r="AJ72" s="172" t="s">
        <v>85</v>
      </c>
      <c r="AK72" s="174">
        <v>0</v>
      </c>
      <c r="AL72" s="174">
        <v>4</v>
      </c>
      <c r="AM72" s="174">
        <v>6</v>
      </c>
      <c r="AN72" s="174">
        <v>2</v>
      </c>
      <c r="AO72" s="174">
        <v>0</v>
      </c>
    </row>
    <row r="73" spans="10:41" ht="16.5" customHeight="1">
      <c r="J73" s="166">
        <v>69</v>
      </c>
      <c r="K73" s="167" t="s">
        <v>17</v>
      </c>
      <c r="L73" s="167" t="s">
        <v>25</v>
      </c>
      <c r="M73" s="167" t="s">
        <v>295</v>
      </c>
      <c r="N73" s="167" t="s">
        <v>30</v>
      </c>
      <c r="O73" s="167" t="s">
        <v>27</v>
      </c>
      <c r="Q73" s="166">
        <v>7</v>
      </c>
      <c r="R73" s="166">
        <v>8</v>
      </c>
      <c r="S73" s="166">
        <v>15</v>
      </c>
      <c r="T73" s="166">
        <v>10</v>
      </c>
      <c r="U73" s="166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2" t="s">
        <v>87</v>
      </c>
      <c r="AD73" s="174">
        <v>0</v>
      </c>
      <c r="AE73" s="174">
        <v>3</v>
      </c>
      <c r="AF73" s="174">
        <v>9</v>
      </c>
      <c r="AG73" s="174">
        <v>3</v>
      </c>
      <c r="AH73" s="174">
        <v>0</v>
      </c>
      <c r="AI73" s="5"/>
      <c r="AJ73" s="172" t="s">
        <v>87</v>
      </c>
      <c r="AK73" s="174">
        <v>0</v>
      </c>
      <c r="AL73" s="174">
        <v>3</v>
      </c>
      <c r="AM73" s="174">
        <v>9</v>
      </c>
      <c r="AN73" s="174">
        <v>3</v>
      </c>
      <c r="AO73" s="174">
        <v>0</v>
      </c>
    </row>
    <row r="74" spans="10:41" ht="16.5" customHeight="1">
      <c r="J74" s="23">
        <v>70</v>
      </c>
      <c r="K74" s="167" t="s">
        <v>29</v>
      </c>
      <c r="L74" s="167" t="s">
        <v>95</v>
      </c>
      <c r="M74" s="167" t="s">
        <v>83</v>
      </c>
      <c r="N74" s="167" t="s">
        <v>31</v>
      </c>
      <c r="O74" s="167" t="s">
        <v>13</v>
      </c>
      <c r="Q74" s="166">
        <v>8</v>
      </c>
      <c r="R74" s="166">
        <v>6</v>
      </c>
      <c r="S74" s="166">
        <v>16</v>
      </c>
      <c r="T74" s="166">
        <v>7</v>
      </c>
      <c r="U74" s="166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7">
        <v>199</v>
      </c>
      <c r="AE74" s="97">
        <v>208</v>
      </c>
      <c r="AF74" s="97">
        <v>198</v>
      </c>
      <c r="AG74" s="97">
        <v>207</v>
      </c>
      <c r="AH74" s="97">
        <v>198</v>
      </c>
      <c r="AI74" s="5"/>
      <c r="AK74" s="97">
        <v>199</v>
      </c>
      <c r="AL74" s="97">
        <v>208</v>
      </c>
      <c r="AM74" s="97">
        <v>198</v>
      </c>
      <c r="AN74" s="97">
        <v>207</v>
      </c>
      <c r="AO74" s="97">
        <v>198</v>
      </c>
    </row>
    <row r="75" spans="10:41" ht="16.5" customHeight="1">
      <c r="J75" s="166">
        <v>71</v>
      </c>
      <c r="K75" s="167" t="s">
        <v>17</v>
      </c>
      <c r="L75" s="167" t="s">
        <v>12</v>
      </c>
      <c r="M75" s="167" t="s">
        <v>294</v>
      </c>
      <c r="N75" s="167" t="s">
        <v>95</v>
      </c>
      <c r="O75" s="167" t="s">
        <v>28</v>
      </c>
      <c r="Q75" s="166">
        <v>7</v>
      </c>
      <c r="R75" s="166">
        <v>4</v>
      </c>
      <c r="S75" s="166">
        <v>14</v>
      </c>
      <c r="T75" s="166">
        <v>6</v>
      </c>
      <c r="U75" s="166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7" t="s">
        <v>31</v>
      </c>
      <c r="L76" s="167" t="s">
        <v>84</v>
      </c>
      <c r="M76" s="167" t="s">
        <v>84</v>
      </c>
      <c r="N76" s="167" t="s">
        <v>29</v>
      </c>
      <c r="O76" s="167" t="s">
        <v>95</v>
      </c>
      <c r="Q76" s="166">
        <v>7</v>
      </c>
      <c r="R76" s="166">
        <v>17</v>
      </c>
      <c r="S76" s="166">
        <v>17</v>
      </c>
      <c r="T76" s="166">
        <v>8</v>
      </c>
      <c r="U76" s="166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6">
        <v>73</v>
      </c>
      <c r="K77" s="167" t="s">
        <v>95</v>
      </c>
      <c r="L77" s="167" t="s">
        <v>12</v>
      </c>
      <c r="M77" s="167" t="s">
        <v>83</v>
      </c>
      <c r="N77" s="167" t="s">
        <v>80</v>
      </c>
      <c r="O77" s="167" t="s">
        <v>30</v>
      </c>
      <c r="Q77" s="166">
        <v>6</v>
      </c>
      <c r="R77" s="166">
        <v>4</v>
      </c>
      <c r="S77" s="166">
        <v>16</v>
      </c>
      <c r="T77" s="166">
        <v>13</v>
      </c>
      <c r="U77" s="166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7" t="s">
        <v>31</v>
      </c>
      <c r="L78" s="167" t="s">
        <v>15</v>
      </c>
      <c r="M78" s="167" t="s">
        <v>295</v>
      </c>
      <c r="N78" s="167" t="s">
        <v>29</v>
      </c>
      <c r="O78" s="167" t="s">
        <v>31</v>
      </c>
      <c r="Q78" s="166">
        <v>7</v>
      </c>
      <c r="R78" s="166">
        <v>2</v>
      </c>
      <c r="S78" s="166">
        <v>15</v>
      </c>
      <c r="T78" s="166">
        <v>8</v>
      </c>
      <c r="U78" s="166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6">
        <v>75</v>
      </c>
      <c r="K79" s="167" t="s">
        <v>29</v>
      </c>
      <c r="L79" s="167" t="s">
        <v>17</v>
      </c>
      <c r="M79" s="167" t="s">
        <v>84</v>
      </c>
      <c r="N79" s="167" t="s">
        <v>13</v>
      </c>
      <c r="O79" s="167" t="s">
        <v>13</v>
      </c>
      <c r="Q79" s="166">
        <v>8</v>
      </c>
      <c r="R79" s="166">
        <v>7</v>
      </c>
      <c r="S79" s="166">
        <v>17</v>
      </c>
      <c r="T79" s="166">
        <v>5</v>
      </c>
      <c r="U79" s="166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7" t="s">
        <v>31</v>
      </c>
      <c r="L80" s="167" t="s">
        <v>293</v>
      </c>
      <c r="M80" s="167" t="s">
        <v>294</v>
      </c>
      <c r="N80" s="167" t="s">
        <v>28</v>
      </c>
      <c r="O80" s="167" t="s">
        <v>95</v>
      </c>
      <c r="Q80" s="166">
        <v>7</v>
      </c>
      <c r="R80" s="166">
        <v>6</v>
      </c>
      <c r="S80" s="166">
        <v>14</v>
      </c>
      <c r="T80" s="166">
        <v>9</v>
      </c>
      <c r="U80" s="166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6">
        <v>77</v>
      </c>
      <c r="K81" s="167" t="s">
        <v>29</v>
      </c>
      <c r="L81" s="167" t="s">
        <v>31</v>
      </c>
      <c r="M81" s="167" t="s">
        <v>83</v>
      </c>
      <c r="N81" s="167" t="s">
        <v>12</v>
      </c>
      <c r="O81" s="167" t="s">
        <v>31</v>
      </c>
      <c r="Q81" s="166">
        <v>8</v>
      </c>
      <c r="R81" s="166">
        <v>7</v>
      </c>
      <c r="S81" s="166">
        <v>16</v>
      </c>
      <c r="T81" s="166">
        <v>4</v>
      </c>
      <c r="U81" s="166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7" t="s">
        <v>31</v>
      </c>
      <c r="L82" s="167" t="s">
        <v>85</v>
      </c>
      <c r="M82" s="167" t="s">
        <v>295</v>
      </c>
      <c r="N82" s="167" t="s">
        <v>82</v>
      </c>
      <c r="O82" s="167" t="s">
        <v>30</v>
      </c>
      <c r="Q82" s="166">
        <v>7</v>
      </c>
      <c r="R82" s="166">
        <v>18</v>
      </c>
      <c r="S82" s="166">
        <v>15</v>
      </c>
      <c r="T82" s="166">
        <v>16</v>
      </c>
      <c r="U82" s="166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6">
        <v>79</v>
      </c>
      <c r="K83" s="167" t="s">
        <v>95</v>
      </c>
      <c r="L83" s="167" t="s">
        <v>13</v>
      </c>
      <c r="M83" s="167" t="s">
        <v>294</v>
      </c>
      <c r="N83" s="167" t="s">
        <v>13</v>
      </c>
      <c r="O83" s="167" t="s">
        <v>15</v>
      </c>
      <c r="Q83" s="166">
        <v>6</v>
      </c>
      <c r="R83" s="166">
        <v>5</v>
      </c>
      <c r="S83" s="166">
        <v>14</v>
      </c>
      <c r="T83" s="166">
        <v>5</v>
      </c>
      <c r="U83" s="166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7" t="s">
        <v>25</v>
      </c>
      <c r="L84" s="167" t="s">
        <v>28</v>
      </c>
      <c r="M84" s="167" t="s">
        <v>83</v>
      </c>
      <c r="N84" s="167" t="s">
        <v>29</v>
      </c>
      <c r="O84" s="167" t="s">
        <v>12</v>
      </c>
      <c r="Q84" s="166">
        <v>8</v>
      </c>
      <c r="R84" s="166">
        <v>9</v>
      </c>
      <c r="S84" s="166">
        <v>16</v>
      </c>
      <c r="T84" s="166">
        <v>8</v>
      </c>
      <c r="U84" s="166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6">
        <v>81</v>
      </c>
      <c r="K85" s="167" t="s">
        <v>30</v>
      </c>
      <c r="L85" s="167" t="s">
        <v>95</v>
      </c>
      <c r="M85" s="167" t="s">
        <v>295</v>
      </c>
      <c r="N85" s="167" t="s">
        <v>82</v>
      </c>
      <c r="O85" s="167" t="s">
        <v>31</v>
      </c>
      <c r="Q85" s="166">
        <v>10</v>
      </c>
      <c r="R85" s="166">
        <v>6</v>
      </c>
      <c r="S85" s="166">
        <v>15</v>
      </c>
      <c r="T85" s="166">
        <v>16</v>
      </c>
      <c r="U85" s="166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7" t="s">
        <v>13</v>
      </c>
      <c r="L86" s="167" t="s">
        <v>31</v>
      </c>
      <c r="M86" s="167" t="s">
        <v>84</v>
      </c>
      <c r="N86" s="167" t="s">
        <v>30</v>
      </c>
      <c r="O86" s="167" t="s">
        <v>29</v>
      </c>
      <c r="Q86" s="166">
        <v>5</v>
      </c>
      <c r="R86" s="166">
        <v>7</v>
      </c>
      <c r="S86" s="166">
        <v>17</v>
      </c>
      <c r="T86" s="166">
        <v>10</v>
      </c>
      <c r="U86" s="166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6">
        <v>83</v>
      </c>
      <c r="K87" s="167" t="s">
        <v>31</v>
      </c>
      <c r="L87" s="167" t="s">
        <v>96</v>
      </c>
      <c r="M87" s="167" t="s">
        <v>294</v>
      </c>
      <c r="N87" s="167" t="s">
        <v>28</v>
      </c>
      <c r="O87" s="167" t="s">
        <v>95</v>
      </c>
      <c r="Q87" s="166">
        <v>7</v>
      </c>
      <c r="R87" s="166">
        <v>15</v>
      </c>
      <c r="S87" s="166">
        <v>14</v>
      </c>
      <c r="T87" s="166">
        <v>9</v>
      </c>
      <c r="U87" s="166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7" t="s">
        <v>29</v>
      </c>
      <c r="L88" s="167" t="s">
        <v>31</v>
      </c>
      <c r="M88" s="167" t="s">
        <v>295</v>
      </c>
      <c r="N88" s="167" t="s">
        <v>12</v>
      </c>
      <c r="O88" s="167" t="s">
        <v>13</v>
      </c>
      <c r="Q88" s="166">
        <v>8</v>
      </c>
      <c r="R88" s="166">
        <v>7</v>
      </c>
      <c r="S88" s="166">
        <v>15</v>
      </c>
      <c r="T88" s="166">
        <v>4</v>
      </c>
      <c r="U88" s="166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6">
        <v>85</v>
      </c>
      <c r="K89" s="167" t="s">
        <v>13</v>
      </c>
      <c r="L89" s="167" t="s">
        <v>12</v>
      </c>
      <c r="M89" s="167" t="s">
        <v>84</v>
      </c>
      <c r="N89" s="167" t="s">
        <v>14</v>
      </c>
      <c r="O89" s="167" t="s">
        <v>30</v>
      </c>
      <c r="Q89" s="166">
        <v>5</v>
      </c>
      <c r="R89" s="166">
        <v>4</v>
      </c>
      <c r="S89" s="166">
        <v>17</v>
      </c>
      <c r="T89" s="166">
        <v>1</v>
      </c>
      <c r="U89" s="166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7" t="s">
        <v>31</v>
      </c>
      <c r="L90" s="167" t="s">
        <v>29</v>
      </c>
      <c r="M90" s="167" t="s">
        <v>83</v>
      </c>
      <c r="N90" s="167" t="s">
        <v>13</v>
      </c>
      <c r="O90" s="167" t="s">
        <v>31</v>
      </c>
      <c r="Q90" s="166">
        <v>7</v>
      </c>
      <c r="R90" s="166">
        <v>8</v>
      </c>
      <c r="S90" s="166">
        <v>16</v>
      </c>
      <c r="T90" s="166">
        <v>5</v>
      </c>
      <c r="U90" s="166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6">
        <v>87</v>
      </c>
      <c r="K91" s="167" t="s">
        <v>95</v>
      </c>
      <c r="L91" s="167" t="s">
        <v>95</v>
      </c>
      <c r="M91" s="167" t="s">
        <v>295</v>
      </c>
      <c r="N91" s="167" t="s">
        <v>29</v>
      </c>
      <c r="O91" s="167" t="s">
        <v>16</v>
      </c>
      <c r="Q91" s="166">
        <v>6</v>
      </c>
      <c r="R91" s="166">
        <v>6</v>
      </c>
      <c r="S91" s="166">
        <v>15</v>
      </c>
      <c r="T91" s="166">
        <v>8</v>
      </c>
      <c r="U91" s="166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7" t="s">
        <v>13</v>
      </c>
      <c r="L92" s="167" t="s">
        <v>81</v>
      </c>
      <c r="M92" s="167" t="s">
        <v>84</v>
      </c>
      <c r="N92" s="167" t="s">
        <v>16</v>
      </c>
      <c r="O92" s="167" t="s">
        <v>28</v>
      </c>
      <c r="Q92" s="166">
        <v>5</v>
      </c>
      <c r="R92" s="166">
        <v>14</v>
      </c>
      <c r="S92" s="166">
        <v>17</v>
      </c>
      <c r="T92" s="166">
        <v>3</v>
      </c>
      <c r="U92" s="166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6">
        <v>89</v>
      </c>
      <c r="K93" s="167" t="s">
        <v>30</v>
      </c>
      <c r="L93" s="167" t="s">
        <v>31</v>
      </c>
      <c r="M93" s="167" t="s">
        <v>83</v>
      </c>
      <c r="N93" s="167" t="s">
        <v>95</v>
      </c>
      <c r="O93" s="167" t="s">
        <v>30</v>
      </c>
      <c r="Q93" s="166">
        <v>10</v>
      </c>
      <c r="R93" s="166">
        <v>7</v>
      </c>
      <c r="S93" s="166">
        <v>16</v>
      </c>
      <c r="T93" s="166">
        <v>6</v>
      </c>
      <c r="U93" s="166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7" t="s">
        <v>29</v>
      </c>
      <c r="L94" s="167" t="s">
        <v>29</v>
      </c>
      <c r="M94" s="167" t="s">
        <v>294</v>
      </c>
      <c r="N94" s="167" t="s">
        <v>79</v>
      </c>
      <c r="O94" s="167" t="s">
        <v>14</v>
      </c>
      <c r="Q94" s="166">
        <v>8</v>
      </c>
      <c r="R94" s="166">
        <v>8</v>
      </c>
      <c r="S94" s="166">
        <v>14</v>
      </c>
      <c r="T94" s="166">
        <v>12</v>
      </c>
      <c r="U94" s="166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6">
        <v>91</v>
      </c>
      <c r="K95" s="167" t="s">
        <v>95</v>
      </c>
      <c r="L95" s="167" t="s">
        <v>30</v>
      </c>
      <c r="M95" s="167" t="s">
        <v>295</v>
      </c>
      <c r="N95" s="167" t="s">
        <v>78</v>
      </c>
      <c r="O95" s="167" t="s">
        <v>29</v>
      </c>
      <c r="Q95" s="166">
        <v>6</v>
      </c>
      <c r="R95" s="166">
        <v>10</v>
      </c>
      <c r="S95" s="166">
        <v>15</v>
      </c>
      <c r="T95" s="166">
        <v>11</v>
      </c>
      <c r="U95" s="166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7" t="s">
        <v>13</v>
      </c>
      <c r="L96" s="167" t="s">
        <v>95</v>
      </c>
      <c r="M96" s="167" t="s">
        <v>83</v>
      </c>
      <c r="N96" s="167" t="s">
        <v>14</v>
      </c>
      <c r="O96" s="167" t="s">
        <v>13</v>
      </c>
      <c r="Q96" s="166">
        <v>5</v>
      </c>
      <c r="R96" s="166">
        <v>6</v>
      </c>
      <c r="S96" s="166">
        <v>16</v>
      </c>
      <c r="T96" s="166">
        <v>1</v>
      </c>
      <c r="U96" s="166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6">
        <v>93</v>
      </c>
      <c r="K97" s="167" t="s">
        <v>31</v>
      </c>
      <c r="L97" s="167" t="s">
        <v>28</v>
      </c>
      <c r="M97" s="167" t="s">
        <v>294</v>
      </c>
      <c r="N97" s="167" t="s">
        <v>29</v>
      </c>
      <c r="O97" s="167" t="s">
        <v>30</v>
      </c>
      <c r="Q97" s="166">
        <v>7</v>
      </c>
      <c r="R97" s="166">
        <v>9</v>
      </c>
      <c r="S97" s="166">
        <v>14</v>
      </c>
      <c r="T97" s="166">
        <v>8</v>
      </c>
      <c r="U97" s="166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7" t="s">
        <v>29</v>
      </c>
      <c r="L98" s="167" t="s">
        <v>85</v>
      </c>
      <c r="M98" s="167" t="s">
        <v>84</v>
      </c>
      <c r="N98" s="167" t="s">
        <v>31</v>
      </c>
      <c r="O98" s="167" t="s">
        <v>13</v>
      </c>
      <c r="Q98" s="166">
        <v>8</v>
      </c>
      <c r="R98" s="166">
        <v>18</v>
      </c>
      <c r="S98" s="166">
        <v>17</v>
      </c>
      <c r="T98" s="166">
        <v>7</v>
      </c>
      <c r="U98" s="166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6">
        <v>95</v>
      </c>
      <c r="K99" s="167" t="s">
        <v>95</v>
      </c>
      <c r="L99" s="167" t="s">
        <v>15</v>
      </c>
      <c r="M99" s="167" t="s">
        <v>83</v>
      </c>
      <c r="N99" s="167" t="s">
        <v>80</v>
      </c>
      <c r="O99" s="167" t="s">
        <v>21</v>
      </c>
      <c r="Q99" s="166">
        <v>6</v>
      </c>
      <c r="R99" s="166">
        <v>2</v>
      </c>
      <c r="S99" s="166">
        <v>16</v>
      </c>
      <c r="T99" s="166">
        <v>13</v>
      </c>
      <c r="U99" s="166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7" t="s">
        <v>13</v>
      </c>
      <c r="L100" s="167" t="s">
        <v>30</v>
      </c>
      <c r="M100" s="167" t="s">
        <v>295</v>
      </c>
      <c r="N100" s="167" t="s">
        <v>29</v>
      </c>
      <c r="O100" s="167" t="s">
        <v>29</v>
      </c>
      <c r="Q100" s="166">
        <v>5</v>
      </c>
      <c r="R100" s="166">
        <v>10</v>
      </c>
      <c r="S100" s="166">
        <v>15</v>
      </c>
      <c r="T100" s="166">
        <v>8</v>
      </c>
      <c r="U100" s="166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6">
        <v>97</v>
      </c>
      <c r="K101" s="167" t="s">
        <v>31</v>
      </c>
      <c r="L101" s="167" t="s">
        <v>28</v>
      </c>
      <c r="M101" s="167" t="s">
        <v>294</v>
      </c>
      <c r="N101" s="167" t="s">
        <v>79</v>
      </c>
      <c r="O101" s="167" t="s">
        <v>28</v>
      </c>
      <c r="Q101" s="166">
        <v>7</v>
      </c>
      <c r="R101" s="166">
        <v>9</v>
      </c>
      <c r="S101" s="166">
        <v>14</v>
      </c>
      <c r="T101" s="166">
        <v>12</v>
      </c>
      <c r="U101" s="166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7" t="s">
        <v>15</v>
      </c>
      <c r="L102" s="167" t="s">
        <v>31</v>
      </c>
      <c r="M102" s="167" t="s">
        <v>84</v>
      </c>
      <c r="N102" s="167" t="s">
        <v>28</v>
      </c>
      <c r="O102" s="167" t="s">
        <v>15</v>
      </c>
      <c r="Q102" s="166">
        <v>2</v>
      </c>
      <c r="R102" s="166">
        <v>7</v>
      </c>
      <c r="S102" s="166">
        <v>17</v>
      </c>
      <c r="T102" s="166">
        <v>9</v>
      </c>
      <c r="U102" s="166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6">
        <v>99</v>
      </c>
      <c r="K103" s="167" t="s">
        <v>31</v>
      </c>
      <c r="L103" s="167" t="s">
        <v>80</v>
      </c>
      <c r="M103" s="167" t="s">
        <v>295</v>
      </c>
      <c r="N103" s="167" t="s">
        <v>31</v>
      </c>
      <c r="O103" s="167" t="s">
        <v>29</v>
      </c>
      <c r="Q103" s="166">
        <v>7</v>
      </c>
      <c r="R103" s="166">
        <v>13</v>
      </c>
      <c r="S103" s="166">
        <v>15</v>
      </c>
      <c r="T103" s="166">
        <v>7</v>
      </c>
      <c r="U103" s="166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7" t="s">
        <v>13</v>
      </c>
      <c r="L104" s="167" t="s">
        <v>82</v>
      </c>
      <c r="M104" s="167" t="s">
        <v>294</v>
      </c>
      <c r="N104" s="167" t="s">
        <v>79</v>
      </c>
      <c r="O104" s="167" t="s">
        <v>28</v>
      </c>
      <c r="Q104" s="166">
        <v>5</v>
      </c>
      <c r="R104" s="166">
        <v>16</v>
      </c>
      <c r="S104" s="166">
        <v>14</v>
      </c>
      <c r="T104" s="166">
        <v>12</v>
      </c>
      <c r="U104" s="166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7" t="s">
        <v>25</v>
      </c>
      <c r="L105" s="167" t="s">
        <v>30</v>
      </c>
      <c r="M105" s="167" t="s">
        <v>83</v>
      </c>
      <c r="N105" s="167" t="s">
        <v>85</v>
      </c>
      <c r="O105" s="167" t="s">
        <v>29</v>
      </c>
      <c r="Q105" s="166">
        <v>8</v>
      </c>
      <c r="R105" s="166">
        <v>10</v>
      </c>
      <c r="S105" s="166">
        <v>16</v>
      </c>
      <c r="T105" s="166">
        <v>18</v>
      </c>
      <c r="U105" s="166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6">
        <v>102</v>
      </c>
      <c r="K106" s="167" t="s">
        <v>25</v>
      </c>
      <c r="L106" s="167" t="s">
        <v>31</v>
      </c>
      <c r="M106" s="167" t="s">
        <v>84</v>
      </c>
      <c r="N106" s="167" t="s">
        <v>12</v>
      </c>
      <c r="O106" s="167" t="s">
        <v>15</v>
      </c>
      <c r="Q106" s="166">
        <v>8</v>
      </c>
      <c r="R106" s="166">
        <v>7</v>
      </c>
      <c r="S106" s="166">
        <v>17</v>
      </c>
      <c r="T106" s="166">
        <v>4</v>
      </c>
      <c r="U106" s="166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7" t="s">
        <v>31</v>
      </c>
      <c r="L107" s="167" t="s">
        <v>82</v>
      </c>
      <c r="M107" s="167" t="s">
        <v>294</v>
      </c>
      <c r="N107" s="167" t="s">
        <v>85</v>
      </c>
      <c r="O107" s="167" t="s">
        <v>28</v>
      </c>
      <c r="Q107" s="166">
        <v>7</v>
      </c>
      <c r="R107" s="166">
        <v>16</v>
      </c>
      <c r="S107" s="166">
        <v>14</v>
      </c>
      <c r="T107" s="166">
        <v>18</v>
      </c>
      <c r="U107" s="166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6">
        <v>104</v>
      </c>
      <c r="K108" s="167" t="s">
        <v>95</v>
      </c>
      <c r="L108" s="167" t="s">
        <v>31</v>
      </c>
      <c r="M108" s="167" t="s">
        <v>83</v>
      </c>
      <c r="N108" s="167" t="s">
        <v>15</v>
      </c>
      <c r="O108" s="167" t="s">
        <v>30</v>
      </c>
      <c r="Q108" s="166">
        <v>6</v>
      </c>
      <c r="R108" s="166">
        <v>7</v>
      </c>
      <c r="S108" s="166">
        <v>16</v>
      </c>
      <c r="T108" s="166">
        <v>2</v>
      </c>
      <c r="U108" s="166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7" t="s">
        <v>31</v>
      </c>
      <c r="L109" s="167" t="s">
        <v>82</v>
      </c>
      <c r="M109" s="167" t="s">
        <v>295</v>
      </c>
      <c r="N109" s="167" t="s">
        <v>29</v>
      </c>
      <c r="O109" s="167" t="s">
        <v>16</v>
      </c>
      <c r="Q109" s="166">
        <v>7</v>
      </c>
      <c r="R109" s="166">
        <v>16</v>
      </c>
      <c r="S109" s="166">
        <v>15</v>
      </c>
      <c r="T109" s="166">
        <v>8</v>
      </c>
      <c r="U109" s="166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6">
        <v>106</v>
      </c>
      <c r="K110" s="167" t="s">
        <v>13</v>
      </c>
      <c r="L110" s="167" t="s">
        <v>87</v>
      </c>
      <c r="M110" s="167" t="s">
        <v>84</v>
      </c>
      <c r="N110" s="167" t="s">
        <v>12</v>
      </c>
      <c r="O110" s="167" t="s">
        <v>29</v>
      </c>
      <c r="Q110" s="166">
        <v>5</v>
      </c>
      <c r="R110" s="166">
        <v>19</v>
      </c>
      <c r="S110" s="166">
        <v>17</v>
      </c>
      <c r="T110" s="166">
        <v>4</v>
      </c>
      <c r="U110" s="166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7" t="s">
        <v>31</v>
      </c>
      <c r="L111" s="167" t="s">
        <v>16</v>
      </c>
      <c r="M111" s="167" t="s">
        <v>294</v>
      </c>
      <c r="N111" s="167" t="s">
        <v>78</v>
      </c>
      <c r="O111" s="167" t="s">
        <v>95</v>
      </c>
      <c r="Q111" s="166">
        <v>7</v>
      </c>
      <c r="R111" s="166">
        <v>3</v>
      </c>
      <c r="S111" s="166">
        <v>14</v>
      </c>
      <c r="T111" s="166">
        <v>11</v>
      </c>
      <c r="U111" s="166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6">
        <v>108</v>
      </c>
      <c r="K112" s="167" t="s">
        <v>13</v>
      </c>
      <c r="L112" s="167" t="s">
        <v>78</v>
      </c>
      <c r="M112" s="167" t="s">
        <v>295</v>
      </c>
      <c r="N112" s="167" t="s">
        <v>16</v>
      </c>
      <c r="O112" s="167" t="s">
        <v>31</v>
      </c>
      <c r="Q112" s="166">
        <v>5</v>
      </c>
      <c r="R112" s="166">
        <v>11</v>
      </c>
      <c r="S112" s="166">
        <v>15</v>
      </c>
      <c r="T112" s="166">
        <v>3</v>
      </c>
      <c r="U112" s="166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7" t="s">
        <v>25</v>
      </c>
      <c r="L113" s="167" t="s">
        <v>12</v>
      </c>
      <c r="M113" s="167" t="s">
        <v>83</v>
      </c>
      <c r="N113" s="167" t="s">
        <v>16</v>
      </c>
      <c r="O113" s="167" t="s">
        <v>16</v>
      </c>
      <c r="Q113" s="166">
        <v>8</v>
      </c>
      <c r="R113" s="166">
        <v>4</v>
      </c>
      <c r="S113" s="166">
        <v>16</v>
      </c>
      <c r="T113" s="166">
        <v>3</v>
      </c>
      <c r="U113" s="166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6">
        <v>110</v>
      </c>
      <c r="K114" s="167" t="s">
        <v>25</v>
      </c>
      <c r="L114" s="167" t="s">
        <v>31</v>
      </c>
      <c r="M114" s="167" t="s">
        <v>84</v>
      </c>
      <c r="N114" s="167" t="s">
        <v>13</v>
      </c>
      <c r="O114" s="167" t="s">
        <v>29</v>
      </c>
      <c r="Q114" s="166">
        <v>8</v>
      </c>
      <c r="R114" s="166">
        <v>7</v>
      </c>
      <c r="S114" s="166">
        <v>17</v>
      </c>
      <c r="T114" s="166">
        <v>5</v>
      </c>
      <c r="U114" s="166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7" t="s">
        <v>13</v>
      </c>
      <c r="L115" s="167" t="s">
        <v>12</v>
      </c>
      <c r="M115" s="167" t="s">
        <v>294</v>
      </c>
      <c r="N115" s="167" t="s">
        <v>15</v>
      </c>
      <c r="O115" s="167" t="s">
        <v>15</v>
      </c>
      <c r="Q115" s="166">
        <v>5</v>
      </c>
      <c r="R115" s="166">
        <v>4</v>
      </c>
      <c r="S115" s="166">
        <v>14</v>
      </c>
      <c r="T115" s="166">
        <v>2</v>
      </c>
      <c r="U115" s="166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6">
        <v>112</v>
      </c>
      <c r="K116" s="167" t="s">
        <v>31</v>
      </c>
      <c r="L116" s="167" t="s">
        <v>82</v>
      </c>
      <c r="M116" s="167" t="s">
        <v>295</v>
      </c>
      <c r="N116" s="167" t="s">
        <v>28</v>
      </c>
      <c r="O116" s="167" t="s">
        <v>28</v>
      </c>
      <c r="Q116" s="166">
        <v>7</v>
      </c>
      <c r="R116" s="166">
        <v>16</v>
      </c>
      <c r="S116" s="166">
        <v>15</v>
      </c>
      <c r="T116" s="166">
        <v>9</v>
      </c>
      <c r="U116" s="166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7" t="s">
        <v>25</v>
      </c>
      <c r="L117" s="167" t="s">
        <v>16</v>
      </c>
      <c r="M117" s="167" t="s">
        <v>84</v>
      </c>
      <c r="N117" s="167" t="s">
        <v>95</v>
      </c>
      <c r="O117" s="167" t="s">
        <v>14</v>
      </c>
      <c r="Q117" s="166">
        <v>8</v>
      </c>
      <c r="R117" s="166">
        <v>3</v>
      </c>
      <c r="S117" s="166">
        <v>17</v>
      </c>
      <c r="T117" s="166">
        <v>6</v>
      </c>
      <c r="U117" s="166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6">
        <v>114</v>
      </c>
      <c r="K118" s="167" t="s">
        <v>31</v>
      </c>
      <c r="L118" s="167" t="s">
        <v>17</v>
      </c>
      <c r="M118" s="167" t="s">
        <v>83</v>
      </c>
      <c r="N118" s="167" t="s">
        <v>13</v>
      </c>
      <c r="O118" s="167" t="s">
        <v>16</v>
      </c>
      <c r="Q118" s="166">
        <v>7</v>
      </c>
      <c r="R118" s="166">
        <v>7</v>
      </c>
      <c r="S118" s="166">
        <v>16</v>
      </c>
      <c r="T118" s="166">
        <v>5</v>
      </c>
      <c r="U118" s="166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7" t="s">
        <v>13</v>
      </c>
      <c r="L119" s="167" t="s">
        <v>16</v>
      </c>
      <c r="M119" s="167" t="s">
        <v>295</v>
      </c>
      <c r="N119" s="167" t="s">
        <v>28</v>
      </c>
      <c r="O119" s="167" t="s">
        <v>26</v>
      </c>
      <c r="Q119" s="166">
        <v>5</v>
      </c>
      <c r="R119" s="166">
        <v>3</v>
      </c>
      <c r="S119" s="166">
        <v>15</v>
      </c>
      <c r="T119" s="166">
        <v>9</v>
      </c>
      <c r="U119" s="166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6">
        <v>116</v>
      </c>
      <c r="K120" s="167" t="s">
        <v>31</v>
      </c>
      <c r="L120" s="167" t="s">
        <v>17</v>
      </c>
      <c r="M120" s="167" t="s">
        <v>84</v>
      </c>
      <c r="N120" s="167" t="s">
        <v>29</v>
      </c>
      <c r="O120" s="167" t="s">
        <v>15</v>
      </c>
      <c r="Q120" s="166">
        <v>7</v>
      </c>
      <c r="R120" s="166">
        <v>7</v>
      </c>
      <c r="S120" s="166">
        <v>17</v>
      </c>
      <c r="T120" s="166">
        <v>8</v>
      </c>
      <c r="U120" s="166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7" t="s">
        <v>29</v>
      </c>
      <c r="L121" s="167" t="s">
        <v>12</v>
      </c>
      <c r="M121" s="167" t="s">
        <v>83</v>
      </c>
      <c r="N121" s="167" t="s">
        <v>31</v>
      </c>
      <c r="O121" s="167" t="s">
        <v>12</v>
      </c>
      <c r="Q121" s="166">
        <v>8</v>
      </c>
      <c r="R121" s="166">
        <v>4</v>
      </c>
      <c r="S121" s="166">
        <v>16</v>
      </c>
      <c r="T121" s="166">
        <v>7</v>
      </c>
      <c r="U121" s="166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6">
        <v>118</v>
      </c>
      <c r="K122" s="167" t="s">
        <v>95</v>
      </c>
      <c r="L122" s="167" t="s">
        <v>96</v>
      </c>
      <c r="M122" s="167" t="s">
        <v>294</v>
      </c>
      <c r="N122" s="167" t="s">
        <v>13</v>
      </c>
      <c r="O122" s="167" t="s">
        <v>31</v>
      </c>
      <c r="Q122" s="166">
        <v>6</v>
      </c>
      <c r="R122" s="166">
        <v>15</v>
      </c>
      <c r="S122" s="166">
        <v>14</v>
      </c>
      <c r="T122" s="166">
        <v>5</v>
      </c>
      <c r="U122" s="166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7" t="s">
        <v>31</v>
      </c>
      <c r="L123" s="167" t="s">
        <v>95</v>
      </c>
      <c r="M123" s="167" t="s">
        <v>295</v>
      </c>
      <c r="N123" s="167" t="s">
        <v>31</v>
      </c>
      <c r="O123" s="167" t="s">
        <v>29</v>
      </c>
      <c r="Q123" s="166">
        <v>7</v>
      </c>
      <c r="R123" s="166">
        <v>6</v>
      </c>
      <c r="S123" s="166">
        <v>15</v>
      </c>
      <c r="T123" s="166">
        <v>7</v>
      </c>
      <c r="U123" s="166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6">
        <v>120</v>
      </c>
      <c r="K124" s="167" t="s">
        <v>29</v>
      </c>
      <c r="L124" s="167" t="s">
        <v>25</v>
      </c>
      <c r="M124" s="167" t="s">
        <v>84</v>
      </c>
      <c r="N124" s="167" t="s">
        <v>87</v>
      </c>
      <c r="O124" s="167" t="s">
        <v>12</v>
      </c>
      <c r="Q124" s="166">
        <v>8</v>
      </c>
      <c r="R124" s="166">
        <v>8</v>
      </c>
      <c r="S124" s="166">
        <v>17</v>
      </c>
      <c r="T124" s="166">
        <v>19</v>
      </c>
      <c r="U124" s="166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7" t="s">
        <v>13</v>
      </c>
      <c r="L125" s="167" t="s">
        <v>30</v>
      </c>
      <c r="M125" s="167" t="s">
        <v>294</v>
      </c>
      <c r="N125" s="167" t="s">
        <v>95</v>
      </c>
      <c r="O125" s="167" t="s">
        <v>14</v>
      </c>
      <c r="Q125" s="166">
        <v>5</v>
      </c>
      <c r="R125" s="166">
        <v>10</v>
      </c>
      <c r="S125" s="166">
        <v>14</v>
      </c>
      <c r="T125" s="166">
        <v>6</v>
      </c>
      <c r="U125" s="166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6">
        <v>122</v>
      </c>
      <c r="K126" s="167" t="s">
        <v>31</v>
      </c>
      <c r="L126" s="167" t="s">
        <v>29</v>
      </c>
      <c r="M126" s="167" t="s">
        <v>83</v>
      </c>
      <c r="N126" s="167" t="s">
        <v>29</v>
      </c>
      <c r="O126" s="167" t="s">
        <v>29</v>
      </c>
      <c r="Q126" s="166">
        <v>7</v>
      </c>
      <c r="R126" s="166">
        <v>8</v>
      </c>
      <c r="S126" s="166">
        <v>16</v>
      </c>
      <c r="T126" s="166">
        <v>8</v>
      </c>
      <c r="U126" s="166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7" t="s">
        <v>95</v>
      </c>
      <c r="L127" s="167" t="s">
        <v>81</v>
      </c>
      <c r="M127" s="167" t="s">
        <v>295</v>
      </c>
      <c r="N127" s="167" t="s">
        <v>95</v>
      </c>
      <c r="O127" s="167" t="s">
        <v>31</v>
      </c>
      <c r="Q127" s="166">
        <v>6</v>
      </c>
      <c r="R127" s="166">
        <v>14</v>
      </c>
      <c r="S127" s="166">
        <v>15</v>
      </c>
      <c r="T127" s="166">
        <v>6</v>
      </c>
      <c r="U127" s="166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6">
        <v>124</v>
      </c>
      <c r="K128" s="167" t="s">
        <v>12</v>
      </c>
      <c r="L128" s="167" t="s">
        <v>82</v>
      </c>
      <c r="M128" s="167" t="s">
        <v>294</v>
      </c>
      <c r="N128" s="167" t="s">
        <v>16</v>
      </c>
      <c r="O128" s="167" t="s">
        <v>30</v>
      </c>
      <c r="Q128" s="166">
        <v>4</v>
      </c>
      <c r="R128" s="166">
        <v>16</v>
      </c>
      <c r="S128" s="166">
        <v>14</v>
      </c>
      <c r="T128" s="166">
        <v>3</v>
      </c>
      <c r="U128" s="166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7" t="s">
        <v>13</v>
      </c>
      <c r="L129" s="167" t="s">
        <v>29</v>
      </c>
      <c r="M129" s="167" t="s">
        <v>83</v>
      </c>
      <c r="N129" s="167" t="s">
        <v>29</v>
      </c>
      <c r="O129" s="167" t="s">
        <v>12</v>
      </c>
      <c r="Q129" s="166">
        <v>5</v>
      </c>
      <c r="R129" s="166">
        <v>8</v>
      </c>
      <c r="S129" s="166">
        <v>16</v>
      </c>
      <c r="T129" s="166">
        <v>8</v>
      </c>
      <c r="U129" s="166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6">
        <v>126</v>
      </c>
      <c r="K130" s="167" t="s">
        <v>29</v>
      </c>
      <c r="L130" s="167" t="s">
        <v>81</v>
      </c>
      <c r="M130" s="167" t="s">
        <v>84</v>
      </c>
      <c r="N130" s="167" t="s">
        <v>31</v>
      </c>
      <c r="O130" s="167" t="s">
        <v>13</v>
      </c>
      <c r="Q130" s="166">
        <v>8</v>
      </c>
      <c r="R130" s="166">
        <v>14</v>
      </c>
      <c r="S130" s="166">
        <v>17</v>
      </c>
      <c r="T130" s="166">
        <v>7</v>
      </c>
      <c r="U130" s="166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7" t="s">
        <v>95</v>
      </c>
      <c r="L131" s="167" t="s">
        <v>29</v>
      </c>
      <c r="M131" s="167" t="s">
        <v>294</v>
      </c>
      <c r="N131" s="167" t="s">
        <v>13</v>
      </c>
      <c r="O131" s="167" t="s">
        <v>16</v>
      </c>
      <c r="Q131" s="166">
        <v>6</v>
      </c>
      <c r="R131" s="166">
        <v>8</v>
      </c>
      <c r="S131" s="166">
        <v>14</v>
      </c>
      <c r="T131" s="166">
        <v>5</v>
      </c>
      <c r="U131" s="166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6">
        <v>128</v>
      </c>
      <c r="K132" s="167" t="s">
        <v>29</v>
      </c>
      <c r="L132" s="167" t="s">
        <v>95</v>
      </c>
      <c r="M132" s="167" t="s">
        <v>83</v>
      </c>
      <c r="N132" s="167" t="s">
        <v>31</v>
      </c>
      <c r="O132" s="167" t="s">
        <v>26</v>
      </c>
      <c r="Q132" s="166">
        <v>8</v>
      </c>
      <c r="R132" s="166">
        <v>6</v>
      </c>
      <c r="S132" s="166">
        <v>16</v>
      </c>
      <c r="T132" s="166">
        <v>7</v>
      </c>
      <c r="U132" s="166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7" t="s">
        <v>31</v>
      </c>
      <c r="L133" s="167" t="s">
        <v>13</v>
      </c>
      <c r="M133" s="167" t="s">
        <v>84</v>
      </c>
      <c r="N133" s="167" t="s">
        <v>29</v>
      </c>
      <c r="O133" s="167" t="s">
        <v>27</v>
      </c>
      <c r="Q133" s="166">
        <v>7</v>
      </c>
      <c r="R133" s="166">
        <v>5</v>
      </c>
      <c r="S133" s="166">
        <v>17</v>
      </c>
      <c r="T133" s="166">
        <v>8</v>
      </c>
      <c r="U133" s="166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6">
        <v>130</v>
      </c>
      <c r="K134" s="167" t="s">
        <v>16</v>
      </c>
      <c r="L134" s="167" t="s">
        <v>29</v>
      </c>
      <c r="M134" s="167" t="s">
        <v>295</v>
      </c>
      <c r="N134" s="167" t="s">
        <v>31</v>
      </c>
      <c r="O134" s="167" t="s">
        <v>16</v>
      </c>
      <c r="Q134" s="166">
        <v>3</v>
      </c>
      <c r="R134" s="166">
        <v>8</v>
      </c>
      <c r="S134" s="166">
        <v>15</v>
      </c>
      <c r="T134" s="166">
        <v>7</v>
      </c>
      <c r="U134" s="166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7" t="s">
        <v>29</v>
      </c>
      <c r="L135" s="167" t="s">
        <v>80</v>
      </c>
      <c r="M135" s="167" t="s">
        <v>294</v>
      </c>
      <c r="N135" s="167" t="s">
        <v>30</v>
      </c>
      <c r="O135" s="167" t="s">
        <v>95</v>
      </c>
      <c r="Q135" s="166">
        <v>8</v>
      </c>
      <c r="R135" s="166">
        <v>13</v>
      </c>
      <c r="S135" s="166">
        <v>14</v>
      </c>
      <c r="T135" s="166">
        <v>10</v>
      </c>
      <c r="U135" s="166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6">
        <v>132</v>
      </c>
      <c r="K136" s="167" t="s">
        <v>17</v>
      </c>
      <c r="L136" s="167" t="s">
        <v>94</v>
      </c>
      <c r="M136" s="167" t="s">
        <v>84</v>
      </c>
      <c r="N136" s="167" t="s">
        <v>13</v>
      </c>
      <c r="O136" s="167" t="s">
        <v>12</v>
      </c>
      <c r="Q136" s="166">
        <v>7</v>
      </c>
      <c r="R136" s="166">
        <v>17</v>
      </c>
      <c r="S136" s="166">
        <v>17</v>
      </c>
      <c r="T136" s="166">
        <v>5</v>
      </c>
      <c r="U136" s="166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7" t="s">
        <v>13</v>
      </c>
      <c r="L137" s="167" t="s">
        <v>30</v>
      </c>
      <c r="M137" s="167" t="s">
        <v>83</v>
      </c>
      <c r="N137" s="167" t="s">
        <v>29</v>
      </c>
      <c r="O137" s="167" t="s">
        <v>31</v>
      </c>
      <c r="Q137" s="166">
        <v>5</v>
      </c>
      <c r="R137" s="166">
        <v>10</v>
      </c>
      <c r="S137" s="166">
        <v>16</v>
      </c>
      <c r="T137" s="166">
        <v>8</v>
      </c>
      <c r="U137" s="166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6">
        <v>134</v>
      </c>
      <c r="K138" s="167" t="s">
        <v>29</v>
      </c>
      <c r="L138" s="167" t="s">
        <v>29</v>
      </c>
      <c r="M138" s="167" t="s">
        <v>295</v>
      </c>
      <c r="N138" s="167" t="s">
        <v>31</v>
      </c>
      <c r="O138" s="167" t="s">
        <v>12</v>
      </c>
      <c r="Q138" s="166">
        <v>8</v>
      </c>
      <c r="R138" s="166">
        <v>8</v>
      </c>
      <c r="S138" s="166">
        <v>15</v>
      </c>
      <c r="T138" s="166">
        <v>7</v>
      </c>
      <c r="U138" s="166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7" t="s">
        <v>95</v>
      </c>
      <c r="L139" s="167" t="s">
        <v>28</v>
      </c>
      <c r="M139" s="167" t="s">
        <v>294</v>
      </c>
      <c r="N139" s="167" t="s">
        <v>95</v>
      </c>
      <c r="O139" s="167" t="s">
        <v>12</v>
      </c>
      <c r="Q139" s="166">
        <v>6</v>
      </c>
      <c r="R139" s="166">
        <v>9</v>
      </c>
      <c r="S139" s="166">
        <v>14</v>
      </c>
      <c r="T139" s="166">
        <v>6</v>
      </c>
      <c r="U139" s="166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6">
        <v>136</v>
      </c>
      <c r="K140" s="167" t="s">
        <v>29</v>
      </c>
      <c r="L140" s="167" t="s">
        <v>16</v>
      </c>
      <c r="M140" s="167" t="s">
        <v>83</v>
      </c>
      <c r="N140" s="167" t="s">
        <v>13</v>
      </c>
      <c r="O140" s="167" t="s">
        <v>30</v>
      </c>
      <c r="Q140" s="166">
        <v>8</v>
      </c>
      <c r="R140" s="166">
        <v>3</v>
      </c>
      <c r="S140" s="166">
        <v>16</v>
      </c>
      <c r="T140" s="166">
        <v>5</v>
      </c>
      <c r="U140" s="166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7" t="s">
        <v>95</v>
      </c>
      <c r="L141" s="167" t="s">
        <v>81</v>
      </c>
      <c r="M141" s="167" t="s">
        <v>88</v>
      </c>
      <c r="N141" s="167" t="s">
        <v>87</v>
      </c>
      <c r="O141" s="167" t="s">
        <v>28</v>
      </c>
      <c r="Q141" s="166">
        <v>6</v>
      </c>
      <c r="R141" s="166">
        <v>14</v>
      </c>
      <c r="S141" s="166">
        <v>19</v>
      </c>
      <c r="T141" s="166">
        <v>19</v>
      </c>
      <c r="U141" s="166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6">
        <v>138</v>
      </c>
      <c r="K142" s="167" t="s">
        <v>29</v>
      </c>
      <c r="L142" s="167" t="s">
        <v>94</v>
      </c>
      <c r="M142" s="167" t="s">
        <v>295</v>
      </c>
      <c r="N142" s="167" t="s">
        <v>31</v>
      </c>
      <c r="O142" s="167" t="s">
        <v>28</v>
      </c>
      <c r="Q142" s="166">
        <v>8</v>
      </c>
      <c r="R142" s="166">
        <v>17</v>
      </c>
      <c r="S142" s="166">
        <v>15</v>
      </c>
      <c r="T142" s="166">
        <v>7</v>
      </c>
      <c r="U142" s="166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7" t="s">
        <v>13</v>
      </c>
      <c r="L143" s="167" t="s">
        <v>31</v>
      </c>
      <c r="M143" s="167" t="s">
        <v>84</v>
      </c>
      <c r="N143" s="167" t="s">
        <v>12</v>
      </c>
      <c r="O143" s="167" t="s">
        <v>31</v>
      </c>
      <c r="Q143" s="166">
        <v>5</v>
      </c>
      <c r="R143" s="166">
        <v>7</v>
      </c>
      <c r="S143" s="166">
        <v>17</v>
      </c>
      <c r="T143" s="166">
        <v>4</v>
      </c>
      <c r="U143" s="166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6">
        <v>140</v>
      </c>
      <c r="K144" s="167" t="s">
        <v>95</v>
      </c>
      <c r="L144" s="167" t="s">
        <v>28</v>
      </c>
      <c r="M144" s="167" t="s">
        <v>296</v>
      </c>
      <c r="N144" s="167" t="s">
        <v>78</v>
      </c>
      <c r="O144" s="167" t="s">
        <v>95</v>
      </c>
      <c r="Q144" s="166">
        <v>6</v>
      </c>
      <c r="R144" s="166">
        <v>9</v>
      </c>
      <c r="S144" s="166">
        <v>13</v>
      </c>
      <c r="T144" s="166">
        <v>11</v>
      </c>
      <c r="U144" s="166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7" t="s">
        <v>31</v>
      </c>
      <c r="L145" s="167" t="s">
        <v>14</v>
      </c>
      <c r="M145" s="167" t="s">
        <v>83</v>
      </c>
      <c r="N145" s="167" t="s">
        <v>16</v>
      </c>
      <c r="O145" s="167" t="s">
        <v>12</v>
      </c>
      <c r="Q145" s="166">
        <v>7</v>
      </c>
      <c r="R145" s="166">
        <v>1</v>
      </c>
      <c r="S145" s="166">
        <v>16</v>
      </c>
      <c r="T145" s="166">
        <v>3</v>
      </c>
      <c r="U145" s="166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6">
        <v>142</v>
      </c>
      <c r="K146" s="167" t="s">
        <v>95</v>
      </c>
      <c r="L146" s="167" t="s">
        <v>16</v>
      </c>
      <c r="M146" s="167" t="s">
        <v>295</v>
      </c>
      <c r="N146" s="167" t="s">
        <v>28</v>
      </c>
      <c r="O146" s="167" t="s">
        <v>95</v>
      </c>
      <c r="Q146" s="166">
        <v>6</v>
      </c>
      <c r="R146" s="166">
        <v>3</v>
      </c>
      <c r="S146" s="166">
        <v>15</v>
      </c>
      <c r="T146" s="166">
        <v>9</v>
      </c>
      <c r="U146" s="166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7" t="s">
        <v>13</v>
      </c>
      <c r="L147" s="167" t="s">
        <v>13</v>
      </c>
      <c r="M147" s="167" t="s">
        <v>294</v>
      </c>
      <c r="N147" s="167" t="s">
        <v>28</v>
      </c>
      <c r="O147" s="167" t="s">
        <v>13</v>
      </c>
      <c r="Q147" s="166">
        <v>5</v>
      </c>
      <c r="R147" s="166">
        <v>5</v>
      </c>
      <c r="S147" s="166">
        <v>14</v>
      </c>
      <c r="T147" s="166">
        <v>9</v>
      </c>
      <c r="U147" s="166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6">
        <v>144</v>
      </c>
      <c r="K148" s="167" t="s">
        <v>95</v>
      </c>
      <c r="L148" s="167" t="s">
        <v>28</v>
      </c>
      <c r="M148" s="167" t="s">
        <v>84</v>
      </c>
      <c r="N148" s="167" t="s">
        <v>13</v>
      </c>
      <c r="O148" s="167" t="s">
        <v>28</v>
      </c>
      <c r="Q148" s="166">
        <v>6</v>
      </c>
      <c r="R148" s="166">
        <v>9</v>
      </c>
      <c r="S148" s="166">
        <v>17</v>
      </c>
      <c r="T148" s="166">
        <v>5</v>
      </c>
      <c r="U148" s="166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7" t="s">
        <v>29</v>
      </c>
      <c r="L149" s="167" t="s">
        <v>23</v>
      </c>
      <c r="M149" s="167" t="s">
        <v>88</v>
      </c>
      <c r="N149" s="167" t="s">
        <v>31</v>
      </c>
      <c r="O149" s="167" t="s">
        <v>13</v>
      </c>
      <c r="Q149" s="166">
        <v>8</v>
      </c>
      <c r="R149" s="166">
        <v>5</v>
      </c>
      <c r="S149" s="166">
        <v>19</v>
      </c>
      <c r="T149" s="166">
        <v>7</v>
      </c>
      <c r="U149" s="166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6">
        <v>146</v>
      </c>
      <c r="K150" s="167" t="s">
        <v>95</v>
      </c>
      <c r="L150" s="167" t="s">
        <v>81</v>
      </c>
      <c r="M150" s="167" t="s">
        <v>83</v>
      </c>
      <c r="N150" s="167" t="s">
        <v>95</v>
      </c>
      <c r="O150" s="167" t="s">
        <v>28</v>
      </c>
      <c r="Q150" s="166">
        <v>6</v>
      </c>
      <c r="R150" s="166">
        <v>14</v>
      </c>
      <c r="S150" s="166">
        <v>16</v>
      </c>
      <c r="T150" s="166">
        <v>6</v>
      </c>
      <c r="U150" s="166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7" t="s">
        <v>31</v>
      </c>
      <c r="L151" s="167" t="s">
        <v>15</v>
      </c>
      <c r="M151" s="167" t="s">
        <v>295</v>
      </c>
      <c r="N151" s="167" t="s">
        <v>31</v>
      </c>
      <c r="O151" s="167" t="s">
        <v>31</v>
      </c>
      <c r="Q151" s="166">
        <v>7</v>
      </c>
      <c r="R151" s="166">
        <v>2</v>
      </c>
      <c r="S151" s="166">
        <v>15</v>
      </c>
      <c r="T151" s="166">
        <v>7</v>
      </c>
      <c r="U151" s="166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6">
        <v>148</v>
      </c>
      <c r="K152" s="167" t="s">
        <v>13</v>
      </c>
      <c r="L152" s="167" t="s">
        <v>31</v>
      </c>
      <c r="M152" s="167" t="s">
        <v>296</v>
      </c>
      <c r="N152" s="167" t="s">
        <v>30</v>
      </c>
      <c r="O152" s="167" t="s">
        <v>95</v>
      </c>
      <c r="Q152" s="166">
        <v>5</v>
      </c>
      <c r="R152" s="166">
        <v>7</v>
      </c>
      <c r="S152" s="166">
        <v>13</v>
      </c>
      <c r="T152" s="166">
        <v>10</v>
      </c>
      <c r="U152" s="166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7" t="s">
        <v>95</v>
      </c>
      <c r="L153" s="167" t="s">
        <v>84</v>
      </c>
      <c r="M153" s="167" t="s">
        <v>88</v>
      </c>
      <c r="N153" s="167" t="s">
        <v>95</v>
      </c>
      <c r="O153" s="167" t="s">
        <v>28</v>
      </c>
      <c r="Q153" s="166">
        <v>6</v>
      </c>
      <c r="R153" s="166">
        <v>17</v>
      </c>
      <c r="S153" s="166">
        <v>19</v>
      </c>
      <c r="T153" s="166">
        <v>6</v>
      </c>
      <c r="U153" s="166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6">
        <v>150</v>
      </c>
      <c r="K154" s="167" t="s">
        <v>13</v>
      </c>
      <c r="L154" s="167" t="s">
        <v>31</v>
      </c>
      <c r="M154" s="167" t="s">
        <v>84</v>
      </c>
      <c r="N154" s="167" t="s">
        <v>31</v>
      </c>
      <c r="O154" s="167" t="s">
        <v>29</v>
      </c>
      <c r="Q154" s="166">
        <v>5</v>
      </c>
      <c r="R154" s="166">
        <v>7</v>
      </c>
      <c r="S154" s="166">
        <v>17</v>
      </c>
      <c r="T154" s="166">
        <v>7</v>
      </c>
      <c r="U154" s="166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7" t="s">
        <v>15</v>
      </c>
      <c r="L155" s="167" t="s">
        <v>13</v>
      </c>
      <c r="M155" s="167" t="s">
        <v>294</v>
      </c>
      <c r="N155" s="167" t="s">
        <v>30</v>
      </c>
      <c r="O155" s="167" t="s">
        <v>15</v>
      </c>
      <c r="Q155" s="166">
        <v>2</v>
      </c>
      <c r="R155" s="166">
        <v>5</v>
      </c>
      <c r="S155" s="166">
        <v>14</v>
      </c>
      <c r="T155" s="166">
        <v>10</v>
      </c>
      <c r="U155" s="166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6">
        <v>152</v>
      </c>
      <c r="K156" s="167" t="s">
        <v>29</v>
      </c>
      <c r="L156" s="167" t="s">
        <v>29</v>
      </c>
      <c r="M156" s="167" t="s">
        <v>88</v>
      </c>
      <c r="N156" s="167" t="s">
        <v>80</v>
      </c>
      <c r="O156" s="167" t="s">
        <v>31</v>
      </c>
      <c r="Q156" s="166">
        <v>8</v>
      </c>
      <c r="R156" s="166">
        <v>8</v>
      </c>
      <c r="S156" s="166">
        <v>19</v>
      </c>
      <c r="T156" s="166">
        <v>13</v>
      </c>
      <c r="U156" s="166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7" t="s">
        <v>31</v>
      </c>
      <c r="L157" s="167" t="s">
        <v>79</v>
      </c>
      <c r="M157" s="167" t="s">
        <v>295</v>
      </c>
      <c r="N157" s="167" t="s">
        <v>16</v>
      </c>
      <c r="O157" s="167" t="s">
        <v>12</v>
      </c>
      <c r="Q157" s="166">
        <v>7</v>
      </c>
      <c r="R157" s="166">
        <v>12</v>
      </c>
      <c r="S157" s="166">
        <v>15</v>
      </c>
      <c r="T157" s="166">
        <v>3</v>
      </c>
      <c r="U157" s="166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6">
        <v>154</v>
      </c>
      <c r="K158" s="167" t="s">
        <v>29</v>
      </c>
      <c r="L158" s="167" t="s">
        <v>30</v>
      </c>
      <c r="M158" s="167" t="s">
        <v>86</v>
      </c>
      <c r="N158" s="167" t="s">
        <v>12</v>
      </c>
      <c r="O158" s="167" t="s">
        <v>13</v>
      </c>
      <c r="Q158" s="166">
        <v>8</v>
      </c>
      <c r="R158" s="166">
        <v>10</v>
      </c>
      <c r="S158" s="166">
        <v>18</v>
      </c>
      <c r="T158" s="166">
        <v>4</v>
      </c>
      <c r="U158" s="166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7" t="s">
        <v>13</v>
      </c>
      <c r="L159" s="167" t="s">
        <v>95</v>
      </c>
      <c r="M159" s="167" t="s">
        <v>83</v>
      </c>
      <c r="N159" s="167" t="s">
        <v>85</v>
      </c>
      <c r="O159" s="167" t="s">
        <v>31</v>
      </c>
      <c r="Q159" s="166">
        <v>5</v>
      </c>
      <c r="R159" s="166">
        <v>6</v>
      </c>
      <c r="S159" s="166">
        <v>16</v>
      </c>
      <c r="T159" s="166">
        <v>18</v>
      </c>
      <c r="U159" s="166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6">
        <v>156</v>
      </c>
      <c r="K160" s="167" t="s">
        <v>31</v>
      </c>
      <c r="L160" s="167" t="s">
        <v>13</v>
      </c>
      <c r="M160" s="167" t="s">
        <v>294</v>
      </c>
      <c r="N160" s="167" t="s">
        <v>87</v>
      </c>
      <c r="O160" s="167" t="s">
        <v>29</v>
      </c>
      <c r="Q160" s="166">
        <v>7</v>
      </c>
      <c r="R160" s="166">
        <v>5</v>
      </c>
      <c r="S160" s="166">
        <v>14</v>
      </c>
      <c r="T160" s="166">
        <v>19</v>
      </c>
      <c r="U160" s="166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7" t="s">
        <v>29</v>
      </c>
      <c r="L161" s="167" t="s">
        <v>31</v>
      </c>
      <c r="M161" s="167" t="s">
        <v>84</v>
      </c>
      <c r="N161" s="167" t="s">
        <v>79</v>
      </c>
      <c r="O161" s="167" t="s">
        <v>95</v>
      </c>
      <c r="Q161" s="166">
        <v>8</v>
      </c>
      <c r="R161" s="166">
        <v>7</v>
      </c>
      <c r="S161" s="166">
        <v>17</v>
      </c>
      <c r="T161" s="166">
        <v>12</v>
      </c>
      <c r="U161" s="166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6">
        <v>158</v>
      </c>
      <c r="K162" s="167" t="s">
        <v>13</v>
      </c>
      <c r="L162" s="167" t="s">
        <v>96</v>
      </c>
      <c r="M162" s="167" t="s">
        <v>296</v>
      </c>
      <c r="N162" s="167" t="s">
        <v>96</v>
      </c>
      <c r="O162" s="167" t="s">
        <v>29</v>
      </c>
      <c r="Q162" s="166">
        <v>5</v>
      </c>
      <c r="R162" s="166">
        <v>15</v>
      </c>
      <c r="S162" s="166">
        <v>13</v>
      </c>
      <c r="T162" s="166">
        <v>15</v>
      </c>
      <c r="U162" s="166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7" t="s">
        <v>29</v>
      </c>
      <c r="L163" s="167" t="s">
        <v>13</v>
      </c>
      <c r="M163" s="167" t="s">
        <v>86</v>
      </c>
      <c r="N163" s="167" t="s">
        <v>87</v>
      </c>
      <c r="O163" s="167" t="s">
        <v>31</v>
      </c>
      <c r="Q163" s="166">
        <v>8</v>
      </c>
      <c r="R163" s="166">
        <v>5</v>
      </c>
      <c r="S163" s="166">
        <v>18</v>
      </c>
      <c r="T163" s="166">
        <v>19</v>
      </c>
      <c r="U163" s="166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6">
        <v>160</v>
      </c>
      <c r="K164" s="167" t="s">
        <v>28</v>
      </c>
      <c r="L164" s="167" t="s">
        <v>80</v>
      </c>
      <c r="M164" s="167" t="s">
        <v>88</v>
      </c>
      <c r="N164" s="167" t="s">
        <v>31</v>
      </c>
      <c r="O164" s="167" t="s">
        <v>12</v>
      </c>
      <c r="Q164" s="166">
        <v>9</v>
      </c>
      <c r="R164" s="166">
        <v>13</v>
      </c>
      <c r="S164" s="166">
        <v>19</v>
      </c>
      <c r="T164" s="166">
        <v>7</v>
      </c>
      <c r="U164" s="166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7" t="s">
        <v>13</v>
      </c>
      <c r="L165" s="167" t="s">
        <v>29</v>
      </c>
      <c r="M165" s="167" t="s">
        <v>295</v>
      </c>
      <c r="N165" s="167" t="s">
        <v>96</v>
      </c>
      <c r="O165" s="167" t="s">
        <v>95</v>
      </c>
      <c r="Q165" s="166">
        <v>5</v>
      </c>
      <c r="R165" s="166">
        <v>8</v>
      </c>
      <c r="S165" s="166">
        <v>15</v>
      </c>
      <c r="T165" s="166">
        <v>15</v>
      </c>
      <c r="U165" s="166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6">
        <v>162</v>
      </c>
      <c r="K166" s="167" t="s">
        <v>28</v>
      </c>
      <c r="L166" s="167" t="s">
        <v>96</v>
      </c>
      <c r="M166" s="167" t="s">
        <v>294</v>
      </c>
      <c r="N166" s="167" t="s">
        <v>95</v>
      </c>
      <c r="O166" s="167" t="s">
        <v>28</v>
      </c>
      <c r="Q166" s="166">
        <v>9</v>
      </c>
      <c r="R166" s="166">
        <v>15</v>
      </c>
      <c r="S166" s="166">
        <v>14</v>
      </c>
      <c r="T166" s="166">
        <v>6</v>
      </c>
      <c r="U166" s="166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7" t="s">
        <v>95</v>
      </c>
      <c r="L167" s="167" t="s">
        <v>31</v>
      </c>
      <c r="M167" s="167" t="s">
        <v>84</v>
      </c>
      <c r="N167" s="167" t="s">
        <v>13</v>
      </c>
      <c r="O167" s="167" t="s">
        <v>30</v>
      </c>
      <c r="Q167" s="166">
        <v>6</v>
      </c>
      <c r="R167" s="166">
        <v>7</v>
      </c>
      <c r="S167" s="166">
        <v>17</v>
      </c>
      <c r="T167" s="166">
        <v>5</v>
      </c>
      <c r="U167" s="166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6">
        <v>164</v>
      </c>
      <c r="K168" s="167" t="s">
        <v>13</v>
      </c>
      <c r="L168" s="167" t="s">
        <v>29</v>
      </c>
      <c r="M168" s="167" t="s">
        <v>83</v>
      </c>
      <c r="N168" s="167" t="s">
        <v>31</v>
      </c>
      <c r="O168" s="167" t="s">
        <v>13</v>
      </c>
      <c r="Q168" s="166">
        <v>5</v>
      </c>
      <c r="R168" s="166">
        <v>8</v>
      </c>
      <c r="S168" s="166">
        <v>16</v>
      </c>
      <c r="T168" s="166">
        <v>7</v>
      </c>
      <c r="U168" s="166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7" t="s">
        <v>29</v>
      </c>
      <c r="L169" s="167" t="s">
        <v>31</v>
      </c>
      <c r="M169" s="167" t="s">
        <v>296</v>
      </c>
      <c r="N169" s="167" t="s">
        <v>29</v>
      </c>
      <c r="O169" s="167" t="s">
        <v>30</v>
      </c>
      <c r="Q169" s="166">
        <v>8</v>
      </c>
      <c r="R169" s="166">
        <v>7</v>
      </c>
      <c r="S169" s="166">
        <v>13</v>
      </c>
      <c r="T169" s="166">
        <v>8</v>
      </c>
      <c r="U169" s="166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6">
        <v>166</v>
      </c>
      <c r="K170" s="167" t="s">
        <v>17</v>
      </c>
      <c r="L170" s="167" t="s">
        <v>12</v>
      </c>
      <c r="M170" s="167" t="s">
        <v>86</v>
      </c>
      <c r="N170" s="167" t="s">
        <v>31</v>
      </c>
      <c r="O170" s="167" t="s">
        <v>31</v>
      </c>
      <c r="Q170" s="166">
        <v>7</v>
      </c>
      <c r="R170" s="166">
        <v>4</v>
      </c>
      <c r="S170" s="166">
        <v>18</v>
      </c>
      <c r="T170" s="166">
        <v>7</v>
      </c>
      <c r="U170" s="166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7" t="s">
        <v>95</v>
      </c>
      <c r="L171" s="167" t="s">
        <v>31</v>
      </c>
      <c r="M171" s="167" t="s">
        <v>295</v>
      </c>
      <c r="N171" s="167" t="s">
        <v>80</v>
      </c>
      <c r="O171" s="167" t="s">
        <v>28</v>
      </c>
      <c r="Q171" s="166">
        <v>6</v>
      </c>
      <c r="R171" s="166">
        <v>7</v>
      </c>
      <c r="S171" s="166">
        <v>15</v>
      </c>
      <c r="T171" s="166">
        <v>13</v>
      </c>
      <c r="U171" s="166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6">
        <v>168</v>
      </c>
      <c r="K172" s="167" t="s">
        <v>31</v>
      </c>
      <c r="L172" s="167" t="s">
        <v>13</v>
      </c>
      <c r="M172" s="167" t="s">
        <v>296</v>
      </c>
      <c r="N172" s="167" t="s">
        <v>14</v>
      </c>
      <c r="O172" s="167" t="s">
        <v>28</v>
      </c>
      <c r="Q172" s="166">
        <v>7</v>
      </c>
      <c r="R172" s="166">
        <v>5</v>
      </c>
      <c r="S172" s="166">
        <v>13</v>
      </c>
      <c r="T172" s="166">
        <v>1</v>
      </c>
      <c r="U172" s="166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7" t="s">
        <v>29</v>
      </c>
      <c r="L173" s="167" t="s">
        <v>83</v>
      </c>
      <c r="M173" s="167" t="s">
        <v>84</v>
      </c>
      <c r="N173" s="167" t="s">
        <v>78</v>
      </c>
      <c r="O173" s="167" t="s">
        <v>15</v>
      </c>
      <c r="Q173" s="166">
        <v>8</v>
      </c>
      <c r="R173" s="166">
        <v>16</v>
      </c>
      <c r="S173" s="166">
        <v>17</v>
      </c>
      <c r="T173" s="166">
        <v>11</v>
      </c>
      <c r="U173" s="166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6">
        <v>170</v>
      </c>
      <c r="K174" s="167" t="s">
        <v>31</v>
      </c>
      <c r="L174" s="167" t="s">
        <v>95</v>
      </c>
      <c r="M174" s="167" t="s">
        <v>294</v>
      </c>
      <c r="N174" s="167" t="s">
        <v>28</v>
      </c>
      <c r="O174" s="167" t="s">
        <v>30</v>
      </c>
      <c r="Q174" s="166">
        <v>7</v>
      </c>
      <c r="R174" s="166">
        <v>6</v>
      </c>
      <c r="S174" s="166">
        <v>14</v>
      </c>
      <c r="T174" s="166">
        <v>9</v>
      </c>
      <c r="U174" s="166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7" t="s">
        <v>29</v>
      </c>
      <c r="L175" s="167" t="s">
        <v>28</v>
      </c>
      <c r="M175" s="167" t="s">
        <v>83</v>
      </c>
      <c r="N175" s="167" t="s">
        <v>80</v>
      </c>
      <c r="O175" s="167" t="s">
        <v>16</v>
      </c>
      <c r="Q175" s="166">
        <v>8</v>
      </c>
      <c r="R175" s="166">
        <v>9</v>
      </c>
      <c r="S175" s="166">
        <v>16</v>
      </c>
      <c r="T175" s="166">
        <v>13</v>
      </c>
      <c r="U175" s="166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6">
        <v>172</v>
      </c>
      <c r="K176" s="167" t="s">
        <v>12</v>
      </c>
      <c r="L176" s="167" t="s">
        <v>29</v>
      </c>
      <c r="M176" s="167" t="s">
        <v>88</v>
      </c>
      <c r="N176" s="167" t="s">
        <v>85</v>
      </c>
      <c r="O176" s="167" t="s">
        <v>16</v>
      </c>
      <c r="Q176" s="166">
        <v>4</v>
      </c>
      <c r="R176" s="166">
        <v>8</v>
      </c>
      <c r="S176" s="166">
        <v>19</v>
      </c>
      <c r="T176" s="166">
        <v>18</v>
      </c>
      <c r="U176" s="166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7" t="s">
        <v>13</v>
      </c>
      <c r="L177" s="167" t="s">
        <v>23</v>
      </c>
      <c r="M177" s="167" t="s">
        <v>298</v>
      </c>
      <c r="N177" s="167" t="s">
        <v>30</v>
      </c>
      <c r="O177" s="167" t="s">
        <v>95</v>
      </c>
      <c r="Q177" s="166">
        <v>5</v>
      </c>
      <c r="R177" s="166">
        <v>5</v>
      </c>
      <c r="S177" s="166">
        <v>11</v>
      </c>
      <c r="T177" s="166">
        <v>10</v>
      </c>
      <c r="U177" s="166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6">
        <v>174</v>
      </c>
      <c r="K178" s="167" t="s">
        <v>29</v>
      </c>
      <c r="L178" s="167" t="s">
        <v>13</v>
      </c>
      <c r="M178" s="167" t="s">
        <v>297</v>
      </c>
      <c r="N178" s="167" t="s">
        <v>94</v>
      </c>
      <c r="O178" s="167" t="s">
        <v>16</v>
      </c>
      <c r="Q178" s="166">
        <v>8</v>
      </c>
      <c r="R178" s="166">
        <v>5</v>
      </c>
      <c r="S178" s="166">
        <v>12</v>
      </c>
      <c r="T178" s="166">
        <v>17</v>
      </c>
      <c r="U178" s="166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7" t="s">
        <v>31</v>
      </c>
      <c r="L179" s="167" t="s">
        <v>29</v>
      </c>
      <c r="M179" s="167" t="s">
        <v>83</v>
      </c>
      <c r="N179" s="167" t="s">
        <v>12</v>
      </c>
      <c r="O179" s="167" t="s">
        <v>13</v>
      </c>
      <c r="Q179" s="166">
        <v>7</v>
      </c>
      <c r="R179" s="166">
        <v>8</v>
      </c>
      <c r="S179" s="166">
        <v>16</v>
      </c>
      <c r="T179" s="166">
        <v>4</v>
      </c>
      <c r="U179" s="166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6">
        <v>176</v>
      </c>
      <c r="K180" s="167" t="s">
        <v>95</v>
      </c>
      <c r="L180" s="167" t="s">
        <v>15</v>
      </c>
      <c r="M180" s="167" t="s">
        <v>296</v>
      </c>
      <c r="N180" s="167" t="s">
        <v>13</v>
      </c>
      <c r="O180" s="167" t="s">
        <v>31</v>
      </c>
      <c r="Q180" s="166">
        <v>6</v>
      </c>
      <c r="R180" s="166">
        <v>2</v>
      </c>
      <c r="S180" s="166">
        <v>13</v>
      </c>
      <c r="T180" s="166">
        <v>5</v>
      </c>
      <c r="U180" s="166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7" t="s">
        <v>13</v>
      </c>
      <c r="L181" s="167" t="s">
        <v>13</v>
      </c>
      <c r="M181" s="167" t="s">
        <v>294</v>
      </c>
      <c r="N181" s="167" t="s">
        <v>95</v>
      </c>
      <c r="O181" s="167" t="s">
        <v>13</v>
      </c>
      <c r="Q181" s="166">
        <v>5</v>
      </c>
      <c r="R181" s="166">
        <v>5</v>
      </c>
      <c r="S181" s="166">
        <v>14</v>
      </c>
      <c r="T181" s="166">
        <v>6</v>
      </c>
      <c r="U181" s="166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6">
        <v>178</v>
      </c>
      <c r="K182" s="167" t="s">
        <v>29</v>
      </c>
      <c r="L182" s="167" t="s">
        <v>94</v>
      </c>
      <c r="M182" s="167" t="s">
        <v>88</v>
      </c>
      <c r="N182" s="167" t="s">
        <v>78</v>
      </c>
      <c r="O182" s="167" t="s">
        <v>29</v>
      </c>
      <c r="Q182" s="166">
        <v>8</v>
      </c>
      <c r="R182" s="166">
        <v>17</v>
      </c>
      <c r="S182" s="166">
        <v>19</v>
      </c>
      <c r="T182" s="166">
        <v>11</v>
      </c>
      <c r="U182" s="166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7" t="s">
        <v>95</v>
      </c>
      <c r="L183" s="167" t="s">
        <v>95</v>
      </c>
      <c r="M183" s="167" t="s">
        <v>86</v>
      </c>
      <c r="N183" s="167" t="s">
        <v>95</v>
      </c>
      <c r="O183" s="167" t="s">
        <v>95</v>
      </c>
      <c r="Q183" s="166">
        <v>6</v>
      </c>
      <c r="R183" s="166">
        <v>6</v>
      </c>
      <c r="S183" s="166">
        <v>18</v>
      </c>
      <c r="T183" s="166">
        <v>6</v>
      </c>
      <c r="U183" s="166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6">
        <v>180</v>
      </c>
      <c r="K184" s="167" t="s">
        <v>13</v>
      </c>
      <c r="L184" s="167" t="s">
        <v>31</v>
      </c>
      <c r="M184" s="167" t="s">
        <v>295</v>
      </c>
      <c r="N184" s="167" t="s">
        <v>29</v>
      </c>
      <c r="O184" s="167" t="s">
        <v>30</v>
      </c>
      <c r="Q184" s="166">
        <v>5</v>
      </c>
      <c r="R184" s="166">
        <v>7</v>
      </c>
      <c r="S184" s="166">
        <v>15</v>
      </c>
      <c r="T184" s="166">
        <v>8</v>
      </c>
      <c r="U184" s="166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7" t="s">
        <v>31</v>
      </c>
      <c r="L185" s="167" t="s">
        <v>13</v>
      </c>
      <c r="M185" s="167" t="s">
        <v>84</v>
      </c>
      <c r="N185" s="167" t="s">
        <v>78</v>
      </c>
      <c r="O185" s="167" t="s">
        <v>13</v>
      </c>
      <c r="Q185" s="166">
        <v>7</v>
      </c>
      <c r="R185" s="166">
        <v>5</v>
      </c>
      <c r="S185" s="166">
        <v>17</v>
      </c>
      <c r="T185" s="166">
        <v>11</v>
      </c>
      <c r="U185" s="166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6">
        <v>182</v>
      </c>
      <c r="K186" s="167" t="s">
        <v>95</v>
      </c>
      <c r="L186" s="167" t="s">
        <v>15</v>
      </c>
      <c r="M186" s="167" t="s">
        <v>86</v>
      </c>
      <c r="N186" s="167" t="s">
        <v>13</v>
      </c>
      <c r="O186" s="167" t="s">
        <v>29</v>
      </c>
      <c r="Q186" s="166">
        <v>6</v>
      </c>
      <c r="R186" s="166">
        <v>2</v>
      </c>
      <c r="S186" s="166">
        <v>18</v>
      </c>
      <c r="T186" s="166">
        <v>5</v>
      </c>
      <c r="U186" s="166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7" t="s">
        <v>29</v>
      </c>
      <c r="L187" s="167" t="s">
        <v>31</v>
      </c>
      <c r="M187" s="167" t="s">
        <v>298</v>
      </c>
      <c r="N187" s="167" t="s">
        <v>30</v>
      </c>
      <c r="O187" s="167" t="s">
        <v>31</v>
      </c>
      <c r="Q187" s="166">
        <v>8</v>
      </c>
      <c r="R187" s="166">
        <v>7</v>
      </c>
      <c r="S187" s="166">
        <v>11</v>
      </c>
      <c r="T187" s="166">
        <v>10</v>
      </c>
      <c r="U187" s="166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6">
        <v>184</v>
      </c>
      <c r="K188" s="167" t="s">
        <v>13</v>
      </c>
      <c r="L188" s="167" t="s">
        <v>95</v>
      </c>
      <c r="M188" s="167" t="s">
        <v>295</v>
      </c>
      <c r="N188" s="167" t="s">
        <v>95</v>
      </c>
      <c r="O188" s="167" t="s">
        <v>16</v>
      </c>
      <c r="Q188" s="166">
        <v>5</v>
      </c>
      <c r="R188" s="166">
        <v>6</v>
      </c>
      <c r="S188" s="166">
        <v>15</v>
      </c>
      <c r="T188" s="166">
        <v>6</v>
      </c>
      <c r="U188" s="166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7" t="s">
        <v>12</v>
      </c>
      <c r="L189" s="167" t="s">
        <v>13</v>
      </c>
      <c r="M189" s="167" t="s">
        <v>84</v>
      </c>
      <c r="N189" s="167" t="s">
        <v>13</v>
      </c>
      <c r="O189" s="167" t="s">
        <v>20</v>
      </c>
      <c r="Q189" s="166">
        <v>4</v>
      </c>
      <c r="R189" s="166">
        <v>5</v>
      </c>
      <c r="S189" s="166">
        <v>17</v>
      </c>
      <c r="T189" s="166">
        <v>5</v>
      </c>
      <c r="U189" s="166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6">
        <v>186</v>
      </c>
      <c r="K190" s="167" t="s">
        <v>13</v>
      </c>
      <c r="L190" s="167" t="s">
        <v>94</v>
      </c>
      <c r="M190" s="167" t="s">
        <v>296</v>
      </c>
      <c r="N190" s="167" t="s">
        <v>31</v>
      </c>
      <c r="O190" s="167" t="s">
        <v>13</v>
      </c>
      <c r="Q190" s="166">
        <v>5</v>
      </c>
      <c r="R190" s="166">
        <v>17</v>
      </c>
      <c r="S190" s="166">
        <v>13</v>
      </c>
      <c r="T190" s="166">
        <v>7</v>
      </c>
      <c r="U190" s="166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7" t="s">
        <v>95</v>
      </c>
      <c r="L191" s="167" t="s">
        <v>31</v>
      </c>
      <c r="M191" s="167" t="s">
        <v>88</v>
      </c>
      <c r="N191" s="167" t="s">
        <v>81</v>
      </c>
      <c r="O191" s="167" t="s">
        <v>28</v>
      </c>
      <c r="Q191" s="166">
        <v>6</v>
      </c>
      <c r="R191" s="166">
        <v>7</v>
      </c>
      <c r="S191" s="166">
        <v>19</v>
      </c>
      <c r="T191" s="166">
        <v>14</v>
      </c>
      <c r="U191" s="166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6">
        <v>188</v>
      </c>
      <c r="K192" s="167" t="s">
        <v>13</v>
      </c>
      <c r="L192" s="167" t="s">
        <v>29</v>
      </c>
      <c r="M192" s="167" t="s">
        <v>83</v>
      </c>
      <c r="N192" s="167" t="s">
        <v>95</v>
      </c>
      <c r="O192" s="167" t="s">
        <v>13</v>
      </c>
      <c r="Q192" s="166">
        <v>5</v>
      </c>
      <c r="R192" s="166">
        <v>8</v>
      </c>
      <c r="S192" s="166">
        <v>16</v>
      </c>
      <c r="T192" s="166">
        <v>6</v>
      </c>
      <c r="U192" s="166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7" t="s">
        <v>95</v>
      </c>
      <c r="L193" s="167" t="s">
        <v>82</v>
      </c>
      <c r="M193" s="167" t="s">
        <v>297</v>
      </c>
      <c r="N193" s="167" t="s">
        <v>12</v>
      </c>
      <c r="O193" s="167" t="s">
        <v>95</v>
      </c>
      <c r="Q193" s="166">
        <v>6</v>
      </c>
      <c r="R193" s="166">
        <v>16</v>
      </c>
      <c r="S193" s="166">
        <v>12</v>
      </c>
      <c r="T193" s="166">
        <v>4</v>
      </c>
      <c r="U193" s="166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6">
        <v>190</v>
      </c>
      <c r="K194" s="167" t="s">
        <v>29</v>
      </c>
      <c r="L194" s="167" t="s">
        <v>31</v>
      </c>
      <c r="M194" s="167" t="s">
        <v>294</v>
      </c>
      <c r="N194" s="167" t="s">
        <v>79</v>
      </c>
      <c r="O194" s="167" t="s">
        <v>30</v>
      </c>
      <c r="Q194" s="166">
        <v>8</v>
      </c>
      <c r="R194" s="166">
        <v>7</v>
      </c>
      <c r="S194" s="166">
        <v>14</v>
      </c>
      <c r="T194" s="166">
        <v>12</v>
      </c>
      <c r="U194" s="166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7" t="s">
        <v>31</v>
      </c>
      <c r="L195" s="167" t="s">
        <v>29</v>
      </c>
      <c r="M195" s="167" t="s">
        <v>88</v>
      </c>
      <c r="N195" s="167" t="s">
        <v>95</v>
      </c>
      <c r="O195" s="167" t="s">
        <v>29</v>
      </c>
      <c r="Q195" s="166">
        <v>7</v>
      </c>
      <c r="R195" s="166">
        <v>8</v>
      </c>
      <c r="S195" s="166">
        <v>19</v>
      </c>
      <c r="T195" s="166">
        <v>6</v>
      </c>
      <c r="U195" s="166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6">
        <v>192</v>
      </c>
      <c r="K196" s="167" t="s">
        <v>29</v>
      </c>
      <c r="L196" s="167" t="s">
        <v>28</v>
      </c>
      <c r="M196" s="167" t="s">
        <v>298</v>
      </c>
      <c r="N196" s="167" t="s">
        <v>81</v>
      </c>
      <c r="O196" s="167" t="s">
        <v>20</v>
      </c>
      <c r="Q196" s="166">
        <v>8</v>
      </c>
      <c r="R196" s="166">
        <v>9</v>
      </c>
      <c r="S196" s="166">
        <v>11</v>
      </c>
      <c r="T196" s="166">
        <v>14</v>
      </c>
      <c r="U196" s="166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7" t="s">
        <v>13</v>
      </c>
      <c r="L197" s="167" t="s">
        <v>29</v>
      </c>
      <c r="M197" s="167" t="s">
        <v>296</v>
      </c>
      <c r="N197" s="167" t="s">
        <v>12</v>
      </c>
      <c r="O197" s="167" t="s">
        <v>95</v>
      </c>
      <c r="Q197" s="166">
        <v>5</v>
      </c>
      <c r="R197" s="166">
        <v>8</v>
      </c>
      <c r="S197" s="166">
        <v>13</v>
      </c>
      <c r="T197" s="166">
        <v>4</v>
      </c>
      <c r="U197" s="166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6">
        <v>194</v>
      </c>
      <c r="K198" s="167" t="s">
        <v>29</v>
      </c>
      <c r="L198" s="167" t="s">
        <v>13</v>
      </c>
      <c r="M198" s="167" t="s">
        <v>294</v>
      </c>
      <c r="N198" s="167" t="s">
        <v>13</v>
      </c>
      <c r="O198" s="167" t="s">
        <v>29</v>
      </c>
      <c r="Q198" s="166">
        <v>8</v>
      </c>
      <c r="R198" s="166">
        <v>5</v>
      </c>
      <c r="S198" s="166">
        <v>14</v>
      </c>
      <c r="T198" s="166">
        <v>5</v>
      </c>
      <c r="U198" s="166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7" t="s">
        <v>95</v>
      </c>
      <c r="L199" s="167" t="s">
        <v>12</v>
      </c>
      <c r="M199" s="167" t="s">
        <v>84</v>
      </c>
      <c r="N199" s="167" t="s">
        <v>95</v>
      </c>
      <c r="O199" s="167" t="s">
        <v>12</v>
      </c>
      <c r="Q199" s="166">
        <v>6</v>
      </c>
      <c r="R199" s="166">
        <v>4</v>
      </c>
      <c r="S199" s="166">
        <v>17</v>
      </c>
      <c r="T199" s="166">
        <v>6</v>
      </c>
      <c r="U199" s="166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6">
        <v>196</v>
      </c>
      <c r="K200" s="167" t="s">
        <v>13</v>
      </c>
      <c r="L200" s="167" t="s">
        <v>25</v>
      </c>
      <c r="M200" s="167" t="s">
        <v>83</v>
      </c>
      <c r="N200" s="167" t="s">
        <v>30</v>
      </c>
      <c r="O200" s="167" t="s">
        <v>95</v>
      </c>
      <c r="Q200" s="166">
        <v>5</v>
      </c>
      <c r="R200" s="166">
        <v>8</v>
      </c>
      <c r="S200" s="166">
        <v>16</v>
      </c>
      <c r="T200" s="166">
        <v>10</v>
      </c>
      <c r="U200" s="166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7" t="s">
        <v>31</v>
      </c>
      <c r="L201" s="167" t="s">
        <v>29</v>
      </c>
      <c r="M201" s="167" t="s">
        <v>86</v>
      </c>
      <c r="N201" s="167" t="s">
        <v>29</v>
      </c>
      <c r="O201" s="167" t="s">
        <v>30</v>
      </c>
      <c r="Q201" s="166">
        <v>7</v>
      </c>
      <c r="R201" s="166">
        <v>8</v>
      </c>
      <c r="S201" s="166">
        <v>18</v>
      </c>
      <c r="T201" s="166">
        <v>8</v>
      </c>
      <c r="U201" s="166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6">
        <v>198</v>
      </c>
      <c r="K202" s="167" t="s">
        <v>29</v>
      </c>
      <c r="L202" s="167" t="s">
        <v>95</v>
      </c>
      <c r="M202" s="167" t="s">
        <v>295</v>
      </c>
      <c r="N202" s="167" t="s">
        <v>79</v>
      </c>
      <c r="O202" s="167" t="s">
        <v>95</v>
      </c>
      <c r="Q202" s="166">
        <v>8</v>
      </c>
      <c r="R202" s="166">
        <v>6</v>
      </c>
      <c r="S202" s="166">
        <v>15</v>
      </c>
      <c r="T202" s="166">
        <v>12</v>
      </c>
      <c r="U202" s="166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7" t="s">
        <v>13</v>
      </c>
      <c r="L203" s="167" t="s">
        <v>29</v>
      </c>
      <c r="M203" s="167" t="s">
        <v>297</v>
      </c>
      <c r="N203" s="167" t="s">
        <v>16</v>
      </c>
      <c r="O203" s="167" t="s">
        <v>13</v>
      </c>
      <c r="Q203" s="166">
        <v>5</v>
      </c>
      <c r="R203" s="166">
        <v>8</v>
      </c>
      <c r="S203" s="166">
        <v>12</v>
      </c>
      <c r="T203" s="166">
        <v>3</v>
      </c>
      <c r="U203" s="166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6"/>
      <c r="K204" s="167"/>
      <c r="L204" s="167"/>
      <c r="M204" s="167"/>
      <c r="N204" s="167"/>
      <c r="O204" s="167"/>
      <c r="Q204" s="166" t="str">
        <v/>
      </c>
      <c r="R204" s="166" t="str">
        <v/>
      </c>
      <c r="S204" s="166" t="str">
        <v/>
      </c>
      <c r="T204" s="166" t="str">
        <v/>
      </c>
      <c r="U204" s="166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7"/>
      <c r="L205" s="167"/>
      <c r="M205" s="167"/>
      <c r="N205" s="167"/>
      <c r="O205" s="167"/>
      <c r="Q205" s="166" t="str">
        <v/>
      </c>
      <c r="R205" s="166" t="str">
        <v/>
      </c>
      <c r="S205" s="166" t="str">
        <v/>
      </c>
      <c r="T205" s="166" t="str">
        <v/>
      </c>
      <c r="U205" s="166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7"/>
      <c r="L206" s="167"/>
      <c r="M206" s="167"/>
      <c r="N206" s="167"/>
      <c r="O206" s="167"/>
      <c r="Q206" s="166" t="str">
        <v/>
      </c>
      <c r="R206" s="166" t="str">
        <v/>
      </c>
      <c r="S206" s="166" t="str">
        <v/>
      </c>
      <c r="T206" s="166" t="str">
        <v/>
      </c>
      <c r="U206" s="166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6"/>
      <c r="K207" s="167"/>
      <c r="L207" s="167"/>
      <c r="M207" s="167"/>
      <c r="N207" s="167"/>
      <c r="O207" s="167"/>
      <c r="Q207" s="166" t="str">
        <v/>
      </c>
      <c r="R207" s="166" t="str">
        <v/>
      </c>
      <c r="S207" s="166" t="str">
        <v/>
      </c>
      <c r="T207" s="166" t="str">
        <v/>
      </c>
      <c r="U207" s="166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7"/>
      <c r="L208" s="167"/>
      <c r="M208" s="167"/>
      <c r="N208" s="167"/>
      <c r="O208" s="167"/>
      <c r="Q208" s="166" t="str">
        <v/>
      </c>
      <c r="R208" s="166" t="str">
        <v/>
      </c>
      <c r="S208" s="166" t="str">
        <v/>
      </c>
      <c r="T208" s="166" t="str">
        <v/>
      </c>
      <c r="U208" s="166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6"/>
      <c r="K209" s="167"/>
      <c r="L209" s="167"/>
      <c r="M209" s="167"/>
      <c r="N209" s="167"/>
      <c r="O209" s="167"/>
      <c r="Q209" s="166" t="str">
        <v/>
      </c>
      <c r="R209" s="166" t="str">
        <v/>
      </c>
      <c r="S209" s="166" t="str">
        <v/>
      </c>
      <c r="T209" s="166" t="str">
        <v/>
      </c>
      <c r="U209" s="166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7"/>
      <c r="L210" s="167"/>
      <c r="M210" s="167"/>
      <c r="N210" s="167"/>
      <c r="O210" s="167"/>
      <c r="Q210" s="166" t="str">
        <v/>
      </c>
      <c r="R210" s="166" t="str">
        <v/>
      </c>
      <c r="S210" s="166" t="str">
        <v/>
      </c>
      <c r="T210" s="166" t="str">
        <v/>
      </c>
      <c r="U210" s="166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6"/>
      <c r="K211" s="167"/>
      <c r="L211" s="167"/>
      <c r="M211" s="167"/>
      <c r="N211" s="167"/>
      <c r="O211" s="167"/>
      <c r="Q211" s="166" t="str">
        <v/>
      </c>
      <c r="R211" s="166" t="str">
        <v/>
      </c>
      <c r="S211" s="166" t="str">
        <v/>
      </c>
      <c r="T211" s="166" t="str">
        <v/>
      </c>
      <c r="U211" s="166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2"/>
      <c r="L212" s="172"/>
      <c r="M212" s="172"/>
      <c r="N212" s="172"/>
      <c r="O212" s="172"/>
      <c r="Q212" s="166" t="str">
        <v/>
      </c>
      <c r="R212" s="166" t="str">
        <v/>
      </c>
      <c r="S212" s="166" t="str">
        <v/>
      </c>
      <c r="T212" s="166" t="str">
        <v/>
      </c>
      <c r="U212" s="166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6"/>
      <c r="K213" s="172"/>
      <c r="L213" s="172"/>
      <c r="M213" s="172"/>
      <c r="N213" s="172"/>
      <c r="O213" s="172"/>
      <c r="Q213" s="166" t="str">
        <v/>
      </c>
      <c r="R213" s="166" t="str">
        <v/>
      </c>
      <c r="S213" s="166" t="str">
        <v/>
      </c>
      <c r="T213" s="166" t="str">
        <v/>
      </c>
      <c r="U213" s="166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2"/>
      <c r="L214" s="172"/>
      <c r="M214" s="172"/>
      <c r="N214" s="172"/>
      <c r="O214" s="172"/>
      <c r="Q214" s="166" t="str">
        <v/>
      </c>
      <c r="R214" s="166" t="str">
        <v/>
      </c>
      <c r="S214" s="166" t="str">
        <v/>
      </c>
      <c r="T214" s="166" t="str">
        <v/>
      </c>
      <c r="U214" s="166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6"/>
      <c r="K215" s="172"/>
      <c r="L215" s="172"/>
      <c r="M215" s="172"/>
      <c r="N215" s="172"/>
      <c r="O215" s="172"/>
      <c r="Q215" s="166" t="str">
        <v/>
      </c>
      <c r="R215" s="166" t="str">
        <v/>
      </c>
      <c r="S215" s="166" t="str">
        <v/>
      </c>
      <c r="T215" s="166" t="str">
        <v/>
      </c>
      <c r="U215" s="166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2"/>
      <c r="L216" s="172"/>
      <c r="M216" s="172"/>
      <c r="N216" s="172"/>
      <c r="O216" s="172"/>
      <c r="Q216" s="166" t="str">
        <v/>
      </c>
      <c r="R216" s="166" t="str">
        <v/>
      </c>
      <c r="S216" s="166" t="str">
        <v/>
      </c>
      <c r="T216" s="166" t="str">
        <v/>
      </c>
      <c r="U216" s="166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6"/>
      <c r="K217" s="172"/>
      <c r="L217" s="172"/>
      <c r="M217" s="172"/>
      <c r="N217" s="172"/>
      <c r="O217" s="172"/>
      <c r="Q217" s="166" t="str">
        <v/>
      </c>
      <c r="R217" s="166" t="str">
        <v/>
      </c>
      <c r="S217" s="166" t="str">
        <v/>
      </c>
      <c r="T217" s="166" t="str">
        <v/>
      </c>
      <c r="U217" s="166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2"/>
      <c r="L218" s="172"/>
      <c r="M218" s="172"/>
      <c r="N218" s="172"/>
      <c r="O218" s="172"/>
      <c r="Q218" s="166" t="str">
        <v/>
      </c>
      <c r="R218" s="166" t="str">
        <v/>
      </c>
      <c r="S218" s="166" t="str">
        <v/>
      </c>
      <c r="T218" s="166" t="str">
        <v/>
      </c>
      <c r="U218" s="166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6"/>
      <c r="K219" s="172"/>
      <c r="L219" s="172"/>
      <c r="M219" s="172"/>
      <c r="N219" s="172"/>
      <c r="O219" s="172"/>
      <c r="Q219" s="166" t="str">
        <v/>
      </c>
      <c r="R219" s="166" t="str">
        <v/>
      </c>
      <c r="S219" s="166" t="str">
        <v/>
      </c>
      <c r="T219" s="166" t="str">
        <v/>
      </c>
      <c r="U219" s="166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2"/>
      <c r="L220" s="172"/>
      <c r="M220" s="172"/>
      <c r="N220" s="172"/>
      <c r="O220" s="172"/>
      <c r="Q220" s="166" t="str">
        <v/>
      </c>
      <c r="R220" s="166" t="str">
        <v/>
      </c>
      <c r="S220" s="166" t="str">
        <v/>
      </c>
      <c r="T220" s="166" t="str">
        <v/>
      </c>
      <c r="U220" s="166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6"/>
      <c r="K221" s="172"/>
      <c r="L221" s="172"/>
      <c r="M221" s="172"/>
      <c r="N221" s="172"/>
      <c r="O221" s="172"/>
      <c r="Q221" s="166" t="str">
        <v/>
      </c>
      <c r="R221" s="166" t="str">
        <v/>
      </c>
      <c r="S221" s="166" t="str">
        <v/>
      </c>
      <c r="T221" s="166" t="str">
        <v/>
      </c>
      <c r="U221" s="166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2"/>
      <c r="L222" s="172"/>
      <c r="M222" s="172"/>
      <c r="N222" s="172"/>
      <c r="O222" s="172"/>
      <c r="Q222" s="166" t="str">
        <v/>
      </c>
      <c r="R222" s="166" t="str">
        <v/>
      </c>
      <c r="S222" s="166" t="str">
        <v/>
      </c>
      <c r="T222" s="166" t="str">
        <v/>
      </c>
      <c r="U222" s="166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6"/>
      <c r="K223" s="172"/>
      <c r="L223" s="172"/>
      <c r="M223" s="172"/>
      <c r="N223" s="172"/>
      <c r="O223" s="172"/>
      <c r="Q223" s="166" t="str">
        <v/>
      </c>
      <c r="R223" s="166" t="str">
        <v/>
      </c>
      <c r="S223" s="166" t="str">
        <v/>
      </c>
      <c r="T223" s="166" t="str">
        <v/>
      </c>
      <c r="U223" s="166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2"/>
      <c r="L224" s="172"/>
      <c r="M224" s="172"/>
      <c r="N224" s="172"/>
      <c r="O224" s="172"/>
      <c r="Q224" s="166" t="str">
        <v/>
      </c>
      <c r="R224" s="166" t="str">
        <v/>
      </c>
      <c r="S224" s="166" t="str">
        <v/>
      </c>
      <c r="T224" s="166" t="str">
        <v/>
      </c>
      <c r="U224" s="166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6"/>
      <c r="K225" s="172"/>
      <c r="L225" s="172"/>
      <c r="M225" s="172"/>
      <c r="N225" s="172"/>
      <c r="O225" s="172"/>
      <c r="Q225" s="166" t="str">
        <v/>
      </c>
      <c r="R225" s="166" t="str">
        <v/>
      </c>
      <c r="S225" s="166" t="str">
        <v/>
      </c>
      <c r="T225" s="166" t="str">
        <v/>
      </c>
      <c r="U225" s="166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2"/>
      <c r="L226" s="172"/>
      <c r="M226" s="172"/>
      <c r="N226" s="172"/>
      <c r="O226" s="172"/>
      <c r="Q226" s="166" t="str">
        <v/>
      </c>
      <c r="R226" s="166" t="str">
        <v/>
      </c>
      <c r="S226" s="166" t="str">
        <v/>
      </c>
      <c r="T226" s="166" t="str">
        <v/>
      </c>
      <c r="U226" s="166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6"/>
      <c r="K227" s="172"/>
      <c r="L227" s="172"/>
      <c r="M227" s="172"/>
      <c r="N227" s="172"/>
      <c r="O227" s="172"/>
      <c r="Q227" s="166" t="str">
        <v/>
      </c>
      <c r="R227" s="166" t="str">
        <v/>
      </c>
      <c r="S227" s="166" t="str">
        <v/>
      </c>
      <c r="T227" s="166" t="str">
        <v/>
      </c>
      <c r="U227" s="166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2"/>
      <c r="L228" s="172"/>
      <c r="M228" s="172"/>
      <c r="N228" s="172"/>
      <c r="O228" s="172"/>
      <c r="Q228" s="166" t="str">
        <v/>
      </c>
      <c r="R228" s="166" t="str">
        <v/>
      </c>
      <c r="S228" s="166" t="str">
        <v/>
      </c>
      <c r="T228" s="166" t="str">
        <v/>
      </c>
      <c r="U228" s="166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6"/>
      <c r="K229" s="172"/>
      <c r="L229" s="172"/>
      <c r="M229" s="172"/>
      <c r="N229" s="172"/>
      <c r="O229" s="172"/>
      <c r="Q229" s="166" t="str">
        <v/>
      </c>
      <c r="R229" s="166" t="str">
        <v/>
      </c>
      <c r="S229" s="166" t="str">
        <v/>
      </c>
      <c r="T229" s="166" t="str">
        <v/>
      </c>
      <c r="U229" s="166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2"/>
      <c r="L230" s="172"/>
      <c r="M230" s="172"/>
      <c r="N230" s="172"/>
      <c r="O230" s="172"/>
      <c r="Q230" s="166" t="str">
        <v/>
      </c>
      <c r="R230" s="166" t="str">
        <v/>
      </c>
      <c r="S230" s="166" t="str">
        <v/>
      </c>
      <c r="T230" s="166" t="str">
        <v/>
      </c>
      <c r="U230" s="166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6"/>
      <c r="K231" s="172"/>
      <c r="L231" s="172"/>
      <c r="M231" s="172"/>
      <c r="N231" s="172"/>
      <c r="O231" s="172"/>
      <c r="Q231" s="166" t="str">
        <v/>
      </c>
      <c r="R231" s="166" t="str">
        <v/>
      </c>
      <c r="S231" s="166" t="str">
        <v/>
      </c>
      <c r="T231" s="166" t="str">
        <v/>
      </c>
      <c r="U231" s="166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2"/>
      <c r="L232" s="172"/>
      <c r="M232" s="172"/>
      <c r="N232" s="172"/>
      <c r="O232" s="172"/>
      <c r="Q232" s="166" t="str">
        <v/>
      </c>
      <c r="R232" s="166" t="str">
        <v/>
      </c>
      <c r="S232" s="166" t="str">
        <v/>
      </c>
      <c r="T232" s="166" t="str">
        <v/>
      </c>
      <c r="U232" s="166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6"/>
      <c r="K233" s="172"/>
      <c r="L233" s="172"/>
      <c r="M233" s="172"/>
      <c r="N233" s="172"/>
      <c r="O233" s="172"/>
      <c r="Q233" s="166" t="str">
        <v/>
      </c>
      <c r="R233" s="166" t="str">
        <v/>
      </c>
      <c r="S233" s="166" t="str">
        <v/>
      </c>
      <c r="T233" s="166" t="str">
        <v/>
      </c>
      <c r="U233" s="166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2"/>
      <c r="L234" s="172"/>
      <c r="M234" s="172"/>
      <c r="N234" s="172"/>
      <c r="O234" s="172"/>
      <c r="Q234" s="166" t="str">
        <v/>
      </c>
      <c r="R234" s="166" t="str">
        <v/>
      </c>
      <c r="S234" s="166" t="str">
        <v/>
      </c>
      <c r="T234" s="166" t="str">
        <v/>
      </c>
      <c r="U234" s="166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6"/>
      <c r="K235" s="172"/>
      <c r="L235" s="172"/>
      <c r="M235" s="172"/>
      <c r="N235" s="172"/>
      <c r="O235" s="172"/>
      <c r="Q235" s="166" t="str">
        <v/>
      </c>
      <c r="R235" s="166" t="str">
        <v/>
      </c>
      <c r="S235" s="166" t="str">
        <v/>
      </c>
      <c r="T235" s="166" t="str">
        <v/>
      </c>
      <c r="U235" s="166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2"/>
      <c r="L236" s="172"/>
      <c r="M236" s="172"/>
      <c r="N236" s="172"/>
      <c r="O236" s="172"/>
      <c r="Q236" s="166" t="str">
        <v/>
      </c>
      <c r="R236" s="166" t="str">
        <v/>
      </c>
      <c r="S236" s="166" t="str">
        <v/>
      </c>
      <c r="T236" s="166" t="str">
        <v/>
      </c>
      <c r="U236" s="166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6"/>
      <c r="K237" s="172"/>
      <c r="L237" s="172"/>
      <c r="M237" s="172"/>
      <c r="N237" s="172"/>
      <c r="O237" s="172"/>
      <c r="Q237" s="166" t="str">
        <v/>
      </c>
      <c r="R237" s="166" t="str">
        <v/>
      </c>
      <c r="S237" s="166" t="str">
        <v/>
      </c>
      <c r="T237" s="166" t="str">
        <v/>
      </c>
      <c r="U237" s="166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2"/>
      <c r="L238" s="172"/>
      <c r="M238" s="172"/>
      <c r="N238" s="172"/>
      <c r="O238" s="172"/>
      <c r="Q238" s="166" t="str">
        <v/>
      </c>
      <c r="R238" s="166" t="str">
        <v/>
      </c>
      <c r="S238" s="166" t="str">
        <v/>
      </c>
      <c r="T238" s="166" t="str">
        <v/>
      </c>
      <c r="U238" s="166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6"/>
      <c r="K239" s="172"/>
      <c r="L239" s="172"/>
      <c r="M239" s="172"/>
      <c r="N239" s="172"/>
      <c r="O239" s="172"/>
      <c r="Q239" s="166" t="str">
        <v/>
      </c>
      <c r="R239" s="166" t="str">
        <v/>
      </c>
      <c r="S239" s="166" t="str">
        <v/>
      </c>
      <c r="T239" s="166" t="str">
        <v/>
      </c>
      <c r="U239" s="166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2"/>
      <c r="L240" s="172"/>
      <c r="M240" s="172"/>
      <c r="N240" s="172"/>
      <c r="O240" s="172"/>
      <c r="Q240" s="166" t="str">
        <v/>
      </c>
      <c r="R240" s="166" t="str">
        <v/>
      </c>
      <c r="S240" s="166" t="str">
        <v/>
      </c>
      <c r="T240" s="166" t="str">
        <v/>
      </c>
      <c r="U240" s="166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6"/>
      <c r="K241" s="172"/>
      <c r="L241" s="172"/>
      <c r="M241" s="172"/>
      <c r="N241" s="172"/>
      <c r="O241" s="172"/>
      <c r="Q241" s="166" t="str">
        <v/>
      </c>
      <c r="R241" s="166" t="str">
        <v/>
      </c>
      <c r="S241" s="166" t="str">
        <v/>
      </c>
      <c r="T241" s="166" t="str">
        <v/>
      </c>
      <c r="U241" s="166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2"/>
      <c r="L242" s="172"/>
      <c r="M242" s="172"/>
      <c r="N242" s="172"/>
      <c r="O242" s="172"/>
      <c r="Q242" s="166" t="str">
        <v/>
      </c>
      <c r="R242" s="166" t="str">
        <v/>
      </c>
      <c r="S242" s="166" t="str">
        <v/>
      </c>
      <c r="T242" s="166" t="str">
        <v/>
      </c>
      <c r="U242" s="166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6"/>
      <c r="K243" s="172"/>
      <c r="L243" s="172"/>
      <c r="M243" s="172"/>
      <c r="N243" s="172"/>
      <c r="O243" s="172"/>
      <c r="Q243" s="166" t="str">
        <v/>
      </c>
      <c r="R243" s="166" t="str">
        <v/>
      </c>
      <c r="S243" s="166" t="str">
        <v/>
      </c>
      <c r="T243" s="166" t="str">
        <v/>
      </c>
      <c r="U243" s="166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2"/>
      <c r="L244" s="172"/>
      <c r="M244" s="172"/>
      <c r="N244" s="172"/>
      <c r="O244" s="172"/>
      <c r="Q244" s="166" t="str">
        <v/>
      </c>
      <c r="R244" s="166" t="str">
        <v/>
      </c>
      <c r="S244" s="166" t="str">
        <v/>
      </c>
      <c r="T244" s="166" t="str">
        <v/>
      </c>
      <c r="U244" s="166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6"/>
      <c r="K245" s="172"/>
      <c r="L245" s="172"/>
      <c r="M245" s="172"/>
      <c r="N245" s="172"/>
      <c r="O245" s="172"/>
      <c r="Q245" s="166" t="str">
        <v/>
      </c>
      <c r="R245" s="166" t="str">
        <v/>
      </c>
      <c r="S245" s="166" t="str">
        <v/>
      </c>
      <c r="T245" s="166" t="str">
        <v/>
      </c>
      <c r="U245" s="166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2"/>
      <c r="L246" s="172"/>
      <c r="M246" s="172"/>
      <c r="N246" s="172"/>
      <c r="O246" s="172"/>
      <c r="Q246" s="166" t="str">
        <v/>
      </c>
      <c r="R246" s="166" t="str">
        <v/>
      </c>
      <c r="S246" s="166" t="str">
        <v/>
      </c>
      <c r="T246" s="166" t="str">
        <v/>
      </c>
      <c r="U246" s="166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6"/>
      <c r="K247" s="172"/>
      <c r="L247" s="172"/>
      <c r="M247" s="172"/>
      <c r="N247" s="172"/>
      <c r="O247" s="172"/>
      <c r="Q247" s="166" t="str">
        <v/>
      </c>
      <c r="R247" s="166" t="str">
        <v/>
      </c>
      <c r="S247" s="166" t="str">
        <v/>
      </c>
      <c r="T247" s="166" t="str">
        <v/>
      </c>
      <c r="U247" s="166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2"/>
      <c r="L248" s="172"/>
      <c r="M248" s="172"/>
      <c r="N248" s="172"/>
      <c r="O248" s="172"/>
      <c r="Q248" s="166" t="str">
        <v/>
      </c>
      <c r="R248" s="166" t="str">
        <v/>
      </c>
      <c r="S248" s="166" t="str">
        <v/>
      </c>
      <c r="T248" s="166" t="str">
        <v/>
      </c>
      <c r="U248" s="166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6"/>
      <c r="K249" s="172"/>
      <c r="L249" s="172"/>
      <c r="M249" s="172"/>
      <c r="N249" s="172"/>
      <c r="O249" s="172"/>
      <c r="Q249" s="166" t="str">
        <v/>
      </c>
      <c r="R249" s="166" t="str">
        <v/>
      </c>
      <c r="S249" s="166" t="str">
        <v/>
      </c>
      <c r="T249" s="166" t="str">
        <v/>
      </c>
      <c r="U249" s="166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2"/>
      <c r="L250" s="172"/>
      <c r="M250" s="172"/>
      <c r="N250" s="172"/>
      <c r="O250" s="172"/>
      <c r="Q250" s="166" t="str">
        <v/>
      </c>
      <c r="R250" s="166" t="str">
        <v/>
      </c>
      <c r="S250" s="166" t="str">
        <v/>
      </c>
      <c r="T250" s="166" t="str">
        <v/>
      </c>
      <c r="U250" s="166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6"/>
      <c r="K251" s="172"/>
      <c r="L251" s="172"/>
      <c r="M251" s="172"/>
      <c r="N251" s="172"/>
      <c r="O251" s="172"/>
      <c r="Q251" s="166" t="str">
        <v/>
      </c>
      <c r="R251" s="166" t="str">
        <v/>
      </c>
      <c r="S251" s="166" t="str">
        <v/>
      </c>
      <c r="T251" s="166" t="str">
        <v/>
      </c>
      <c r="U251" s="166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2"/>
      <c r="L252" s="172"/>
      <c r="M252" s="172"/>
      <c r="N252" s="172"/>
      <c r="O252" s="172"/>
      <c r="Q252" s="166" t="str">
        <v/>
      </c>
      <c r="R252" s="166" t="str">
        <v/>
      </c>
      <c r="S252" s="166" t="str">
        <v/>
      </c>
      <c r="T252" s="166" t="str">
        <v/>
      </c>
      <c r="U252" s="166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6"/>
      <c r="K253" s="172"/>
      <c r="L253" s="172"/>
      <c r="M253" s="172"/>
      <c r="N253" s="172"/>
      <c r="O253" s="172"/>
      <c r="Q253" s="166" t="str">
        <v/>
      </c>
      <c r="R253" s="166" t="str">
        <v/>
      </c>
      <c r="S253" s="166" t="str">
        <v/>
      </c>
      <c r="T253" s="166" t="str">
        <v/>
      </c>
      <c r="U253" s="166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2"/>
      <c r="L254" s="172"/>
      <c r="M254" s="172"/>
      <c r="N254" s="172"/>
      <c r="O254" s="172"/>
      <c r="Q254" s="166" t="str">
        <v/>
      </c>
      <c r="R254" s="166" t="str">
        <v/>
      </c>
      <c r="S254" s="166" t="str">
        <v/>
      </c>
      <c r="T254" s="166" t="str">
        <v/>
      </c>
      <c r="U254" s="166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6"/>
      <c r="K255" s="172"/>
      <c r="L255" s="172"/>
      <c r="M255" s="172"/>
      <c r="N255" s="172"/>
      <c r="O255" s="172"/>
      <c r="Q255" s="166" t="str">
        <v/>
      </c>
      <c r="R255" s="166" t="str">
        <v/>
      </c>
      <c r="S255" s="166" t="str">
        <v/>
      </c>
      <c r="T255" s="166" t="str">
        <v/>
      </c>
      <c r="U255" s="166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2"/>
      <c r="L256" s="172"/>
      <c r="M256" s="172"/>
      <c r="N256" s="172"/>
      <c r="O256" s="172"/>
      <c r="Q256" s="166" t="str">
        <v/>
      </c>
      <c r="R256" s="166" t="str">
        <v/>
      </c>
      <c r="S256" s="166" t="str">
        <v/>
      </c>
      <c r="T256" s="166" t="str">
        <v/>
      </c>
      <c r="U256" s="166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6"/>
      <c r="K257" s="172"/>
      <c r="L257" s="172"/>
      <c r="M257" s="172"/>
      <c r="N257" s="172"/>
      <c r="O257" s="172"/>
      <c r="Q257" s="166" t="str">
        <v/>
      </c>
      <c r="R257" s="166" t="str">
        <v/>
      </c>
      <c r="S257" s="166" t="str">
        <v/>
      </c>
      <c r="T257" s="166" t="str">
        <v/>
      </c>
      <c r="U257" s="166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2"/>
      <c r="L258" s="172"/>
      <c r="M258" s="172"/>
      <c r="N258" s="172"/>
      <c r="O258" s="172"/>
      <c r="Q258" s="166" t="str">
        <v/>
      </c>
      <c r="R258" s="166" t="str">
        <v/>
      </c>
      <c r="S258" s="166" t="str">
        <v/>
      </c>
      <c r="T258" s="166" t="str">
        <v/>
      </c>
      <c r="U258" s="166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6"/>
      <c r="K259" s="172"/>
      <c r="L259" s="172"/>
      <c r="M259" s="172"/>
      <c r="N259" s="172"/>
      <c r="O259" s="172"/>
      <c r="Q259" s="166" t="str">
        <v/>
      </c>
      <c r="R259" s="166" t="str">
        <v/>
      </c>
      <c r="S259" s="166" t="str">
        <v/>
      </c>
      <c r="T259" s="166" t="str">
        <v/>
      </c>
      <c r="U259" s="166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2"/>
      <c r="L260" s="172"/>
      <c r="M260" s="172"/>
      <c r="N260" s="172"/>
      <c r="O260" s="172"/>
      <c r="Q260" s="166" t="str">
        <v/>
      </c>
      <c r="R260" s="166" t="str">
        <v/>
      </c>
      <c r="S260" s="166" t="str">
        <v/>
      </c>
      <c r="T260" s="166" t="str">
        <v/>
      </c>
      <c r="U260" s="166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6"/>
      <c r="K261" s="172"/>
      <c r="L261" s="172"/>
      <c r="M261" s="172"/>
      <c r="N261" s="172"/>
      <c r="O261" s="172"/>
      <c r="Q261" s="166" t="str">
        <v/>
      </c>
      <c r="R261" s="166" t="str">
        <v/>
      </c>
      <c r="S261" s="166" t="str">
        <v/>
      </c>
      <c r="T261" s="166" t="str">
        <v/>
      </c>
      <c r="U261" s="166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2"/>
      <c r="L262" s="172"/>
      <c r="M262" s="172"/>
      <c r="N262" s="172"/>
      <c r="O262" s="172"/>
      <c r="Q262" s="166" t="str">
        <v/>
      </c>
      <c r="R262" s="166" t="str">
        <v/>
      </c>
      <c r="S262" s="166" t="str">
        <v/>
      </c>
      <c r="T262" s="166" t="str">
        <v/>
      </c>
      <c r="U262" s="166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6"/>
      <c r="K263" s="172"/>
      <c r="L263" s="172"/>
      <c r="M263" s="172"/>
      <c r="N263" s="172"/>
      <c r="O263" s="172"/>
      <c r="Q263" s="166" t="str">
        <v/>
      </c>
      <c r="R263" s="166" t="str">
        <v/>
      </c>
      <c r="S263" s="166" t="str">
        <v/>
      </c>
      <c r="T263" s="166" t="str">
        <v/>
      </c>
      <c r="U263" s="166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2"/>
      <c r="L264" s="172"/>
      <c r="M264" s="172"/>
      <c r="N264" s="172"/>
      <c r="O264" s="172"/>
      <c r="Q264" s="166" t="str">
        <v/>
      </c>
      <c r="R264" s="166" t="str">
        <v/>
      </c>
      <c r="S264" s="166" t="str">
        <v/>
      </c>
      <c r="T264" s="166" t="str">
        <v/>
      </c>
      <c r="U264" s="166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6"/>
      <c r="K265" s="172"/>
      <c r="L265" s="172"/>
      <c r="M265" s="172"/>
      <c r="N265" s="172"/>
      <c r="O265" s="172"/>
      <c r="Q265" s="166" t="str">
        <v/>
      </c>
      <c r="R265" s="166" t="str">
        <v/>
      </c>
      <c r="S265" s="166" t="str">
        <v/>
      </c>
      <c r="T265" s="166" t="str">
        <v/>
      </c>
      <c r="U265" s="166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2"/>
      <c r="L266" s="172"/>
      <c r="M266" s="172"/>
      <c r="N266" s="172"/>
      <c r="O266" s="172"/>
      <c r="Q266" s="166" t="str">
        <v/>
      </c>
      <c r="R266" s="166" t="str">
        <v/>
      </c>
      <c r="S266" s="166" t="str">
        <v/>
      </c>
      <c r="T266" s="166" t="str">
        <v/>
      </c>
      <c r="U266" s="166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6"/>
      <c r="K267" s="172"/>
      <c r="L267" s="172"/>
      <c r="M267" s="172"/>
      <c r="N267" s="172"/>
      <c r="O267" s="172"/>
      <c r="Q267" s="166" t="str">
        <v/>
      </c>
      <c r="R267" s="166" t="str">
        <v/>
      </c>
      <c r="S267" s="166" t="str">
        <v/>
      </c>
      <c r="T267" s="166" t="str">
        <v/>
      </c>
      <c r="U267" s="166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2"/>
      <c r="L268" s="172"/>
      <c r="M268" s="172"/>
      <c r="N268" s="172"/>
      <c r="O268" s="172"/>
      <c r="Q268" s="166" t="str">
        <v/>
      </c>
      <c r="R268" s="166" t="str">
        <v/>
      </c>
      <c r="S268" s="166" t="str">
        <v/>
      </c>
      <c r="T268" s="166" t="str">
        <v/>
      </c>
      <c r="U268" s="166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6"/>
      <c r="K269" s="172"/>
      <c r="L269" s="172"/>
      <c r="M269" s="172"/>
      <c r="N269" s="172"/>
      <c r="O269" s="172"/>
      <c r="Q269" s="166" t="str">
        <v/>
      </c>
      <c r="R269" s="166" t="str">
        <v/>
      </c>
      <c r="S269" s="166" t="str">
        <v/>
      </c>
      <c r="T269" s="166" t="str">
        <v/>
      </c>
      <c r="U269" s="166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2"/>
      <c r="L270" s="172"/>
      <c r="M270" s="172"/>
      <c r="N270" s="172"/>
      <c r="O270" s="172"/>
      <c r="Q270" s="166" t="str">
        <v/>
      </c>
      <c r="R270" s="166" t="str">
        <v/>
      </c>
      <c r="S270" s="166" t="str">
        <v/>
      </c>
      <c r="T270" s="166" t="str">
        <v/>
      </c>
      <c r="U270" s="166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6"/>
      <c r="K271" s="172"/>
      <c r="L271" s="172"/>
      <c r="M271" s="172"/>
      <c r="N271" s="172"/>
      <c r="O271" s="172"/>
      <c r="Q271" s="166" t="str">
        <v/>
      </c>
      <c r="R271" s="166" t="str">
        <v/>
      </c>
      <c r="S271" s="166" t="str">
        <v/>
      </c>
      <c r="T271" s="166" t="str">
        <v/>
      </c>
      <c r="U271" s="166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2"/>
      <c r="L272" s="172"/>
      <c r="M272" s="172"/>
      <c r="N272" s="172"/>
      <c r="O272" s="172"/>
      <c r="Q272" s="166" t="str">
        <v/>
      </c>
      <c r="R272" s="166" t="str">
        <v/>
      </c>
      <c r="S272" s="166" t="str">
        <v/>
      </c>
      <c r="T272" s="166" t="str">
        <v/>
      </c>
      <c r="U272" s="166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6"/>
      <c r="K273" s="172"/>
      <c r="L273" s="172"/>
      <c r="M273" s="172"/>
      <c r="N273" s="172"/>
      <c r="O273" s="172"/>
      <c r="Q273" s="166" t="str">
        <v/>
      </c>
      <c r="R273" s="166" t="str">
        <v/>
      </c>
      <c r="S273" s="166" t="str">
        <v/>
      </c>
      <c r="T273" s="166" t="str">
        <v/>
      </c>
      <c r="U273" s="166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2"/>
      <c r="L274" s="172"/>
      <c r="M274" s="172"/>
      <c r="N274" s="172"/>
      <c r="O274" s="172"/>
      <c r="Q274" s="166" t="str">
        <v/>
      </c>
      <c r="R274" s="166" t="str">
        <v/>
      </c>
      <c r="S274" s="166" t="str">
        <v/>
      </c>
      <c r="T274" s="166" t="str">
        <v/>
      </c>
      <c r="U274" s="166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6"/>
      <c r="K275" s="172"/>
      <c r="L275" s="172"/>
      <c r="M275" s="172"/>
      <c r="N275" s="172"/>
      <c r="O275" s="172"/>
      <c r="Q275" s="166" t="str">
        <v/>
      </c>
      <c r="R275" s="166" t="str">
        <v/>
      </c>
      <c r="S275" s="166" t="str">
        <v/>
      </c>
      <c r="T275" s="166" t="str">
        <v/>
      </c>
      <c r="U275" s="166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2"/>
      <c r="L276" s="172"/>
      <c r="M276" s="172"/>
      <c r="N276" s="172"/>
      <c r="O276" s="172"/>
      <c r="Q276" s="166" t="str">
        <v/>
      </c>
      <c r="R276" s="166" t="str">
        <v/>
      </c>
      <c r="S276" s="166" t="str">
        <v/>
      </c>
      <c r="T276" s="166" t="str">
        <v/>
      </c>
      <c r="U276" s="166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6"/>
      <c r="K277" s="172"/>
      <c r="L277" s="172"/>
      <c r="M277" s="172"/>
      <c r="N277" s="172"/>
      <c r="O277" s="172"/>
      <c r="Q277" s="166" t="str">
        <v/>
      </c>
      <c r="R277" s="166" t="str">
        <v/>
      </c>
      <c r="S277" s="166" t="str">
        <v/>
      </c>
      <c r="T277" s="166" t="str">
        <v/>
      </c>
      <c r="U277" s="166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2"/>
      <c r="L278" s="172"/>
      <c r="M278" s="172"/>
      <c r="N278" s="172"/>
      <c r="O278" s="172"/>
      <c r="Q278" s="166" t="str">
        <v/>
      </c>
      <c r="R278" s="166" t="str">
        <v/>
      </c>
      <c r="S278" s="166" t="str">
        <v/>
      </c>
      <c r="T278" s="166" t="str">
        <v/>
      </c>
      <c r="U278" s="166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6"/>
      <c r="K279" s="172"/>
      <c r="L279" s="172"/>
      <c r="M279" s="172"/>
      <c r="N279" s="172"/>
      <c r="O279" s="172"/>
      <c r="Q279" s="166" t="str">
        <v/>
      </c>
      <c r="R279" s="166" t="str">
        <v/>
      </c>
      <c r="S279" s="166" t="str">
        <v/>
      </c>
      <c r="T279" s="166" t="str">
        <v/>
      </c>
      <c r="U279" s="166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2"/>
      <c r="L280" s="172"/>
      <c r="M280" s="172"/>
      <c r="N280" s="172"/>
      <c r="O280" s="172"/>
      <c r="Q280" s="166" t="str">
        <v/>
      </c>
      <c r="R280" s="166" t="str">
        <v/>
      </c>
      <c r="S280" s="166" t="str">
        <v/>
      </c>
      <c r="T280" s="166" t="str">
        <v/>
      </c>
      <c r="U280" s="166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6"/>
      <c r="K281" s="172"/>
      <c r="L281" s="172"/>
      <c r="M281" s="172"/>
      <c r="N281" s="172"/>
      <c r="O281" s="172"/>
      <c r="Q281" s="166" t="str">
        <v/>
      </c>
      <c r="R281" s="166" t="str">
        <v/>
      </c>
      <c r="S281" s="166" t="str">
        <v/>
      </c>
      <c r="T281" s="166" t="str">
        <v/>
      </c>
      <c r="U281" s="166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2"/>
      <c r="L282" s="172"/>
      <c r="M282" s="172"/>
      <c r="N282" s="172"/>
      <c r="O282" s="172"/>
      <c r="Q282" s="166" t="str">
        <v/>
      </c>
      <c r="R282" s="166" t="str">
        <v/>
      </c>
      <c r="S282" s="166" t="str">
        <v/>
      </c>
      <c r="T282" s="166" t="str">
        <v/>
      </c>
      <c r="U282" s="166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6"/>
      <c r="K283" s="172"/>
      <c r="L283" s="172"/>
      <c r="M283" s="172"/>
      <c r="N283" s="172"/>
      <c r="O283" s="172"/>
      <c r="Q283" s="166" t="str">
        <v/>
      </c>
      <c r="R283" s="166" t="str">
        <v/>
      </c>
      <c r="S283" s="166" t="str">
        <v/>
      </c>
      <c r="T283" s="166" t="str">
        <v/>
      </c>
      <c r="U283" s="166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2"/>
      <c r="L284" s="172"/>
      <c r="M284" s="172"/>
      <c r="N284" s="172"/>
      <c r="O284" s="172"/>
      <c r="Q284" s="166" t="str">
        <v/>
      </c>
      <c r="R284" s="166" t="str">
        <v/>
      </c>
      <c r="S284" s="166" t="str">
        <v/>
      </c>
      <c r="T284" s="166" t="str">
        <v/>
      </c>
      <c r="U284" s="166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6"/>
      <c r="K285" s="172"/>
      <c r="L285" s="172"/>
      <c r="M285" s="172"/>
      <c r="N285" s="172"/>
      <c r="O285" s="172"/>
      <c r="Q285" s="166" t="str">
        <v/>
      </c>
      <c r="R285" s="166" t="str">
        <v/>
      </c>
      <c r="S285" s="166" t="str">
        <v/>
      </c>
      <c r="T285" s="166" t="str">
        <v/>
      </c>
      <c r="U285" s="166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2"/>
      <c r="L286" s="172"/>
      <c r="M286" s="172"/>
      <c r="N286" s="172"/>
      <c r="O286" s="172"/>
      <c r="Q286" s="166" t="str">
        <v/>
      </c>
      <c r="R286" s="166" t="str">
        <v/>
      </c>
      <c r="S286" s="166" t="str">
        <v/>
      </c>
      <c r="T286" s="166" t="str">
        <v/>
      </c>
      <c r="U286" s="166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6"/>
      <c r="K287" s="172"/>
      <c r="L287" s="172"/>
      <c r="M287" s="172"/>
      <c r="N287" s="172"/>
      <c r="O287" s="172"/>
      <c r="Q287" s="166" t="str">
        <v/>
      </c>
      <c r="R287" s="166" t="str">
        <v/>
      </c>
      <c r="S287" s="166" t="str">
        <v/>
      </c>
      <c r="T287" s="166" t="str">
        <v/>
      </c>
      <c r="U287" s="166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2"/>
      <c r="L288" s="172"/>
      <c r="M288" s="172"/>
      <c r="N288" s="172"/>
      <c r="O288" s="172"/>
      <c r="Q288" s="166" t="str">
        <v/>
      </c>
      <c r="R288" s="166" t="str">
        <v/>
      </c>
      <c r="S288" s="166" t="str">
        <v/>
      </c>
      <c r="T288" s="166" t="str">
        <v/>
      </c>
      <c r="U288" s="166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6"/>
      <c r="K289" s="172"/>
      <c r="L289" s="172"/>
      <c r="M289" s="172"/>
      <c r="N289" s="172"/>
      <c r="O289" s="172"/>
      <c r="Q289" s="166" t="str">
        <v/>
      </c>
      <c r="R289" s="166" t="str">
        <v/>
      </c>
      <c r="S289" s="166" t="str">
        <v/>
      </c>
      <c r="T289" s="166" t="str">
        <v/>
      </c>
      <c r="U289" s="166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2"/>
      <c r="L290" s="172"/>
      <c r="M290" s="172"/>
      <c r="N290" s="172"/>
      <c r="O290" s="172"/>
      <c r="Q290" s="166" t="str">
        <v/>
      </c>
      <c r="R290" s="166" t="str">
        <v/>
      </c>
      <c r="S290" s="166" t="str">
        <v/>
      </c>
      <c r="T290" s="166" t="str">
        <v/>
      </c>
      <c r="U290" s="166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6"/>
      <c r="K291" s="172"/>
      <c r="L291" s="172"/>
      <c r="M291" s="172"/>
      <c r="N291" s="172"/>
      <c r="O291" s="172"/>
      <c r="Q291" s="166" t="str">
        <v/>
      </c>
      <c r="R291" s="166" t="str">
        <v/>
      </c>
      <c r="S291" s="166" t="str">
        <v/>
      </c>
      <c r="T291" s="166" t="str">
        <v/>
      </c>
      <c r="U291" s="166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2"/>
      <c r="L292" s="172"/>
      <c r="M292" s="172"/>
      <c r="N292" s="172"/>
      <c r="O292" s="172"/>
      <c r="Q292" s="166" t="str">
        <v/>
      </c>
      <c r="R292" s="166" t="str">
        <v/>
      </c>
      <c r="S292" s="166" t="str">
        <v/>
      </c>
      <c r="T292" s="166" t="str">
        <v/>
      </c>
      <c r="U292" s="166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6"/>
      <c r="K293" s="172"/>
      <c r="L293" s="172"/>
      <c r="M293" s="172"/>
      <c r="N293" s="172"/>
      <c r="O293" s="172"/>
      <c r="Q293" s="166" t="str">
        <v/>
      </c>
      <c r="R293" s="166" t="str">
        <v/>
      </c>
      <c r="S293" s="166" t="str">
        <v/>
      </c>
      <c r="T293" s="166" t="str">
        <v/>
      </c>
      <c r="U293" s="166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6"/>
      <c r="K294" s="172"/>
      <c r="L294" s="172"/>
      <c r="M294" s="172"/>
      <c r="N294" s="172"/>
      <c r="O294" s="172"/>
      <c r="Q294" s="166" t="str">
        <v/>
      </c>
      <c r="R294" s="166" t="str">
        <v/>
      </c>
      <c r="S294" s="166" t="str">
        <v/>
      </c>
      <c r="T294" s="166" t="str">
        <v/>
      </c>
      <c r="U294" s="166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6"/>
      <c r="K295" s="172"/>
      <c r="L295" s="172"/>
      <c r="M295" s="172"/>
      <c r="N295" s="172"/>
      <c r="O295" s="172"/>
      <c r="Q295" s="166" t="str">
        <v/>
      </c>
      <c r="R295" s="166" t="str">
        <v/>
      </c>
      <c r="S295" s="166" t="str">
        <v/>
      </c>
      <c r="T295" s="166" t="str">
        <v/>
      </c>
      <c r="U295" s="166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6"/>
      <c r="K296" s="172"/>
      <c r="L296" s="172"/>
      <c r="M296" s="172"/>
      <c r="N296" s="172"/>
      <c r="O296" s="172"/>
      <c r="Q296" s="166" t="str">
        <v/>
      </c>
      <c r="R296" s="166" t="str">
        <v/>
      </c>
      <c r="S296" s="166" t="str">
        <v/>
      </c>
      <c r="T296" s="166" t="str">
        <v/>
      </c>
      <c r="U296" s="166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6"/>
      <c r="K297" s="172"/>
      <c r="L297" s="172"/>
      <c r="M297" s="172"/>
      <c r="N297" s="172"/>
      <c r="O297" s="172"/>
      <c r="Q297" s="166" t="str">
        <v/>
      </c>
      <c r="R297" s="166" t="str">
        <v/>
      </c>
      <c r="S297" s="166" t="str">
        <v/>
      </c>
      <c r="T297" s="166" t="str">
        <v/>
      </c>
      <c r="U297" s="166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6"/>
      <c r="K298" s="172"/>
      <c r="L298" s="172"/>
      <c r="M298" s="172"/>
      <c r="N298" s="172"/>
      <c r="O298" s="172"/>
      <c r="Q298" s="166" t="str">
        <v/>
      </c>
      <c r="R298" s="166" t="str">
        <v/>
      </c>
      <c r="S298" s="166" t="str">
        <v/>
      </c>
      <c r="T298" s="166" t="str">
        <v/>
      </c>
      <c r="U298" s="166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6"/>
      <c r="K299" s="172"/>
      <c r="L299" s="172"/>
      <c r="M299" s="172"/>
      <c r="N299" s="172"/>
      <c r="O299" s="172"/>
      <c r="Q299" s="166" t="str">
        <v/>
      </c>
      <c r="R299" s="166" t="str">
        <v/>
      </c>
      <c r="S299" s="166" t="str">
        <v/>
      </c>
      <c r="T299" s="166" t="str">
        <v/>
      </c>
      <c r="U299" s="166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6"/>
      <c r="K300" s="172"/>
      <c r="L300" s="172"/>
      <c r="M300" s="172"/>
      <c r="N300" s="172"/>
      <c r="O300" s="172"/>
      <c r="Q300" s="166" t="str">
        <v/>
      </c>
      <c r="R300" s="166" t="str">
        <v/>
      </c>
      <c r="S300" s="166" t="str">
        <v/>
      </c>
      <c r="T300" s="166" t="str">
        <v/>
      </c>
      <c r="U300" s="166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6"/>
      <c r="K301" s="172"/>
      <c r="L301" s="172"/>
      <c r="M301" s="172"/>
      <c r="N301" s="172"/>
      <c r="O301" s="172"/>
      <c r="Q301" s="166" t="str">
        <v/>
      </c>
      <c r="R301" s="166" t="str">
        <v/>
      </c>
      <c r="S301" s="166" t="str">
        <v/>
      </c>
      <c r="T301" s="166" t="str">
        <v/>
      </c>
      <c r="U301" s="166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6"/>
      <c r="K302" s="172"/>
      <c r="L302" s="172"/>
      <c r="M302" s="172"/>
      <c r="N302" s="172"/>
      <c r="O302" s="172"/>
      <c r="Q302" s="166" t="str">
        <v/>
      </c>
      <c r="R302" s="166" t="str">
        <v/>
      </c>
      <c r="S302" s="166" t="str">
        <v/>
      </c>
      <c r="T302" s="166" t="str">
        <v/>
      </c>
      <c r="U302" s="166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6"/>
      <c r="K303" s="172"/>
      <c r="L303" s="172"/>
      <c r="M303" s="172"/>
      <c r="N303" s="172"/>
      <c r="O303" s="172"/>
      <c r="Q303" s="166" t="str">
        <v/>
      </c>
      <c r="R303" s="166" t="str">
        <v/>
      </c>
      <c r="S303" s="166" t="str">
        <v/>
      </c>
      <c r="T303" s="166" t="str">
        <v/>
      </c>
      <c r="U303" s="166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6"/>
      <c r="K304" s="172"/>
      <c r="L304" s="172"/>
      <c r="M304" s="172"/>
      <c r="N304" s="172"/>
      <c r="O304" s="172"/>
      <c r="Q304" s="166" t="str">
        <v/>
      </c>
      <c r="R304" s="166" t="str">
        <v/>
      </c>
      <c r="S304" s="166" t="str">
        <v/>
      </c>
      <c r="T304" s="166" t="str">
        <v/>
      </c>
      <c r="U304" s="166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6" priority="62">
      <formula>_xlfn.LET(_xlpm.x, W4, AND(NOT(_xlfn.ISFORMULA(_xlpm.x)), _xlpm.x&lt;&gt;""))</formula>
    </cfRule>
  </conditionalFormatting>
  <conditionalFormatting sqref="W5:AA203 AA4 W4:Y203">
    <cfRule type="expression" dxfId="115" priority="61">
      <formula>_xlfn.LET(_xlpm.x, W4, AND(NOT(_xlfn.ISFORMULA(_xlpm.x)), _xlpm.x&lt;&gt;""))</formula>
    </cfRule>
  </conditionalFormatting>
  <conditionalFormatting sqref="D52:D54">
    <cfRule type="cellIs" dxfId="114" priority="52" operator="equal">
      <formula>"C1"</formula>
    </cfRule>
    <cfRule type="cellIs" dxfId="113" priority="53" operator="between">
      <formula>"G1"</formula>
      <formula>"G4"</formula>
    </cfRule>
    <cfRule type="cellIs" dxfId="112" priority="54" operator="between">
      <formula>"GA"</formula>
      <formula>"GQ"</formula>
    </cfRule>
    <cfRule type="cellIs" dxfId="111" priority="55" operator="between">
      <formula>"M1"</formula>
      <formula>"M4"</formula>
    </cfRule>
  </conditionalFormatting>
  <conditionalFormatting sqref="E52:E54">
    <cfRule type="cellIs" dxfId="110" priority="48" operator="equal">
      <formula>"C1"</formula>
    </cfRule>
    <cfRule type="cellIs" dxfId="109" priority="49" operator="between">
      <formula>"G1"</formula>
      <formula>"G4"</formula>
    </cfRule>
    <cfRule type="cellIs" dxfId="108" priority="50" operator="between">
      <formula>"GA"</formula>
      <formula>"GQ"</formula>
    </cfRule>
    <cfRule type="cellIs" dxfId="107" priority="51" operator="between">
      <formula>"M1"</formula>
      <formula>"M4"</formula>
    </cfRule>
  </conditionalFormatting>
  <conditionalFormatting sqref="F52:F54">
    <cfRule type="cellIs" dxfId="106" priority="44" operator="equal">
      <formula>"C1"</formula>
    </cfRule>
    <cfRule type="cellIs" dxfId="105" priority="45" operator="between">
      <formula>"G1"</formula>
      <formula>"G4"</formula>
    </cfRule>
    <cfRule type="cellIs" dxfId="104" priority="46" operator="between">
      <formula>"GA"</formula>
      <formula>"GQ"</formula>
    </cfRule>
    <cfRule type="cellIs" dxfId="10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102" priority="22">
      <formula>_xlfn.LET(_xlpm.x, W4, AND(NOT(_xlfn.ISFORMULA(_xlpm.x)), _xlpm.x&lt;&gt;""))</formula>
    </cfRule>
  </conditionalFormatting>
  <conditionalFormatting sqref="M1:O1048576">
    <cfRule type="cellIs" dxfId="101" priority="15" operator="equal">
      <formula>"C1"</formula>
    </cfRule>
    <cfRule type="cellIs" dxfId="100" priority="15" operator="between">
      <formula>"G1"</formula>
      <formula>"G5"</formula>
    </cfRule>
    <cfRule type="cellIs" dxfId="99" priority="16" operator="between">
      <formula>"M1"</formula>
      <formula>"M5"</formula>
    </cfRule>
  </conditionalFormatting>
  <conditionalFormatting sqref="L1:L1048576">
    <cfRule type="cellIs" dxfId="98" priority="7" operator="equal">
      <formula>"C1"</formula>
    </cfRule>
    <cfRule type="cellIs" dxfId="97" priority="9" operator="between">
      <formula>"M1"</formula>
      <formula>"M5"</formula>
    </cfRule>
  </conditionalFormatting>
  <conditionalFormatting sqref="K1:K1048576">
    <cfRule type="cellIs" dxfId="96" priority="3" operator="equal">
      <formula>"C1"</formula>
    </cfRule>
    <cfRule type="cellIs" dxfId="95" priority="4" operator="between">
      <formula>"G1"</formula>
      <formula>"G5"</formula>
    </cfRule>
    <cfRule type="cellIs" dxfId="94" priority="6" operator="between">
      <formula>"M1"</formula>
      <formula>"M5"</formula>
    </cfRule>
  </conditionalFormatting>
  <conditionalFormatting sqref="Z4:AA203">
    <cfRule type="expression" dxfId="93" priority="2">
      <formula>_xlfn.LET(_xlpm.x, Z4, AND(NOT(_xlfn.ISFORMULA(_xlpm.x)), _xlpm.x&lt;&gt;""))</formula>
    </cfRule>
  </conditionalFormatting>
  <conditionalFormatting sqref="Z4:AA203">
    <cfRule type="expression" dxfId="9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5" t="s">
        <v>36</v>
      </c>
      <c r="B3" s="115" t="s">
        <v>37</v>
      </c>
      <c r="C3" s="115" t="s">
        <v>7</v>
      </c>
      <c r="D3" s="115" t="s">
        <v>8</v>
      </c>
      <c r="E3" s="115" t="s">
        <v>9</v>
      </c>
      <c r="F3" s="115" t="s">
        <v>10</v>
      </c>
      <c r="G3" s="115" t="s">
        <v>11</v>
      </c>
      <c r="H3" s="115" t="s">
        <v>275</v>
      </c>
      <c r="I3" s="14"/>
      <c r="J3" s="115"/>
      <c r="K3" s="115" t="s">
        <v>7</v>
      </c>
      <c r="L3" s="115" t="s">
        <v>8</v>
      </c>
      <c r="M3" s="115" t="s">
        <v>9</v>
      </c>
      <c r="N3" s="115" t="s">
        <v>10</v>
      </c>
      <c r="O3" s="115" t="s">
        <v>11</v>
      </c>
      <c r="Q3" s="115" t="s">
        <v>7</v>
      </c>
      <c r="R3" s="115" t="s">
        <v>8</v>
      </c>
      <c r="S3" s="115" t="s">
        <v>9</v>
      </c>
      <c r="T3" s="115" t="s">
        <v>10</v>
      </c>
      <c r="U3" s="115" t="s">
        <v>11</v>
      </c>
      <c r="W3" s="115" t="s">
        <v>5</v>
      </c>
      <c r="X3" s="115" t="s">
        <v>8</v>
      </c>
      <c r="Y3" s="115" t="s">
        <v>9</v>
      </c>
      <c r="Z3" s="115" t="s">
        <v>10</v>
      </c>
      <c r="AA3" s="115" t="s">
        <v>11</v>
      </c>
      <c r="AO3" s="5"/>
    </row>
    <row r="4" spans="1:41" ht="15.9" customHeight="1">
      <c r="A4" s="174" t="s">
        <v>271</v>
      </c>
      <c r="B4" s="172" t="s">
        <v>38</v>
      </c>
      <c r="C4" s="174">
        <f>COUNTIF(K:K, $A4)</f>
        <v>0</v>
      </c>
      <c r="D4" s="174">
        <f t="shared" ref="D4:G23" si="0">COUNTIF(L:L, $A4)</f>
        <v>0</v>
      </c>
      <c r="E4" s="174">
        <f t="shared" si="0"/>
        <v>0</v>
      </c>
      <c r="F4" s="174">
        <f t="shared" si="0"/>
        <v>0</v>
      </c>
      <c r="G4" s="174">
        <f t="shared" si="0"/>
        <v>0</v>
      </c>
      <c r="H4" s="172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4" t="s">
        <v>14</v>
      </c>
      <c r="B5" s="172" t="s">
        <v>39</v>
      </c>
      <c r="C5" s="174">
        <f t="shared" ref="C5:C23" si="1">COUNTIF(K:K, $A5)</f>
        <v>2</v>
      </c>
      <c r="D5" s="174">
        <f t="shared" si="0"/>
        <v>3</v>
      </c>
      <c r="E5" s="174">
        <f t="shared" si="0"/>
        <v>0</v>
      </c>
      <c r="F5" s="174">
        <f t="shared" si="0"/>
        <v>3</v>
      </c>
      <c r="G5" s="174">
        <f t="shared" si="0"/>
        <v>3</v>
      </c>
      <c r="H5" s="172">
        <v>1</v>
      </c>
      <c r="I5" s="78"/>
      <c r="J5" s="166">
        <v>1</v>
      </c>
      <c r="K5" s="167" t="s">
        <v>12</v>
      </c>
      <c r="L5" s="167" t="s">
        <v>87</v>
      </c>
      <c r="M5" s="167" t="s">
        <v>94</v>
      </c>
      <c r="N5" s="167" t="s">
        <v>29</v>
      </c>
      <c r="O5" s="167" t="s">
        <v>31</v>
      </c>
      <c r="Q5" s="166">
        <v>4</v>
      </c>
      <c r="R5" s="166">
        <v>19</v>
      </c>
      <c r="S5" s="166">
        <v>17</v>
      </c>
      <c r="T5" s="166">
        <v>8</v>
      </c>
      <c r="U5" s="166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5" t="s">
        <v>36</v>
      </c>
      <c r="AD5" s="115" t="s">
        <v>7</v>
      </c>
      <c r="AE5" s="115" t="s">
        <v>8</v>
      </c>
      <c r="AF5" s="115" t="s">
        <v>9</v>
      </c>
      <c r="AG5" s="115" t="s">
        <v>10</v>
      </c>
      <c r="AH5" s="115" t="s">
        <v>11</v>
      </c>
      <c r="AI5" s="5"/>
      <c r="AJ5" s="115" t="s">
        <v>36</v>
      </c>
      <c r="AK5" s="115" t="s">
        <v>7</v>
      </c>
      <c r="AL5" s="115" t="s">
        <v>8</v>
      </c>
      <c r="AM5" s="115" t="s">
        <v>9</v>
      </c>
      <c r="AN5" s="115" t="s">
        <v>10</v>
      </c>
      <c r="AO5" s="115" t="s">
        <v>11</v>
      </c>
    </row>
    <row r="6" spans="1:41" ht="15.9" customHeight="1">
      <c r="A6" s="173" t="s">
        <v>15</v>
      </c>
      <c r="B6" s="127" t="s">
        <v>15</v>
      </c>
      <c r="C6" s="173">
        <f t="shared" si="1"/>
        <v>4</v>
      </c>
      <c r="D6" s="173">
        <f t="shared" si="0"/>
        <v>6</v>
      </c>
      <c r="E6" s="173">
        <f t="shared" si="0"/>
        <v>0</v>
      </c>
      <c r="F6" s="173">
        <f t="shared" si="0"/>
        <v>9</v>
      </c>
      <c r="G6" s="173">
        <f t="shared" si="0"/>
        <v>20</v>
      </c>
      <c r="H6" s="127">
        <v>2</v>
      </c>
      <c r="I6" s="78"/>
      <c r="J6" s="23">
        <v>2</v>
      </c>
      <c r="K6" s="167" t="s">
        <v>95</v>
      </c>
      <c r="L6" s="167" t="s">
        <v>82</v>
      </c>
      <c r="M6" s="167" t="s">
        <v>81</v>
      </c>
      <c r="N6" s="167" t="s">
        <v>30</v>
      </c>
      <c r="O6" s="167" t="s">
        <v>29</v>
      </c>
      <c r="Q6" s="166">
        <v>6</v>
      </c>
      <c r="R6" s="166">
        <v>16</v>
      </c>
      <c r="S6" s="166">
        <v>14</v>
      </c>
      <c r="T6" s="166">
        <v>10</v>
      </c>
      <c r="U6" s="166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2" t="s">
        <v>271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5"/>
      <c r="AJ6" s="172" t="s">
        <v>271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</row>
    <row r="7" spans="1:41" ht="15.9" customHeight="1">
      <c r="A7" s="173" t="s">
        <v>16</v>
      </c>
      <c r="B7" s="127" t="s">
        <v>16</v>
      </c>
      <c r="C7" s="173">
        <f t="shared" si="1"/>
        <v>4</v>
      </c>
      <c r="D7" s="173">
        <f t="shared" si="0"/>
        <v>6</v>
      </c>
      <c r="E7" s="173">
        <f t="shared" si="0"/>
        <v>0</v>
      </c>
      <c r="F7" s="173">
        <f t="shared" si="0"/>
        <v>10</v>
      </c>
      <c r="G7" s="173">
        <f t="shared" si="0"/>
        <v>21</v>
      </c>
      <c r="H7" s="127">
        <v>3</v>
      </c>
      <c r="I7" s="78"/>
      <c r="J7" s="166">
        <v>3</v>
      </c>
      <c r="K7" s="167" t="s">
        <v>31</v>
      </c>
      <c r="L7" s="24" t="s">
        <v>95</v>
      </c>
      <c r="M7" s="167" t="s">
        <v>96</v>
      </c>
      <c r="N7" s="167" t="s">
        <v>13</v>
      </c>
      <c r="O7" s="167" t="s">
        <v>95</v>
      </c>
      <c r="Q7" s="166">
        <v>7</v>
      </c>
      <c r="R7" s="166">
        <v>6</v>
      </c>
      <c r="S7" s="166">
        <v>15</v>
      </c>
      <c r="T7" s="166">
        <v>5</v>
      </c>
      <c r="U7" s="166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2" t="s">
        <v>14</v>
      </c>
      <c r="AD7" s="172">
        <v>1</v>
      </c>
      <c r="AE7" s="172">
        <v>1</v>
      </c>
      <c r="AF7" s="172">
        <v>0</v>
      </c>
      <c r="AG7" s="172">
        <v>1</v>
      </c>
      <c r="AH7" s="172">
        <v>1</v>
      </c>
      <c r="AI7" s="5"/>
      <c r="AJ7" s="172" t="s">
        <v>14</v>
      </c>
      <c r="AK7" s="172">
        <v>1</v>
      </c>
      <c r="AL7" s="172">
        <v>1</v>
      </c>
      <c r="AM7" s="172">
        <v>0</v>
      </c>
      <c r="AN7" s="172">
        <v>1</v>
      </c>
      <c r="AO7" s="172">
        <v>1</v>
      </c>
    </row>
    <row r="8" spans="1:41" ht="15.9" customHeight="1">
      <c r="A8" s="173" t="s">
        <v>12</v>
      </c>
      <c r="B8" s="127" t="s">
        <v>12</v>
      </c>
      <c r="C8" s="173">
        <f t="shared" si="1"/>
        <v>4</v>
      </c>
      <c r="D8" s="173">
        <f t="shared" si="0"/>
        <v>13</v>
      </c>
      <c r="E8" s="173">
        <f t="shared" si="0"/>
        <v>0</v>
      </c>
      <c r="F8" s="173">
        <f t="shared" si="0"/>
        <v>14</v>
      </c>
      <c r="G8" s="173">
        <f t="shared" si="0"/>
        <v>20</v>
      </c>
      <c r="H8" s="127">
        <v>4</v>
      </c>
      <c r="I8" s="78"/>
      <c r="J8" s="23">
        <v>4</v>
      </c>
      <c r="K8" s="167" t="s">
        <v>28</v>
      </c>
      <c r="L8" s="167" t="s">
        <v>293</v>
      </c>
      <c r="M8" s="167" t="s">
        <v>82</v>
      </c>
      <c r="N8" s="167" t="s">
        <v>30</v>
      </c>
      <c r="O8" s="167" t="s">
        <v>21</v>
      </c>
      <c r="Q8" s="166">
        <v>9</v>
      </c>
      <c r="R8" s="166">
        <v>6</v>
      </c>
      <c r="S8" s="166">
        <v>16</v>
      </c>
      <c r="T8" s="166">
        <v>10</v>
      </c>
      <c r="U8" s="166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7" t="s">
        <v>15</v>
      </c>
      <c r="AD8" s="173">
        <v>3</v>
      </c>
      <c r="AE8" s="173">
        <v>10</v>
      </c>
      <c r="AF8" s="173">
        <v>0</v>
      </c>
      <c r="AG8" s="173">
        <v>3</v>
      </c>
      <c r="AH8" s="173">
        <v>9</v>
      </c>
      <c r="AI8" s="5"/>
      <c r="AJ8" s="127" t="s">
        <v>15</v>
      </c>
      <c r="AK8" s="173">
        <v>3</v>
      </c>
      <c r="AL8" s="173">
        <v>10</v>
      </c>
      <c r="AM8" s="173">
        <v>0</v>
      </c>
      <c r="AN8" s="173">
        <v>3</v>
      </c>
      <c r="AO8" s="173">
        <v>9</v>
      </c>
    </row>
    <row r="9" spans="1:41" ht="15.9" customHeight="1">
      <c r="A9" s="173" t="s">
        <v>13</v>
      </c>
      <c r="B9" s="127" t="s">
        <v>13</v>
      </c>
      <c r="C9" s="173">
        <f t="shared" si="1"/>
        <v>38</v>
      </c>
      <c r="D9" s="173">
        <f t="shared" si="0"/>
        <v>21</v>
      </c>
      <c r="E9" s="173">
        <f t="shared" si="0"/>
        <v>0</v>
      </c>
      <c r="F9" s="173">
        <f t="shared" si="0"/>
        <v>24</v>
      </c>
      <c r="G9" s="173">
        <f t="shared" si="0"/>
        <v>19</v>
      </c>
      <c r="H9" s="127">
        <v>5</v>
      </c>
      <c r="I9" s="78"/>
      <c r="J9" s="166">
        <v>5</v>
      </c>
      <c r="K9" s="167" t="s">
        <v>21</v>
      </c>
      <c r="L9" s="167" t="s">
        <v>29</v>
      </c>
      <c r="M9" s="167" t="s">
        <v>81</v>
      </c>
      <c r="N9" s="167" t="s">
        <v>16</v>
      </c>
      <c r="O9" s="167" t="s">
        <v>28</v>
      </c>
      <c r="Q9" s="166">
        <v>3</v>
      </c>
      <c r="R9" s="166">
        <v>8</v>
      </c>
      <c r="S9" s="166">
        <v>14</v>
      </c>
      <c r="T9" s="166">
        <v>3</v>
      </c>
      <c r="U9" s="166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7" t="s">
        <v>16</v>
      </c>
      <c r="AD9" s="173">
        <v>3</v>
      </c>
      <c r="AE9" s="173">
        <v>12</v>
      </c>
      <c r="AF9" s="173">
        <v>0</v>
      </c>
      <c r="AG9" s="173">
        <v>3</v>
      </c>
      <c r="AH9" s="173">
        <v>8</v>
      </c>
      <c r="AI9" s="5"/>
      <c r="AJ9" s="127" t="s">
        <v>16</v>
      </c>
      <c r="AK9" s="173">
        <v>3</v>
      </c>
      <c r="AL9" s="173">
        <v>12</v>
      </c>
      <c r="AM9" s="173">
        <v>0</v>
      </c>
      <c r="AN9" s="173">
        <v>3</v>
      </c>
      <c r="AO9" s="173">
        <v>8</v>
      </c>
    </row>
    <row r="10" spans="1:41" ht="15.9" customHeight="1">
      <c r="A10" s="173" t="s">
        <v>95</v>
      </c>
      <c r="B10" s="127" t="s">
        <v>95</v>
      </c>
      <c r="C10" s="173">
        <f t="shared" si="1"/>
        <v>42</v>
      </c>
      <c r="D10" s="173">
        <f t="shared" si="0"/>
        <v>26</v>
      </c>
      <c r="E10" s="173">
        <f t="shared" si="0"/>
        <v>0</v>
      </c>
      <c r="F10" s="173">
        <f t="shared" si="0"/>
        <v>21</v>
      </c>
      <c r="G10" s="173">
        <f t="shared" si="0"/>
        <v>19</v>
      </c>
      <c r="H10" s="127">
        <v>6</v>
      </c>
      <c r="I10" s="78"/>
      <c r="J10" s="23">
        <v>6</v>
      </c>
      <c r="K10" s="167" t="s">
        <v>17</v>
      </c>
      <c r="L10" s="167" t="s">
        <v>15</v>
      </c>
      <c r="M10" s="167" t="s">
        <v>96</v>
      </c>
      <c r="N10" s="167" t="s">
        <v>80</v>
      </c>
      <c r="O10" s="167" t="s">
        <v>21</v>
      </c>
      <c r="Q10" s="166">
        <v>7</v>
      </c>
      <c r="R10" s="166">
        <v>2</v>
      </c>
      <c r="S10" s="166">
        <v>15</v>
      </c>
      <c r="T10" s="166">
        <v>13</v>
      </c>
      <c r="U10" s="166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7" t="s">
        <v>12</v>
      </c>
      <c r="AD10" s="173">
        <v>7</v>
      </c>
      <c r="AE10" s="173">
        <v>13</v>
      </c>
      <c r="AF10" s="173">
        <v>0</v>
      </c>
      <c r="AG10" s="173">
        <v>7</v>
      </c>
      <c r="AH10" s="173">
        <v>14</v>
      </c>
      <c r="AI10" s="5"/>
      <c r="AJ10" s="127" t="s">
        <v>12</v>
      </c>
      <c r="AK10" s="173">
        <v>7</v>
      </c>
      <c r="AL10" s="173">
        <v>13</v>
      </c>
      <c r="AM10" s="173">
        <v>0</v>
      </c>
      <c r="AN10" s="173">
        <v>7</v>
      </c>
      <c r="AO10" s="173">
        <v>14</v>
      </c>
    </row>
    <row r="11" spans="1:41" ht="15.9" customHeight="1">
      <c r="A11" s="173" t="s">
        <v>31</v>
      </c>
      <c r="B11" s="127" t="s">
        <v>31</v>
      </c>
      <c r="C11" s="173">
        <f t="shared" si="1"/>
        <v>49</v>
      </c>
      <c r="D11" s="173">
        <f t="shared" si="0"/>
        <v>31</v>
      </c>
      <c r="E11" s="173">
        <f t="shared" si="0"/>
        <v>0</v>
      </c>
      <c r="F11" s="173">
        <f t="shared" si="0"/>
        <v>24</v>
      </c>
      <c r="G11" s="173">
        <f t="shared" si="0"/>
        <v>26</v>
      </c>
      <c r="H11" s="127">
        <v>7</v>
      </c>
      <c r="I11" s="78"/>
      <c r="J11" s="166">
        <v>7</v>
      </c>
      <c r="K11" s="167" t="s">
        <v>95</v>
      </c>
      <c r="L11" s="167" t="s">
        <v>81</v>
      </c>
      <c r="M11" s="167" t="s">
        <v>94</v>
      </c>
      <c r="N11" s="167" t="s">
        <v>80</v>
      </c>
      <c r="O11" s="167" t="s">
        <v>15</v>
      </c>
      <c r="Q11" s="166">
        <v>6</v>
      </c>
      <c r="R11" s="166">
        <v>14</v>
      </c>
      <c r="S11" s="166">
        <v>17</v>
      </c>
      <c r="T11" s="166">
        <v>13</v>
      </c>
      <c r="U11" s="166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7" t="s">
        <v>13</v>
      </c>
      <c r="AD11" s="173">
        <v>43</v>
      </c>
      <c r="AE11" s="173">
        <v>22</v>
      </c>
      <c r="AF11" s="173">
        <v>0</v>
      </c>
      <c r="AG11" s="173">
        <v>31</v>
      </c>
      <c r="AH11" s="173">
        <v>36</v>
      </c>
      <c r="AI11" s="5"/>
      <c r="AJ11" s="127" t="s">
        <v>13</v>
      </c>
      <c r="AK11" s="173">
        <v>43</v>
      </c>
      <c r="AL11" s="173">
        <v>22</v>
      </c>
      <c r="AM11" s="173">
        <v>0</v>
      </c>
      <c r="AN11" s="173">
        <v>31</v>
      </c>
      <c r="AO11" s="173">
        <v>36</v>
      </c>
    </row>
    <row r="12" spans="1:41" ht="15.9" customHeight="1">
      <c r="A12" s="173" t="s">
        <v>29</v>
      </c>
      <c r="B12" s="127" t="s">
        <v>29</v>
      </c>
      <c r="C12" s="173">
        <f t="shared" si="1"/>
        <v>49</v>
      </c>
      <c r="D12" s="173">
        <f t="shared" si="0"/>
        <v>34</v>
      </c>
      <c r="E12" s="173">
        <f t="shared" si="0"/>
        <v>0</v>
      </c>
      <c r="F12" s="173">
        <f t="shared" si="0"/>
        <v>25</v>
      </c>
      <c r="G12" s="173">
        <f t="shared" si="0"/>
        <v>26</v>
      </c>
      <c r="H12" s="127">
        <v>8</v>
      </c>
      <c r="I12" s="78"/>
      <c r="J12" s="23">
        <v>8</v>
      </c>
      <c r="K12" s="167" t="s">
        <v>30</v>
      </c>
      <c r="L12" s="167" t="s">
        <v>29</v>
      </c>
      <c r="M12" s="167" t="s">
        <v>80</v>
      </c>
      <c r="N12" s="167" t="s">
        <v>31</v>
      </c>
      <c r="O12" s="167" t="s">
        <v>31</v>
      </c>
      <c r="Q12" s="166">
        <v>10</v>
      </c>
      <c r="R12" s="166">
        <v>8</v>
      </c>
      <c r="S12" s="166">
        <v>13</v>
      </c>
      <c r="T12" s="166">
        <v>7</v>
      </c>
      <c r="U12" s="166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7" t="s">
        <v>95</v>
      </c>
      <c r="AD12" s="173">
        <v>42</v>
      </c>
      <c r="AE12" s="173">
        <v>22</v>
      </c>
      <c r="AF12" s="173">
        <v>0</v>
      </c>
      <c r="AG12" s="173">
        <v>27</v>
      </c>
      <c r="AH12" s="173">
        <v>34</v>
      </c>
      <c r="AI12" s="5"/>
      <c r="AJ12" s="127" t="s">
        <v>95</v>
      </c>
      <c r="AK12" s="173">
        <v>42</v>
      </c>
      <c r="AL12" s="173">
        <v>22</v>
      </c>
      <c r="AM12" s="173">
        <v>0</v>
      </c>
      <c r="AN12" s="173">
        <v>27</v>
      </c>
      <c r="AO12" s="173">
        <v>34</v>
      </c>
    </row>
    <row r="13" spans="1:41" ht="15.9" customHeight="1">
      <c r="A13" s="173" t="s">
        <v>28</v>
      </c>
      <c r="B13" s="127" t="s">
        <v>28</v>
      </c>
      <c r="C13" s="173">
        <f t="shared" si="1"/>
        <v>4</v>
      </c>
      <c r="D13" s="173">
        <f t="shared" si="0"/>
        <v>12</v>
      </c>
      <c r="E13" s="173">
        <f t="shared" si="0"/>
        <v>0</v>
      </c>
      <c r="F13" s="173">
        <f t="shared" si="0"/>
        <v>12</v>
      </c>
      <c r="G13" s="173">
        <f t="shared" si="0"/>
        <v>23</v>
      </c>
      <c r="H13" s="127">
        <v>9</v>
      </c>
      <c r="I13" s="78"/>
      <c r="J13" s="166">
        <v>9</v>
      </c>
      <c r="K13" s="167" t="s">
        <v>15</v>
      </c>
      <c r="L13" s="167" t="s">
        <v>23</v>
      </c>
      <c r="M13" s="167" t="s">
        <v>96</v>
      </c>
      <c r="N13" s="167" t="s">
        <v>87</v>
      </c>
      <c r="O13" s="167" t="s">
        <v>28</v>
      </c>
      <c r="Q13" s="166">
        <v>2</v>
      </c>
      <c r="R13" s="166">
        <v>5</v>
      </c>
      <c r="S13" s="166">
        <v>15</v>
      </c>
      <c r="T13" s="166">
        <v>19</v>
      </c>
      <c r="U13" s="166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7" t="s">
        <v>31</v>
      </c>
      <c r="AD13" s="173">
        <v>43</v>
      </c>
      <c r="AE13" s="173">
        <v>27</v>
      </c>
      <c r="AF13" s="173">
        <v>0</v>
      </c>
      <c r="AG13" s="173">
        <v>31</v>
      </c>
      <c r="AH13" s="173">
        <v>35</v>
      </c>
      <c r="AI13" s="5"/>
      <c r="AJ13" s="127" t="s">
        <v>31</v>
      </c>
      <c r="AK13" s="173">
        <v>43</v>
      </c>
      <c r="AL13" s="173">
        <v>27</v>
      </c>
      <c r="AM13" s="173">
        <v>0</v>
      </c>
      <c r="AN13" s="173">
        <v>31</v>
      </c>
      <c r="AO13" s="173">
        <v>35</v>
      </c>
    </row>
    <row r="14" spans="1:41" ht="15.9" customHeight="1">
      <c r="A14" s="173" t="s">
        <v>30</v>
      </c>
      <c r="B14" s="127" t="s">
        <v>30</v>
      </c>
      <c r="C14" s="173">
        <f t="shared" si="1"/>
        <v>4</v>
      </c>
      <c r="D14" s="173">
        <f t="shared" si="0"/>
        <v>8</v>
      </c>
      <c r="E14" s="173">
        <f t="shared" si="0"/>
        <v>0</v>
      </c>
      <c r="F14" s="173">
        <f t="shared" si="0"/>
        <v>13</v>
      </c>
      <c r="G14" s="173">
        <f t="shared" si="0"/>
        <v>23</v>
      </c>
      <c r="H14" s="127">
        <v>10</v>
      </c>
      <c r="I14" s="78"/>
      <c r="J14" s="23">
        <v>10</v>
      </c>
      <c r="K14" s="167" t="s">
        <v>31</v>
      </c>
      <c r="L14" s="167" t="s">
        <v>95</v>
      </c>
      <c r="M14" s="167" t="s">
        <v>82</v>
      </c>
      <c r="N14" s="167" t="s">
        <v>13</v>
      </c>
      <c r="O14" s="167" t="s">
        <v>15</v>
      </c>
      <c r="Q14" s="166">
        <v>7</v>
      </c>
      <c r="R14" s="166">
        <v>6</v>
      </c>
      <c r="S14" s="166">
        <v>16</v>
      </c>
      <c r="T14" s="166">
        <v>5</v>
      </c>
      <c r="U14" s="166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7" t="s">
        <v>29</v>
      </c>
      <c r="AD14" s="173">
        <v>43</v>
      </c>
      <c r="AE14" s="173">
        <v>24</v>
      </c>
      <c r="AF14" s="173">
        <v>0</v>
      </c>
      <c r="AG14" s="173">
        <v>32</v>
      </c>
      <c r="AH14" s="173">
        <v>34</v>
      </c>
      <c r="AI14" s="5"/>
      <c r="AJ14" s="127" t="s">
        <v>29</v>
      </c>
      <c r="AK14" s="173">
        <v>43</v>
      </c>
      <c r="AL14" s="173">
        <v>24</v>
      </c>
      <c r="AM14" s="173">
        <v>0</v>
      </c>
      <c r="AN14" s="173">
        <v>32</v>
      </c>
      <c r="AO14" s="173">
        <v>34</v>
      </c>
    </row>
    <row r="15" spans="1:41" ht="15.9" customHeight="1">
      <c r="A15" s="174" t="s">
        <v>78</v>
      </c>
      <c r="B15" s="172" t="s">
        <v>283</v>
      </c>
      <c r="C15" s="174">
        <f t="shared" si="1"/>
        <v>0</v>
      </c>
      <c r="D15" s="174">
        <f t="shared" si="0"/>
        <v>2</v>
      </c>
      <c r="E15" s="174">
        <f t="shared" si="0"/>
        <v>3</v>
      </c>
      <c r="F15" s="174">
        <f t="shared" si="0"/>
        <v>8</v>
      </c>
      <c r="G15" s="174">
        <f t="shared" si="0"/>
        <v>0</v>
      </c>
      <c r="H15" s="172">
        <v>11</v>
      </c>
      <c r="I15" s="78"/>
      <c r="J15" s="166">
        <v>11</v>
      </c>
      <c r="K15" s="167" t="s">
        <v>95</v>
      </c>
      <c r="L15" s="167" t="s">
        <v>25</v>
      </c>
      <c r="M15" s="167" t="s">
        <v>81</v>
      </c>
      <c r="N15" s="167" t="s">
        <v>30</v>
      </c>
      <c r="O15" s="167" t="s">
        <v>28</v>
      </c>
      <c r="Q15" s="166">
        <v>6</v>
      </c>
      <c r="R15" s="166">
        <v>8</v>
      </c>
      <c r="S15" s="166">
        <v>14</v>
      </c>
      <c r="T15" s="166">
        <v>10</v>
      </c>
      <c r="U15" s="166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7" t="s">
        <v>28</v>
      </c>
      <c r="AD15" s="173">
        <v>7</v>
      </c>
      <c r="AE15" s="173">
        <v>12</v>
      </c>
      <c r="AF15" s="173">
        <v>0</v>
      </c>
      <c r="AG15" s="173">
        <v>6</v>
      </c>
      <c r="AH15" s="173">
        <v>13</v>
      </c>
      <c r="AI15" s="5"/>
      <c r="AJ15" s="127" t="s">
        <v>28</v>
      </c>
      <c r="AK15" s="173">
        <v>7</v>
      </c>
      <c r="AL15" s="173">
        <v>12</v>
      </c>
      <c r="AM15" s="173">
        <v>0</v>
      </c>
      <c r="AN15" s="173">
        <v>6</v>
      </c>
      <c r="AO15" s="173">
        <v>13</v>
      </c>
    </row>
    <row r="16" spans="1:41" ht="15.9" customHeight="1">
      <c r="A16" s="174" t="s">
        <v>79</v>
      </c>
      <c r="B16" s="172" t="s">
        <v>284</v>
      </c>
      <c r="C16" s="174">
        <f t="shared" si="1"/>
        <v>0</v>
      </c>
      <c r="D16" s="174">
        <f t="shared" si="0"/>
        <v>2</v>
      </c>
      <c r="E16" s="174">
        <f t="shared" si="0"/>
        <v>4</v>
      </c>
      <c r="F16" s="174">
        <f t="shared" si="0"/>
        <v>7</v>
      </c>
      <c r="G16" s="174">
        <f t="shared" si="0"/>
        <v>0</v>
      </c>
      <c r="H16" s="172">
        <v>12</v>
      </c>
      <c r="I16" s="78"/>
      <c r="J16" s="23">
        <v>12</v>
      </c>
      <c r="K16" s="167" t="s">
        <v>30</v>
      </c>
      <c r="L16" s="167" t="s">
        <v>293</v>
      </c>
      <c r="M16" s="167" t="s">
        <v>94</v>
      </c>
      <c r="N16" s="167" t="s">
        <v>16</v>
      </c>
      <c r="O16" s="167" t="s">
        <v>12</v>
      </c>
      <c r="Q16" s="166">
        <v>10</v>
      </c>
      <c r="R16" s="166">
        <v>6</v>
      </c>
      <c r="S16" s="166">
        <v>17</v>
      </c>
      <c r="T16" s="166">
        <v>3</v>
      </c>
      <c r="U16" s="166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7" t="s">
        <v>30</v>
      </c>
      <c r="AD16" s="173">
        <v>7</v>
      </c>
      <c r="AE16" s="173">
        <v>8</v>
      </c>
      <c r="AF16" s="173">
        <v>0</v>
      </c>
      <c r="AG16" s="173">
        <v>7</v>
      </c>
      <c r="AH16" s="173">
        <v>14</v>
      </c>
      <c r="AI16" s="5"/>
      <c r="AJ16" s="127" t="s">
        <v>30</v>
      </c>
      <c r="AK16" s="173">
        <v>7</v>
      </c>
      <c r="AL16" s="173">
        <v>8</v>
      </c>
      <c r="AM16" s="173">
        <v>0</v>
      </c>
      <c r="AN16" s="173">
        <v>7</v>
      </c>
      <c r="AO16" s="173">
        <v>14</v>
      </c>
    </row>
    <row r="17" spans="1:41" ht="15.9" customHeight="1">
      <c r="A17" s="174" t="s">
        <v>80</v>
      </c>
      <c r="B17" s="172" t="s">
        <v>285</v>
      </c>
      <c r="C17" s="174">
        <f t="shared" si="1"/>
        <v>0</v>
      </c>
      <c r="D17" s="174">
        <f t="shared" si="0"/>
        <v>3</v>
      </c>
      <c r="E17" s="174">
        <f t="shared" si="0"/>
        <v>8</v>
      </c>
      <c r="F17" s="174">
        <f t="shared" si="0"/>
        <v>9</v>
      </c>
      <c r="G17" s="174">
        <f t="shared" si="0"/>
        <v>0</v>
      </c>
      <c r="H17" s="172">
        <v>13</v>
      </c>
      <c r="I17" s="78"/>
      <c r="J17" s="166">
        <v>13</v>
      </c>
      <c r="K17" s="167" t="s">
        <v>20</v>
      </c>
      <c r="L17" s="167" t="s">
        <v>29</v>
      </c>
      <c r="M17" s="167" t="s">
        <v>81</v>
      </c>
      <c r="N17" s="167" t="s">
        <v>29</v>
      </c>
      <c r="O17" s="167" t="s">
        <v>29</v>
      </c>
      <c r="Q17" s="166">
        <v>2</v>
      </c>
      <c r="R17" s="166">
        <v>8</v>
      </c>
      <c r="S17" s="166">
        <v>14</v>
      </c>
      <c r="T17" s="166">
        <v>8</v>
      </c>
      <c r="U17" s="166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2" t="s">
        <v>78</v>
      </c>
      <c r="AD17" s="174">
        <v>0</v>
      </c>
      <c r="AE17" s="174">
        <v>3</v>
      </c>
      <c r="AF17" s="174">
        <v>3</v>
      </c>
      <c r="AG17" s="174">
        <v>2</v>
      </c>
      <c r="AH17" s="174">
        <v>0</v>
      </c>
      <c r="AI17" s="5"/>
      <c r="AJ17" s="172" t="s">
        <v>78</v>
      </c>
      <c r="AK17" s="174">
        <v>0</v>
      </c>
      <c r="AL17" s="174">
        <v>3</v>
      </c>
      <c r="AM17" s="174">
        <v>3</v>
      </c>
      <c r="AN17" s="174">
        <v>2</v>
      </c>
      <c r="AO17" s="174">
        <v>0</v>
      </c>
    </row>
    <row r="18" spans="1:41" ht="15.9" customHeight="1">
      <c r="A18" s="174" t="s">
        <v>81</v>
      </c>
      <c r="B18" s="172" t="s">
        <v>286</v>
      </c>
      <c r="C18" s="174">
        <f t="shared" si="1"/>
        <v>0</v>
      </c>
      <c r="D18" s="174">
        <f t="shared" si="0"/>
        <v>7</v>
      </c>
      <c r="E18" s="174">
        <f t="shared" si="0"/>
        <v>43</v>
      </c>
      <c r="F18" s="174">
        <f t="shared" si="0"/>
        <v>2</v>
      </c>
      <c r="G18" s="174">
        <f t="shared" si="0"/>
        <v>0</v>
      </c>
      <c r="H18" s="172">
        <v>14</v>
      </c>
      <c r="I18" s="78"/>
      <c r="J18" s="23">
        <v>14</v>
      </c>
      <c r="K18" s="167" t="s">
        <v>95</v>
      </c>
      <c r="L18" s="167" t="s">
        <v>31</v>
      </c>
      <c r="M18" s="167" t="s">
        <v>82</v>
      </c>
      <c r="N18" s="167" t="s">
        <v>13</v>
      </c>
      <c r="O18" s="167" t="s">
        <v>30</v>
      </c>
      <c r="Q18" s="166">
        <v>6</v>
      </c>
      <c r="R18" s="166">
        <v>7</v>
      </c>
      <c r="S18" s="166">
        <v>16</v>
      </c>
      <c r="T18" s="166">
        <v>5</v>
      </c>
      <c r="U18" s="166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2" t="s">
        <v>79</v>
      </c>
      <c r="AD18" s="174">
        <v>0</v>
      </c>
      <c r="AE18" s="174">
        <v>4</v>
      </c>
      <c r="AF18" s="174">
        <v>1</v>
      </c>
      <c r="AG18" s="174">
        <v>2</v>
      </c>
      <c r="AH18" s="174">
        <v>0</v>
      </c>
      <c r="AI18" s="5"/>
      <c r="AJ18" s="172" t="s">
        <v>79</v>
      </c>
      <c r="AK18" s="174">
        <v>0</v>
      </c>
      <c r="AL18" s="174">
        <v>4</v>
      </c>
      <c r="AM18" s="174">
        <v>1</v>
      </c>
      <c r="AN18" s="174">
        <v>2</v>
      </c>
      <c r="AO18" s="174">
        <v>0</v>
      </c>
    </row>
    <row r="19" spans="1:41" ht="15.9" customHeight="1">
      <c r="A19" s="174" t="s">
        <v>96</v>
      </c>
      <c r="B19" s="172" t="s">
        <v>287</v>
      </c>
      <c r="C19" s="174">
        <f t="shared" si="1"/>
        <v>0</v>
      </c>
      <c r="D19" s="174">
        <f t="shared" si="0"/>
        <v>6</v>
      </c>
      <c r="E19" s="174">
        <f t="shared" si="0"/>
        <v>42</v>
      </c>
      <c r="F19" s="174">
        <f t="shared" si="0"/>
        <v>2</v>
      </c>
      <c r="G19" s="174">
        <f t="shared" si="0"/>
        <v>0</v>
      </c>
      <c r="H19" s="172">
        <v>15</v>
      </c>
      <c r="I19" s="78"/>
      <c r="J19" s="166">
        <v>15</v>
      </c>
      <c r="K19" s="167" t="s">
        <v>17</v>
      </c>
      <c r="L19" s="167" t="s">
        <v>29</v>
      </c>
      <c r="M19" s="167" t="s">
        <v>81</v>
      </c>
      <c r="N19" s="167" t="s">
        <v>30</v>
      </c>
      <c r="O19" s="167" t="s">
        <v>12</v>
      </c>
      <c r="Q19" s="166">
        <v>7</v>
      </c>
      <c r="R19" s="166">
        <v>8</v>
      </c>
      <c r="S19" s="166">
        <v>14</v>
      </c>
      <c r="T19" s="166">
        <v>10</v>
      </c>
      <c r="U19" s="166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2" t="s">
        <v>80</v>
      </c>
      <c r="AD19" s="174">
        <v>0</v>
      </c>
      <c r="AE19" s="174">
        <v>4</v>
      </c>
      <c r="AF19" s="174">
        <v>8</v>
      </c>
      <c r="AG19" s="174">
        <v>3</v>
      </c>
      <c r="AH19" s="174">
        <v>0</v>
      </c>
      <c r="AI19" s="5"/>
      <c r="AJ19" s="172" t="s">
        <v>80</v>
      </c>
      <c r="AK19" s="174">
        <v>0</v>
      </c>
      <c r="AL19" s="174">
        <v>4</v>
      </c>
      <c r="AM19" s="174">
        <v>8</v>
      </c>
      <c r="AN19" s="174">
        <v>3</v>
      </c>
      <c r="AO19" s="174">
        <v>0</v>
      </c>
    </row>
    <row r="20" spans="1:41" ht="15.9" customHeight="1">
      <c r="A20" s="174" t="s">
        <v>82</v>
      </c>
      <c r="B20" s="172" t="s">
        <v>288</v>
      </c>
      <c r="C20" s="174">
        <f t="shared" si="1"/>
        <v>0</v>
      </c>
      <c r="D20" s="174">
        <f t="shared" si="0"/>
        <v>9</v>
      </c>
      <c r="E20" s="174">
        <f t="shared" si="0"/>
        <v>42</v>
      </c>
      <c r="F20" s="174">
        <f t="shared" si="0"/>
        <v>1</v>
      </c>
      <c r="G20" s="174">
        <f t="shared" si="0"/>
        <v>0</v>
      </c>
      <c r="H20" s="172">
        <v>16</v>
      </c>
      <c r="I20" s="78"/>
      <c r="J20" s="23">
        <v>16</v>
      </c>
      <c r="K20" s="167" t="s">
        <v>29</v>
      </c>
      <c r="L20" s="167" t="s">
        <v>82</v>
      </c>
      <c r="M20" s="167" t="s">
        <v>80</v>
      </c>
      <c r="N20" s="167" t="s">
        <v>29</v>
      </c>
      <c r="O20" s="167" t="s">
        <v>95</v>
      </c>
      <c r="Q20" s="166">
        <v>8</v>
      </c>
      <c r="R20" s="166">
        <v>16</v>
      </c>
      <c r="S20" s="166">
        <v>13</v>
      </c>
      <c r="T20" s="166">
        <v>8</v>
      </c>
      <c r="U20" s="166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2" t="s">
        <v>81</v>
      </c>
      <c r="AD20" s="174">
        <v>0</v>
      </c>
      <c r="AE20" s="174">
        <v>9</v>
      </c>
      <c r="AF20" s="174">
        <v>43</v>
      </c>
      <c r="AG20" s="174">
        <v>12</v>
      </c>
      <c r="AH20" s="174">
        <v>0</v>
      </c>
      <c r="AI20" s="5"/>
      <c r="AJ20" s="172" t="s">
        <v>81</v>
      </c>
      <c r="AK20" s="174">
        <v>0</v>
      </c>
      <c r="AL20" s="174">
        <v>9</v>
      </c>
      <c r="AM20" s="174">
        <v>43</v>
      </c>
      <c r="AN20" s="174">
        <v>12</v>
      </c>
      <c r="AO20" s="174">
        <v>0</v>
      </c>
    </row>
    <row r="21" spans="1:41" ht="15.9" customHeight="1">
      <c r="A21" s="174" t="s">
        <v>94</v>
      </c>
      <c r="B21" s="172" t="s">
        <v>289</v>
      </c>
      <c r="C21" s="174">
        <f t="shared" si="1"/>
        <v>0</v>
      </c>
      <c r="D21" s="174">
        <f t="shared" si="0"/>
        <v>6</v>
      </c>
      <c r="E21" s="174">
        <f t="shared" si="0"/>
        <v>43</v>
      </c>
      <c r="F21" s="174">
        <f t="shared" si="0"/>
        <v>1</v>
      </c>
      <c r="G21" s="174">
        <f t="shared" si="0"/>
        <v>0</v>
      </c>
      <c r="H21" s="172">
        <v>17</v>
      </c>
      <c r="I21" s="78"/>
      <c r="J21" s="166">
        <v>17</v>
      </c>
      <c r="K21" s="167" t="s">
        <v>31</v>
      </c>
      <c r="L21" s="167" t="s">
        <v>29</v>
      </c>
      <c r="M21" s="167" t="s">
        <v>82</v>
      </c>
      <c r="N21" s="167" t="s">
        <v>96</v>
      </c>
      <c r="O21" s="167" t="s">
        <v>31</v>
      </c>
      <c r="Q21" s="166">
        <v>7</v>
      </c>
      <c r="R21" s="166">
        <v>8</v>
      </c>
      <c r="S21" s="166">
        <v>16</v>
      </c>
      <c r="T21" s="166">
        <v>15</v>
      </c>
      <c r="U21" s="166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2" t="s">
        <v>96</v>
      </c>
      <c r="AD21" s="174">
        <v>0</v>
      </c>
      <c r="AE21" s="174">
        <v>9</v>
      </c>
      <c r="AF21" s="174">
        <v>42</v>
      </c>
      <c r="AG21" s="174">
        <v>13</v>
      </c>
      <c r="AH21" s="174">
        <v>0</v>
      </c>
      <c r="AI21" s="5"/>
      <c r="AJ21" s="172" t="s">
        <v>96</v>
      </c>
      <c r="AK21" s="174">
        <v>0</v>
      </c>
      <c r="AL21" s="174">
        <v>9</v>
      </c>
      <c r="AM21" s="174">
        <v>42</v>
      </c>
      <c r="AN21" s="174">
        <v>13</v>
      </c>
      <c r="AO21" s="174">
        <v>0</v>
      </c>
    </row>
    <row r="22" spans="1:41" ht="15.9" customHeight="1">
      <c r="A22" s="174" t="s">
        <v>85</v>
      </c>
      <c r="B22" s="172" t="s">
        <v>290</v>
      </c>
      <c r="C22" s="174">
        <f t="shared" si="1"/>
        <v>0</v>
      </c>
      <c r="D22" s="174">
        <f t="shared" si="0"/>
        <v>3</v>
      </c>
      <c r="E22" s="174">
        <f t="shared" si="0"/>
        <v>6</v>
      </c>
      <c r="F22" s="174">
        <f t="shared" si="0"/>
        <v>7</v>
      </c>
      <c r="G22" s="174">
        <f t="shared" si="0"/>
        <v>0</v>
      </c>
      <c r="H22" s="172">
        <v>18</v>
      </c>
      <c r="I22" s="78"/>
      <c r="J22" s="23">
        <v>18</v>
      </c>
      <c r="K22" s="167" t="s">
        <v>95</v>
      </c>
      <c r="L22" s="167" t="s">
        <v>13</v>
      </c>
      <c r="M22" s="167" t="s">
        <v>81</v>
      </c>
      <c r="N22" s="167" t="s">
        <v>31</v>
      </c>
      <c r="O22" s="167" t="s">
        <v>21</v>
      </c>
      <c r="Q22" s="166">
        <v>6</v>
      </c>
      <c r="R22" s="166">
        <v>5</v>
      </c>
      <c r="S22" s="166">
        <v>14</v>
      </c>
      <c r="T22" s="166">
        <v>7</v>
      </c>
      <c r="U22" s="166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2" t="s">
        <v>82</v>
      </c>
      <c r="AD22" s="174">
        <v>0</v>
      </c>
      <c r="AE22" s="174">
        <v>11</v>
      </c>
      <c r="AF22" s="174">
        <v>42</v>
      </c>
      <c r="AG22" s="174">
        <v>11</v>
      </c>
      <c r="AH22" s="174">
        <v>0</v>
      </c>
      <c r="AI22" s="5"/>
      <c r="AJ22" s="172" t="s">
        <v>82</v>
      </c>
      <c r="AK22" s="174">
        <v>0</v>
      </c>
      <c r="AL22" s="174">
        <v>11</v>
      </c>
      <c r="AM22" s="174">
        <v>42</v>
      </c>
      <c r="AN22" s="174">
        <v>11</v>
      </c>
      <c r="AO22" s="174">
        <v>0</v>
      </c>
    </row>
    <row r="23" spans="1:41" ht="15.9" customHeight="1">
      <c r="A23" s="174" t="s">
        <v>87</v>
      </c>
      <c r="B23" s="172" t="s">
        <v>291</v>
      </c>
      <c r="C23" s="174">
        <f t="shared" si="1"/>
        <v>0</v>
      </c>
      <c r="D23" s="174">
        <f t="shared" si="0"/>
        <v>2</v>
      </c>
      <c r="E23" s="174">
        <f t="shared" si="0"/>
        <v>9</v>
      </c>
      <c r="F23" s="174">
        <f t="shared" si="0"/>
        <v>8</v>
      </c>
      <c r="G23" s="174">
        <f t="shared" si="0"/>
        <v>0</v>
      </c>
      <c r="H23" s="172">
        <v>19</v>
      </c>
      <c r="I23" s="78"/>
      <c r="J23" s="166">
        <v>19</v>
      </c>
      <c r="K23" s="167" t="s">
        <v>16</v>
      </c>
      <c r="L23" s="167" t="s">
        <v>95</v>
      </c>
      <c r="M23" s="167" t="s">
        <v>85</v>
      </c>
      <c r="N23" s="167" t="s">
        <v>29</v>
      </c>
      <c r="O23" s="167" t="s">
        <v>28</v>
      </c>
      <c r="Q23" s="166">
        <v>3</v>
      </c>
      <c r="R23" s="166">
        <v>6</v>
      </c>
      <c r="S23" s="166">
        <v>18</v>
      </c>
      <c r="T23" s="166">
        <v>8</v>
      </c>
      <c r="U23" s="166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2" t="s">
        <v>94</v>
      </c>
      <c r="AD23" s="174">
        <v>0</v>
      </c>
      <c r="AE23" s="174">
        <v>10</v>
      </c>
      <c r="AF23" s="174">
        <v>44</v>
      </c>
      <c r="AG23" s="174">
        <v>11</v>
      </c>
      <c r="AH23" s="174">
        <v>0</v>
      </c>
      <c r="AI23" s="5"/>
      <c r="AJ23" s="172" t="s">
        <v>94</v>
      </c>
      <c r="AK23" s="174">
        <v>0</v>
      </c>
      <c r="AL23" s="174">
        <v>10</v>
      </c>
      <c r="AM23" s="174">
        <v>44</v>
      </c>
      <c r="AN23" s="174">
        <v>11</v>
      </c>
      <c r="AO23" s="174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7" t="s">
        <v>14</v>
      </c>
      <c r="L24" s="167" t="s">
        <v>31</v>
      </c>
      <c r="M24" s="167" t="s">
        <v>96</v>
      </c>
      <c r="N24" s="167" t="s">
        <v>95</v>
      </c>
      <c r="O24" s="167" t="s">
        <v>12</v>
      </c>
      <c r="Q24" s="166">
        <v>1</v>
      </c>
      <c r="R24" s="166">
        <v>7</v>
      </c>
      <c r="S24" s="166">
        <v>15</v>
      </c>
      <c r="T24" s="166">
        <v>6</v>
      </c>
      <c r="U24" s="166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2" t="s">
        <v>85</v>
      </c>
      <c r="AD24" s="174">
        <v>0</v>
      </c>
      <c r="AE24" s="174">
        <v>4</v>
      </c>
      <c r="AF24" s="174">
        <v>6</v>
      </c>
      <c r="AG24" s="174">
        <v>2</v>
      </c>
      <c r="AH24" s="174">
        <v>0</v>
      </c>
      <c r="AI24" s="5"/>
      <c r="AJ24" s="172" t="s">
        <v>85</v>
      </c>
      <c r="AK24" s="174">
        <v>0</v>
      </c>
      <c r="AL24" s="174">
        <v>4</v>
      </c>
      <c r="AM24" s="174">
        <v>6</v>
      </c>
      <c r="AN24" s="174">
        <v>2</v>
      </c>
      <c r="AO24" s="174">
        <v>0</v>
      </c>
    </row>
    <row r="25" spans="1:41" ht="16.5" customHeight="1">
      <c r="I25" s="78"/>
      <c r="J25" s="166">
        <v>21</v>
      </c>
      <c r="K25" s="167" t="s">
        <v>29</v>
      </c>
      <c r="L25" s="167" t="s">
        <v>79</v>
      </c>
      <c r="M25" s="167" t="s">
        <v>82</v>
      </c>
      <c r="N25" s="167" t="s">
        <v>31</v>
      </c>
      <c r="O25" s="167" t="s">
        <v>28</v>
      </c>
      <c r="Q25" s="166">
        <v>8</v>
      </c>
      <c r="R25" s="166">
        <v>12</v>
      </c>
      <c r="S25" s="166">
        <v>16</v>
      </c>
      <c r="T25" s="166">
        <v>7</v>
      </c>
      <c r="U25" s="166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2" t="s">
        <v>87</v>
      </c>
      <c r="AD25" s="174">
        <v>0</v>
      </c>
      <c r="AE25" s="174">
        <v>3</v>
      </c>
      <c r="AF25" s="174">
        <v>9</v>
      </c>
      <c r="AG25" s="174">
        <v>3</v>
      </c>
      <c r="AH25" s="174">
        <v>0</v>
      </c>
      <c r="AI25" s="5"/>
      <c r="AJ25" s="172" t="s">
        <v>87</v>
      </c>
      <c r="AK25" s="174">
        <v>0</v>
      </c>
      <c r="AL25" s="174">
        <v>3</v>
      </c>
      <c r="AM25" s="174">
        <v>9</v>
      </c>
      <c r="AN25" s="174">
        <v>3</v>
      </c>
      <c r="AO25" s="174">
        <v>0</v>
      </c>
    </row>
    <row r="26" spans="1:41" ht="16.5" customHeight="1">
      <c r="B26" s="5" t="s">
        <v>276</v>
      </c>
      <c r="C26" s="5">
        <v>1</v>
      </c>
      <c r="D26" s="131">
        <f>SUM(D6:D14)/D24</f>
        <v>0.78500000000000003</v>
      </c>
      <c r="E26" s="131">
        <f t="shared" ref="E26:F26" si="3">SUM(E6:E14)/E24</f>
        <v>0</v>
      </c>
      <c r="F26" s="131">
        <f t="shared" si="3"/>
        <v>0.76</v>
      </c>
      <c r="G26" s="5">
        <v>1</v>
      </c>
      <c r="I26" s="78"/>
      <c r="J26" s="23">
        <v>22</v>
      </c>
      <c r="K26" s="167" t="s">
        <v>95</v>
      </c>
      <c r="L26" s="167" t="s">
        <v>29</v>
      </c>
      <c r="M26" s="167" t="s">
        <v>81</v>
      </c>
      <c r="N26" s="167" t="s">
        <v>16</v>
      </c>
      <c r="O26" s="167" t="s">
        <v>16</v>
      </c>
      <c r="Q26" s="166">
        <v>6</v>
      </c>
      <c r="R26" s="166">
        <v>8</v>
      </c>
      <c r="S26" s="166">
        <v>14</v>
      </c>
      <c r="T26" s="166">
        <v>3</v>
      </c>
      <c r="U26" s="166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7">
        <v>199</v>
      </c>
      <c r="AE26" s="97">
        <v>208</v>
      </c>
      <c r="AF26" s="97">
        <v>198</v>
      </c>
      <c r="AG26" s="97">
        <v>207</v>
      </c>
      <c r="AH26" s="97">
        <v>198</v>
      </c>
      <c r="AI26" s="5"/>
      <c r="AK26" s="97">
        <v>199</v>
      </c>
      <c r="AL26" s="97">
        <v>208</v>
      </c>
      <c r="AM26" s="97">
        <v>198</v>
      </c>
      <c r="AN26" s="97">
        <v>207</v>
      </c>
      <c r="AO26" s="97">
        <v>198</v>
      </c>
    </row>
    <row r="27" spans="1:41" ht="16.5" customHeight="1">
      <c r="B27" s="5" t="s">
        <v>292</v>
      </c>
      <c r="C27" s="5">
        <v>0</v>
      </c>
      <c r="D27" s="131">
        <f>SUM(D15:D23)/D24</f>
        <v>0.2</v>
      </c>
      <c r="E27" s="131">
        <f t="shared" ref="E27:F27" si="4">SUM(E15:E23)/E24</f>
        <v>1</v>
      </c>
      <c r="F27" s="131">
        <f t="shared" si="4"/>
        <v>0.22500000000000001</v>
      </c>
      <c r="G27" s="5">
        <v>0</v>
      </c>
      <c r="I27" s="78"/>
      <c r="J27" s="166">
        <v>23</v>
      </c>
      <c r="K27" s="167" t="s">
        <v>31</v>
      </c>
      <c r="L27" s="167" t="s">
        <v>17</v>
      </c>
      <c r="M27" s="167" t="s">
        <v>96</v>
      </c>
      <c r="N27" s="167" t="s">
        <v>85</v>
      </c>
      <c r="O27" s="167" t="s">
        <v>16</v>
      </c>
      <c r="Q27" s="166">
        <v>7</v>
      </c>
      <c r="R27" s="166">
        <v>7</v>
      </c>
      <c r="S27" s="166">
        <v>15</v>
      </c>
      <c r="T27" s="166">
        <v>18</v>
      </c>
      <c r="U27" s="166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7" t="s">
        <v>95</v>
      </c>
      <c r="L28" s="167" t="s">
        <v>12</v>
      </c>
      <c r="M28" s="167" t="s">
        <v>82</v>
      </c>
      <c r="N28" s="167" t="s">
        <v>30</v>
      </c>
      <c r="O28" s="167" t="s">
        <v>31</v>
      </c>
      <c r="Q28" s="166">
        <v>6</v>
      </c>
      <c r="R28" s="166">
        <v>4</v>
      </c>
      <c r="S28" s="166">
        <v>16</v>
      </c>
      <c r="T28" s="166">
        <v>10</v>
      </c>
      <c r="U28" s="166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6">
        <v>25</v>
      </c>
      <c r="K29" s="167" t="s">
        <v>28</v>
      </c>
      <c r="L29" s="167" t="s">
        <v>95</v>
      </c>
      <c r="M29" s="167" t="s">
        <v>81</v>
      </c>
      <c r="N29" s="167" t="s">
        <v>31</v>
      </c>
      <c r="O29" s="167" t="s">
        <v>12</v>
      </c>
      <c r="Q29" s="166">
        <v>9</v>
      </c>
      <c r="R29" s="166">
        <v>6</v>
      </c>
      <c r="S29" s="166">
        <v>14</v>
      </c>
      <c r="T29" s="166">
        <v>7</v>
      </c>
      <c r="U29" s="166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5" t="s">
        <v>36</v>
      </c>
      <c r="AD29" s="115" t="s">
        <v>7</v>
      </c>
      <c r="AE29" s="115" t="s">
        <v>8</v>
      </c>
      <c r="AF29" s="115" t="s">
        <v>9</v>
      </c>
      <c r="AG29" s="115" t="s">
        <v>10</v>
      </c>
      <c r="AH29" s="115" t="s">
        <v>11</v>
      </c>
      <c r="AI29" s="5"/>
      <c r="AJ29" s="115" t="s">
        <v>36</v>
      </c>
      <c r="AK29" s="115" t="s">
        <v>7</v>
      </c>
      <c r="AL29" s="115" t="s">
        <v>8</v>
      </c>
      <c r="AM29" s="115" t="s">
        <v>9</v>
      </c>
      <c r="AN29" s="115" t="s">
        <v>10</v>
      </c>
      <c r="AO29" s="115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7" t="s">
        <v>31</v>
      </c>
      <c r="L30" s="167" t="s">
        <v>29</v>
      </c>
      <c r="M30" s="167" t="s">
        <v>96</v>
      </c>
      <c r="N30" s="167" t="s">
        <v>80</v>
      </c>
      <c r="O30" s="167" t="s">
        <v>15</v>
      </c>
      <c r="Q30" s="166">
        <v>7</v>
      </c>
      <c r="R30" s="166">
        <v>8</v>
      </c>
      <c r="S30" s="166">
        <v>15</v>
      </c>
      <c r="T30" s="166">
        <v>13</v>
      </c>
      <c r="U30" s="166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2" t="s">
        <v>271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5"/>
      <c r="AJ30" s="172" t="s">
        <v>271</v>
      </c>
      <c r="AK30" s="118">
        <v>0</v>
      </c>
      <c r="AL30" s="118">
        <v>0</v>
      </c>
      <c r="AM30" s="118">
        <v>0</v>
      </c>
      <c r="AN30" s="118">
        <v>0</v>
      </c>
      <c r="AO30" s="118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6">
        <v>27</v>
      </c>
      <c r="K31" s="167" t="s">
        <v>95</v>
      </c>
      <c r="L31" s="167" t="s">
        <v>31</v>
      </c>
      <c r="M31" s="167" t="s">
        <v>82</v>
      </c>
      <c r="N31" s="167" t="s">
        <v>87</v>
      </c>
      <c r="O31" s="167" t="s">
        <v>30</v>
      </c>
      <c r="Q31" s="166">
        <v>6</v>
      </c>
      <c r="R31" s="166">
        <v>7</v>
      </c>
      <c r="S31" s="166">
        <v>16</v>
      </c>
      <c r="T31" s="166">
        <v>19</v>
      </c>
      <c r="U31" s="166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2" t="s">
        <v>14</v>
      </c>
      <c r="AD31" s="172">
        <v>1</v>
      </c>
      <c r="AE31" s="172">
        <v>1</v>
      </c>
      <c r="AF31" s="172">
        <v>0</v>
      </c>
      <c r="AG31" s="172">
        <v>1</v>
      </c>
      <c r="AH31" s="172">
        <v>1</v>
      </c>
      <c r="AI31" s="5"/>
      <c r="AJ31" s="172" t="s">
        <v>14</v>
      </c>
      <c r="AK31" s="172">
        <v>1</v>
      </c>
      <c r="AL31" s="172">
        <v>1</v>
      </c>
      <c r="AM31" s="172">
        <v>0</v>
      </c>
      <c r="AN31" s="172">
        <v>1</v>
      </c>
      <c r="AO31" s="172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7" t="s">
        <v>29</v>
      </c>
      <c r="L32" s="167" t="s">
        <v>28</v>
      </c>
      <c r="M32" s="167" t="s">
        <v>87</v>
      </c>
      <c r="N32" s="167" t="s">
        <v>95</v>
      </c>
      <c r="O32" s="167" t="s">
        <v>31</v>
      </c>
      <c r="Q32" s="166">
        <v>8</v>
      </c>
      <c r="R32" s="166">
        <v>9</v>
      </c>
      <c r="S32" s="166">
        <v>19</v>
      </c>
      <c r="T32" s="166">
        <v>6</v>
      </c>
      <c r="U32" s="166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7" t="s">
        <v>15</v>
      </c>
      <c r="AD32" s="173">
        <v>3</v>
      </c>
      <c r="AE32" s="173">
        <v>10</v>
      </c>
      <c r="AF32" s="173">
        <v>0</v>
      </c>
      <c r="AG32" s="173">
        <v>3</v>
      </c>
      <c r="AH32" s="173">
        <v>9</v>
      </c>
      <c r="AI32" s="5"/>
      <c r="AJ32" s="127" t="s">
        <v>15</v>
      </c>
      <c r="AK32" s="173">
        <v>3</v>
      </c>
      <c r="AL32" s="173">
        <v>10</v>
      </c>
      <c r="AM32" s="173">
        <v>0</v>
      </c>
      <c r="AN32" s="173">
        <v>3</v>
      </c>
      <c r="AO32" s="173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6">
        <v>29</v>
      </c>
      <c r="K33" s="167" t="s">
        <v>13</v>
      </c>
      <c r="L33" s="167" t="s">
        <v>12</v>
      </c>
      <c r="M33" s="167" t="s">
        <v>82</v>
      </c>
      <c r="N33" s="167" t="s">
        <v>79</v>
      </c>
      <c r="O33" s="167" t="s">
        <v>15</v>
      </c>
      <c r="Q33" s="166">
        <v>5</v>
      </c>
      <c r="R33" s="166">
        <v>4</v>
      </c>
      <c r="S33" s="166">
        <v>16</v>
      </c>
      <c r="T33" s="166">
        <v>12</v>
      </c>
      <c r="U33" s="166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7" t="s">
        <v>16</v>
      </c>
      <c r="AD33" s="173">
        <v>3</v>
      </c>
      <c r="AE33" s="173">
        <v>12</v>
      </c>
      <c r="AF33" s="173">
        <v>0</v>
      </c>
      <c r="AG33" s="173">
        <v>3</v>
      </c>
      <c r="AH33" s="173">
        <v>8</v>
      </c>
      <c r="AI33" s="5"/>
      <c r="AJ33" s="127" t="s">
        <v>16</v>
      </c>
      <c r="AK33" s="173">
        <v>3</v>
      </c>
      <c r="AL33" s="173">
        <v>12</v>
      </c>
      <c r="AM33" s="173">
        <v>0</v>
      </c>
      <c r="AN33" s="173">
        <v>3</v>
      </c>
      <c r="AO33" s="173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7" t="s">
        <v>17</v>
      </c>
      <c r="L34" s="167" t="s">
        <v>28</v>
      </c>
      <c r="M34" s="167" t="s">
        <v>80</v>
      </c>
      <c r="N34" s="167" t="s">
        <v>29</v>
      </c>
      <c r="O34" s="167" t="s">
        <v>21</v>
      </c>
      <c r="Q34" s="166">
        <v>7</v>
      </c>
      <c r="R34" s="166">
        <v>9</v>
      </c>
      <c r="S34" s="166">
        <v>13</v>
      </c>
      <c r="T34" s="166">
        <v>8</v>
      </c>
      <c r="U34" s="166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7" t="s">
        <v>12</v>
      </c>
      <c r="AD34" s="173">
        <v>7</v>
      </c>
      <c r="AE34" s="173">
        <v>13</v>
      </c>
      <c r="AF34" s="173">
        <v>0</v>
      </c>
      <c r="AG34" s="173">
        <v>7</v>
      </c>
      <c r="AH34" s="173">
        <v>14</v>
      </c>
      <c r="AI34" s="5"/>
      <c r="AJ34" s="127" t="s">
        <v>12</v>
      </c>
      <c r="AK34" s="173">
        <v>7</v>
      </c>
      <c r="AL34" s="173">
        <v>13</v>
      </c>
      <c r="AM34" s="173">
        <v>0</v>
      </c>
      <c r="AN34" s="173">
        <v>7</v>
      </c>
      <c r="AO34" s="173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6">
        <v>31</v>
      </c>
      <c r="K35" s="167" t="s">
        <v>13</v>
      </c>
      <c r="L35" s="167" t="s">
        <v>94</v>
      </c>
      <c r="M35" s="167" t="s">
        <v>96</v>
      </c>
      <c r="N35" s="167" t="s">
        <v>12</v>
      </c>
      <c r="O35" s="167" t="s">
        <v>29</v>
      </c>
      <c r="Q35" s="166">
        <v>5</v>
      </c>
      <c r="R35" s="166">
        <v>17</v>
      </c>
      <c r="S35" s="166">
        <v>15</v>
      </c>
      <c r="T35" s="166">
        <v>4</v>
      </c>
      <c r="U35" s="166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7" t="s">
        <v>13</v>
      </c>
      <c r="AD35" s="173">
        <v>43</v>
      </c>
      <c r="AE35" s="173">
        <v>22</v>
      </c>
      <c r="AF35" s="173">
        <v>0</v>
      </c>
      <c r="AG35" s="173">
        <v>31</v>
      </c>
      <c r="AH35" s="173">
        <v>36</v>
      </c>
      <c r="AI35" s="5"/>
      <c r="AJ35" s="127" t="s">
        <v>13</v>
      </c>
      <c r="AK35" s="173">
        <v>43</v>
      </c>
      <c r="AL35" s="173">
        <v>22</v>
      </c>
      <c r="AM35" s="173">
        <v>0</v>
      </c>
      <c r="AN35" s="173">
        <v>31</v>
      </c>
      <c r="AO35" s="173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7" t="s">
        <v>95</v>
      </c>
      <c r="L36" s="167" t="s">
        <v>31</v>
      </c>
      <c r="M36" s="167" t="s">
        <v>94</v>
      </c>
      <c r="N36" s="167" t="s">
        <v>85</v>
      </c>
      <c r="O36" s="167" t="s">
        <v>12</v>
      </c>
      <c r="Q36" s="166">
        <v>6</v>
      </c>
      <c r="R36" s="166">
        <v>7</v>
      </c>
      <c r="S36" s="166">
        <v>17</v>
      </c>
      <c r="T36" s="166">
        <v>18</v>
      </c>
      <c r="U36" s="166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7" t="s">
        <v>95</v>
      </c>
      <c r="AD36" s="173">
        <v>42</v>
      </c>
      <c r="AE36" s="173">
        <v>22</v>
      </c>
      <c r="AF36" s="173">
        <v>0</v>
      </c>
      <c r="AG36" s="173">
        <v>27</v>
      </c>
      <c r="AH36" s="173">
        <v>34</v>
      </c>
      <c r="AI36" s="5"/>
      <c r="AJ36" s="127" t="s">
        <v>95</v>
      </c>
      <c r="AK36" s="173">
        <v>42</v>
      </c>
      <c r="AL36" s="173">
        <v>22</v>
      </c>
      <c r="AM36" s="173">
        <v>0</v>
      </c>
      <c r="AN36" s="173">
        <v>27</v>
      </c>
      <c r="AO36" s="173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6">
        <v>33</v>
      </c>
      <c r="K37" s="167" t="s">
        <v>29</v>
      </c>
      <c r="L37" s="167" t="s">
        <v>25</v>
      </c>
      <c r="M37" s="167" t="s">
        <v>82</v>
      </c>
      <c r="N37" s="167" t="s">
        <v>31</v>
      </c>
      <c r="O37" s="167" t="s">
        <v>15</v>
      </c>
      <c r="Q37" s="166">
        <v>8</v>
      </c>
      <c r="R37" s="166">
        <v>8</v>
      </c>
      <c r="S37" s="166">
        <v>16</v>
      </c>
      <c r="T37" s="166">
        <v>7</v>
      </c>
      <c r="U37" s="166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7" t="s">
        <v>31</v>
      </c>
      <c r="AD37" s="173">
        <v>43</v>
      </c>
      <c r="AE37" s="173">
        <v>27</v>
      </c>
      <c r="AF37" s="173">
        <v>0</v>
      </c>
      <c r="AG37" s="173">
        <v>31</v>
      </c>
      <c r="AH37" s="173">
        <v>35</v>
      </c>
      <c r="AI37" s="5"/>
      <c r="AJ37" s="127" t="s">
        <v>31</v>
      </c>
      <c r="AK37" s="173">
        <v>43</v>
      </c>
      <c r="AL37" s="173">
        <v>27</v>
      </c>
      <c r="AM37" s="173">
        <v>0</v>
      </c>
      <c r="AN37" s="173">
        <v>31</v>
      </c>
      <c r="AO37" s="173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7" t="s">
        <v>31</v>
      </c>
      <c r="L38" s="167" t="s">
        <v>12</v>
      </c>
      <c r="M38" s="167" t="s">
        <v>96</v>
      </c>
      <c r="N38" s="167" t="s">
        <v>87</v>
      </c>
      <c r="O38" s="167" t="s">
        <v>26</v>
      </c>
      <c r="Q38" s="166">
        <v>7</v>
      </c>
      <c r="R38" s="166">
        <v>4</v>
      </c>
      <c r="S38" s="166">
        <v>15</v>
      </c>
      <c r="T38" s="166">
        <v>19</v>
      </c>
      <c r="U38" s="166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7" t="s">
        <v>29</v>
      </c>
      <c r="AD38" s="173">
        <v>43</v>
      </c>
      <c r="AE38" s="173">
        <v>24</v>
      </c>
      <c r="AF38" s="173">
        <v>0</v>
      </c>
      <c r="AG38" s="173">
        <v>32</v>
      </c>
      <c r="AH38" s="173">
        <v>34</v>
      </c>
      <c r="AI38" s="5"/>
      <c r="AJ38" s="127" t="s">
        <v>29</v>
      </c>
      <c r="AK38" s="173">
        <v>43</v>
      </c>
      <c r="AL38" s="173">
        <v>24</v>
      </c>
      <c r="AM38" s="173">
        <v>0</v>
      </c>
      <c r="AN38" s="173">
        <v>32</v>
      </c>
      <c r="AO38" s="173">
        <v>34</v>
      </c>
    </row>
    <row r="39" spans="2:41" ht="16.5" customHeight="1">
      <c r="J39" s="166">
        <v>35</v>
      </c>
      <c r="K39" s="167" t="s">
        <v>95</v>
      </c>
      <c r="L39" s="167" t="s">
        <v>16</v>
      </c>
      <c r="M39" s="167" t="s">
        <v>82</v>
      </c>
      <c r="N39" s="167" t="s">
        <v>12</v>
      </c>
      <c r="O39" s="167" t="s">
        <v>293</v>
      </c>
      <c r="Q39" s="166">
        <v>6</v>
      </c>
      <c r="R39" s="166">
        <v>3</v>
      </c>
      <c r="S39" s="166">
        <v>16</v>
      </c>
      <c r="T39" s="166">
        <v>4</v>
      </c>
      <c r="U39" s="166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7" t="s">
        <v>28</v>
      </c>
      <c r="AD39" s="173">
        <v>7</v>
      </c>
      <c r="AE39" s="173">
        <v>12</v>
      </c>
      <c r="AF39" s="173">
        <v>0</v>
      </c>
      <c r="AG39" s="173">
        <v>6</v>
      </c>
      <c r="AH39" s="173">
        <v>13</v>
      </c>
      <c r="AI39" s="5"/>
      <c r="AJ39" s="127" t="s">
        <v>28</v>
      </c>
      <c r="AK39" s="173">
        <v>7</v>
      </c>
      <c r="AL39" s="173">
        <v>12</v>
      </c>
      <c r="AM39" s="173">
        <v>0</v>
      </c>
      <c r="AN39" s="173">
        <v>6</v>
      </c>
      <c r="AO39" s="173">
        <v>13</v>
      </c>
    </row>
    <row r="40" spans="2:41" ht="16.5" customHeight="1">
      <c r="J40" s="23">
        <v>36</v>
      </c>
      <c r="K40" s="167" t="s">
        <v>13</v>
      </c>
      <c r="L40" s="167" t="s">
        <v>14</v>
      </c>
      <c r="M40" s="167" t="s">
        <v>94</v>
      </c>
      <c r="N40" s="167" t="s">
        <v>15</v>
      </c>
      <c r="O40" s="167" t="s">
        <v>15</v>
      </c>
      <c r="Q40" s="166">
        <v>5</v>
      </c>
      <c r="R40" s="166">
        <v>1</v>
      </c>
      <c r="S40" s="166">
        <v>17</v>
      </c>
      <c r="T40" s="166">
        <v>2</v>
      </c>
      <c r="U40" s="166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7" t="s">
        <v>30</v>
      </c>
      <c r="AD40" s="173">
        <v>7</v>
      </c>
      <c r="AE40" s="173">
        <v>8</v>
      </c>
      <c r="AF40" s="173">
        <v>0</v>
      </c>
      <c r="AG40" s="173">
        <v>7</v>
      </c>
      <c r="AH40" s="173">
        <v>14</v>
      </c>
      <c r="AI40" s="5"/>
      <c r="AJ40" s="127" t="s">
        <v>30</v>
      </c>
      <c r="AK40" s="173">
        <v>7</v>
      </c>
      <c r="AL40" s="173">
        <v>8</v>
      </c>
      <c r="AM40" s="173">
        <v>0</v>
      </c>
      <c r="AN40" s="173">
        <v>7</v>
      </c>
      <c r="AO40" s="173">
        <v>14</v>
      </c>
    </row>
    <row r="41" spans="2:41" ht="16.5" customHeight="1">
      <c r="J41" s="166">
        <v>37</v>
      </c>
      <c r="K41" s="167" t="s">
        <v>95</v>
      </c>
      <c r="L41" s="167" t="s">
        <v>96</v>
      </c>
      <c r="M41" s="167" t="s">
        <v>96</v>
      </c>
      <c r="N41" s="167" t="s">
        <v>78</v>
      </c>
      <c r="O41" s="167" t="s">
        <v>15</v>
      </c>
      <c r="Q41" s="166">
        <v>6</v>
      </c>
      <c r="R41" s="166">
        <v>15</v>
      </c>
      <c r="S41" s="166">
        <v>15</v>
      </c>
      <c r="T41" s="166">
        <v>11</v>
      </c>
      <c r="U41" s="166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2" t="s">
        <v>78</v>
      </c>
      <c r="AD41" s="174">
        <v>0</v>
      </c>
      <c r="AE41" s="174">
        <v>3</v>
      </c>
      <c r="AF41" s="174">
        <v>3</v>
      </c>
      <c r="AG41" s="174">
        <v>2</v>
      </c>
      <c r="AH41" s="174">
        <v>0</v>
      </c>
      <c r="AI41" s="5"/>
      <c r="AJ41" s="172" t="s">
        <v>78</v>
      </c>
      <c r="AK41" s="174">
        <v>0</v>
      </c>
      <c r="AL41" s="174">
        <v>3</v>
      </c>
      <c r="AM41" s="174">
        <v>3</v>
      </c>
      <c r="AN41" s="174">
        <v>2</v>
      </c>
      <c r="AO41" s="174">
        <v>0</v>
      </c>
    </row>
    <row r="42" spans="2:41" ht="16.5" customHeight="1">
      <c r="J42" s="23">
        <v>38</v>
      </c>
      <c r="K42" s="167" t="s">
        <v>29</v>
      </c>
      <c r="L42" s="167" t="s">
        <v>13</v>
      </c>
      <c r="M42" s="167" t="s">
        <v>87</v>
      </c>
      <c r="N42" s="167" t="s">
        <v>29</v>
      </c>
      <c r="O42" s="167" t="s">
        <v>16</v>
      </c>
      <c r="Q42" s="166">
        <v>8</v>
      </c>
      <c r="R42" s="166">
        <v>5</v>
      </c>
      <c r="S42" s="166">
        <v>19</v>
      </c>
      <c r="T42" s="166">
        <v>8</v>
      </c>
      <c r="U42" s="166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2" t="s">
        <v>79</v>
      </c>
      <c r="AD42" s="174">
        <v>0</v>
      </c>
      <c r="AE42" s="174">
        <v>4</v>
      </c>
      <c r="AF42" s="174">
        <v>1</v>
      </c>
      <c r="AG42" s="174">
        <v>2</v>
      </c>
      <c r="AH42" s="174">
        <v>0</v>
      </c>
      <c r="AI42" s="5"/>
      <c r="AJ42" s="172" t="s">
        <v>79</v>
      </c>
      <c r="AK42" s="174">
        <v>0</v>
      </c>
      <c r="AL42" s="174">
        <v>4</v>
      </c>
      <c r="AM42" s="174">
        <v>1</v>
      </c>
      <c r="AN42" s="174">
        <v>2</v>
      </c>
      <c r="AO42" s="174">
        <v>0</v>
      </c>
    </row>
    <row r="43" spans="2:41" ht="16.5" customHeight="1">
      <c r="J43" s="166">
        <v>39</v>
      </c>
      <c r="K43" s="167" t="s">
        <v>31</v>
      </c>
      <c r="L43" s="167" t="s">
        <v>95</v>
      </c>
      <c r="M43" s="167" t="s">
        <v>78</v>
      </c>
      <c r="N43" s="167" t="s">
        <v>13</v>
      </c>
      <c r="O43" s="167" t="s">
        <v>31</v>
      </c>
      <c r="Q43" s="166">
        <v>7</v>
      </c>
      <c r="R43" s="166">
        <v>6</v>
      </c>
      <c r="S43" s="166">
        <v>11</v>
      </c>
      <c r="T43" s="166">
        <v>5</v>
      </c>
      <c r="U43" s="166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2" t="s">
        <v>80</v>
      </c>
      <c r="AD43" s="174">
        <v>0</v>
      </c>
      <c r="AE43" s="174">
        <v>4</v>
      </c>
      <c r="AF43" s="174">
        <v>8</v>
      </c>
      <c r="AG43" s="174">
        <v>3</v>
      </c>
      <c r="AH43" s="174">
        <v>0</v>
      </c>
      <c r="AI43" s="5"/>
      <c r="AJ43" s="172" t="s">
        <v>80</v>
      </c>
      <c r="AK43" s="174">
        <v>0</v>
      </c>
      <c r="AL43" s="174">
        <v>4</v>
      </c>
      <c r="AM43" s="174">
        <v>8</v>
      </c>
      <c r="AN43" s="174">
        <v>3</v>
      </c>
      <c r="AO43" s="174">
        <v>0</v>
      </c>
    </row>
    <row r="44" spans="2:41" ht="16.5" customHeight="1">
      <c r="J44" s="23">
        <v>40</v>
      </c>
      <c r="K44" s="167" t="s">
        <v>95</v>
      </c>
      <c r="L44" s="167" t="s">
        <v>30</v>
      </c>
      <c r="M44" s="167" t="s">
        <v>81</v>
      </c>
      <c r="N44" s="167" t="s">
        <v>29</v>
      </c>
      <c r="O44" s="167" t="s">
        <v>29</v>
      </c>
      <c r="Q44" s="166">
        <v>6</v>
      </c>
      <c r="R44" s="166">
        <v>10</v>
      </c>
      <c r="S44" s="166">
        <v>14</v>
      </c>
      <c r="T44" s="166">
        <v>8</v>
      </c>
      <c r="U44" s="166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2" t="s">
        <v>81</v>
      </c>
      <c r="AD44" s="174">
        <v>0</v>
      </c>
      <c r="AE44" s="174">
        <v>9</v>
      </c>
      <c r="AF44" s="174">
        <v>43</v>
      </c>
      <c r="AG44" s="174">
        <v>12</v>
      </c>
      <c r="AH44" s="174">
        <v>0</v>
      </c>
      <c r="AI44" s="5"/>
      <c r="AJ44" s="172" t="s">
        <v>81</v>
      </c>
      <c r="AK44" s="174">
        <v>0</v>
      </c>
      <c r="AL44" s="174">
        <v>9</v>
      </c>
      <c r="AM44" s="174">
        <v>43</v>
      </c>
      <c r="AN44" s="174">
        <v>12</v>
      </c>
      <c r="AO44" s="174">
        <v>0</v>
      </c>
    </row>
    <row r="45" spans="2:41" ht="16.5" customHeight="1">
      <c r="J45" s="166">
        <v>41</v>
      </c>
      <c r="K45" s="167" t="s">
        <v>31</v>
      </c>
      <c r="L45" s="167" t="s">
        <v>293</v>
      </c>
      <c r="M45" s="167" t="s">
        <v>82</v>
      </c>
      <c r="N45" s="167" t="s">
        <v>15</v>
      </c>
      <c r="O45" s="167" t="s">
        <v>15</v>
      </c>
      <c r="Q45" s="166">
        <v>7</v>
      </c>
      <c r="R45" s="166">
        <v>6</v>
      </c>
      <c r="S45" s="166">
        <v>16</v>
      </c>
      <c r="T45" s="166">
        <v>2</v>
      </c>
      <c r="U45" s="166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2" t="s">
        <v>96</v>
      </c>
      <c r="AD45" s="174">
        <v>0</v>
      </c>
      <c r="AE45" s="174">
        <v>9</v>
      </c>
      <c r="AF45" s="174">
        <v>42</v>
      </c>
      <c r="AG45" s="174">
        <v>13</v>
      </c>
      <c r="AH45" s="174">
        <v>0</v>
      </c>
      <c r="AI45" s="5"/>
      <c r="AJ45" s="172" t="s">
        <v>96</v>
      </c>
      <c r="AK45" s="174">
        <v>0</v>
      </c>
      <c r="AL45" s="174">
        <v>9</v>
      </c>
      <c r="AM45" s="174">
        <v>42</v>
      </c>
      <c r="AN45" s="174">
        <v>13</v>
      </c>
      <c r="AO45" s="174">
        <v>0</v>
      </c>
    </row>
    <row r="46" spans="2:41" ht="16.5" customHeight="1">
      <c r="J46" s="23">
        <v>42</v>
      </c>
      <c r="K46" s="167" t="s">
        <v>29</v>
      </c>
      <c r="L46" s="167" t="s">
        <v>31</v>
      </c>
      <c r="M46" s="167" t="s">
        <v>94</v>
      </c>
      <c r="N46" s="167" t="s">
        <v>15</v>
      </c>
      <c r="O46" s="167" t="s">
        <v>15</v>
      </c>
      <c r="Q46" s="166">
        <v>8</v>
      </c>
      <c r="R46" s="166">
        <v>7</v>
      </c>
      <c r="S46" s="166">
        <v>17</v>
      </c>
      <c r="T46" s="166">
        <v>2</v>
      </c>
      <c r="U46" s="166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2" t="s">
        <v>82</v>
      </c>
      <c r="AD46" s="174">
        <v>0</v>
      </c>
      <c r="AE46" s="174">
        <v>11</v>
      </c>
      <c r="AF46" s="174">
        <v>42</v>
      </c>
      <c r="AG46" s="174">
        <v>11</v>
      </c>
      <c r="AH46" s="174">
        <v>0</v>
      </c>
      <c r="AI46" s="5"/>
      <c r="AJ46" s="172" t="s">
        <v>82</v>
      </c>
      <c r="AK46" s="174">
        <v>0</v>
      </c>
      <c r="AL46" s="174">
        <v>11</v>
      </c>
      <c r="AM46" s="174">
        <v>42</v>
      </c>
      <c r="AN46" s="174">
        <v>11</v>
      </c>
      <c r="AO46" s="174">
        <v>0</v>
      </c>
    </row>
    <row r="47" spans="2:41" ht="16.5" customHeight="1">
      <c r="J47" s="166">
        <v>43</v>
      </c>
      <c r="K47" s="167" t="s">
        <v>95</v>
      </c>
      <c r="L47" s="167" t="s">
        <v>30</v>
      </c>
      <c r="M47" s="167" t="s">
        <v>82</v>
      </c>
      <c r="N47" s="167" t="s">
        <v>13</v>
      </c>
      <c r="O47" s="167" t="s">
        <v>29</v>
      </c>
      <c r="Q47" s="166">
        <v>6</v>
      </c>
      <c r="R47" s="166">
        <v>10</v>
      </c>
      <c r="S47" s="166">
        <v>16</v>
      </c>
      <c r="T47" s="166">
        <v>5</v>
      </c>
      <c r="U47" s="166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2" t="s">
        <v>94</v>
      </c>
      <c r="AD47" s="174">
        <v>0</v>
      </c>
      <c r="AE47" s="174">
        <v>10</v>
      </c>
      <c r="AF47" s="174">
        <v>44</v>
      </c>
      <c r="AG47" s="174">
        <v>11</v>
      </c>
      <c r="AH47" s="174">
        <v>0</v>
      </c>
      <c r="AI47" s="5"/>
      <c r="AJ47" s="172" t="s">
        <v>94</v>
      </c>
      <c r="AK47" s="174">
        <v>0</v>
      </c>
      <c r="AL47" s="174">
        <v>10</v>
      </c>
      <c r="AM47" s="174">
        <v>44</v>
      </c>
      <c r="AN47" s="174">
        <v>11</v>
      </c>
      <c r="AO47" s="174">
        <v>0</v>
      </c>
    </row>
    <row r="48" spans="2:41" ht="16.5" customHeight="1">
      <c r="J48" s="23">
        <v>44</v>
      </c>
      <c r="K48" s="167" t="s">
        <v>16</v>
      </c>
      <c r="L48" s="167" t="s">
        <v>95</v>
      </c>
      <c r="M48" s="167" t="s">
        <v>96</v>
      </c>
      <c r="N48" s="167" t="s">
        <v>15</v>
      </c>
      <c r="O48" s="167" t="s">
        <v>21</v>
      </c>
      <c r="Q48" s="166">
        <v>3</v>
      </c>
      <c r="R48" s="166">
        <v>6</v>
      </c>
      <c r="S48" s="166">
        <v>15</v>
      </c>
      <c r="T48" s="166">
        <v>2</v>
      </c>
      <c r="U48" s="166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2" t="s">
        <v>85</v>
      </c>
      <c r="AD48" s="174">
        <v>0</v>
      </c>
      <c r="AE48" s="174">
        <v>4</v>
      </c>
      <c r="AF48" s="174">
        <v>6</v>
      </c>
      <c r="AG48" s="174">
        <v>2</v>
      </c>
      <c r="AH48" s="174">
        <v>0</v>
      </c>
      <c r="AI48" s="5"/>
      <c r="AJ48" s="172" t="s">
        <v>85</v>
      </c>
      <c r="AK48" s="174">
        <v>0</v>
      </c>
      <c r="AL48" s="174">
        <v>4</v>
      </c>
      <c r="AM48" s="174">
        <v>6</v>
      </c>
      <c r="AN48" s="174">
        <v>2</v>
      </c>
      <c r="AO48" s="174">
        <v>0</v>
      </c>
    </row>
    <row r="49" spans="10:41" ht="16.5" customHeight="1">
      <c r="J49" s="166">
        <v>45</v>
      </c>
      <c r="K49" s="167" t="s">
        <v>31</v>
      </c>
      <c r="L49" s="167" t="s">
        <v>25</v>
      </c>
      <c r="M49" s="167" t="s">
        <v>81</v>
      </c>
      <c r="N49" s="167" t="s">
        <v>293</v>
      </c>
      <c r="O49" s="167" t="s">
        <v>12</v>
      </c>
      <c r="Q49" s="166">
        <v>7</v>
      </c>
      <c r="R49" s="166">
        <v>8</v>
      </c>
      <c r="S49" s="166">
        <v>14</v>
      </c>
      <c r="T49" s="166">
        <v>6</v>
      </c>
      <c r="U49" s="166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2" t="s">
        <v>87</v>
      </c>
      <c r="AD49" s="174">
        <v>0</v>
      </c>
      <c r="AE49" s="174">
        <v>3</v>
      </c>
      <c r="AF49" s="174">
        <v>9</v>
      </c>
      <c r="AG49" s="174">
        <v>3</v>
      </c>
      <c r="AH49" s="174">
        <v>0</v>
      </c>
      <c r="AI49" s="5"/>
      <c r="AJ49" s="172" t="s">
        <v>87</v>
      </c>
      <c r="AK49" s="174">
        <v>0</v>
      </c>
      <c r="AL49" s="174">
        <v>3</v>
      </c>
      <c r="AM49" s="174">
        <v>9</v>
      </c>
      <c r="AN49" s="174">
        <v>3</v>
      </c>
      <c r="AO49" s="174">
        <v>0</v>
      </c>
    </row>
    <row r="50" spans="10:41" ht="16.5" customHeight="1">
      <c r="J50" s="23">
        <v>46</v>
      </c>
      <c r="K50" s="167" t="s">
        <v>95</v>
      </c>
      <c r="L50" s="167" t="s">
        <v>28</v>
      </c>
      <c r="M50" s="167" t="s">
        <v>87</v>
      </c>
      <c r="N50" s="167" t="s">
        <v>31</v>
      </c>
      <c r="O50" s="167" t="s">
        <v>31</v>
      </c>
      <c r="Q50" s="166">
        <v>6</v>
      </c>
      <c r="R50" s="166">
        <v>9</v>
      </c>
      <c r="S50" s="166">
        <v>19</v>
      </c>
      <c r="T50" s="166">
        <v>7</v>
      </c>
      <c r="U50" s="166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7">
        <v>199</v>
      </c>
      <c r="AE50" s="97">
        <v>208</v>
      </c>
      <c r="AF50" s="97">
        <v>198</v>
      </c>
      <c r="AG50" s="97">
        <v>207</v>
      </c>
      <c r="AH50" s="97">
        <v>198</v>
      </c>
      <c r="AI50" s="5"/>
      <c r="AK50" s="97">
        <v>199</v>
      </c>
      <c r="AL50" s="97">
        <v>208</v>
      </c>
      <c r="AM50" s="97">
        <v>198</v>
      </c>
      <c r="AN50" s="97">
        <v>207</v>
      </c>
      <c r="AO50" s="97">
        <v>198</v>
      </c>
    </row>
    <row r="51" spans="10:41" ht="16.5" customHeight="1">
      <c r="J51" s="166">
        <v>47</v>
      </c>
      <c r="K51" s="167" t="s">
        <v>29</v>
      </c>
      <c r="L51" s="167" t="s">
        <v>95</v>
      </c>
      <c r="M51" s="167" t="s">
        <v>82</v>
      </c>
      <c r="N51" s="167" t="s">
        <v>12</v>
      </c>
      <c r="O51" s="167" t="s">
        <v>30</v>
      </c>
      <c r="Q51" s="166">
        <v>8</v>
      </c>
      <c r="R51" s="166">
        <v>6</v>
      </c>
      <c r="S51" s="166">
        <v>16</v>
      </c>
      <c r="T51" s="166">
        <v>4</v>
      </c>
      <c r="U51" s="166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7" t="s">
        <v>13</v>
      </c>
      <c r="L52" s="167" t="s">
        <v>293</v>
      </c>
      <c r="M52" s="167" t="s">
        <v>94</v>
      </c>
      <c r="N52" s="167" t="s">
        <v>25</v>
      </c>
      <c r="O52" s="167" t="s">
        <v>15</v>
      </c>
      <c r="Q52" s="166">
        <v>5</v>
      </c>
      <c r="R52" s="166">
        <v>6</v>
      </c>
      <c r="S52" s="166">
        <v>17</v>
      </c>
      <c r="T52" s="166">
        <v>8</v>
      </c>
      <c r="U52" s="166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6">
        <v>49</v>
      </c>
      <c r="K53" s="167" t="s">
        <v>95</v>
      </c>
      <c r="L53" s="167" t="s">
        <v>31</v>
      </c>
      <c r="M53" s="167" t="s">
        <v>96</v>
      </c>
      <c r="N53" s="167" t="s">
        <v>28</v>
      </c>
      <c r="O53" s="167" t="s">
        <v>15</v>
      </c>
      <c r="Q53" s="166">
        <v>6</v>
      </c>
      <c r="R53" s="166">
        <v>7</v>
      </c>
      <c r="S53" s="166">
        <v>15</v>
      </c>
      <c r="T53" s="166">
        <v>9</v>
      </c>
      <c r="U53" s="166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5" t="s">
        <v>36</v>
      </c>
      <c r="AD53" s="115" t="s">
        <v>7</v>
      </c>
      <c r="AE53" s="115" t="s">
        <v>8</v>
      </c>
      <c r="AF53" s="115" t="s">
        <v>9</v>
      </c>
      <c r="AG53" s="115" t="s">
        <v>10</v>
      </c>
      <c r="AH53" s="115" t="s">
        <v>11</v>
      </c>
      <c r="AI53" s="5"/>
      <c r="AJ53" s="115" t="s">
        <v>36</v>
      </c>
      <c r="AK53" s="115" t="s">
        <v>7</v>
      </c>
      <c r="AL53" s="115" t="s">
        <v>8</v>
      </c>
      <c r="AM53" s="115" t="s">
        <v>9</v>
      </c>
      <c r="AN53" s="115" t="s">
        <v>10</v>
      </c>
      <c r="AO53" s="115" t="s">
        <v>11</v>
      </c>
    </row>
    <row r="54" spans="10:41" ht="16.5" customHeight="1">
      <c r="J54" s="23">
        <v>50</v>
      </c>
      <c r="K54" s="167" t="s">
        <v>31</v>
      </c>
      <c r="L54" s="167" t="s">
        <v>96</v>
      </c>
      <c r="M54" s="167" t="s">
        <v>80</v>
      </c>
      <c r="N54" s="167" t="s">
        <v>13</v>
      </c>
      <c r="O54" s="167" t="s">
        <v>29</v>
      </c>
      <c r="Q54" s="166">
        <v>7</v>
      </c>
      <c r="R54" s="166">
        <v>15</v>
      </c>
      <c r="S54" s="166">
        <v>13</v>
      </c>
      <c r="T54" s="166">
        <v>5</v>
      </c>
      <c r="U54" s="166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2" t="s">
        <v>271</v>
      </c>
      <c r="AD54" s="118">
        <v>0</v>
      </c>
      <c r="AE54" s="118">
        <v>0</v>
      </c>
      <c r="AF54" s="118">
        <v>0</v>
      </c>
      <c r="AG54" s="118">
        <v>0</v>
      </c>
      <c r="AH54" s="118">
        <v>0</v>
      </c>
      <c r="AI54" s="5"/>
      <c r="AJ54" s="172" t="s">
        <v>271</v>
      </c>
      <c r="AK54" s="118">
        <v>0</v>
      </c>
      <c r="AL54" s="118">
        <v>0</v>
      </c>
      <c r="AM54" s="118">
        <v>0</v>
      </c>
      <c r="AN54" s="118">
        <v>0</v>
      </c>
      <c r="AO54" s="118">
        <v>0</v>
      </c>
    </row>
    <row r="55" spans="10:41" ht="16.5" customHeight="1">
      <c r="J55" s="166">
        <v>51</v>
      </c>
      <c r="K55" s="167" t="s">
        <v>13</v>
      </c>
      <c r="L55" s="167" t="s">
        <v>25</v>
      </c>
      <c r="M55" s="167" t="s">
        <v>81</v>
      </c>
      <c r="N55" s="167" t="s">
        <v>13</v>
      </c>
      <c r="O55" s="167" t="s">
        <v>31</v>
      </c>
      <c r="Q55" s="166">
        <v>5</v>
      </c>
      <c r="R55" s="166">
        <v>8</v>
      </c>
      <c r="S55" s="166">
        <v>14</v>
      </c>
      <c r="T55" s="166">
        <v>5</v>
      </c>
      <c r="U55" s="166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2" t="s">
        <v>14</v>
      </c>
      <c r="AD55" s="172">
        <v>1</v>
      </c>
      <c r="AE55" s="172">
        <v>1</v>
      </c>
      <c r="AF55" s="172">
        <v>0</v>
      </c>
      <c r="AG55" s="172">
        <v>1</v>
      </c>
      <c r="AH55" s="172">
        <v>1</v>
      </c>
      <c r="AI55" s="5"/>
      <c r="AJ55" s="172" t="s">
        <v>14</v>
      </c>
      <c r="AK55" s="172">
        <v>1</v>
      </c>
      <c r="AL55" s="172">
        <v>1</v>
      </c>
      <c r="AM55" s="172">
        <v>0</v>
      </c>
      <c r="AN55" s="172">
        <v>1</v>
      </c>
      <c r="AO55" s="172">
        <v>1</v>
      </c>
    </row>
    <row r="56" spans="10:41" ht="16.5" customHeight="1">
      <c r="J56" s="23">
        <v>52</v>
      </c>
      <c r="K56" s="167" t="s">
        <v>29</v>
      </c>
      <c r="L56" s="167" t="s">
        <v>13</v>
      </c>
      <c r="M56" s="167" t="s">
        <v>80</v>
      </c>
      <c r="N56" s="167" t="s">
        <v>95</v>
      </c>
      <c r="O56" s="167" t="s">
        <v>29</v>
      </c>
      <c r="Q56" s="166">
        <v>8</v>
      </c>
      <c r="R56" s="166">
        <v>5</v>
      </c>
      <c r="S56" s="166">
        <v>13</v>
      </c>
      <c r="T56" s="166">
        <v>6</v>
      </c>
      <c r="U56" s="166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7" t="s">
        <v>15</v>
      </c>
      <c r="AD56" s="173">
        <v>3</v>
      </c>
      <c r="AE56" s="173">
        <v>10</v>
      </c>
      <c r="AF56" s="173">
        <v>0</v>
      </c>
      <c r="AG56" s="173">
        <v>3</v>
      </c>
      <c r="AH56" s="173">
        <v>9</v>
      </c>
      <c r="AI56" s="5"/>
      <c r="AJ56" s="127" t="s">
        <v>15</v>
      </c>
      <c r="AK56" s="173">
        <v>3</v>
      </c>
      <c r="AL56" s="173">
        <v>10</v>
      </c>
      <c r="AM56" s="173">
        <v>0</v>
      </c>
      <c r="AN56" s="173">
        <v>3</v>
      </c>
      <c r="AO56" s="173">
        <v>9</v>
      </c>
    </row>
    <row r="57" spans="10:41" ht="16.5" customHeight="1">
      <c r="J57" s="166">
        <v>53</v>
      </c>
      <c r="K57" s="167" t="s">
        <v>31</v>
      </c>
      <c r="L57" s="167" t="s">
        <v>78</v>
      </c>
      <c r="M57" s="167" t="s">
        <v>94</v>
      </c>
      <c r="N57" s="167" t="s">
        <v>12</v>
      </c>
      <c r="O57" s="167" t="s">
        <v>13</v>
      </c>
      <c r="Q57" s="166">
        <v>7</v>
      </c>
      <c r="R57" s="166">
        <v>11</v>
      </c>
      <c r="S57" s="166">
        <v>17</v>
      </c>
      <c r="T57" s="166">
        <v>4</v>
      </c>
      <c r="U57" s="166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7" t="s">
        <v>16</v>
      </c>
      <c r="AD57" s="173">
        <v>3</v>
      </c>
      <c r="AE57" s="173">
        <v>12</v>
      </c>
      <c r="AF57" s="173">
        <v>0</v>
      </c>
      <c r="AG57" s="173">
        <v>3</v>
      </c>
      <c r="AH57" s="173">
        <v>8</v>
      </c>
      <c r="AI57" s="5"/>
      <c r="AJ57" s="127" t="s">
        <v>16</v>
      </c>
      <c r="AK57" s="173">
        <v>3</v>
      </c>
      <c r="AL57" s="173">
        <v>12</v>
      </c>
      <c r="AM57" s="173">
        <v>0</v>
      </c>
      <c r="AN57" s="173">
        <v>3</v>
      </c>
      <c r="AO57" s="173">
        <v>8</v>
      </c>
    </row>
    <row r="58" spans="10:41" ht="16.5" customHeight="1">
      <c r="J58" s="23">
        <v>54</v>
      </c>
      <c r="K58" s="167" t="s">
        <v>13</v>
      </c>
      <c r="L58" s="167" t="s">
        <v>14</v>
      </c>
      <c r="M58" s="167" t="s">
        <v>81</v>
      </c>
      <c r="N58" s="167" t="s">
        <v>29</v>
      </c>
      <c r="O58" s="167" t="s">
        <v>31</v>
      </c>
      <c r="Q58" s="166">
        <v>5</v>
      </c>
      <c r="R58" s="166">
        <v>1</v>
      </c>
      <c r="S58" s="166">
        <v>14</v>
      </c>
      <c r="T58" s="166">
        <v>8</v>
      </c>
      <c r="U58" s="166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7" t="s">
        <v>12</v>
      </c>
      <c r="AD58" s="173">
        <v>7</v>
      </c>
      <c r="AE58" s="173">
        <v>13</v>
      </c>
      <c r="AF58" s="173">
        <v>0</v>
      </c>
      <c r="AG58" s="173">
        <v>7</v>
      </c>
      <c r="AH58" s="173">
        <v>14</v>
      </c>
      <c r="AI58" s="5"/>
      <c r="AJ58" s="127" t="s">
        <v>12</v>
      </c>
      <c r="AK58" s="173">
        <v>7</v>
      </c>
      <c r="AL58" s="173">
        <v>13</v>
      </c>
      <c r="AM58" s="173">
        <v>0</v>
      </c>
      <c r="AN58" s="173">
        <v>7</v>
      </c>
      <c r="AO58" s="173">
        <v>14</v>
      </c>
    </row>
    <row r="59" spans="10:41" ht="16.5" customHeight="1">
      <c r="J59" s="166">
        <v>55</v>
      </c>
      <c r="K59" s="167" t="s">
        <v>31</v>
      </c>
      <c r="L59" s="167" t="s">
        <v>82</v>
      </c>
      <c r="M59" s="167" t="s">
        <v>96</v>
      </c>
      <c r="N59" s="167" t="s">
        <v>28</v>
      </c>
      <c r="O59" s="167" t="s">
        <v>29</v>
      </c>
      <c r="Q59" s="166">
        <v>7</v>
      </c>
      <c r="R59" s="166">
        <v>16</v>
      </c>
      <c r="S59" s="166">
        <v>15</v>
      </c>
      <c r="T59" s="166">
        <v>9</v>
      </c>
      <c r="U59" s="166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7" t="s">
        <v>13</v>
      </c>
      <c r="AD59" s="173">
        <v>43</v>
      </c>
      <c r="AE59" s="173">
        <v>22</v>
      </c>
      <c r="AF59" s="173">
        <v>0</v>
      </c>
      <c r="AG59" s="173">
        <v>31</v>
      </c>
      <c r="AH59" s="173">
        <v>36</v>
      </c>
      <c r="AI59" s="5"/>
      <c r="AJ59" s="127" t="s">
        <v>13</v>
      </c>
      <c r="AK59" s="173">
        <v>43</v>
      </c>
      <c r="AL59" s="173">
        <v>22</v>
      </c>
      <c r="AM59" s="173">
        <v>0</v>
      </c>
      <c r="AN59" s="173">
        <v>31</v>
      </c>
      <c r="AO59" s="173">
        <v>36</v>
      </c>
    </row>
    <row r="60" spans="10:41" ht="16.5" customHeight="1">
      <c r="J60" s="23">
        <v>56</v>
      </c>
      <c r="K60" s="167" t="s">
        <v>25</v>
      </c>
      <c r="L60" s="167" t="s">
        <v>13</v>
      </c>
      <c r="M60" s="167" t="s">
        <v>94</v>
      </c>
      <c r="N60" s="167" t="s">
        <v>95</v>
      </c>
      <c r="O60" s="167" t="s">
        <v>30</v>
      </c>
      <c r="Q60" s="166">
        <v>8</v>
      </c>
      <c r="R60" s="166">
        <v>5</v>
      </c>
      <c r="S60" s="166">
        <v>17</v>
      </c>
      <c r="T60" s="166">
        <v>6</v>
      </c>
      <c r="U60" s="166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7" t="s">
        <v>95</v>
      </c>
      <c r="AD60" s="173">
        <v>42</v>
      </c>
      <c r="AE60" s="173">
        <v>22</v>
      </c>
      <c r="AF60" s="173">
        <v>0</v>
      </c>
      <c r="AG60" s="173">
        <v>27</v>
      </c>
      <c r="AH60" s="173">
        <v>34</v>
      </c>
      <c r="AI60" s="5"/>
      <c r="AJ60" s="127" t="s">
        <v>95</v>
      </c>
      <c r="AK60" s="173">
        <v>42</v>
      </c>
      <c r="AL60" s="173">
        <v>22</v>
      </c>
      <c r="AM60" s="173">
        <v>0</v>
      </c>
      <c r="AN60" s="173">
        <v>27</v>
      </c>
      <c r="AO60" s="173">
        <v>34</v>
      </c>
    </row>
    <row r="61" spans="10:41">
      <c r="J61" s="166">
        <v>57</v>
      </c>
      <c r="K61" s="167" t="s">
        <v>13</v>
      </c>
      <c r="L61" s="167" t="s">
        <v>95</v>
      </c>
      <c r="M61" s="167" t="s">
        <v>96</v>
      </c>
      <c r="N61" s="167" t="s">
        <v>80</v>
      </c>
      <c r="O61" s="167" t="s">
        <v>29</v>
      </c>
      <c r="Q61" s="166">
        <v>5</v>
      </c>
      <c r="R61" s="166">
        <v>6</v>
      </c>
      <c r="S61" s="166">
        <v>15</v>
      </c>
      <c r="T61" s="166">
        <v>13</v>
      </c>
      <c r="U61" s="166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7" t="s">
        <v>31</v>
      </c>
      <c r="AD61" s="173">
        <v>43</v>
      </c>
      <c r="AE61" s="173">
        <v>27</v>
      </c>
      <c r="AF61" s="173">
        <v>0</v>
      </c>
      <c r="AG61" s="173">
        <v>31</v>
      </c>
      <c r="AH61" s="173">
        <v>35</v>
      </c>
      <c r="AI61" s="5"/>
      <c r="AJ61" s="127" t="s">
        <v>31</v>
      </c>
      <c r="AK61" s="173">
        <v>43</v>
      </c>
      <c r="AL61" s="173">
        <v>27</v>
      </c>
      <c r="AM61" s="173">
        <v>0</v>
      </c>
      <c r="AN61" s="173">
        <v>31</v>
      </c>
      <c r="AO61" s="173">
        <v>35</v>
      </c>
    </row>
    <row r="62" spans="10:41">
      <c r="J62" s="23">
        <v>58</v>
      </c>
      <c r="K62" s="167" t="s">
        <v>95</v>
      </c>
      <c r="L62" s="167" t="s">
        <v>81</v>
      </c>
      <c r="M62" s="167" t="s">
        <v>82</v>
      </c>
      <c r="N62" s="167" t="s">
        <v>28</v>
      </c>
      <c r="O62" s="167" t="s">
        <v>13</v>
      </c>
      <c r="Q62" s="166">
        <v>6</v>
      </c>
      <c r="R62" s="166">
        <v>14</v>
      </c>
      <c r="S62" s="166">
        <v>16</v>
      </c>
      <c r="T62" s="166">
        <v>9</v>
      </c>
      <c r="U62" s="166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7" t="s">
        <v>29</v>
      </c>
      <c r="AD62" s="173">
        <v>43</v>
      </c>
      <c r="AE62" s="173">
        <v>24</v>
      </c>
      <c r="AF62" s="173">
        <v>0</v>
      </c>
      <c r="AG62" s="173">
        <v>32</v>
      </c>
      <c r="AH62" s="173">
        <v>34</v>
      </c>
      <c r="AI62" s="5"/>
      <c r="AJ62" s="127" t="s">
        <v>29</v>
      </c>
      <c r="AK62" s="173">
        <v>43</v>
      </c>
      <c r="AL62" s="173">
        <v>24</v>
      </c>
      <c r="AM62" s="173">
        <v>0</v>
      </c>
      <c r="AN62" s="173">
        <v>32</v>
      </c>
      <c r="AO62" s="173">
        <v>34</v>
      </c>
    </row>
    <row r="63" spans="10:41" ht="16.5" customHeight="1">
      <c r="J63" s="166">
        <v>59</v>
      </c>
      <c r="K63" s="167" t="s">
        <v>14</v>
      </c>
      <c r="L63" s="167" t="s">
        <v>23</v>
      </c>
      <c r="M63" s="167" t="s">
        <v>96</v>
      </c>
      <c r="N63" s="167" t="s">
        <v>15</v>
      </c>
      <c r="O63" s="167" t="s">
        <v>30</v>
      </c>
      <c r="Q63" s="166">
        <v>1</v>
      </c>
      <c r="R63" s="166">
        <v>5</v>
      </c>
      <c r="S63" s="166">
        <v>15</v>
      </c>
      <c r="T63" s="166">
        <v>2</v>
      </c>
      <c r="U63" s="166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7" t="s">
        <v>28</v>
      </c>
      <c r="AD63" s="173">
        <v>7</v>
      </c>
      <c r="AE63" s="173">
        <v>12</v>
      </c>
      <c r="AF63" s="173">
        <v>0</v>
      </c>
      <c r="AG63" s="173">
        <v>6</v>
      </c>
      <c r="AH63" s="173">
        <v>13</v>
      </c>
      <c r="AI63" s="5"/>
      <c r="AJ63" s="127" t="s">
        <v>28</v>
      </c>
      <c r="AK63" s="173">
        <v>7</v>
      </c>
      <c r="AL63" s="173">
        <v>12</v>
      </c>
      <c r="AM63" s="173">
        <v>0</v>
      </c>
      <c r="AN63" s="173">
        <v>6</v>
      </c>
      <c r="AO63" s="173">
        <v>13</v>
      </c>
    </row>
    <row r="64" spans="10:41" ht="16.5" customHeight="1">
      <c r="J64" s="23">
        <v>60</v>
      </c>
      <c r="K64" s="167" t="s">
        <v>29</v>
      </c>
      <c r="L64" s="167" t="s">
        <v>25</v>
      </c>
      <c r="M64" s="167" t="s">
        <v>94</v>
      </c>
      <c r="N64" s="167" t="s">
        <v>28</v>
      </c>
      <c r="O64" s="167" t="s">
        <v>13</v>
      </c>
      <c r="Q64" s="166">
        <v>8</v>
      </c>
      <c r="R64" s="166">
        <v>8</v>
      </c>
      <c r="S64" s="166">
        <v>17</v>
      </c>
      <c r="T64" s="166">
        <v>9</v>
      </c>
      <c r="U64" s="166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7" t="s">
        <v>30</v>
      </c>
      <c r="AD64" s="173">
        <v>7</v>
      </c>
      <c r="AE64" s="173">
        <v>8</v>
      </c>
      <c r="AF64" s="173">
        <v>0</v>
      </c>
      <c r="AG64" s="173">
        <v>7</v>
      </c>
      <c r="AH64" s="173">
        <v>14</v>
      </c>
      <c r="AI64" s="5"/>
      <c r="AJ64" s="127" t="s">
        <v>30</v>
      </c>
      <c r="AK64" s="173">
        <v>7</v>
      </c>
      <c r="AL64" s="173">
        <v>8</v>
      </c>
      <c r="AM64" s="173">
        <v>0</v>
      </c>
      <c r="AN64" s="173">
        <v>7</v>
      </c>
      <c r="AO64" s="173">
        <v>14</v>
      </c>
    </row>
    <row r="65" spans="10:41" ht="16.5" customHeight="1">
      <c r="J65" s="166">
        <v>61</v>
      </c>
      <c r="K65" s="167" t="s">
        <v>95</v>
      </c>
      <c r="L65" s="167" t="s">
        <v>95</v>
      </c>
      <c r="M65" s="167" t="s">
        <v>80</v>
      </c>
      <c r="N65" s="167" t="s">
        <v>78</v>
      </c>
      <c r="O65" s="167" t="s">
        <v>12</v>
      </c>
      <c r="Q65" s="166">
        <v>6</v>
      </c>
      <c r="R65" s="166">
        <v>6</v>
      </c>
      <c r="S65" s="166">
        <v>13</v>
      </c>
      <c r="T65" s="166">
        <v>11</v>
      </c>
      <c r="U65" s="166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2" t="s">
        <v>78</v>
      </c>
      <c r="AD65" s="174">
        <v>0</v>
      </c>
      <c r="AE65" s="174">
        <v>3</v>
      </c>
      <c r="AF65" s="174">
        <v>3</v>
      </c>
      <c r="AG65" s="174">
        <v>2</v>
      </c>
      <c r="AH65" s="174">
        <v>0</v>
      </c>
      <c r="AI65" s="5"/>
      <c r="AJ65" s="172" t="s">
        <v>78</v>
      </c>
      <c r="AK65" s="174">
        <v>0</v>
      </c>
      <c r="AL65" s="174">
        <v>3</v>
      </c>
      <c r="AM65" s="174">
        <v>3</v>
      </c>
      <c r="AN65" s="174">
        <v>2</v>
      </c>
      <c r="AO65" s="174">
        <v>0</v>
      </c>
    </row>
    <row r="66" spans="10:41" ht="16.5" customHeight="1">
      <c r="J66" s="23">
        <v>62</v>
      </c>
      <c r="K66" s="167" t="s">
        <v>29</v>
      </c>
      <c r="L66" s="167" t="s">
        <v>85</v>
      </c>
      <c r="M66" s="167" t="s">
        <v>94</v>
      </c>
      <c r="N66" s="167" t="s">
        <v>15</v>
      </c>
      <c r="O66" s="167" t="s">
        <v>30</v>
      </c>
      <c r="Q66" s="166">
        <v>8</v>
      </c>
      <c r="R66" s="166">
        <v>18</v>
      </c>
      <c r="S66" s="166">
        <v>17</v>
      </c>
      <c r="T66" s="166">
        <v>2</v>
      </c>
      <c r="U66" s="166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2" t="s">
        <v>79</v>
      </c>
      <c r="AD66" s="174">
        <v>0</v>
      </c>
      <c r="AE66" s="174">
        <v>4</v>
      </c>
      <c r="AF66" s="174">
        <v>1</v>
      </c>
      <c r="AG66" s="174">
        <v>2</v>
      </c>
      <c r="AH66" s="174">
        <v>0</v>
      </c>
      <c r="AI66" s="5"/>
      <c r="AJ66" s="172" t="s">
        <v>79</v>
      </c>
      <c r="AK66" s="174">
        <v>0</v>
      </c>
      <c r="AL66" s="174">
        <v>4</v>
      </c>
      <c r="AM66" s="174">
        <v>1</v>
      </c>
      <c r="AN66" s="174">
        <v>2</v>
      </c>
      <c r="AO66" s="174">
        <v>0</v>
      </c>
    </row>
    <row r="67" spans="10:41" ht="16.5" customHeight="1">
      <c r="J67" s="166">
        <v>63</v>
      </c>
      <c r="K67" s="167" t="s">
        <v>31</v>
      </c>
      <c r="L67" s="167" t="s">
        <v>12</v>
      </c>
      <c r="M67" s="167" t="s">
        <v>82</v>
      </c>
      <c r="N67" s="167" t="s">
        <v>13</v>
      </c>
      <c r="O67" s="167" t="s">
        <v>31</v>
      </c>
      <c r="Q67" s="166">
        <v>7</v>
      </c>
      <c r="R67" s="166">
        <v>4</v>
      </c>
      <c r="S67" s="166">
        <v>16</v>
      </c>
      <c r="T67" s="166">
        <v>5</v>
      </c>
      <c r="U67" s="166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2" t="s">
        <v>80</v>
      </c>
      <c r="AD67" s="174">
        <v>0</v>
      </c>
      <c r="AE67" s="174">
        <v>4</v>
      </c>
      <c r="AF67" s="174">
        <v>8</v>
      </c>
      <c r="AG67" s="174">
        <v>3</v>
      </c>
      <c r="AH67" s="174">
        <v>0</v>
      </c>
      <c r="AI67" s="5"/>
      <c r="AJ67" s="172" t="s">
        <v>80</v>
      </c>
      <c r="AK67" s="174">
        <v>0</v>
      </c>
      <c r="AL67" s="174">
        <v>4</v>
      </c>
      <c r="AM67" s="174">
        <v>8</v>
      </c>
      <c r="AN67" s="174">
        <v>3</v>
      </c>
      <c r="AO67" s="174">
        <v>0</v>
      </c>
    </row>
    <row r="68" spans="10:41" ht="16.5" customHeight="1">
      <c r="J68" s="23">
        <v>64</v>
      </c>
      <c r="K68" s="167" t="s">
        <v>29</v>
      </c>
      <c r="L68" s="167" t="s">
        <v>31</v>
      </c>
      <c r="M68" s="167" t="s">
        <v>81</v>
      </c>
      <c r="N68" s="167" t="s">
        <v>15</v>
      </c>
      <c r="O68" s="167" t="s">
        <v>12</v>
      </c>
      <c r="Q68" s="166">
        <v>8</v>
      </c>
      <c r="R68" s="166">
        <v>7</v>
      </c>
      <c r="S68" s="166">
        <v>14</v>
      </c>
      <c r="T68" s="166">
        <v>2</v>
      </c>
      <c r="U68" s="166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2" t="s">
        <v>81</v>
      </c>
      <c r="AD68" s="174">
        <v>0</v>
      </c>
      <c r="AE68" s="174">
        <v>9</v>
      </c>
      <c r="AF68" s="174">
        <v>43</v>
      </c>
      <c r="AG68" s="174">
        <v>12</v>
      </c>
      <c r="AH68" s="174">
        <v>0</v>
      </c>
      <c r="AI68" s="5"/>
      <c r="AJ68" s="172" t="s">
        <v>81</v>
      </c>
      <c r="AK68" s="174">
        <v>0</v>
      </c>
      <c r="AL68" s="174">
        <v>9</v>
      </c>
      <c r="AM68" s="174">
        <v>43</v>
      </c>
      <c r="AN68" s="174">
        <v>12</v>
      </c>
      <c r="AO68" s="174">
        <v>0</v>
      </c>
    </row>
    <row r="69" spans="10:41" ht="16.5" customHeight="1">
      <c r="J69" s="166">
        <v>65</v>
      </c>
      <c r="K69" s="167" t="s">
        <v>95</v>
      </c>
      <c r="L69" s="167" t="s">
        <v>12</v>
      </c>
      <c r="M69" s="167" t="s">
        <v>96</v>
      </c>
      <c r="N69" s="167" t="s">
        <v>84</v>
      </c>
      <c r="O69" s="167" t="s">
        <v>16</v>
      </c>
      <c r="Q69" s="166">
        <v>6</v>
      </c>
      <c r="R69" s="166">
        <v>4</v>
      </c>
      <c r="S69" s="166">
        <v>15</v>
      </c>
      <c r="T69" s="166">
        <v>17</v>
      </c>
      <c r="U69" s="166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2" t="s">
        <v>96</v>
      </c>
      <c r="AD69" s="174">
        <v>0</v>
      </c>
      <c r="AE69" s="174">
        <v>9</v>
      </c>
      <c r="AF69" s="174">
        <v>42</v>
      </c>
      <c r="AG69" s="174">
        <v>13</v>
      </c>
      <c r="AH69" s="174">
        <v>0</v>
      </c>
      <c r="AI69" s="5"/>
      <c r="AJ69" s="172" t="s">
        <v>96</v>
      </c>
      <c r="AK69" s="174">
        <v>0</v>
      </c>
      <c r="AL69" s="174">
        <v>9</v>
      </c>
      <c r="AM69" s="174">
        <v>42</v>
      </c>
      <c r="AN69" s="174">
        <v>13</v>
      </c>
      <c r="AO69" s="174">
        <v>0</v>
      </c>
    </row>
    <row r="70" spans="10:41" ht="16.5" customHeight="1">
      <c r="J70" s="23">
        <v>66</v>
      </c>
      <c r="K70" s="167" t="s">
        <v>29</v>
      </c>
      <c r="L70" s="167" t="s">
        <v>94</v>
      </c>
      <c r="M70" s="167" t="s">
        <v>94</v>
      </c>
      <c r="N70" s="167" t="s">
        <v>12</v>
      </c>
      <c r="O70" s="167" t="s">
        <v>27</v>
      </c>
      <c r="Q70" s="166">
        <v>8</v>
      </c>
      <c r="R70" s="166">
        <v>17</v>
      </c>
      <c r="S70" s="166">
        <v>17</v>
      </c>
      <c r="T70" s="166">
        <v>4</v>
      </c>
      <c r="U70" s="166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2" t="s">
        <v>82</v>
      </c>
      <c r="AD70" s="174">
        <v>0</v>
      </c>
      <c r="AE70" s="174">
        <v>11</v>
      </c>
      <c r="AF70" s="174">
        <v>42</v>
      </c>
      <c r="AG70" s="174">
        <v>11</v>
      </c>
      <c r="AH70" s="174">
        <v>0</v>
      </c>
      <c r="AI70" s="5"/>
      <c r="AJ70" s="172" t="s">
        <v>82</v>
      </c>
      <c r="AK70" s="174">
        <v>0</v>
      </c>
      <c r="AL70" s="174">
        <v>11</v>
      </c>
      <c r="AM70" s="174">
        <v>42</v>
      </c>
      <c r="AN70" s="174">
        <v>11</v>
      </c>
      <c r="AO70" s="174">
        <v>0</v>
      </c>
    </row>
    <row r="71" spans="10:41" ht="16.5" customHeight="1">
      <c r="J71" s="166">
        <v>67</v>
      </c>
      <c r="K71" s="167" t="s">
        <v>13</v>
      </c>
      <c r="L71" s="167" t="s">
        <v>13</v>
      </c>
      <c r="M71" s="167" t="s">
        <v>81</v>
      </c>
      <c r="N71" s="167" t="s">
        <v>13</v>
      </c>
      <c r="O71" s="167" t="s">
        <v>12</v>
      </c>
      <c r="Q71" s="166">
        <v>5</v>
      </c>
      <c r="R71" s="166">
        <v>5</v>
      </c>
      <c r="S71" s="166">
        <v>14</v>
      </c>
      <c r="T71" s="166">
        <v>5</v>
      </c>
      <c r="U71" s="166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2" t="s">
        <v>94</v>
      </c>
      <c r="AD71" s="174">
        <v>0</v>
      </c>
      <c r="AE71" s="174">
        <v>10</v>
      </c>
      <c r="AF71" s="174">
        <v>44</v>
      </c>
      <c r="AG71" s="174">
        <v>11</v>
      </c>
      <c r="AH71" s="174">
        <v>0</v>
      </c>
      <c r="AI71" s="5"/>
      <c r="AJ71" s="172" t="s">
        <v>94</v>
      </c>
      <c r="AK71" s="174">
        <v>0</v>
      </c>
      <c r="AL71" s="174">
        <v>10</v>
      </c>
      <c r="AM71" s="174">
        <v>44</v>
      </c>
      <c r="AN71" s="174">
        <v>11</v>
      </c>
      <c r="AO71" s="174">
        <v>0</v>
      </c>
    </row>
    <row r="72" spans="10:41" ht="16.5" customHeight="1">
      <c r="J72" s="23">
        <v>68</v>
      </c>
      <c r="K72" s="167" t="s">
        <v>29</v>
      </c>
      <c r="L72" s="167" t="s">
        <v>28</v>
      </c>
      <c r="M72" s="167" t="s">
        <v>94</v>
      </c>
      <c r="N72" s="167" t="s">
        <v>87</v>
      </c>
      <c r="O72" s="167" t="s">
        <v>16</v>
      </c>
      <c r="Q72" s="166">
        <v>8</v>
      </c>
      <c r="R72" s="166">
        <v>9</v>
      </c>
      <c r="S72" s="166">
        <v>17</v>
      </c>
      <c r="T72" s="166">
        <v>19</v>
      </c>
      <c r="U72" s="166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2" t="s">
        <v>85</v>
      </c>
      <c r="AD72" s="174">
        <v>0</v>
      </c>
      <c r="AE72" s="174">
        <v>4</v>
      </c>
      <c r="AF72" s="174">
        <v>6</v>
      </c>
      <c r="AG72" s="174">
        <v>2</v>
      </c>
      <c r="AH72" s="174">
        <v>0</v>
      </c>
      <c r="AI72" s="5"/>
      <c r="AJ72" s="172" t="s">
        <v>85</v>
      </c>
      <c r="AK72" s="174">
        <v>0</v>
      </c>
      <c r="AL72" s="174">
        <v>4</v>
      </c>
      <c r="AM72" s="174">
        <v>6</v>
      </c>
      <c r="AN72" s="174">
        <v>2</v>
      </c>
      <c r="AO72" s="174">
        <v>0</v>
      </c>
    </row>
    <row r="73" spans="10:41" ht="16.5" customHeight="1">
      <c r="J73" s="166">
        <v>69</v>
      </c>
      <c r="K73" s="167" t="s">
        <v>17</v>
      </c>
      <c r="L73" s="167" t="s">
        <v>25</v>
      </c>
      <c r="M73" s="167" t="s">
        <v>96</v>
      </c>
      <c r="N73" s="167" t="s">
        <v>30</v>
      </c>
      <c r="O73" s="167" t="s">
        <v>27</v>
      </c>
      <c r="Q73" s="166">
        <v>7</v>
      </c>
      <c r="R73" s="166">
        <v>8</v>
      </c>
      <c r="S73" s="166">
        <v>15</v>
      </c>
      <c r="T73" s="166">
        <v>10</v>
      </c>
      <c r="U73" s="166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2" t="s">
        <v>87</v>
      </c>
      <c r="AD73" s="174">
        <v>0</v>
      </c>
      <c r="AE73" s="174">
        <v>3</v>
      </c>
      <c r="AF73" s="174">
        <v>9</v>
      </c>
      <c r="AG73" s="174">
        <v>3</v>
      </c>
      <c r="AH73" s="174">
        <v>0</v>
      </c>
      <c r="AI73" s="5"/>
      <c r="AJ73" s="172" t="s">
        <v>87</v>
      </c>
      <c r="AK73" s="174">
        <v>0</v>
      </c>
      <c r="AL73" s="174">
        <v>3</v>
      </c>
      <c r="AM73" s="174">
        <v>9</v>
      </c>
      <c r="AN73" s="174">
        <v>3</v>
      </c>
      <c r="AO73" s="174">
        <v>0</v>
      </c>
    </row>
    <row r="74" spans="10:41" ht="16.5" customHeight="1">
      <c r="J74" s="23">
        <v>70</v>
      </c>
      <c r="K74" s="167" t="s">
        <v>29</v>
      </c>
      <c r="L74" s="167" t="s">
        <v>95</v>
      </c>
      <c r="M74" s="167" t="s">
        <v>94</v>
      </c>
      <c r="N74" s="167" t="s">
        <v>83</v>
      </c>
      <c r="O74" s="167" t="s">
        <v>13</v>
      </c>
      <c r="Q74" s="166">
        <v>8</v>
      </c>
      <c r="R74" s="166">
        <v>6</v>
      </c>
      <c r="S74" s="166">
        <v>17</v>
      </c>
      <c r="T74" s="166">
        <v>16</v>
      </c>
      <c r="U74" s="166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7">
        <v>199</v>
      </c>
      <c r="AE74" s="97">
        <v>208</v>
      </c>
      <c r="AF74" s="97">
        <v>198</v>
      </c>
      <c r="AG74" s="97">
        <v>207</v>
      </c>
      <c r="AH74" s="97">
        <v>198</v>
      </c>
      <c r="AI74" s="5"/>
      <c r="AK74" s="97">
        <v>199</v>
      </c>
      <c r="AL74" s="97">
        <v>208</v>
      </c>
      <c r="AM74" s="97">
        <v>198</v>
      </c>
      <c r="AN74" s="97">
        <v>207</v>
      </c>
      <c r="AO74" s="97">
        <v>198</v>
      </c>
    </row>
    <row r="75" spans="10:41" ht="16.5" customHeight="1">
      <c r="J75" s="166">
        <v>71</v>
      </c>
      <c r="K75" s="167" t="s">
        <v>17</v>
      </c>
      <c r="L75" s="167" t="s">
        <v>12</v>
      </c>
      <c r="M75" s="167" t="s">
        <v>80</v>
      </c>
      <c r="N75" s="167" t="s">
        <v>95</v>
      </c>
      <c r="O75" s="167" t="s">
        <v>28</v>
      </c>
      <c r="Q75" s="166">
        <v>7</v>
      </c>
      <c r="R75" s="166">
        <v>4</v>
      </c>
      <c r="S75" s="166">
        <v>13</v>
      </c>
      <c r="T75" s="166">
        <v>6</v>
      </c>
      <c r="U75" s="166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7" t="s">
        <v>31</v>
      </c>
      <c r="L76" s="167" t="s">
        <v>25</v>
      </c>
      <c r="M76" s="167" t="s">
        <v>94</v>
      </c>
      <c r="N76" s="167" t="s">
        <v>29</v>
      </c>
      <c r="O76" s="167" t="s">
        <v>95</v>
      </c>
      <c r="Q76" s="166">
        <v>7</v>
      </c>
      <c r="R76" s="166">
        <v>8</v>
      </c>
      <c r="S76" s="166">
        <v>17</v>
      </c>
      <c r="T76" s="166">
        <v>8</v>
      </c>
      <c r="U76" s="166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6">
        <v>73</v>
      </c>
      <c r="K77" s="167" t="s">
        <v>95</v>
      </c>
      <c r="L77" s="167" t="s">
        <v>12</v>
      </c>
      <c r="M77" s="167" t="s">
        <v>78</v>
      </c>
      <c r="N77" s="167" t="s">
        <v>80</v>
      </c>
      <c r="O77" s="167" t="s">
        <v>30</v>
      </c>
      <c r="Q77" s="166">
        <v>6</v>
      </c>
      <c r="R77" s="166">
        <v>4</v>
      </c>
      <c r="S77" s="166">
        <v>11</v>
      </c>
      <c r="T77" s="166">
        <v>13</v>
      </c>
      <c r="U77" s="166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7" t="s">
        <v>31</v>
      </c>
      <c r="L78" s="167" t="s">
        <v>15</v>
      </c>
      <c r="M78" s="167" t="s">
        <v>81</v>
      </c>
      <c r="N78" s="167" t="s">
        <v>29</v>
      </c>
      <c r="O78" s="167" t="s">
        <v>31</v>
      </c>
      <c r="Q78" s="166">
        <v>7</v>
      </c>
      <c r="R78" s="166">
        <v>2</v>
      </c>
      <c r="S78" s="166">
        <v>14</v>
      </c>
      <c r="T78" s="166">
        <v>8</v>
      </c>
      <c r="U78" s="166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6">
        <v>75</v>
      </c>
      <c r="K79" s="167" t="s">
        <v>29</v>
      </c>
      <c r="L79" s="167" t="s">
        <v>17</v>
      </c>
      <c r="M79" s="167" t="s">
        <v>82</v>
      </c>
      <c r="N79" s="167" t="s">
        <v>13</v>
      </c>
      <c r="O79" s="167" t="s">
        <v>13</v>
      </c>
      <c r="Q79" s="166">
        <v>8</v>
      </c>
      <c r="R79" s="166">
        <v>7</v>
      </c>
      <c r="S79" s="166">
        <v>16</v>
      </c>
      <c r="T79" s="166">
        <v>5</v>
      </c>
      <c r="U79" s="166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7" t="s">
        <v>31</v>
      </c>
      <c r="L80" s="167" t="s">
        <v>293</v>
      </c>
      <c r="M80" s="167" t="s">
        <v>80</v>
      </c>
      <c r="N80" s="167" t="s">
        <v>28</v>
      </c>
      <c r="O80" s="167" t="s">
        <v>95</v>
      </c>
      <c r="Q80" s="166">
        <v>7</v>
      </c>
      <c r="R80" s="166">
        <v>6</v>
      </c>
      <c r="S80" s="166">
        <v>13</v>
      </c>
      <c r="T80" s="166">
        <v>9</v>
      </c>
      <c r="U80" s="166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6">
        <v>77</v>
      </c>
      <c r="K81" s="167" t="s">
        <v>29</v>
      </c>
      <c r="L81" s="167" t="s">
        <v>31</v>
      </c>
      <c r="M81" s="167" t="s">
        <v>81</v>
      </c>
      <c r="N81" s="167" t="s">
        <v>12</v>
      </c>
      <c r="O81" s="167" t="s">
        <v>31</v>
      </c>
      <c r="Q81" s="166">
        <v>8</v>
      </c>
      <c r="R81" s="166">
        <v>7</v>
      </c>
      <c r="S81" s="166">
        <v>14</v>
      </c>
      <c r="T81" s="166">
        <v>4</v>
      </c>
      <c r="U81" s="166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7" t="s">
        <v>31</v>
      </c>
      <c r="L82" s="167" t="s">
        <v>85</v>
      </c>
      <c r="M82" s="167" t="s">
        <v>82</v>
      </c>
      <c r="N82" s="167" t="s">
        <v>17</v>
      </c>
      <c r="O82" s="167" t="s">
        <v>30</v>
      </c>
      <c r="Q82" s="166">
        <v>7</v>
      </c>
      <c r="R82" s="166">
        <v>18</v>
      </c>
      <c r="S82" s="166">
        <v>16</v>
      </c>
      <c r="T82" s="166">
        <v>7</v>
      </c>
      <c r="U82" s="166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6">
        <v>79</v>
      </c>
      <c r="K83" s="167" t="s">
        <v>95</v>
      </c>
      <c r="L83" s="167" t="s">
        <v>13</v>
      </c>
      <c r="M83" s="167" t="s">
        <v>81</v>
      </c>
      <c r="N83" s="167" t="s">
        <v>13</v>
      </c>
      <c r="O83" s="167" t="s">
        <v>15</v>
      </c>
      <c r="Q83" s="166">
        <v>6</v>
      </c>
      <c r="R83" s="166">
        <v>5</v>
      </c>
      <c r="S83" s="166">
        <v>14</v>
      </c>
      <c r="T83" s="166">
        <v>5</v>
      </c>
      <c r="U83" s="166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7" t="s">
        <v>25</v>
      </c>
      <c r="L84" s="167" t="s">
        <v>28</v>
      </c>
      <c r="M84" s="167" t="s">
        <v>94</v>
      </c>
      <c r="N84" s="167" t="s">
        <v>29</v>
      </c>
      <c r="O84" s="167" t="s">
        <v>12</v>
      </c>
      <c r="Q84" s="166">
        <v>8</v>
      </c>
      <c r="R84" s="166">
        <v>9</v>
      </c>
      <c r="S84" s="166">
        <v>17</v>
      </c>
      <c r="T84" s="166">
        <v>8</v>
      </c>
      <c r="U84" s="166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6">
        <v>81</v>
      </c>
      <c r="K85" s="167" t="s">
        <v>30</v>
      </c>
      <c r="L85" s="167" t="s">
        <v>95</v>
      </c>
      <c r="M85" s="167" t="s">
        <v>96</v>
      </c>
      <c r="N85" s="167" t="s">
        <v>17</v>
      </c>
      <c r="O85" s="167" t="s">
        <v>31</v>
      </c>
      <c r="Q85" s="166">
        <v>10</v>
      </c>
      <c r="R85" s="166">
        <v>6</v>
      </c>
      <c r="S85" s="166">
        <v>15</v>
      </c>
      <c r="T85" s="166">
        <v>7</v>
      </c>
      <c r="U85" s="166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7" t="s">
        <v>13</v>
      </c>
      <c r="L86" s="167" t="s">
        <v>31</v>
      </c>
      <c r="M86" s="167" t="s">
        <v>81</v>
      </c>
      <c r="N86" s="167" t="s">
        <v>30</v>
      </c>
      <c r="O86" s="167" t="s">
        <v>29</v>
      </c>
      <c r="Q86" s="166">
        <v>5</v>
      </c>
      <c r="R86" s="166">
        <v>7</v>
      </c>
      <c r="S86" s="166">
        <v>14</v>
      </c>
      <c r="T86" s="166">
        <v>10</v>
      </c>
      <c r="U86" s="166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6">
        <v>83</v>
      </c>
      <c r="K87" s="167" t="s">
        <v>31</v>
      </c>
      <c r="L87" s="167" t="s">
        <v>96</v>
      </c>
      <c r="M87" s="167" t="s">
        <v>96</v>
      </c>
      <c r="N87" s="167" t="s">
        <v>28</v>
      </c>
      <c r="O87" s="167" t="s">
        <v>95</v>
      </c>
      <c r="Q87" s="166">
        <v>7</v>
      </c>
      <c r="R87" s="166">
        <v>15</v>
      </c>
      <c r="S87" s="166">
        <v>15</v>
      </c>
      <c r="T87" s="166">
        <v>9</v>
      </c>
      <c r="U87" s="166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7" t="s">
        <v>29</v>
      </c>
      <c r="L88" s="167" t="s">
        <v>31</v>
      </c>
      <c r="M88" s="167" t="s">
        <v>94</v>
      </c>
      <c r="N88" s="167" t="s">
        <v>12</v>
      </c>
      <c r="O88" s="167" t="s">
        <v>13</v>
      </c>
      <c r="Q88" s="166">
        <v>8</v>
      </c>
      <c r="R88" s="166">
        <v>7</v>
      </c>
      <c r="S88" s="166">
        <v>17</v>
      </c>
      <c r="T88" s="166">
        <v>4</v>
      </c>
      <c r="U88" s="166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6">
        <v>85</v>
      </c>
      <c r="K89" s="167" t="s">
        <v>13</v>
      </c>
      <c r="L89" s="167" t="s">
        <v>12</v>
      </c>
      <c r="M89" s="167" t="s">
        <v>81</v>
      </c>
      <c r="N89" s="167" t="s">
        <v>14</v>
      </c>
      <c r="O89" s="167" t="s">
        <v>30</v>
      </c>
      <c r="Q89" s="166">
        <v>5</v>
      </c>
      <c r="R89" s="166">
        <v>4</v>
      </c>
      <c r="S89" s="166">
        <v>14</v>
      </c>
      <c r="T89" s="166">
        <v>1</v>
      </c>
      <c r="U89" s="166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7" t="s">
        <v>31</v>
      </c>
      <c r="L90" s="167" t="s">
        <v>29</v>
      </c>
      <c r="M90" s="167" t="s">
        <v>96</v>
      </c>
      <c r="N90" s="167" t="s">
        <v>13</v>
      </c>
      <c r="O90" s="167" t="s">
        <v>31</v>
      </c>
      <c r="Q90" s="166">
        <v>7</v>
      </c>
      <c r="R90" s="166">
        <v>8</v>
      </c>
      <c r="S90" s="166">
        <v>15</v>
      </c>
      <c r="T90" s="166">
        <v>5</v>
      </c>
      <c r="U90" s="166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6">
        <v>87</v>
      </c>
      <c r="K91" s="167" t="s">
        <v>95</v>
      </c>
      <c r="L91" s="167" t="s">
        <v>95</v>
      </c>
      <c r="M91" s="167" t="s">
        <v>81</v>
      </c>
      <c r="N91" s="167" t="s">
        <v>29</v>
      </c>
      <c r="O91" s="167" t="s">
        <v>16</v>
      </c>
      <c r="Q91" s="166">
        <v>6</v>
      </c>
      <c r="R91" s="166">
        <v>6</v>
      </c>
      <c r="S91" s="166">
        <v>14</v>
      </c>
      <c r="T91" s="166">
        <v>8</v>
      </c>
      <c r="U91" s="166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7" t="s">
        <v>13</v>
      </c>
      <c r="L92" s="167" t="s">
        <v>81</v>
      </c>
      <c r="M92" s="167" t="s">
        <v>79</v>
      </c>
      <c r="N92" s="167" t="s">
        <v>16</v>
      </c>
      <c r="O92" s="167" t="s">
        <v>28</v>
      </c>
      <c r="Q92" s="166">
        <v>5</v>
      </c>
      <c r="R92" s="166">
        <v>14</v>
      </c>
      <c r="S92" s="166">
        <v>12</v>
      </c>
      <c r="T92" s="166">
        <v>3</v>
      </c>
      <c r="U92" s="166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6">
        <v>89</v>
      </c>
      <c r="K93" s="167" t="s">
        <v>30</v>
      </c>
      <c r="L93" s="167" t="s">
        <v>31</v>
      </c>
      <c r="M93" s="167" t="s">
        <v>82</v>
      </c>
      <c r="N93" s="167" t="s">
        <v>95</v>
      </c>
      <c r="O93" s="167" t="s">
        <v>30</v>
      </c>
      <c r="Q93" s="166">
        <v>10</v>
      </c>
      <c r="R93" s="166">
        <v>7</v>
      </c>
      <c r="S93" s="166">
        <v>16</v>
      </c>
      <c r="T93" s="166">
        <v>6</v>
      </c>
      <c r="U93" s="166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7" t="s">
        <v>29</v>
      </c>
      <c r="L94" s="167" t="s">
        <v>29</v>
      </c>
      <c r="M94" s="167" t="s">
        <v>94</v>
      </c>
      <c r="N94" s="167" t="s">
        <v>79</v>
      </c>
      <c r="O94" s="167" t="s">
        <v>14</v>
      </c>
      <c r="Q94" s="166">
        <v>8</v>
      </c>
      <c r="R94" s="166">
        <v>8</v>
      </c>
      <c r="S94" s="166">
        <v>17</v>
      </c>
      <c r="T94" s="166">
        <v>12</v>
      </c>
      <c r="U94" s="166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6">
        <v>91</v>
      </c>
      <c r="K95" s="167" t="s">
        <v>95</v>
      </c>
      <c r="L95" s="167" t="s">
        <v>30</v>
      </c>
      <c r="M95" s="167" t="s">
        <v>82</v>
      </c>
      <c r="N95" s="167" t="s">
        <v>78</v>
      </c>
      <c r="O95" s="167" t="s">
        <v>29</v>
      </c>
      <c r="Q95" s="166">
        <v>6</v>
      </c>
      <c r="R95" s="166">
        <v>10</v>
      </c>
      <c r="S95" s="166">
        <v>16</v>
      </c>
      <c r="T95" s="166">
        <v>11</v>
      </c>
      <c r="U95" s="166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7" t="s">
        <v>13</v>
      </c>
      <c r="L96" s="167" t="s">
        <v>95</v>
      </c>
      <c r="M96" s="167" t="s">
        <v>94</v>
      </c>
      <c r="N96" s="167" t="s">
        <v>14</v>
      </c>
      <c r="O96" s="167" t="s">
        <v>13</v>
      </c>
      <c r="Q96" s="166">
        <v>5</v>
      </c>
      <c r="R96" s="166">
        <v>6</v>
      </c>
      <c r="S96" s="166">
        <v>17</v>
      </c>
      <c r="T96" s="166">
        <v>1</v>
      </c>
      <c r="U96" s="166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6">
        <v>93</v>
      </c>
      <c r="K97" s="167" t="s">
        <v>31</v>
      </c>
      <c r="L97" s="167" t="s">
        <v>28</v>
      </c>
      <c r="M97" s="167" t="s">
        <v>81</v>
      </c>
      <c r="N97" s="167" t="s">
        <v>29</v>
      </c>
      <c r="O97" s="167" t="s">
        <v>30</v>
      </c>
      <c r="Q97" s="166">
        <v>7</v>
      </c>
      <c r="R97" s="166">
        <v>9</v>
      </c>
      <c r="S97" s="166">
        <v>14</v>
      </c>
      <c r="T97" s="166">
        <v>8</v>
      </c>
      <c r="U97" s="166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7" t="s">
        <v>29</v>
      </c>
      <c r="L98" s="167" t="s">
        <v>85</v>
      </c>
      <c r="M98" s="167" t="s">
        <v>82</v>
      </c>
      <c r="N98" s="167" t="s">
        <v>31</v>
      </c>
      <c r="O98" s="167" t="s">
        <v>13</v>
      </c>
      <c r="Q98" s="166">
        <v>8</v>
      </c>
      <c r="R98" s="166">
        <v>18</v>
      </c>
      <c r="S98" s="166">
        <v>16</v>
      </c>
      <c r="T98" s="166">
        <v>7</v>
      </c>
      <c r="U98" s="166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6">
        <v>95</v>
      </c>
      <c r="K99" s="167" t="s">
        <v>95</v>
      </c>
      <c r="L99" s="167" t="s">
        <v>15</v>
      </c>
      <c r="M99" s="167" t="s">
        <v>94</v>
      </c>
      <c r="N99" s="167" t="s">
        <v>80</v>
      </c>
      <c r="O99" s="167" t="s">
        <v>21</v>
      </c>
      <c r="Q99" s="166">
        <v>6</v>
      </c>
      <c r="R99" s="166">
        <v>2</v>
      </c>
      <c r="S99" s="166">
        <v>17</v>
      </c>
      <c r="T99" s="166">
        <v>13</v>
      </c>
      <c r="U99" s="166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7" t="s">
        <v>13</v>
      </c>
      <c r="L100" s="167" t="s">
        <v>30</v>
      </c>
      <c r="M100" s="167" t="s">
        <v>96</v>
      </c>
      <c r="N100" s="167" t="s">
        <v>29</v>
      </c>
      <c r="O100" s="167" t="s">
        <v>29</v>
      </c>
      <c r="Q100" s="166">
        <v>5</v>
      </c>
      <c r="R100" s="166">
        <v>10</v>
      </c>
      <c r="S100" s="166">
        <v>15</v>
      </c>
      <c r="T100" s="166">
        <v>8</v>
      </c>
      <c r="U100" s="166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6">
        <v>97</v>
      </c>
      <c r="K101" s="167" t="s">
        <v>31</v>
      </c>
      <c r="L101" s="167" t="s">
        <v>28</v>
      </c>
      <c r="M101" s="167" t="s">
        <v>94</v>
      </c>
      <c r="N101" s="167" t="s">
        <v>79</v>
      </c>
      <c r="O101" s="167" t="s">
        <v>28</v>
      </c>
      <c r="Q101" s="166">
        <v>7</v>
      </c>
      <c r="R101" s="166">
        <v>9</v>
      </c>
      <c r="S101" s="166">
        <v>17</v>
      </c>
      <c r="T101" s="166">
        <v>12</v>
      </c>
      <c r="U101" s="166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7" t="s">
        <v>15</v>
      </c>
      <c r="L102" s="167" t="s">
        <v>31</v>
      </c>
      <c r="M102" s="167" t="s">
        <v>96</v>
      </c>
      <c r="N102" s="167" t="s">
        <v>28</v>
      </c>
      <c r="O102" s="167" t="s">
        <v>15</v>
      </c>
      <c r="Q102" s="166">
        <v>2</v>
      </c>
      <c r="R102" s="166">
        <v>7</v>
      </c>
      <c r="S102" s="166">
        <v>15</v>
      </c>
      <c r="T102" s="166">
        <v>9</v>
      </c>
      <c r="U102" s="166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6">
        <v>99</v>
      </c>
      <c r="K103" s="167" t="s">
        <v>31</v>
      </c>
      <c r="L103" s="167" t="s">
        <v>80</v>
      </c>
      <c r="M103" s="167" t="s">
        <v>94</v>
      </c>
      <c r="N103" s="167" t="s">
        <v>31</v>
      </c>
      <c r="O103" s="167" t="s">
        <v>29</v>
      </c>
      <c r="Q103" s="166">
        <v>7</v>
      </c>
      <c r="R103" s="166">
        <v>13</v>
      </c>
      <c r="S103" s="166">
        <v>17</v>
      </c>
      <c r="T103" s="166">
        <v>7</v>
      </c>
      <c r="U103" s="166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7" t="s">
        <v>13</v>
      </c>
      <c r="L104" s="167" t="s">
        <v>82</v>
      </c>
      <c r="M104" s="167" t="s">
        <v>81</v>
      </c>
      <c r="N104" s="167" t="s">
        <v>79</v>
      </c>
      <c r="O104" s="167" t="s">
        <v>28</v>
      </c>
      <c r="Q104" s="166">
        <v>5</v>
      </c>
      <c r="R104" s="166">
        <v>16</v>
      </c>
      <c r="S104" s="166">
        <v>14</v>
      </c>
      <c r="T104" s="166">
        <v>12</v>
      </c>
      <c r="U104" s="166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7" t="s">
        <v>25</v>
      </c>
      <c r="L105" s="167" t="s">
        <v>30</v>
      </c>
      <c r="M105" s="167" t="s">
        <v>96</v>
      </c>
      <c r="N105" s="167" t="s">
        <v>85</v>
      </c>
      <c r="O105" s="167" t="s">
        <v>29</v>
      </c>
      <c r="Q105" s="166">
        <v>8</v>
      </c>
      <c r="R105" s="166">
        <v>10</v>
      </c>
      <c r="S105" s="166">
        <v>15</v>
      </c>
      <c r="T105" s="166">
        <v>18</v>
      </c>
      <c r="U105" s="166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6">
        <v>102</v>
      </c>
      <c r="K106" s="167" t="s">
        <v>25</v>
      </c>
      <c r="L106" s="167" t="s">
        <v>31</v>
      </c>
      <c r="M106" s="167" t="s">
        <v>85</v>
      </c>
      <c r="N106" s="167" t="s">
        <v>12</v>
      </c>
      <c r="O106" s="167" t="s">
        <v>15</v>
      </c>
      <c r="Q106" s="166">
        <v>8</v>
      </c>
      <c r="R106" s="166">
        <v>7</v>
      </c>
      <c r="S106" s="166">
        <v>18</v>
      </c>
      <c r="T106" s="166">
        <v>4</v>
      </c>
      <c r="U106" s="166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7" t="s">
        <v>31</v>
      </c>
      <c r="L107" s="167" t="s">
        <v>82</v>
      </c>
      <c r="M107" s="167" t="s">
        <v>94</v>
      </c>
      <c r="N107" s="167" t="s">
        <v>85</v>
      </c>
      <c r="O107" s="167" t="s">
        <v>28</v>
      </c>
      <c r="Q107" s="166">
        <v>7</v>
      </c>
      <c r="R107" s="166">
        <v>16</v>
      </c>
      <c r="S107" s="166">
        <v>17</v>
      </c>
      <c r="T107" s="166">
        <v>18</v>
      </c>
      <c r="U107" s="166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6">
        <v>104</v>
      </c>
      <c r="K108" s="167" t="s">
        <v>95</v>
      </c>
      <c r="L108" s="167" t="s">
        <v>31</v>
      </c>
      <c r="M108" s="167" t="s">
        <v>96</v>
      </c>
      <c r="N108" s="167" t="s">
        <v>15</v>
      </c>
      <c r="O108" s="167" t="s">
        <v>30</v>
      </c>
      <c r="Q108" s="166">
        <v>6</v>
      </c>
      <c r="R108" s="166">
        <v>7</v>
      </c>
      <c r="S108" s="166">
        <v>15</v>
      </c>
      <c r="T108" s="166">
        <v>2</v>
      </c>
      <c r="U108" s="166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7" t="s">
        <v>31</v>
      </c>
      <c r="L109" s="167" t="s">
        <v>82</v>
      </c>
      <c r="M109" s="167" t="s">
        <v>94</v>
      </c>
      <c r="N109" s="167" t="s">
        <v>29</v>
      </c>
      <c r="O109" s="167" t="s">
        <v>16</v>
      </c>
      <c r="Q109" s="166">
        <v>7</v>
      </c>
      <c r="R109" s="166">
        <v>16</v>
      </c>
      <c r="S109" s="166">
        <v>17</v>
      </c>
      <c r="T109" s="166">
        <v>8</v>
      </c>
      <c r="U109" s="166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6">
        <v>106</v>
      </c>
      <c r="K110" s="167" t="s">
        <v>13</v>
      </c>
      <c r="L110" s="167" t="s">
        <v>87</v>
      </c>
      <c r="M110" s="167" t="s">
        <v>81</v>
      </c>
      <c r="N110" s="167" t="s">
        <v>12</v>
      </c>
      <c r="O110" s="167" t="s">
        <v>29</v>
      </c>
      <c r="Q110" s="166">
        <v>5</v>
      </c>
      <c r="R110" s="166">
        <v>19</v>
      </c>
      <c r="S110" s="166">
        <v>14</v>
      </c>
      <c r="T110" s="166">
        <v>4</v>
      </c>
      <c r="U110" s="166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7" t="s">
        <v>31</v>
      </c>
      <c r="L111" s="167" t="s">
        <v>16</v>
      </c>
      <c r="M111" s="167" t="s">
        <v>82</v>
      </c>
      <c r="N111" s="167" t="s">
        <v>78</v>
      </c>
      <c r="O111" s="167" t="s">
        <v>95</v>
      </c>
      <c r="Q111" s="166">
        <v>7</v>
      </c>
      <c r="R111" s="166">
        <v>3</v>
      </c>
      <c r="S111" s="166">
        <v>16</v>
      </c>
      <c r="T111" s="166">
        <v>11</v>
      </c>
      <c r="U111" s="166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6">
        <v>108</v>
      </c>
      <c r="K112" s="167" t="s">
        <v>13</v>
      </c>
      <c r="L112" s="167" t="s">
        <v>78</v>
      </c>
      <c r="M112" s="167" t="s">
        <v>96</v>
      </c>
      <c r="N112" s="167" t="s">
        <v>16</v>
      </c>
      <c r="O112" s="167" t="s">
        <v>31</v>
      </c>
      <c r="Q112" s="166">
        <v>5</v>
      </c>
      <c r="R112" s="166">
        <v>11</v>
      </c>
      <c r="S112" s="166">
        <v>15</v>
      </c>
      <c r="T112" s="166">
        <v>3</v>
      </c>
      <c r="U112" s="166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7" t="s">
        <v>25</v>
      </c>
      <c r="L113" s="167" t="s">
        <v>12</v>
      </c>
      <c r="M113" s="167" t="s">
        <v>87</v>
      </c>
      <c r="N113" s="167" t="s">
        <v>16</v>
      </c>
      <c r="O113" s="167" t="s">
        <v>16</v>
      </c>
      <c r="Q113" s="166">
        <v>8</v>
      </c>
      <c r="R113" s="166">
        <v>4</v>
      </c>
      <c r="S113" s="166">
        <v>19</v>
      </c>
      <c r="T113" s="166">
        <v>3</v>
      </c>
      <c r="U113" s="166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6">
        <v>110</v>
      </c>
      <c r="K114" s="167" t="s">
        <v>25</v>
      </c>
      <c r="L114" s="167" t="s">
        <v>31</v>
      </c>
      <c r="M114" s="167" t="s">
        <v>82</v>
      </c>
      <c r="N114" s="167" t="s">
        <v>13</v>
      </c>
      <c r="O114" s="167" t="s">
        <v>29</v>
      </c>
      <c r="Q114" s="166">
        <v>8</v>
      </c>
      <c r="R114" s="166">
        <v>7</v>
      </c>
      <c r="S114" s="166">
        <v>16</v>
      </c>
      <c r="T114" s="166">
        <v>5</v>
      </c>
      <c r="U114" s="166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7" t="s">
        <v>13</v>
      </c>
      <c r="L115" s="167" t="s">
        <v>12</v>
      </c>
      <c r="M115" s="167" t="s">
        <v>96</v>
      </c>
      <c r="N115" s="167" t="s">
        <v>15</v>
      </c>
      <c r="O115" s="167" t="s">
        <v>15</v>
      </c>
      <c r="Q115" s="166">
        <v>5</v>
      </c>
      <c r="R115" s="166">
        <v>4</v>
      </c>
      <c r="S115" s="166">
        <v>15</v>
      </c>
      <c r="T115" s="166">
        <v>2</v>
      </c>
      <c r="U115" s="166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6">
        <v>112</v>
      </c>
      <c r="K116" s="167" t="s">
        <v>31</v>
      </c>
      <c r="L116" s="167" t="s">
        <v>82</v>
      </c>
      <c r="M116" s="167" t="s">
        <v>79</v>
      </c>
      <c r="N116" s="167" t="s">
        <v>28</v>
      </c>
      <c r="O116" s="167" t="s">
        <v>28</v>
      </c>
      <c r="Q116" s="166">
        <v>7</v>
      </c>
      <c r="R116" s="166">
        <v>16</v>
      </c>
      <c r="S116" s="166">
        <v>12</v>
      </c>
      <c r="T116" s="166">
        <v>9</v>
      </c>
      <c r="U116" s="166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7" t="s">
        <v>25</v>
      </c>
      <c r="L117" s="167" t="s">
        <v>16</v>
      </c>
      <c r="M117" s="167" t="s">
        <v>81</v>
      </c>
      <c r="N117" s="167" t="s">
        <v>95</v>
      </c>
      <c r="O117" s="167" t="s">
        <v>14</v>
      </c>
      <c r="Q117" s="166">
        <v>8</v>
      </c>
      <c r="R117" s="166">
        <v>3</v>
      </c>
      <c r="S117" s="166">
        <v>14</v>
      </c>
      <c r="T117" s="166">
        <v>6</v>
      </c>
      <c r="U117" s="166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6">
        <v>114</v>
      </c>
      <c r="K118" s="167" t="s">
        <v>31</v>
      </c>
      <c r="L118" s="167" t="s">
        <v>17</v>
      </c>
      <c r="M118" s="167" t="s">
        <v>82</v>
      </c>
      <c r="N118" s="167" t="s">
        <v>13</v>
      </c>
      <c r="O118" s="167" t="s">
        <v>16</v>
      </c>
      <c r="Q118" s="166">
        <v>7</v>
      </c>
      <c r="R118" s="166">
        <v>7</v>
      </c>
      <c r="S118" s="166">
        <v>16</v>
      </c>
      <c r="T118" s="166">
        <v>5</v>
      </c>
      <c r="U118" s="166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7" t="s">
        <v>13</v>
      </c>
      <c r="L119" s="167" t="s">
        <v>16</v>
      </c>
      <c r="M119" s="167" t="s">
        <v>81</v>
      </c>
      <c r="N119" s="167" t="s">
        <v>28</v>
      </c>
      <c r="O119" s="167" t="s">
        <v>26</v>
      </c>
      <c r="Q119" s="166">
        <v>5</v>
      </c>
      <c r="R119" s="166">
        <v>3</v>
      </c>
      <c r="S119" s="166">
        <v>14</v>
      </c>
      <c r="T119" s="166">
        <v>9</v>
      </c>
      <c r="U119" s="166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6">
        <v>116</v>
      </c>
      <c r="K120" s="167" t="s">
        <v>31</v>
      </c>
      <c r="L120" s="167" t="s">
        <v>17</v>
      </c>
      <c r="M120" s="167" t="s">
        <v>96</v>
      </c>
      <c r="N120" s="167" t="s">
        <v>29</v>
      </c>
      <c r="O120" s="167" t="s">
        <v>15</v>
      </c>
      <c r="Q120" s="166">
        <v>7</v>
      </c>
      <c r="R120" s="166">
        <v>7</v>
      </c>
      <c r="S120" s="166">
        <v>15</v>
      </c>
      <c r="T120" s="166">
        <v>8</v>
      </c>
      <c r="U120" s="166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7" t="s">
        <v>29</v>
      </c>
      <c r="L121" s="167" t="s">
        <v>12</v>
      </c>
      <c r="M121" s="167" t="s">
        <v>82</v>
      </c>
      <c r="N121" s="167" t="s">
        <v>31</v>
      </c>
      <c r="O121" s="167" t="s">
        <v>12</v>
      </c>
      <c r="Q121" s="166">
        <v>8</v>
      </c>
      <c r="R121" s="166">
        <v>4</v>
      </c>
      <c r="S121" s="166">
        <v>16</v>
      </c>
      <c r="T121" s="166">
        <v>7</v>
      </c>
      <c r="U121" s="166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6">
        <v>118</v>
      </c>
      <c r="K122" s="167" t="s">
        <v>95</v>
      </c>
      <c r="L122" s="167" t="s">
        <v>96</v>
      </c>
      <c r="M122" s="167" t="s">
        <v>94</v>
      </c>
      <c r="N122" s="167" t="s">
        <v>13</v>
      </c>
      <c r="O122" s="167" t="s">
        <v>31</v>
      </c>
      <c r="Q122" s="166">
        <v>6</v>
      </c>
      <c r="R122" s="166">
        <v>15</v>
      </c>
      <c r="S122" s="166">
        <v>17</v>
      </c>
      <c r="T122" s="166">
        <v>5</v>
      </c>
      <c r="U122" s="166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7" t="s">
        <v>31</v>
      </c>
      <c r="L123" s="167" t="s">
        <v>95</v>
      </c>
      <c r="M123" s="167" t="s">
        <v>82</v>
      </c>
      <c r="N123" s="167" t="s">
        <v>31</v>
      </c>
      <c r="O123" s="167" t="s">
        <v>29</v>
      </c>
      <c r="Q123" s="166">
        <v>7</v>
      </c>
      <c r="R123" s="166">
        <v>6</v>
      </c>
      <c r="S123" s="166">
        <v>16</v>
      </c>
      <c r="T123" s="166">
        <v>7</v>
      </c>
      <c r="U123" s="166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6">
        <v>120</v>
      </c>
      <c r="K124" s="167" t="s">
        <v>29</v>
      </c>
      <c r="L124" s="167" t="s">
        <v>25</v>
      </c>
      <c r="M124" s="167" t="s">
        <v>81</v>
      </c>
      <c r="N124" s="167" t="s">
        <v>87</v>
      </c>
      <c r="O124" s="167" t="s">
        <v>12</v>
      </c>
      <c r="Q124" s="166">
        <v>8</v>
      </c>
      <c r="R124" s="166">
        <v>8</v>
      </c>
      <c r="S124" s="166">
        <v>14</v>
      </c>
      <c r="T124" s="166">
        <v>19</v>
      </c>
      <c r="U124" s="166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7" t="s">
        <v>13</v>
      </c>
      <c r="L125" s="167" t="s">
        <v>30</v>
      </c>
      <c r="M125" s="167" t="s">
        <v>82</v>
      </c>
      <c r="N125" s="167" t="s">
        <v>95</v>
      </c>
      <c r="O125" s="167" t="s">
        <v>14</v>
      </c>
      <c r="Q125" s="166">
        <v>5</v>
      </c>
      <c r="R125" s="166">
        <v>10</v>
      </c>
      <c r="S125" s="166">
        <v>16</v>
      </c>
      <c r="T125" s="166">
        <v>6</v>
      </c>
      <c r="U125" s="166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6">
        <v>122</v>
      </c>
      <c r="K126" s="167" t="s">
        <v>31</v>
      </c>
      <c r="L126" s="167" t="s">
        <v>29</v>
      </c>
      <c r="M126" s="167" t="s">
        <v>94</v>
      </c>
      <c r="N126" s="167" t="s">
        <v>29</v>
      </c>
      <c r="O126" s="167" t="s">
        <v>29</v>
      </c>
      <c r="Q126" s="166">
        <v>7</v>
      </c>
      <c r="R126" s="166">
        <v>8</v>
      </c>
      <c r="S126" s="166">
        <v>17</v>
      </c>
      <c r="T126" s="166">
        <v>8</v>
      </c>
      <c r="U126" s="166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7" t="s">
        <v>95</v>
      </c>
      <c r="L127" s="167" t="s">
        <v>81</v>
      </c>
      <c r="M127" s="167" t="s">
        <v>81</v>
      </c>
      <c r="N127" s="167" t="s">
        <v>95</v>
      </c>
      <c r="O127" s="167" t="s">
        <v>31</v>
      </c>
      <c r="Q127" s="166">
        <v>6</v>
      </c>
      <c r="R127" s="166">
        <v>14</v>
      </c>
      <c r="S127" s="166">
        <v>14</v>
      </c>
      <c r="T127" s="166">
        <v>6</v>
      </c>
      <c r="U127" s="166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6">
        <v>124</v>
      </c>
      <c r="K128" s="167" t="s">
        <v>12</v>
      </c>
      <c r="L128" s="167" t="s">
        <v>82</v>
      </c>
      <c r="M128" s="167" t="s">
        <v>96</v>
      </c>
      <c r="N128" s="167" t="s">
        <v>16</v>
      </c>
      <c r="O128" s="167" t="s">
        <v>30</v>
      </c>
      <c r="Q128" s="166">
        <v>4</v>
      </c>
      <c r="R128" s="166">
        <v>16</v>
      </c>
      <c r="S128" s="166">
        <v>15</v>
      </c>
      <c r="T128" s="166">
        <v>3</v>
      </c>
      <c r="U128" s="166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7" t="s">
        <v>13</v>
      </c>
      <c r="L129" s="167" t="s">
        <v>29</v>
      </c>
      <c r="M129" s="167" t="s">
        <v>82</v>
      </c>
      <c r="N129" s="167" t="s">
        <v>29</v>
      </c>
      <c r="O129" s="167" t="s">
        <v>12</v>
      </c>
      <c r="Q129" s="166">
        <v>5</v>
      </c>
      <c r="R129" s="166">
        <v>8</v>
      </c>
      <c r="S129" s="166">
        <v>16</v>
      </c>
      <c r="T129" s="166">
        <v>8</v>
      </c>
      <c r="U129" s="166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6">
        <v>126</v>
      </c>
      <c r="K130" s="167" t="s">
        <v>29</v>
      </c>
      <c r="L130" s="167" t="s">
        <v>81</v>
      </c>
      <c r="M130" s="167" t="s">
        <v>85</v>
      </c>
      <c r="N130" s="167" t="s">
        <v>31</v>
      </c>
      <c r="O130" s="167" t="s">
        <v>13</v>
      </c>
      <c r="Q130" s="166">
        <v>8</v>
      </c>
      <c r="R130" s="166">
        <v>14</v>
      </c>
      <c r="S130" s="166">
        <v>18</v>
      </c>
      <c r="T130" s="166">
        <v>7</v>
      </c>
      <c r="U130" s="166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7" t="s">
        <v>95</v>
      </c>
      <c r="L131" s="167" t="s">
        <v>29</v>
      </c>
      <c r="M131" s="167" t="s">
        <v>81</v>
      </c>
      <c r="N131" s="167" t="s">
        <v>13</v>
      </c>
      <c r="O131" s="167" t="s">
        <v>16</v>
      </c>
      <c r="Q131" s="166">
        <v>6</v>
      </c>
      <c r="R131" s="166">
        <v>8</v>
      </c>
      <c r="S131" s="166">
        <v>14</v>
      </c>
      <c r="T131" s="166">
        <v>5</v>
      </c>
      <c r="U131" s="166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6">
        <v>128</v>
      </c>
      <c r="K132" s="167" t="s">
        <v>29</v>
      </c>
      <c r="L132" s="167" t="s">
        <v>95</v>
      </c>
      <c r="M132" s="167" t="s">
        <v>96</v>
      </c>
      <c r="N132" s="167" t="s">
        <v>31</v>
      </c>
      <c r="O132" s="167" t="s">
        <v>26</v>
      </c>
      <c r="Q132" s="166">
        <v>8</v>
      </c>
      <c r="R132" s="166">
        <v>6</v>
      </c>
      <c r="S132" s="166">
        <v>15</v>
      </c>
      <c r="T132" s="166">
        <v>7</v>
      </c>
      <c r="U132" s="166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7" t="s">
        <v>31</v>
      </c>
      <c r="L133" s="167" t="s">
        <v>13</v>
      </c>
      <c r="M133" s="167" t="s">
        <v>82</v>
      </c>
      <c r="N133" s="167" t="s">
        <v>29</v>
      </c>
      <c r="O133" s="167" t="s">
        <v>27</v>
      </c>
      <c r="Q133" s="166">
        <v>7</v>
      </c>
      <c r="R133" s="166">
        <v>5</v>
      </c>
      <c r="S133" s="166">
        <v>16</v>
      </c>
      <c r="T133" s="166">
        <v>8</v>
      </c>
      <c r="U133" s="166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6">
        <v>130</v>
      </c>
      <c r="K134" s="167" t="s">
        <v>16</v>
      </c>
      <c r="L134" s="167" t="s">
        <v>29</v>
      </c>
      <c r="M134" s="167" t="s">
        <v>85</v>
      </c>
      <c r="N134" s="167" t="s">
        <v>31</v>
      </c>
      <c r="O134" s="167" t="s">
        <v>16</v>
      </c>
      <c r="Q134" s="166">
        <v>3</v>
      </c>
      <c r="R134" s="166">
        <v>8</v>
      </c>
      <c r="S134" s="166">
        <v>18</v>
      </c>
      <c r="T134" s="166">
        <v>7</v>
      </c>
      <c r="U134" s="166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7" t="s">
        <v>29</v>
      </c>
      <c r="L135" s="167" t="s">
        <v>80</v>
      </c>
      <c r="M135" s="167" t="s">
        <v>81</v>
      </c>
      <c r="N135" s="167" t="s">
        <v>30</v>
      </c>
      <c r="O135" s="167" t="s">
        <v>95</v>
      </c>
      <c r="Q135" s="166">
        <v>8</v>
      </c>
      <c r="R135" s="166">
        <v>13</v>
      </c>
      <c r="S135" s="166">
        <v>14</v>
      </c>
      <c r="T135" s="166">
        <v>10</v>
      </c>
      <c r="U135" s="166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6">
        <v>132</v>
      </c>
      <c r="K136" s="167" t="s">
        <v>17</v>
      </c>
      <c r="L136" s="167" t="s">
        <v>94</v>
      </c>
      <c r="M136" s="167" t="s">
        <v>82</v>
      </c>
      <c r="N136" s="167" t="s">
        <v>13</v>
      </c>
      <c r="O136" s="167" t="s">
        <v>12</v>
      </c>
      <c r="Q136" s="166">
        <v>7</v>
      </c>
      <c r="R136" s="166">
        <v>17</v>
      </c>
      <c r="S136" s="166">
        <v>16</v>
      </c>
      <c r="T136" s="166">
        <v>5</v>
      </c>
      <c r="U136" s="166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7" t="s">
        <v>13</v>
      </c>
      <c r="L137" s="167" t="s">
        <v>30</v>
      </c>
      <c r="M137" s="167" t="s">
        <v>96</v>
      </c>
      <c r="N137" s="167" t="s">
        <v>29</v>
      </c>
      <c r="O137" s="167" t="s">
        <v>31</v>
      </c>
      <c r="Q137" s="166">
        <v>5</v>
      </c>
      <c r="R137" s="166">
        <v>10</v>
      </c>
      <c r="S137" s="166">
        <v>15</v>
      </c>
      <c r="T137" s="166">
        <v>8</v>
      </c>
      <c r="U137" s="166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6">
        <v>134</v>
      </c>
      <c r="K138" s="167" t="s">
        <v>29</v>
      </c>
      <c r="L138" s="167" t="s">
        <v>29</v>
      </c>
      <c r="M138" s="167" t="s">
        <v>81</v>
      </c>
      <c r="N138" s="167" t="s">
        <v>31</v>
      </c>
      <c r="O138" s="167" t="s">
        <v>12</v>
      </c>
      <c r="Q138" s="166">
        <v>8</v>
      </c>
      <c r="R138" s="166">
        <v>8</v>
      </c>
      <c r="S138" s="166">
        <v>14</v>
      </c>
      <c r="T138" s="166">
        <v>7</v>
      </c>
      <c r="U138" s="166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7" t="s">
        <v>95</v>
      </c>
      <c r="L139" s="167" t="s">
        <v>28</v>
      </c>
      <c r="M139" s="167" t="s">
        <v>96</v>
      </c>
      <c r="N139" s="167" t="s">
        <v>95</v>
      </c>
      <c r="O139" s="167" t="s">
        <v>12</v>
      </c>
      <c r="Q139" s="166">
        <v>6</v>
      </c>
      <c r="R139" s="166">
        <v>9</v>
      </c>
      <c r="S139" s="166">
        <v>15</v>
      </c>
      <c r="T139" s="166">
        <v>6</v>
      </c>
      <c r="U139" s="166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6">
        <v>136</v>
      </c>
      <c r="K140" s="167" t="s">
        <v>29</v>
      </c>
      <c r="L140" s="167" t="s">
        <v>16</v>
      </c>
      <c r="M140" s="167" t="s">
        <v>94</v>
      </c>
      <c r="N140" s="167" t="s">
        <v>13</v>
      </c>
      <c r="O140" s="167" t="s">
        <v>30</v>
      </c>
      <c r="Q140" s="166">
        <v>8</v>
      </c>
      <c r="R140" s="166">
        <v>3</v>
      </c>
      <c r="S140" s="166">
        <v>17</v>
      </c>
      <c r="T140" s="166">
        <v>5</v>
      </c>
      <c r="U140" s="166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7" t="s">
        <v>95</v>
      </c>
      <c r="L141" s="167" t="s">
        <v>81</v>
      </c>
      <c r="M141" s="167" t="s">
        <v>82</v>
      </c>
      <c r="N141" s="167" t="s">
        <v>87</v>
      </c>
      <c r="O141" s="167" t="s">
        <v>28</v>
      </c>
      <c r="Q141" s="166">
        <v>6</v>
      </c>
      <c r="R141" s="166">
        <v>14</v>
      </c>
      <c r="S141" s="166">
        <v>16</v>
      </c>
      <c r="T141" s="166">
        <v>19</v>
      </c>
      <c r="U141" s="166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6">
        <v>138</v>
      </c>
      <c r="K142" s="167" t="s">
        <v>29</v>
      </c>
      <c r="L142" s="167" t="s">
        <v>94</v>
      </c>
      <c r="M142" s="167" t="s">
        <v>94</v>
      </c>
      <c r="N142" s="167" t="s">
        <v>31</v>
      </c>
      <c r="O142" s="167" t="s">
        <v>28</v>
      </c>
      <c r="Q142" s="166">
        <v>8</v>
      </c>
      <c r="R142" s="166">
        <v>17</v>
      </c>
      <c r="S142" s="166">
        <v>17</v>
      </c>
      <c r="T142" s="166">
        <v>7</v>
      </c>
      <c r="U142" s="166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7" t="s">
        <v>13</v>
      </c>
      <c r="L143" s="167" t="s">
        <v>31</v>
      </c>
      <c r="M143" s="167" t="s">
        <v>78</v>
      </c>
      <c r="N143" s="167" t="s">
        <v>12</v>
      </c>
      <c r="O143" s="167" t="s">
        <v>31</v>
      </c>
      <c r="Q143" s="166">
        <v>5</v>
      </c>
      <c r="R143" s="166">
        <v>7</v>
      </c>
      <c r="S143" s="166">
        <v>11</v>
      </c>
      <c r="T143" s="166">
        <v>4</v>
      </c>
      <c r="U143" s="166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6">
        <v>140</v>
      </c>
      <c r="K144" s="167" t="s">
        <v>95</v>
      </c>
      <c r="L144" s="167" t="s">
        <v>28</v>
      </c>
      <c r="M144" s="167" t="s">
        <v>96</v>
      </c>
      <c r="N144" s="167" t="s">
        <v>78</v>
      </c>
      <c r="O144" s="167" t="s">
        <v>95</v>
      </c>
      <c r="Q144" s="166">
        <v>6</v>
      </c>
      <c r="R144" s="166">
        <v>9</v>
      </c>
      <c r="S144" s="166">
        <v>15</v>
      </c>
      <c r="T144" s="166">
        <v>11</v>
      </c>
      <c r="U144" s="166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7" t="s">
        <v>31</v>
      </c>
      <c r="L145" s="167" t="s">
        <v>14</v>
      </c>
      <c r="M145" s="167" t="s">
        <v>82</v>
      </c>
      <c r="N145" s="167" t="s">
        <v>16</v>
      </c>
      <c r="O145" s="167" t="s">
        <v>12</v>
      </c>
      <c r="Q145" s="166">
        <v>7</v>
      </c>
      <c r="R145" s="166">
        <v>1</v>
      </c>
      <c r="S145" s="166">
        <v>16</v>
      </c>
      <c r="T145" s="166">
        <v>3</v>
      </c>
      <c r="U145" s="166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6">
        <v>142</v>
      </c>
      <c r="K146" s="167" t="s">
        <v>95</v>
      </c>
      <c r="L146" s="167" t="s">
        <v>16</v>
      </c>
      <c r="M146" s="167" t="s">
        <v>87</v>
      </c>
      <c r="N146" s="167" t="s">
        <v>28</v>
      </c>
      <c r="O146" s="167" t="s">
        <v>95</v>
      </c>
      <c r="Q146" s="166">
        <v>6</v>
      </c>
      <c r="R146" s="166">
        <v>3</v>
      </c>
      <c r="S146" s="166">
        <v>19</v>
      </c>
      <c r="T146" s="166">
        <v>9</v>
      </c>
      <c r="U146" s="166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7" t="s">
        <v>13</v>
      </c>
      <c r="L147" s="167" t="s">
        <v>13</v>
      </c>
      <c r="M147" s="167" t="s">
        <v>96</v>
      </c>
      <c r="N147" s="167" t="s">
        <v>28</v>
      </c>
      <c r="O147" s="167" t="s">
        <v>13</v>
      </c>
      <c r="Q147" s="166">
        <v>5</v>
      </c>
      <c r="R147" s="166">
        <v>5</v>
      </c>
      <c r="S147" s="166">
        <v>15</v>
      </c>
      <c r="T147" s="166">
        <v>9</v>
      </c>
      <c r="U147" s="166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6">
        <v>144</v>
      </c>
      <c r="K148" s="167" t="s">
        <v>95</v>
      </c>
      <c r="L148" s="167" t="s">
        <v>28</v>
      </c>
      <c r="M148" s="167" t="s">
        <v>81</v>
      </c>
      <c r="N148" s="167" t="s">
        <v>13</v>
      </c>
      <c r="O148" s="167" t="s">
        <v>28</v>
      </c>
      <c r="Q148" s="166">
        <v>6</v>
      </c>
      <c r="R148" s="166">
        <v>9</v>
      </c>
      <c r="S148" s="166">
        <v>14</v>
      </c>
      <c r="T148" s="166">
        <v>5</v>
      </c>
      <c r="U148" s="166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7" t="s">
        <v>29</v>
      </c>
      <c r="L149" s="167" t="s">
        <v>23</v>
      </c>
      <c r="M149" s="167" t="s">
        <v>94</v>
      </c>
      <c r="N149" s="167" t="s">
        <v>31</v>
      </c>
      <c r="O149" s="167" t="s">
        <v>13</v>
      </c>
      <c r="Q149" s="166">
        <v>8</v>
      </c>
      <c r="R149" s="166">
        <v>5</v>
      </c>
      <c r="S149" s="166">
        <v>17</v>
      </c>
      <c r="T149" s="166">
        <v>7</v>
      </c>
      <c r="U149" s="166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6">
        <v>146</v>
      </c>
      <c r="K150" s="167" t="s">
        <v>95</v>
      </c>
      <c r="L150" s="167" t="s">
        <v>81</v>
      </c>
      <c r="M150" s="167" t="s">
        <v>82</v>
      </c>
      <c r="N150" s="167" t="s">
        <v>95</v>
      </c>
      <c r="O150" s="167" t="s">
        <v>28</v>
      </c>
      <c r="Q150" s="166">
        <v>6</v>
      </c>
      <c r="R150" s="166">
        <v>14</v>
      </c>
      <c r="S150" s="166">
        <v>16</v>
      </c>
      <c r="T150" s="166">
        <v>6</v>
      </c>
      <c r="U150" s="166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7" t="s">
        <v>31</v>
      </c>
      <c r="L151" s="167" t="s">
        <v>15</v>
      </c>
      <c r="M151" s="167" t="s">
        <v>94</v>
      </c>
      <c r="N151" s="167" t="s">
        <v>31</v>
      </c>
      <c r="O151" s="167" t="s">
        <v>31</v>
      </c>
      <c r="Q151" s="166">
        <v>7</v>
      </c>
      <c r="R151" s="166">
        <v>2</v>
      </c>
      <c r="S151" s="166">
        <v>17</v>
      </c>
      <c r="T151" s="166">
        <v>7</v>
      </c>
      <c r="U151" s="166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6">
        <v>148</v>
      </c>
      <c r="K152" s="167" t="s">
        <v>13</v>
      </c>
      <c r="L152" s="167" t="s">
        <v>31</v>
      </c>
      <c r="M152" s="167" t="s">
        <v>96</v>
      </c>
      <c r="N152" s="167" t="s">
        <v>30</v>
      </c>
      <c r="O152" s="167" t="s">
        <v>95</v>
      </c>
      <c r="Q152" s="166">
        <v>5</v>
      </c>
      <c r="R152" s="166">
        <v>7</v>
      </c>
      <c r="S152" s="166">
        <v>15</v>
      </c>
      <c r="T152" s="166">
        <v>10</v>
      </c>
      <c r="U152" s="166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7" t="s">
        <v>95</v>
      </c>
      <c r="L153" s="167" t="s">
        <v>29</v>
      </c>
      <c r="M153" s="167" t="s">
        <v>81</v>
      </c>
      <c r="N153" s="167" t="s">
        <v>95</v>
      </c>
      <c r="O153" s="167" t="s">
        <v>28</v>
      </c>
      <c r="Q153" s="166">
        <v>6</v>
      </c>
      <c r="R153" s="166">
        <v>8</v>
      </c>
      <c r="S153" s="166">
        <v>14</v>
      </c>
      <c r="T153" s="166">
        <v>6</v>
      </c>
      <c r="U153" s="166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6">
        <v>150</v>
      </c>
      <c r="K154" s="167" t="s">
        <v>13</v>
      </c>
      <c r="L154" s="167" t="s">
        <v>31</v>
      </c>
      <c r="M154" s="167" t="s">
        <v>87</v>
      </c>
      <c r="N154" s="167" t="s">
        <v>31</v>
      </c>
      <c r="O154" s="167" t="s">
        <v>29</v>
      </c>
      <c r="Q154" s="166">
        <v>5</v>
      </c>
      <c r="R154" s="166">
        <v>7</v>
      </c>
      <c r="S154" s="166">
        <v>19</v>
      </c>
      <c r="T154" s="166">
        <v>7</v>
      </c>
      <c r="U154" s="166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7" t="s">
        <v>15</v>
      </c>
      <c r="L155" s="167" t="s">
        <v>13</v>
      </c>
      <c r="M155" s="167" t="s">
        <v>81</v>
      </c>
      <c r="N155" s="167" t="s">
        <v>30</v>
      </c>
      <c r="O155" s="167" t="s">
        <v>15</v>
      </c>
      <c r="Q155" s="166">
        <v>2</v>
      </c>
      <c r="R155" s="166">
        <v>5</v>
      </c>
      <c r="S155" s="166">
        <v>14</v>
      </c>
      <c r="T155" s="166">
        <v>10</v>
      </c>
      <c r="U155" s="166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6">
        <v>152</v>
      </c>
      <c r="K156" s="167" t="s">
        <v>29</v>
      </c>
      <c r="L156" s="167" t="s">
        <v>29</v>
      </c>
      <c r="M156" s="167" t="s">
        <v>82</v>
      </c>
      <c r="N156" s="167" t="s">
        <v>80</v>
      </c>
      <c r="O156" s="167" t="s">
        <v>31</v>
      </c>
      <c r="Q156" s="166">
        <v>8</v>
      </c>
      <c r="R156" s="166">
        <v>8</v>
      </c>
      <c r="S156" s="166">
        <v>16</v>
      </c>
      <c r="T156" s="166">
        <v>13</v>
      </c>
      <c r="U156" s="166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7" t="s">
        <v>31</v>
      </c>
      <c r="L157" s="167" t="s">
        <v>79</v>
      </c>
      <c r="M157" s="167" t="s">
        <v>94</v>
      </c>
      <c r="N157" s="167" t="s">
        <v>16</v>
      </c>
      <c r="O157" s="167" t="s">
        <v>12</v>
      </c>
      <c r="Q157" s="166">
        <v>7</v>
      </c>
      <c r="R157" s="166">
        <v>12</v>
      </c>
      <c r="S157" s="166">
        <v>17</v>
      </c>
      <c r="T157" s="166">
        <v>3</v>
      </c>
      <c r="U157" s="166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6">
        <v>154</v>
      </c>
      <c r="K158" s="167" t="s">
        <v>29</v>
      </c>
      <c r="L158" s="167" t="s">
        <v>30</v>
      </c>
      <c r="M158" s="167" t="s">
        <v>82</v>
      </c>
      <c r="N158" s="167" t="s">
        <v>12</v>
      </c>
      <c r="O158" s="167" t="s">
        <v>13</v>
      </c>
      <c r="Q158" s="166">
        <v>8</v>
      </c>
      <c r="R158" s="166">
        <v>10</v>
      </c>
      <c r="S158" s="166">
        <v>16</v>
      </c>
      <c r="T158" s="166">
        <v>4</v>
      </c>
      <c r="U158" s="166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7" t="s">
        <v>13</v>
      </c>
      <c r="L159" s="167" t="s">
        <v>95</v>
      </c>
      <c r="M159" s="167" t="s">
        <v>94</v>
      </c>
      <c r="N159" s="167" t="s">
        <v>85</v>
      </c>
      <c r="O159" s="167" t="s">
        <v>31</v>
      </c>
      <c r="Q159" s="166">
        <v>5</v>
      </c>
      <c r="R159" s="166">
        <v>6</v>
      </c>
      <c r="S159" s="166">
        <v>17</v>
      </c>
      <c r="T159" s="166">
        <v>18</v>
      </c>
      <c r="U159" s="166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6">
        <v>156</v>
      </c>
      <c r="K160" s="167" t="s">
        <v>31</v>
      </c>
      <c r="L160" s="167" t="s">
        <v>13</v>
      </c>
      <c r="M160" s="167" t="s">
        <v>79</v>
      </c>
      <c r="N160" s="167" t="s">
        <v>87</v>
      </c>
      <c r="O160" s="167" t="s">
        <v>29</v>
      </c>
      <c r="Q160" s="166">
        <v>7</v>
      </c>
      <c r="R160" s="166">
        <v>5</v>
      </c>
      <c r="S160" s="166">
        <v>12</v>
      </c>
      <c r="T160" s="166">
        <v>19</v>
      </c>
      <c r="U160" s="166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7" t="s">
        <v>29</v>
      </c>
      <c r="L161" s="167" t="s">
        <v>31</v>
      </c>
      <c r="M161" s="167" t="s">
        <v>81</v>
      </c>
      <c r="N161" s="167" t="s">
        <v>79</v>
      </c>
      <c r="O161" s="167" t="s">
        <v>95</v>
      </c>
      <c r="Q161" s="166">
        <v>8</v>
      </c>
      <c r="R161" s="166">
        <v>7</v>
      </c>
      <c r="S161" s="166">
        <v>14</v>
      </c>
      <c r="T161" s="166">
        <v>12</v>
      </c>
      <c r="U161" s="166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6">
        <v>158</v>
      </c>
      <c r="K162" s="167" t="s">
        <v>13</v>
      </c>
      <c r="L162" s="167" t="s">
        <v>96</v>
      </c>
      <c r="M162" s="167" t="s">
        <v>96</v>
      </c>
      <c r="N162" s="167" t="s">
        <v>293</v>
      </c>
      <c r="O162" s="167" t="s">
        <v>29</v>
      </c>
      <c r="Q162" s="166">
        <v>5</v>
      </c>
      <c r="R162" s="166">
        <v>15</v>
      </c>
      <c r="S162" s="166">
        <v>15</v>
      </c>
      <c r="T162" s="166">
        <v>6</v>
      </c>
      <c r="U162" s="166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7" t="s">
        <v>29</v>
      </c>
      <c r="L163" s="167" t="s">
        <v>13</v>
      </c>
      <c r="M163" s="167" t="s">
        <v>94</v>
      </c>
      <c r="N163" s="167" t="s">
        <v>87</v>
      </c>
      <c r="O163" s="167" t="s">
        <v>31</v>
      </c>
      <c r="Q163" s="166">
        <v>8</v>
      </c>
      <c r="R163" s="166">
        <v>5</v>
      </c>
      <c r="S163" s="166">
        <v>17</v>
      </c>
      <c r="T163" s="166">
        <v>19</v>
      </c>
      <c r="U163" s="166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6">
        <v>160</v>
      </c>
      <c r="K164" s="167" t="s">
        <v>28</v>
      </c>
      <c r="L164" s="167" t="s">
        <v>80</v>
      </c>
      <c r="M164" s="167" t="s">
        <v>85</v>
      </c>
      <c r="N164" s="167" t="s">
        <v>31</v>
      </c>
      <c r="O164" s="167" t="s">
        <v>12</v>
      </c>
      <c r="Q164" s="166">
        <v>9</v>
      </c>
      <c r="R164" s="166">
        <v>13</v>
      </c>
      <c r="S164" s="166">
        <v>18</v>
      </c>
      <c r="T164" s="166">
        <v>7</v>
      </c>
      <c r="U164" s="166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7" t="s">
        <v>13</v>
      </c>
      <c r="L165" s="167" t="s">
        <v>29</v>
      </c>
      <c r="M165" s="167" t="s">
        <v>81</v>
      </c>
      <c r="N165" s="167" t="s">
        <v>96</v>
      </c>
      <c r="O165" s="167" t="s">
        <v>95</v>
      </c>
      <c r="Q165" s="166">
        <v>5</v>
      </c>
      <c r="R165" s="166">
        <v>8</v>
      </c>
      <c r="S165" s="166">
        <v>14</v>
      </c>
      <c r="T165" s="166">
        <v>15</v>
      </c>
      <c r="U165" s="166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6">
        <v>162</v>
      </c>
      <c r="K166" s="167" t="s">
        <v>28</v>
      </c>
      <c r="L166" s="167" t="s">
        <v>96</v>
      </c>
      <c r="M166" s="167" t="s">
        <v>94</v>
      </c>
      <c r="N166" s="167" t="s">
        <v>95</v>
      </c>
      <c r="O166" s="167" t="s">
        <v>28</v>
      </c>
      <c r="Q166" s="166">
        <v>9</v>
      </c>
      <c r="R166" s="166">
        <v>15</v>
      </c>
      <c r="S166" s="166">
        <v>17</v>
      </c>
      <c r="T166" s="166">
        <v>6</v>
      </c>
      <c r="U166" s="166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7" t="s">
        <v>95</v>
      </c>
      <c r="L167" s="167" t="s">
        <v>31</v>
      </c>
      <c r="M167" s="167" t="s">
        <v>82</v>
      </c>
      <c r="N167" s="167" t="s">
        <v>13</v>
      </c>
      <c r="O167" s="167" t="s">
        <v>30</v>
      </c>
      <c r="Q167" s="166">
        <v>6</v>
      </c>
      <c r="R167" s="166">
        <v>7</v>
      </c>
      <c r="S167" s="166">
        <v>16</v>
      </c>
      <c r="T167" s="166">
        <v>5</v>
      </c>
      <c r="U167" s="166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6">
        <v>164</v>
      </c>
      <c r="K168" s="167" t="s">
        <v>13</v>
      </c>
      <c r="L168" s="167" t="s">
        <v>29</v>
      </c>
      <c r="M168" s="167" t="s">
        <v>81</v>
      </c>
      <c r="N168" s="167" t="s">
        <v>31</v>
      </c>
      <c r="O168" s="167" t="s">
        <v>13</v>
      </c>
      <c r="Q168" s="166">
        <v>5</v>
      </c>
      <c r="R168" s="166">
        <v>8</v>
      </c>
      <c r="S168" s="166">
        <v>14</v>
      </c>
      <c r="T168" s="166">
        <v>7</v>
      </c>
      <c r="U168" s="166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7" t="s">
        <v>29</v>
      </c>
      <c r="L169" s="167" t="s">
        <v>31</v>
      </c>
      <c r="M169" s="167" t="s">
        <v>82</v>
      </c>
      <c r="N169" s="167" t="s">
        <v>29</v>
      </c>
      <c r="O169" s="167" t="s">
        <v>30</v>
      </c>
      <c r="Q169" s="166">
        <v>8</v>
      </c>
      <c r="R169" s="166">
        <v>7</v>
      </c>
      <c r="S169" s="166">
        <v>16</v>
      </c>
      <c r="T169" s="166">
        <v>8</v>
      </c>
      <c r="U169" s="166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6">
        <v>166</v>
      </c>
      <c r="K170" s="167" t="s">
        <v>17</v>
      </c>
      <c r="L170" s="167" t="s">
        <v>12</v>
      </c>
      <c r="M170" s="167" t="s">
        <v>96</v>
      </c>
      <c r="N170" s="167" t="s">
        <v>31</v>
      </c>
      <c r="O170" s="167" t="s">
        <v>31</v>
      </c>
      <c r="Q170" s="166">
        <v>7</v>
      </c>
      <c r="R170" s="166">
        <v>4</v>
      </c>
      <c r="S170" s="166">
        <v>15</v>
      </c>
      <c r="T170" s="166">
        <v>7</v>
      </c>
      <c r="U170" s="166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7" t="s">
        <v>95</v>
      </c>
      <c r="L171" s="167" t="s">
        <v>31</v>
      </c>
      <c r="M171" s="167" t="s">
        <v>94</v>
      </c>
      <c r="N171" s="167" t="s">
        <v>80</v>
      </c>
      <c r="O171" s="167" t="s">
        <v>28</v>
      </c>
      <c r="Q171" s="166">
        <v>6</v>
      </c>
      <c r="R171" s="166">
        <v>7</v>
      </c>
      <c r="S171" s="166">
        <v>17</v>
      </c>
      <c r="T171" s="166">
        <v>13</v>
      </c>
      <c r="U171" s="166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6">
        <v>168</v>
      </c>
      <c r="K172" s="167" t="s">
        <v>31</v>
      </c>
      <c r="L172" s="167" t="s">
        <v>13</v>
      </c>
      <c r="M172" s="167" t="s">
        <v>79</v>
      </c>
      <c r="N172" s="167" t="s">
        <v>14</v>
      </c>
      <c r="O172" s="167" t="s">
        <v>28</v>
      </c>
      <c r="Q172" s="166">
        <v>7</v>
      </c>
      <c r="R172" s="166">
        <v>5</v>
      </c>
      <c r="S172" s="166">
        <v>12</v>
      </c>
      <c r="T172" s="166">
        <v>1</v>
      </c>
      <c r="U172" s="166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7" t="s">
        <v>29</v>
      </c>
      <c r="L173" s="167" t="s">
        <v>31</v>
      </c>
      <c r="M173" s="167" t="s">
        <v>94</v>
      </c>
      <c r="N173" s="167" t="s">
        <v>78</v>
      </c>
      <c r="O173" s="167" t="s">
        <v>15</v>
      </c>
      <c r="Q173" s="166">
        <v>8</v>
      </c>
      <c r="R173" s="166">
        <v>7</v>
      </c>
      <c r="S173" s="166">
        <v>17</v>
      </c>
      <c r="T173" s="166">
        <v>11</v>
      </c>
      <c r="U173" s="166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6">
        <v>170</v>
      </c>
      <c r="K174" s="167" t="s">
        <v>31</v>
      </c>
      <c r="L174" s="167" t="s">
        <v>95</v>
      </c>
      <c r="M174" s="167" t="s">
        <v>81</v>
      </c>
      <c r="N174" s="167" t="s">
        <v>28</v>
      </c>
      <c r="O174" s="167" t="s">
        <v>30</v>
      </c>
      <c r="Q174" s="166">
        <v>7</v>
      </c>
      <c r="R174" s="166">
        <v>6</v>
      </c>
      <c r="S174" s="166">
        <v>14</v>
      </c>
      <c r="T174" s="166">
        <v>9</v>
      </c>
      <c r="U174" s="166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7" t="s">
        <v>29</v>
      </c>
      <c r="L175" s="167" t="s">
        <v>28</v>
      </c>
      <c r="M175" s="167" t="s">
        <v>96</v>
      </c>
      <c r="N175" s="167" t="s">
        <v>80</v>
      </c>
      <c r="O175" s="167" t="s">
        <v>16</v>
      </c>
      <c r="Q175" s="166">
        <v>8</v>
      </c>
      <c r="R175" s="166">
        <v>9</v>
      </c>
      <c r="S175" s="166">
        <v>15</v>
      </c>
      <c r="T175" s="166">
        <v>13</v>
      </c>
      <c r="U175" s="166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6">
        <v>172</v>
      </c>
      <c r="K176" s="167" t="s">
        <v>12</v>
      </c>
      <c r="L176" s="167" t="s">
        <v>29</v>
      </c>
      <c r="M176" s="167" t="s">
        <v>87</v>
      </c>
      <c r="N176" s="167" t="s">
        <v>85</v>
      </c>
      <c r="O176" s="167" t="s">
        <v>16</v>
      </c>
      <c r="Q176" s="166">
        <v>4</v>
      </c>
      <c r="R176" s="166">
        <v>8</v>
      </c>
      <c r="S176" s="166">
        <v>19</v>
      </c>
      <c r="T176" s="166">
        <v>18</v>
      </c>
      <c r="U176" s="166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7" t="s">
        <v>13</v>
      </c>
      <c r="L177" s="167" t="s">
        <v>23</v>
      </c>
      <c r="M177" s="167" t="s">
        <v>94</v>
      </c>
      <c r="N177" s="167" t="s">
        <v>30</v>
      </c>
      <c r="O177" s="167" t="s">
        <v>95</v>
      </c>
      <c r="Q177" s="166">
        <v>5</v>
      </c>
      <c r="R177" s="166">
        <v>5</v>
      </c>
      <c r="S177" s="166">
        <v>17</v>
      </c>
      <c r="T177" s="166">
        <v>10</v>
      </c>
      <c r="U177" s="166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6">
        <v>174</v>
      </c>
      <c r="K178" s="167" t="s">
        <v>29</v>
      </c>
      <c r="L178" s="167" t="s">
        <v>13</v>
      </c>
      <c r="M178" s="167" t="s">
        <v>82</v>
      </c>
      <c r="N178" s="167" t="s">
        <v>25</v>
      </c>
      <c r="O178" s="167" t="s">
        <v>16</v>
      </c>
      <c r="Q178" s="166">
        <v>8</v>
      </c>
      <c r="R178" s="166">
        <v>5</v>
      </c>
      <c r="S178" s="166">
        <v>16</v>
      </c>
      <c r="T178" s="166">
        <v>8</v>
      </c>
      <c r="U178" s="166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7" t="s">
        <v>31</v>
      </c>
      <c r="L179" s="167" t="s">
        <v>29</v>
      </c>
      <c r="M179" s="167" t="s">
        <v>94</v>
      </c>
      <c r="N179" s="167" t="s">
        <v>12</v>
      </c>
      <c r="O179" s="167" t="s">
        <v>13</v>
      </c>
      <c r="Q179" s="166">
        <v>7</v>
      </c>
      <c r="R179" s="166">
        <v>8</v>
      </c>
      <c r="S179" s="166">
        <v>17</v>
      </c>
      <c r="T179" s="166">
        <v>4</v>
      </c>
      <c r="U179" s="166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6">
        <v>176</v>
      </c>
      <c r="K180" s="167" t="s">
        <v>95</v>
      </c>
      <c r="L180" s="167" t="s">
        <v>15</v>
      </c>
      <c r="M180" s="167" t="s">
        <v>82</v>
      </c>
      <c r="N180" s="167" t="s">
        <v>13</v>
      </c>
      <c r="O180" s="167" t="s">
        <v>31</v>
      </c>
      <c r="Q180" s="166">
        <v>6</v>
      </c>
      <c r="R180" s="166">
        <v>2</v>
      </c>
      <c r="S180" s="166">
        <v>16</v>
      </c>
      <c r="T180" s="166">
        <v>5</v>
      </c>
      <c r="U180" s="166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7" t="s">
        <v>13</v>
      </c>
      <c r="L181" s="167" t="s">
        <v>13</v>
      </c>
      <c r="M181" s="167" t="s">
        <v>96</v>
      </c>
      <c r="N181" s="167" t="s">
        <v>95</v>
      </c>
      <c r="O181" s="167" t="s">
        <v>13</v>
      </c>
      <c r="Q181" s="166">
        <v>5</v>
      </c>
      <c r="R181" s="166">
        <v>5</v>
      </c>
      <c r="S181" s="166">
        <v>15</v>
      </c>
      <c r="T181" s="166">
        <v>6</v>
      </c>
      <c r="U181" s="166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6">
        <v>178</v>
      </c>
      <c r="K182" s="167" t="s">
        <v>29</v>
      </c>
      <c r="L182" s="167" t="s">
        <v>94</v>
      </c>
      <c r="M182" s="167" t="s">
        <v>81</v>
      </c>
      <c r="N182" s="167" t="s">
        <v>78</v>
      </c>
      <c r="O182" s="167" t="s">
        <v>29</v>
      </c>
      <c r="Q182" s="166">
        <v>8</v>
      </c>
      <c r="R182" s="166">
        <v>17</v>
      </c>
      <c r="S182" s="166">
        <v>14</v>
      </c>
      <c r="T182" s="166">
        <v>11</v>
      </c>
      <c r="U182" s="166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7" t="s">
        <v>95</v>
      </c>
      <c r="L183" s="167" t="s">
        <v>95</v>
      </c>
      <c r="M183" s="167" t="s">
        <v>96</v>
      </c>
      <c r="N183" s="167" t="s">
        <v>95</v>
      </c>
      <c r="O183" s="167" t="s">
        <v>95</v>
      </c>
      <c r="Q183" s="166">
        <v>6</v>
      </c>
      <c r="R183" s="166">
        <v>6</v>
      </c>
      <c r="S183" s="166">
        <v>15</v>
      </c>
      <c r="T183" s="166">
        <v>6</v>
      </c>
      <c r="U183" s="166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6">
        <v>180</v>
      </c>
      <c r="K184" s="167" t="s">
        <v>13</v>
      </c>
      <c r="L184" s="167" t="s">
        <v>31</v>
      </c>
      <c r="M184" s="167" t="s">
        <v>94</v>
      </c>
      <c r="N184" s="167" t="s">
        <v>29</v>
      </c>
      <c r="O184" s="167" t="s">
        <v>30</v>
      </c>
      <c r="Q184" s="166">
        <v>5</v>
      </c>
      <c r="R184" s="166">
        <v>7</v>
      </c>
      <c r="S184" s="166">
        <v>17</v>
      </c>
      <c r="T184" s="166">
        <v>8</v>
      </c>
      <c r="U184" s="166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7" t="s">
        <v>31</v>
      </c>
      <c r="L185" s="167" t="s">
        <v>13</v>
      </c>
      <c r="M185" s="167" t="s">
        <v>87</v>
      </c>
      <c r="N185" s="167" t="s">
        <v>78</v>
      </c>
      <c r="O185" s="167" t="s">
        <v>13</v>
      </c>
      <c r="Q185" s="166">
        <v>7</v>
      </c>
      <c r="R185" s="166">
        <v>5</v>
      </c>
      <c r="S185" s="166">
        <v>19</v>
      </c>
      <c r="T185" s="166">
        <v>11</v>
      </c>
      <c r="U185" s="166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6">
        <v>182</v>
      </c>
      <c r="K186" s="167" t="s">
        <v>95</v>
      </c>
      <c r="L186" s="167" t="s">
        <v>15</v>
      </c>
      <c r="M186" s="167" t="s">
        <v>94</v>
      </c>
      <c r="N186" s="167" t="s">
        <v>13</v>
      </c>
      <c r="O186" s="167" t="s">
        <v>29</v>
      </c>
      <c r="Q186" s="166">
        <v>6</v>
      </c>
      <c r="R186" s="166">
        <v>2</v>
      </c>
      <c r="S186" s="166">
        <v>17</v>
      </c>
      <c r="T186" s="166">
        <v>5</v>
      </c>
      <c r="U186" s="166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7" t="s">
        <v>29</v>
      </c>
      <c r="L187" s="167" t="s">
        <v>31</v>
      </c>
      <c r="M187" s="167" t="s">
        <v>81</v>
      </c>
      <c r="N187" s="167" t="s">
        <v>30</v>
      </c>
      <c r="O187" s="167" t="s">
        <v>31</v>
      </c>
      <c r="Q187" s="166">
        <v>8</v>
      </c>
      <c r="R187" s="166">
        <v>7</v>
      </c>
      <c r="S187" s="166">
        <v>14</v>
      </c>
      <c r="T187" s="166">
        <v>10</v>
      </c>
      <c r="U187" s="166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6">
        <v>184</v>
      </c>
      <c r="K188" s="167" t="s">
        <v>13</v>
      </c>
      <c r="L188" s="167" t="s">
        <v>95</v>
      </c>
      <c r="M188" s="167" t="s">
        <v>96</v>
      </c>
      <c r="N188" s="167" t="s">
        <v>95</v>
      </c>
      <c r="O188" s="167" t="s">
        <v>16</v>
      </c>
      <c r="Q188" s="166">
        <v>5</v>
      </c>
      <c r="R188" s="166">
        <v>6</v>
      </c>
      <c r="S188" s="166">
        <v>15</v>
      </c>
      <c r="T188" s="166">
        <v>6</v>
      </c>
      <c r="U188" s="166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7" t="s">
        <v>12</v>
      </c>
      <c r="L189" s="167" t="s">
        <v>13</v>
      </c>
      <c r="M189" s="167" t="s">
        <v>81</v>
      </c>
      <c r="N189" s="167" t="s">
        <v>13</v>
      </c>
      <c r="O189" s="167" t="s">
        <v>20</v>
      </c>
      <c r="Q189" s="166">
        <v>4</v>
      </c>
      <c r="R189" s="166">
        <v>5</v>
      </c>
      <c r="S189" s="166">
        <v>14</v>
      </c>
      <c r="T189" s="166">
        <v>5</v>
      </c>
      <c r="U189" s="166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6">
        <v>186</v>
      </c>
      <c r="K190" s="167" t="s">
        <v>13</v>
      </c>
      <c r="L190" s="167" t="s">
        <v>94</v>
      </c>
      <c r="M190" s="167" t="s">
        <v>94</v>
      </c>
      <c r="N190" s="167" t="s">
        <v>31</v>
      </c>
      <c r="O190" s="167" t="s">
        <v>13</v>
      </c>
      <c r="Q190" s="166">
        <v>5</v>
      </c>
      <c r="R190" s="166">
        <v>17</v>
      </c>
      <c r="S190" s="166">
        <v>17</v>
      </c>
      <c r="T190" s="166">
        <v>7</v>
      </c>
      <c r="U190" s="166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7" t="s">
        <v>95</v>
      </c>
      <c r="L191" s="167" t="s">
        <v>31</v>
      </c>
      <c r="M191" s="167" t="s">
        <v>82</v>
      </c>
      <c r="N191" s="167" t="s">
        <v>81</v>
      </c>
      <c r="O191" s="167" t="s">
        <v>28</v>
      </c>
      <c r="Q191" s="166">
        <v>6</v>
      </c>
      <c r="R191" s="166">
        <v>7</v>
      </c>
      <c r="S191" s="166">
        <v>16</v>
      </c>
      <c r="T191" s="166">
        <v>14</v>
      </c>
      <c r="U191" s="166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6">
        <v>188</v>
      </c>
      <c r="K192" s="167" t="s">
        <v>13</v>
      </c>
      <c r="L192" s="167" t="s">
        <v>29</v>
      </c>
      <c r="M192" s="167" t="s">
        <v>96</v>
      </c>
      <c r="N192" s="167" t="s">
        <v>95</v>
      </c>
      <c r="O192" s="167" t="s">
        <v>13</v>
      </c>
      <c r="Q192" s="166">
        <v>5</v>
      </c>
      <c r="R192" s="166">
        <v>8</v>
      </c>
      <c r="S192" s="166">
        <v>15</v>
      </c>
      <c r="T192" s="166">
        <v>6</v>
      </c>
      <c r="U192" s="166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7" t="s">
        <v>95</v>
      </c>
      <c r="L193" s="167" t="s">
        <v>82</v>
      </c>
      <c r="M193" s="167" t="s">
        <v>94</v>
      </c>
      <c r="N193" s="167" t="s">
        <v>12</v>
      </c>
      <c r="O193" s="167" t="s">
        <v>95</v>
      </c>
      <c r="Q193" s="166">
        <v>6</v>
      </c>
      <c r="R193" s="166">
        <v>16</v>
      </c>
      <c r="S193" s="166">
        <v>17</v>
      </c>
      <c r="T193" s="166">
        <v>4</v>
      </c>
      <c r="U193" s="166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6">
        <v>190</v>
      </c>
      <c r="K194" s="167" t="s">
        <v>29</v>
      </c>
      <c r="L194" s="167" t="s">
        <v>31</v>
      </c>
      <c r="M194" s="167" t="s">
        <v>82</v>
      </c>
      <c r="N194" s="167" t="s">
        <v>79</v>
      </c>
      <c r="O194" s="167" t="s">
        <v>30</v>
      </c>
      <c r="Q194" s="166">
        <v>8</v>
      </c>
      <c r="R194" s="166">
        <v>7</v>
      </c>
      <c r="S194" s="166">
        <v>16</v>
      </c>
      <c r="T194" s="166">
        <v>12</v>
      </c>
      <c r="U194" s="166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7" t="s">
        <v>31</v>
      </c>
      <c r="L195" s="167" t="s">
        <v>29</v>
      </c>
      <c r="M195" s="167" t="s">
        <v>85</v>
      </c>
      <c r="N195" s="167" t="s">
        <v>95</v>
      </c>
      <c r="O195" s="167" t="s">
        <v>29</v>
      </c>
      <c r="Q195" s="166">
        <v>7</v>
      </c>
      <c r="R195" s="166">
        <v>8</v>
      </c>
      <c r="S195" s="166">
        <v>18</v>
      </c>
      <c r="T195" s="166">
        <v>6</v>
      </c>
      <c r="U195" s="166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6">
        <v>192</v>
      </c>
      <c r="K196" s="167" t="s">
        <v>29</v>
      </c>
      <c r="L196" s="167" t="s">
        <v>28</v>
      </c>
      <c r="M196" s="167" t="s">
        <v>96</v>
      </c>
      <c r="N196" s="167" t="s">
        <v>81</v>
      </c>
      <c r="O196" s="167" t="s">
        <v>20</v>
      </c>
      <c r="Q196" s="166">
        <v>8</v>
      </c>
      <c r="R196" s="166">
        <v>9</v>
      </c>
      <c r="S196" s="166">
        <v>15</v>
      </c>
      <c r="T196" s="166">
        <v>14</v>
      </c>
      <c r="U196" s="166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7" t="s">
        <v>13</v>
      </c>
      <c r="L197" s="167" t="s">
        <v>29</v>
      </c>
      <c r="M197" s="167" t="s">
        <v>81</v>
      </c>
      <c r="N197" s="167" t="s">
        <v>12</v>
      </c>
      <c r="O197" s="167" t="s">
        <v>95</v>
      </c>
      <c r="Q197" s="166">
        <v>5</v>
      </c>
      <c r="R197" s="166">
        <v>8</v>
      </c>
      <c r="S197" s="166">
        <v>14</v>
      </c>
      <c r="T197" s="166">
        <v>4</v>
      </c>
      <c r="U197" s="166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6">
        <v>194</v>
      </c>
      <c r="K198" s="167" t="s">
        <v>29</v>
      </c>
      <c r="L198" s="167" t="s">
        <v>13</v>
      </c>
      <c r="M198" s="167" t="s">
        <v>82</v>
      </c>
      <c r="N198" s="167" t="s">
        <v>13</v>
      </c>
      <c r="O198" s="167" t="s">
        <v>29</v>
      </c>
      <c r="Q198" s="166">
        <v>8</v>
      </c>
      <c r="R198" s="166">
        <v>5</v>
      </c>
      <c r="S198" s="166">
        <v>16</v>
      </c>
      <c r="T198" s="166">
        <v>5</v>
      </c>
      <c r="U198" s="166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7" t="s">
        <v>95</v>
      </c>
      <c r="L199" s="167" t="s">
        <v>12</v>
      </c>
      <c r="M199" s="167" t="s">
        <v>81</v>
      </c>
      <c r="N199" s="167" t="s">
        <v>95</v>
      </c>
      <c r="O199" s="167" t="s">
        <v>12</v>
      </c>
      <c r="Q199" s="166">
        <v>6</v>
      </c>
      <c r="R199" s="166">
        <v>4</v>
      </c>
      <c r="S199" s="166">
        <v>14</v>
      </c>
      <c r="T199" s="166">
        <v>6</v>
      </c>
      <c r="U199" s="166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6">
        <v>196</v>
      </c>
      <c r="K200" s="167" t="s">
        <v>13</v>
      </c>
      <c r="L200" s="167" t="s">
        <v>25</v>
      </c>
      <c r="M200" s="167" t="s">
        <v>96</v>
      </c>
      <c r="N200" s="167" t="s">
        <v>30</v>
      </c>
      <c r="O200" s="167" t="s">
        <v>95</v>
      </c>
      <c r="Q200" s="166">
        <v>5</v>
      </c>
      <c r="R200" s="166">
        <v>8</v>
      </c>
      <c r="S200" s="166">
        <v>15</v>
      </c>
      <c r="T200" s="166">
        <v>10</v>
      </c>
      <c r="U200" s="166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7" t="s">
        <v>31</v>
      </c>
      <c r="L201" s="167" t="s">
        <v>29</v>
      </c>
      <c r="M201" s="167" t="s">
        <v>87</v>
      </c>
      <c r="N201" s="167" t="s">
        <v>29</v>
      </c>
      <c r="O201" s="167" t="s">
        <v>30</v>
      </c>
      <c r="Q201" s="166">
        <v>7</v>
      </c>
      <c r="R201" s="166">
        <v>8</v>
      </c>
      <c r="S201" s="166">
        <v>19</v>
      </c>
      <c r="T201" s="166">
        <v>8</v>
      </c>
      <c r="U201" s="166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6">
        <v>198</v>
      </c>
      <c r="K202" s="167" t="s">
        <v>29</v>
      </c>
      <c r="L202" s="167" t="s">
        <v>95</v>
      </c>
      <c r="M202" s="167" t="s">
        <v>82</v>
      </c>
      <c r="N202" s="167" t="s">
        <v>79</v>
      </c>
      <c r="O202" s="167" t="s">
        <v>95</v>
      </c>
      <c r="Q202" s="166">
        <v>8</v>
      </c>
      <c r="R202" s="166">
        <v>6</v>
      </c>
      <c r="S202" s="166">
        <v>16</v>
      </c>
      <c r="T202" s="166">
        <v>12</v>
      </c>
      <c r="U202" s="166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7" t="s">
        <v>13</v>
      </c>
      <c r="L203" s="167" t="s">
        <v>29</v>
      </c>
      <c r="M203" s="167" t="s">
        <v>94</v>
      </c>
      <c r="N203" s="167" t="s">
        <v>16</v>
      </c>
      <c r="O203" s="167" t="s">
        <v>13</v>
      </c>
      <c r="Q203" s="166">
        <v>5</v>
      </c>
      <c r="R203" s="166">
        <v>8</v>
      </c>
      <c r="S203" s="166">
        <v>17</v>
      </c>
      <c r="T203" s="166">
        <v>3</v>
      </c>
      <c r="U203" s="166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6"/>
      <c r="K204" s="167"/>
      <c r="L204" s="167"/>
      <c r="M204" s="167"/>
      <c r="N204" s="167"/>
      <c r="O204" s="167"/>
      <c r="Q204" s="166" t="str">
        <v/>
      </c>
      <c r="R204" s="166" t="str">
        <v/>
      </c>
      <c r="S204" s="166" t="str">
        <v/>
      </c>
      <c r="T204" s="166" t="str">
        <v/>
      </c>
      <c r="U204" s="166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7"/>
      <c r="L205" s="167"/>
      <c r="M205" s="167"/>
      <c r="N205" s="167"/>
      <c r="O205" s="167"/>
      <c r="Q205" s="166" t="str">
        <v/>
      </c>
      <c r="R205" s="166" t="str">
        <v/>
      </c>
      <c r="S205" s="166" t="str">
        <v/>
      </c>
      <c r="T205" s="166" t="str">
        <v/>
      </c>
      <c r="U205" s="166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7"/>
      <c r="L206" s="167"/>
      <c r="M206" s="167"/>
      <c r="N206" s="167"/>
      <c r="O206" s="167"/>
      <c r="Q206" s="166" t="str">
        <v/>
      </c>
      <c r="R206" s="166" t="str">
        <v/>
      </c>
      <c r="S206" s="166" t="str">
        <v/>
      </c>
      <c r="T206" s="166" t="str">
        <v/>
      </c>
      <c r="U206" s="166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6"/>
      <c r="K207" s="167"/>
      <c r="L207" s="167"/>
      <c r="M207" s="167"/>
      <c r="N207" s="167"/>
      <c r="O207" s="167"/>
      <c r="Q207" s="166" t="str">
        <v/>
      </c>
      <c r="R207" s="166" t="str">
        <v/>
      </c>
      <c r="S207" s="166" t="str">
        <v/>
      </c>
      <c r="T207" s="166" t="str">
        <v/>
      </c>
      <c r="U207" s="166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7"/>
      <c r="L208" s="167"/>
      <c r="M208" s="167"/>
      <c r="N208" s="167"/>
      <c r="O208" s="167"/>
      <c r="Q208" s="166" t="str">
        <v/>
      </c>
      <c r="R208" s="166" t="str">
        <v/>
      </c>
      <c r="S208" s="166" t="str">
        <v/>
      </c>
      <c r="T208" s="166" t="str">
        <v/>
      </c>
      <c r="U208" s="166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6"/>
      <c r="K209" s="167"/>
      <c r="L209" s="167"/>
      <c r="M209" s="167"/>
      <c r="N209" s="167"/>
      <c r="O209" s="167"/>
      <c r="Q209" s="166" t="str">
        <v/>
      </c>
      <c r="R209" s="166" t="str">
        <v/>
      </c>
      <c r="S209" s="166" t="str">
        <v/>
      </c>
      <c r="T209" s="166" t="str">
        <v/>
      </c>
      <c r="U209" s="166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7"/>
      <c r="L210" s="167"/>
      <c r="M210" s="167"/>
      <c r="N210" s="167"/>
      <c r="O210" s="167"/>
      <c r="Q210" s="166" t="str">
        <v/>
      </c>
      <c r="R210" s="166" t="str">
        <v/>
      </c>
      <c r="S210" s="166" t="str">
        <v/>
      </c>
      <c r="T210" s="166" t="str">
        <v/>
      </c>
      <c r="U210" s="166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6"/>
      <c r="K211" s="167"/>
      <c r="L211" s="167"/>
      <c r="M211" s="167"/>
      <c r="N211" s="167"/>
      <c r="O211" s="167"/>
      <c r="Q211" s="166" t="str">
        <v/>
      </c>
      <c r="R211" s="166" t="str">
        <v/>
      </c>
      <c r="S211" s="166" t="str">
        <v/>
      </c>
      <c r="T211" s="166" t="str">
        <v/>
      </c>
      <c r="U211" s="166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2"/>
      <c r="L212" s="172"/>
      <c r="M212" s="172"/>
      <c r="N212" s="172"/>
      <c r="O212" s="172"/>
      <c r="Q212" s="166" t="str">
        <v/>
      </c>
      <c r="R212" s="166" t="str">
        <v/>
      </c>
      <c r="S212" s="166" t="str">
        <v/>
      </c>
      <c r="T212" s="166" t="str">
        <v/>
      </c>
      <c r="U212" s="166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6"/>
      <c r="K213" s="172"/>
      <c r="L213" s="172"/>
      <c r="M213" s="172"/>
      <c r="N213" s="172"/>
      <c r="O213" s="172"/>
      <c r="Q213" s="166" t="str">
        <v/>
      </c>
      <c r="R213" s="166" t="str">
        <v/>
      </c>
      <c r="S213" s="166" t="str">
        <v/>
      </c>
      <c r="T213" s="166" t="str">
        <v/>
      </c>
      <c r="U213" s="166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2"/>
      <c r="L214" s="172"/>
      <c r="M214" s="172"/>
      <c r="N214" s="172"/>
      <c r="O214" s="172"/>
      <c r="Q214" s="166" t="str">
        <v/>
      </c>
      <c r="R214" s="166" t="str">
        <v/>
      </c>
      <c r="S214" s="166" t="str">
        <v/>
      </c>
      <c r="T214" s="166" t="str">
        <v/>
      </c>
      <c r="U214" s="166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6"/>
      <c r="K215" s="172"/>
      <c r="L215" s="172"/>
      <c r="M215" s="172"/>
      <c r="N215" s="172"/>
      <c r="O215" s="172"/>
      <c r="Q215" s="166" t="str">
        <v/>
      </c>
      <c r="R215" s="166" t="str">
        <v/>
      </c>
      <c r="S215" s="166" t="str">
        <v/>
      </c>
      <c r="T215" s="166" t="str">
        <v/>
      </c>
      <c r="U215" s="166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2"/>
      <c r="L216" s="172"/>
      <c r="M216" s="172"/>
      <c r="N216" s="172"/>
      <c r="O216" s="172"/>
      <c r="Q216" s="166" t="str">
        <v/>
      </c>
      <c r="R216" s="166" t="str">
        <v/>
      </c>
      <c r="S216" s="166" t="str">
        <v/>
      </c>
      <c r="T216" s="166" t="str">
        <v/>
      </c>
      <c r="U216" s="166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6"/>
      <c r="K217" s="172"/>
      <c r="L217" s="172"/>
      <c r="M217" s="172"/>
      <c r="N217" s="172"/>
      <c r="O217" s="172"/>
      <c r="Q217" s="166" t="str">
        <v/>
      </c>
      <c r="R217" s="166" t="str">
        <v/>
      </c>
      <c r="S217" s="166" t="str">
        <v/>
      </c>
      <c r="T217" s="166" t="str">
        <v/>
      </c>
      <c r="U217" s="166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2"/>
      <c r="L218" s="172"/>
      <c r="M218" s="172"/>
      <c r="N218" s="172"/>
      <c r="O218" s="172"/>
      <c r="Q218" s="166" t="str">
        <v/>
      </c>
      <c r="R218" s="166" t="str">
        <v/>
      </c>
      <c r="S218" s="166" t="str">
        <v/>
      </c>
      <c r="T218" s="166" t="str">
        <v/>
      </c>
      <c r="U218" s="166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6"/>
      <c r="K219" s="172"/>
      <c r="L219" s="172"/>
      <c r="M219" s="172"/>
      <c r="N219" s="172"/>
      <c r="O219" s="172"/>
      <c r="Q219" s="166" t="str">
        <v/>
      </c>
      <c r="R219" s="166" t="str">
        <v/>
      </c>
      <c r="S219" s="166" t="str">
        <v/>
      </c>
      <c r="T219" s="166" t="str">
        <v/>
      </c>
      <c r="U219" s="166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2"/>
      <c r="L220" s="172"/>
      <c r="M220" s="172"/>
      <c r="N220" s="172"/>
      <c r="O220" s="172"/>
      <c r="Q220" s="166" t="str">
        <v/>
      </c>
      <c r="R220" s="166" t="str">
        <v/>
      </c>
      <c r="S220" s="166" t="str">
        <v/>
      </c>
      <c r="T220" s="166" t="str">
        <v/>
      </c>
      <c r="U220" s="166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6"/>
      <c r="K221" s="172"/>
      <c r="L221" s="172"/>
      <c r="M221" s="172"/>
      <c r="N221" s="172"/>
      <c r="O221" s="172"/>
      <c r="Q221" s="166" t="str">
        <v/>
      </c>
      <c r="R221" s="166" t="str">
        <v/>
      </c>
      <c r="S221" s="166" t="str">
        <v/>
      </c>
      <c r="T221" s="166" t="str">
        <v/>
      </c>
      <c r="U221" s="166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2"/>
      <c r="L222" s="172"/>
      <c r="M222" s="172"/>
      <c r="N222" s="172"/>
      <c r="O222" s="172"/>
      <c r="Q222" s="166" t="str">
        <v/>
      </c>
      <c r="R222" s="166" t="str">
        <v/>
      </c>
      <c r="S222" s="166" t="str">
        <v/>
      </c>
      <c r="T222" s="166" t="str">
        <v/>
      </c>
      <c r="U222" s="166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6"/>
      <c r="K223" s="172"/>
      <c r="L223" s="172"/>
      <c r="M223" s="172"/>
      <c r="N223" s="172"/>
      <c r="O223" s="172"/>
      <c r="Q223" s="166" t="str">
        <v/>
      </c>
      <c r="R223" s="166" t="str">
        <v/>
      </c>
      <c r="S223" s="166" t="str">
        <v/>
      </c>
      <c r="T223" s="166" t="str">
        <v/>
      </c>
      <c r="U223" s="166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2"/>
      <c r="L224" s="172"/>
      <c r="M224" s="172"/>
      <c r="N224" s="172"/>
      <c r="O224" s="172"/>
      <c r="Q224" s="166" t="str">
        <v/>
      </c>
      <c r="R224" s="166" t="str">
        <v/>
      </c>
      <c r="S224" s="166" t="str">
        <v/>
      </c>
      <c r="T224" s="166" t="str">
        <v/>
      </c>
      <c r="U224" s="166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6"/>
      <c r="K225" s="172"/>
      <c r="L225" s="172"/>
      <c r="M225" s="172"/>
      <c r="N225" s="172"/>
      <c r="O225" s="172"/>
      <c r="Q225" s="166" t="str">
        <v/>
      </c>
      <c r="R225" s="166" t="str">
        <v/>
      </c>
      <c r="S225" s="166" t="str">
        <v/>
      </c>
      <c r="T225" s="166" t="str">
        <v/>
      </c>
      <c r="U225" s="166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2"/>
      <c r="L226" s="172"/>
      <c r="M226" s="172"/>
      <c r="N226" s="172"/>
      <c r="O226" s="172"/>
      <c r="Q226" s="166" t="str">
        <v/>
      </c>
      <c r="R226" s="166" t="str">
        <v/>
      </c>
      <c r="S226" s="166" t="str">
        <v/>
      </c>
      <c r="T226" s="166" t="str">
        <v/>
      </c>
      <c r="U226" s="166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6"/>
      <c r="K227" s="172"/>
      <c r="L227" s="172"/>
      <c r="M227" s="172"/>
      <c r="N227" s="172"/>
      <c r="O227" s="172"/>
      <c r="Q227" s="166" t="str">
        <v/>
      </c>
      <c r="R227" s="166" t="str">
        <v/>
      </c>
      <c r="S227" s="166" t="str">
        <v/>
      </c>
      <c r="T227" s="166" t="str">
        <v/>
      </c>
      <c r="U227" s="166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2"/>
      <c r="L228" s="172"/>
      <c r="M228" s="172"/>
      <c r="N228" s="172"/>
      <c r="O228" s="172"/>
      <c r="Q228" s="166" t="str">
        <v/>
      </c>
      <c r="R228" s="166" t="str">
        <v/>
      </c>
      <c r="S228" s="166" t="str">
        <v/>
      </c>
      <c r="T228" s="166" t="str">
        <v/>
      </c>
      <c r="U228" s="166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6"/>
      <c r="K229" s="172"/>
      <c r="L229" s="172"/>
      <c r="M229" s="172"/>
      <c r="N229" s="172"/>
      <c r="O229" s="172"/>
      <c r="Q229" s="166" t="str">
        <v/>
      </c>
      <c r="R229" s="166" t="str">
        <v/>
      </c>
      <c r="S229" s="166" t="str">
        <v/>
      </c>
      <c r="T229" s="166" t="str">
        <v/>
      </c>
      <c r="U229" s="166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2"/>
      <c r="L230" s="172"/>
      <c r="M230" s="172"/>
      <c r="N230" s="172"/>
      <c r="O230" s="172"/>
      <c r="Q230" s="166" t="str">
        <v/>
      </c>
      <c r="R230" s="166" t="str">
        <v/>
      </c>
      <c r="S230" s="166" t="str">
        <v/>
      </c>
      <c r="T230" s="166" t="str">
        <v/>
      </c>
      <c r="U230" s="166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6"/>
      <c r="K231" s="172"/>
      <c r="L231" s="172"/>
      <c r="M231" s="172"/>
      <c r="N231" s="172"/>
      <c r="O231" s="172"/>
      <c r="Q231" s="166" t="str">
        <v/>
      </c>
      <c r="R231" s="166" t="str">
        <v/>
      </c>
      <c r="S231" s="166" t="str">
        <v/>
      </c>
      <c r="T231" s="166" t="str">
        <v/>
      </c>
      <c r="U231" s="166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2"/>
      <c r="L232" s="172"/>
      <c r="M232" s="172"/>
      <c r="N232" s="172"/>
      <c r="O232" s="172"/>
      <c r="Q232" s="166" t="str">
        <v/>
      </c>
      <c r="R232" s="166" t="str">
        <v/>
      </c>
      <c r="S232" s="166" t="str">
        <v/>
      </c>
      <c r="T232" s="166" t="str">
        <v/>
      </c>
      <c r="U232" s="166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6"/>
      <c r="K233" s="172"/>
      <c r="L233" s="172"/>
      <c r="M233" s="172"/>
      <c r="N233" s="172"/>
      <c r="O233" s="172"/>
      <c r="Q233" s="166" t="str">
        <v/>
      </c>
      <c r="R233" s="166" t="str">
        <v/>
      </c>
      <c r="S233" s="166" t="str">
        <v/>
      </c>
      <c r="T233" s="166" t="str">
        <v/>
      </c>
      <c r="U233" s="166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2"/>
      <c r="L234" s="172"/>
      <c r="M234" s="172"/>
      <c r="N234" s="172"/>
      <c r="O234" s="172"/>
      <c r="Q234" s="166" t="str">
        <v/>
      </c>
      <c r="R234" s="166" t="str">
        <v/>
      </c>
      <c r="S234" s="166" t="str">
        <v/>
      </c>
      <c r="T234" s="166" t="str">
        <v/>
      </c>
      <c r="U234" s="166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6"/>
      <c r="K235" s="172"/>
      <c r="L235" s="172"/>
      <c r="M235" s="172"/>
      <c r="N235" s="172"/>
      <c r="O235" s="172"/>
      <c r="Q235" s="166" t="str">
        <v/>
      </c>
      <c r="R235" s="166" t="str">
        <v/>
      </c>
      <c r="S235" s="166" t="str">
        <v/>
      </c>
      <c r="T235" s="166" t="str">
        <v/>
      </c>
      <c r="U235" s="166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2"/>
      <c r="L236" s="172"/>
      <c r="M236" s="172"/>
      <c r="N236" s="172"/>
      <c r="O236" s="172"/>
      <c r="Q236" s="166" t="str">
        <v/>
      </c>
      <c r="R236" s="166" t="str">
        <v/>
      </c>
      <c r="S236" s="166" t="str">
        <v/>
      </c>
      <c r="T236" s="166" t="str">
        <v/>
      </c>
      <c r="U236" s="166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6"/>
      <c r="K237" s="172"/>
      <c r="L237" s="172"/>
      <c r="M237" s="172"/>
      <c r="N237" s="172"/>
      <c r="O237" s="172"/>
      <c r="Q237" s="166" t="str">
        <v/>
      </c>
      <c r="R237" s="166" t="str">
        <v/>
      </c>
      <c r="S237" s="166" t="str">
        <v/>
      </c>
      <c r="T237" s="166" t="str">
        <v/>
      </c>
      <c r="U237" s="166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2"/>
      <c r="L238" s="172"/>
      <c r="M238" s="172"/>
      <c r="N238" s="172"/>
      <c r="O238" s="172"/>
      <c r="Q238" s="166" t="str">
        <v/>
      </c>
      <c r="R238" s="166" t="str">
        <v/>
      </c>
      <c r="S238" s="166" t="str">
        <v/>
      </c>
      <c r="T238" s="166" t="str">
        <v/>
      </c>
      <c r="U238" s="166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6"/>
      <c r="K239" s="172"/>
      <c r="L239" s="172"/>
      <c r="M239" s="172"/>
      <c r="N239" s="172"/>
      <c r="O239" s="172"/>
      <c r="Q239" s="166" t="str">
        <v/>
      </c>
      <c r="R239" s="166" t="str">
        <v/>
      </c>
      <c r="S239" s="166" t="str">
        <v/>
      </c>
      <c r="T239" s="166" t="str">
        <v/>
      </c>
      <c r="U239" s="166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2"/>
      <c r="L240" s="172"/>
      <c r="M240" s="172"/>
      <c r="N240" s="172"/>
      <c r="O240" s="172"/>
      <c r="Q240" s="166" t="str">
        <v/>
      </c>
      <c r="R240" s="166" t="str">
        <v/>
      </c>
      <c r="S240" s="166" t="str">
        <v/>
      </c>
      <c r="T240" s="166" t="str">
        <v/>
      </c>
      <c r="U240" s="166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6"/>
      <c r="K241" s="172"/>
      <c r="L241" s="172"/>
      <c r="M241" s="172"/>
      <c r="N241" s="172"/>
      <c r="O241" s="172"/>
      <c r="Q241" s="166" t="str">
        <v/>
      </c>
      <c r="R241" s="166" t="str">
        <v/>
      </c>
      <c r="S241" s="166" t="str">
        <v/>
      </c>
      <c r="T241" s="166" t="str">
        <v/>
      </c>
      <c r="U241" s="166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2"/>
      <c r="L242" s="172"/>
      <c r="M242" s="172"/>
      <c r="N242" s="172"/>
      <c r="O242" s="172"/>
      <c r="Q242" s="166" t="str">
        <v/>
      </c>
      <c r="R242" s="166" t="str">
        <v/>
      </c>
      <c r="S242" s="166" t="str">
        <v/>
      </c>
      <c r="T242" s="166" t="str">
        <v/>
      </c>
      <c r="U242" s="166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6"/>
      <c r="K243" s="172"/>
      <c r="L243" s="172"/>
      <c r="M243" s="172"/>
      <c r="N243" s="172"/>
      <c r="O243" s="172"/>
      <c r="Q243" s="166" t="str">
        <v/>
      </c>
      <c r="R243" s="166" t="str">
        <v/>
      </c>
      <c r="S243" s="166" t="str">
        <v/>
      </c>
      <c r="T243" s="166" t="str">
        <v/>
      </c>
      <c r="U243" s="166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2"/>
      <c r="L244" s="172"/>
      <c r="M244" s="172"/>
      <c r="N244" s="172"/>
      <c r="O244" s="172"/>
      <c r="Q244" s="166" t="str">
        <v/>
      </c>
      <c r="R244" s="166" t="str">
        <v/>
      </c>
      <c r="S244" s="166" t="str">
        <v/>
      </c>
      <c r="T244" s="166" t="str">
        <v/>
      </c>
      <c r="U244" s="166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6"/>
      <c r="K245" s="172"/>
      <c r="L245" s="172"/>
      <c r="M245" s="172"/>
      <c r="N245" s="172"/>
      <c r="O245" s="172"/>
      <c r="Q245" s="166" t="str">
        <v/>
      </c>
      <c r="R245" s="166" t="str">
        <v/>
      </c>
      <c r="S245" s="166" t="str">
        <v/>
      </c>
      <c r="T245" s="166" t="str">
        <v/>
      </c>
      <c r="U245" s="166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2"/>
      <c r="L246" s="172"/>
      <c r="M246" s="172"/>
      <c r="N246" s="172"/>
      <c r="O246" s="172"/>
      <c r="Q246" s="166" t="str">
        <v/>
      </c>
      <c r="R246" s="166" t="str">
        <v/>
      </c>
      <c r="S246" s="166" t="str">
        <v/>
      </c>
      <c r="T246" s="166" t="str">
        <v/>
      </c>
      <c r="U246" s="166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6"/>
      <c r="K247" s="172"/>
      <c r="L247" s="172"/>
      <c r="M247" s="172"/>
      <c r="N247" s="172"/>
      <c r="O247" s="172"/>
      <c r="Q247" s="166" t="str">
        <v/>
      </c>
      <c r="R247" s="166" t="str">
        <v/>
      </c>
      <c r="S247" s="166" t="str">
        <v/>
      </c>
      <c r="T247" s="166" t="str">
        <v/>
      </c>
      <c r="U247" s="166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2"/>
      <c r="L248" s="172"/>
      <c r="M248" s="172"/>
      <c r="N248" s="172"/>
      <c r="O248" s="172"/>
      <c r="Q248" s="166" t="str">
        <v/>
      </c>
      <c r="R248" s="166" t="str">
        <v/>
      </c>
      <c r="S248" s="166" t="str">
        <v/>
      </c>
      <c r="T248" s="166" t="str">
        <v/>
      </c>
      <c r="U248" s="166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6"/>
      <c r="K249" s="172"/>
      <c r="L249" s="172"/>
      <c r="M249" s="172"/>
      <c r="N249" s="172"/>
      <c r="O249" s="172"/>
      <c r="Q249" s="166" t="str">
        <v/>
      </c>
      <c r="R249" s="166" t="str">
        <v/>
      </c>
      <c r="S249" s="166" t="str">
        <v/>
      </c>
      <c r="T249" s="166" t="str">
        <v/>
      </c>
      <c r="U249" s="166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2"/>
      <c r="L250" s="172"/>
      <c r="M250" s="172"/>
      <c r="N250" s="172"/>
      <c r="O250" s="172"/>
      <c r="Q250" s="166" t="str">
        <v/>
      </c>
      <c r="R250" s="166" t="str">
        <v/>
      </c>
      <c r="S250" s="166" t="str">
        <v/>
      </c>
      <c r="T250" s="166" t="str">
        <v/>
      </c>
      <c r="U250" s="166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6"/>
      <c r="K251" s="172"/>
      <c r="L251" s="172"/>
      <c r="M251" s="172"/>
      <c r="N251" s="172"/>
      <c r="O251" s="172"/>
      <c r="Q251" s="166" t="str">
        <v/>
      </c>
      <c r="R251" s="166" t="str">
        <v/>
      </c>
      <c r="S251" s="166" t="str">
        <v/>
      </c>
      <c r="T251" s="166" t="str">
        <v/>
      </c>
      <c r="U251" s="166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2"/>
      <c r="L252" s="172"/>
      <c r="M252" s="172"/>
      <c r="N252" s="172"/>
      <c r="O252" s="172"/>
      <c r="Q252" s="166" t="str">
        <v/>
      </c>
      <c r="R252" s="166" t="str">
        <v/>
      </c>
      <c r="S252" s="166" t="str">
        <v/>
      </c>
      <c r="T252" s="166" t="str">
        <v/>
      </c>
      <c r="U252" s="166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6"/>
      <c r="K253" s="172"/>
      <c r="L253" s="172"/>
      <c r="M253" s="172"/>
      <c r="N253" s="172"/>
      <c r="O253" s="172"/>
      <c r="Q253" s="166" t="str">
        <v/>
      </c>
      <c r="R253" s="166" t="str">
        <v/>
      </c>
      <c r="S253" s="166" t="str">
        <v/>
      </c>
      <c r="T253" s="166" t="str">
        <v/>
      </c>
      <c r="U253" s="166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2"/>
      <c r="L254" s="172"/>
      <c r="M254" s="172"/>
      <c r="N254" s="172"/>
      <c r="O254" s="172"/>
      <c r="Q254" s="166" t="str">
        <v/>
      </c>
      <c r="R254" s="166" t="str">
        <v/>
      </c>
      <c r="S254" s="166" t="str">
        <v/>
      </c>
      <c r="T254" s="166" t="str">
        <v/>
      </c>
      <c r="U254" s="166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6"/>
      <c r="K255" s="172"/>
      <c r="L255" s="172"/>
      <c r="M255" s="172"/>
      <c r="N255" s="172"/>
      <c r="O255" s="172"/>
      <c r="Q255" s="166" t="str">
        <v/>
      </c>
      <c r="R255" s="166" t="str">
        <v/>
      </c>
      <c r="S255" s="166" t="str">
        <v/>
      </c>
      <c r="T255" s="166" t="str">
        <v/>
      </c>
      <c r="U255" s="166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2"/>
      <c r="L256" s="172"/>
      <c r="M256" s="172"/>
      <c r="N256" s="172"/>
      <c r="O256" s="172"/>
      <c r="Q256" s="166" t="str">
        <v/>
      </c>
      <c r="R256" s="166" t="str">
        <v/>
      </c>
      <c r="S256" s="166" t="str">
        <v/>
      </c>
      <c r="T256" s="166" t="str">
        <v/>
      </c>
      <c r="U256" s="166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6"/>
      <c r="K257" s="172"/>
      <c r="L257" s="172"/>
      <c r="M257" s="172"/>
      <c r="N257" s="172"/>
      <c r="O257" s="172"/>
      <c r="Q257" s="166" t="str">
        <v/>
      </c>
      <c r="R257" s="166" t="str">
        <v/>
      </c>
      <c r="S257" s="166" t="str">
        <v/>
      </c>
      <c r="T257" s="166" t="str">
        <v/>
      </c>
      <c r="U257" s="166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2"/>
      <c r="L258" s="172"/>
      <c r="M258" s="172"/>
      <c r="N258" s="172"/>
      <c r="O258" s="172"/>
      <c r="Q258" s="166" t="str">
        <v/>
      </c>
      <c r="R258" s="166" t="str">
        <v/>
      </c>
      <c r="S258" s="166" t="str">
        <v/>
      </c>
      <c r="T258" s="166" t="str">
        <v/>
      </c>
      <c r="U258" s="166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6"/>
      <c r="K259" s="172"/>
      <c r="L259" s="172"/>
      <c r="M259" s="172"/>
      <c r="N259" s="172"/>
      <c r="O259" s="172"/>
      <c r="Q259" s="166" t="str">
        <v/>
      </c>
      <c r="R259" s="166" t="str">
        <v/>
      </c>
      <c r="S259" s="166" t="str">
        <v/>
      </c>
      <c r="T259" s="166" t="str">
        <v/>
      </c>
      <c r="U259" s="166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2"/>
      <c r="L260" s="172"/>
      <c r="M260" s="172"/>
      <c r="N260" s="172"/>
      <c r="O260" s="172"/>
      <c r="Q260" s="166" t="str">
        <v/>
      </c>
      <c r="R260" s="166" t="str">
        <v/>
      </c>
      <c r="S260" s="166" t="str">
        <v/>
      </c>
      <c r="T260" s="166" t="str">
        <v/>
      </c>
      <c r="U260" s="166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6"/>
      <c r="K261" s="172"/>
      <c r="L261" s="172"/>
      <c r="M261" s="172"/>
      <c r="N261" s="172"/>
      <c r="O261" s="172"/>
      <c r="Q261" s="166" t="str">
        <v/>
      </c>
      <c r="R261" s="166" t="str">
        <v/>
      </c>
      <c r="S261" s="166" t="str">
        <v/>
      </c>
      <c r="T261" s="166" t="str">
        <v/>
      </c>
      <c r="U261" s="166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2"/>
      <c r="L262" s="172"/>
      <c r="M262" s="172"/>
      <c r="N262" s="172"/>
      <c r="O262" s="172"/>
      <c r="Q262" s="166" t="str">
        <v/>
      </c>
      <c r="R262" s="166" t="str">
        <v/>
      </c>
      <c r="S262" s="166" t="str">
        <v/>
      </c>
      <c r="T262" s="166" t="str">
        <v/>
      </c>
      <c r="U262" s="166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6"/>
      <c r="K263" s="172"/>
      <c r="L263" s="172"/>
      <c r="M263" s="172"/>
      <c r="N263" s="172"/>
      <c r="O263" s="172"/>
      <c r="Q263" s="166" t="str">
        <v/>
      </c>
      <c r="R263" s="166" t="str">
        <v/>
      </c>
      <c r="S263" s="166" t="str">
        <v/>
      </c>
      <c r="T263" s="166" t="str">
        <v/>
      </c>
      <c r="U263" s="166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2"/>
      <c r="L264" s="172"/>
      <c r="M264" s="172"/>
      <c r="N264" s="172"/>
      <c r="O264" s="172"/>
      <c r="Q264" s="166" t="str">
        <v/>
      </c>
      <c r="R264" s="166" t="str">
        <v/>
      </c>
      <c r="S264" s="166" t="str">
        <v/>
      </c>
      <c r="T264" s="166" t="str">
        <v/>
      </c>
      <c r="U264" s="166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6"/>
      <c r="K265" s="172"/>
      <c r="L265" s="172"/>
      <c r="M265" s="172"/>
      <c r="N265" s="172"/>
      <c r="O265" s="172"/>
      <c r="Q265" s="166" t="str">
        <v/>
      </c>
      <c r="R265" s="166" t="str">
        <v/>
      </c>
      <c r="S265" s="166" t="str">
        <v/>
      </c>
      <c r="T265" s="166" t="str">
        <v/>
      </c>
      <c r="U265" s="166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2"/>
      <c r="L266" s="172"/>
      <c r="M266" s="172"/>
      <c r="N266" s="172"/>
      <c r="O266" s="172"/>
      <c r="Q266" s="166" t="str">
        <v/>
      </c>
      <c r="R266" s="166" t="str">
        <v/>
      </c>
      <c r="S266" s="166" t="str">
        <v/>
      </c>
      <c r="T266" s="166" t="str">
        <v/>
      </c>
      <c r="U266" s="166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6"/>
      <c r="K267" s="172"/>
      <c r="L267" s="172"/>
      <c r="M267" s="172"/>
      <c r="N267" s="172"/>
      <c r="O267" s="172"/>
      <c r="Q267" s="166" t="str">
        <v/>
      </c>
      <c r="R267" s="166" t="str">
        <v/>
      </c>
      <c r="S267" s="166" t="str">
        <v/>
      </c>
      <c r="T267" s="166" t="str">
        <v/>
      </c>
      <c r="U267" s="166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2"/>
      <c r="L268" s="172"/>
      <c r="M268" s="172"/>
      <c r="N268" s="172"/>
      <c r="O268" s="172"/>
      <c r="Q268" s="166" t="str">
        <v/>
      </c>
      <c r="R268" s="166" t="str">
        <v/>
      </c>
      <c r="S268" s="166" t="str">
        <v/>
      </c>
      <c r="T268" s="166" t="str">
        <v/>
      </c>
      <c r="U268" s="166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6"/>
      <c r="K269" s="172"/>
      <c r="L269" s="172"/>
      <c r="M269" s="172"/>
      <c r="N269" s="172"/>
      <c r="O269" s="172"/>
      <c r="Q269" s="166" t="str">
        <v/>
      </c>
      <c r="R269" s="166" t="str">
        <v/>
      </c>
      <c r="S269" s="166" t="str">
        <v/>
      </c>
      <c r="T269" s="166" t="str">
        <v/>
      </c>
      <c r="U269" s="166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2"/>
      <c r="L270" s="172"/>
      <c r="M270" s="172"/>
      <c r="N270" s="172"/>
      <c r="O270" s="172"/>
      <c r="Q270" s="166" t="str">
        <v/>
      </c>
      <c r="R270" s="166" t="str">
        <v/>
      </c>
      <c r="S270" s="166" t="str">
        <v/>
      </c>
      <c r="T270" s="166" t="str">
        <v/>
      </c>
      <c r="U270" s="166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6"/>
      <c r="K271" s="172"/>
      <c r="L271" s="172"/>
      <c r="M271" s="172"/>
      <c r="N271" s="172"/>
      <c r="O271" s="172"/>
      <c r="Q271" s="166" t="str">
        <v/>
      </c>
      <c r="R271" s="166" t="str">
        <v/>
      </c>
      <c r="S271" s="166" t="str">
        <v/>
      </c>
      <c r="T271" s="166" t="str">
        <v/>
      </c>
      <c r="U271" s="166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2"/>
      <c r="L272" s="172"/>
      <c r="M272" s="172"/>
      <c r="N272" s="172"/>
      <c r="O272" s="172"/>
      <c r="Q272" s="166" t="str">
        <v/>
      </c>
      <c r="R272" s="166" t="str">
        <v/>
      </c>
      <c r="S272" s="166" t="str">
        <v/>
      </c>
      <c r="T272" s="166" t="str">
        <v/>
      </c>
      <c r="U272" s="166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6"/>
      <c r="K273" s="172"/>
      <c r="L273" s="172"/>
      <c r="M273" s="172"/>
      <c r="N273" s="172"/>
      <c r="O273" s="172"/>
      <c r="Q273" s="166" t="str">
        <v/>
      </c>
      <c r="R273" s="166" t="str">
        <v/>
      </c>
      <c r="S273" s="166" t="str">
        <v/>
      </c>
      <c r="T273" s="166" t="str">
        <v/>
      </c>
      <c r="U273" s="166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2"/>
      <c r="L274" s="172"/>
      <c r="M274" s="172"/>
      <c r="N274" s="172"/>
      <c r="O274" s="172"/>
      <c r="Q274" s="166" t="str">
        <v/>
      </c>
      <c r="R274" s="166" t="str">
        <v/>
      </c>
      <c r="S274" s="166" t="str">
        <v/>
      </c>
      <c r="T274" s="166" t="str">
        <v/>
      </c>
      <c r="U274" s="166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6"/>
      <c r="K275" s="172"/>
      <c r="L275" s="172"/>
      <c r="M275" s="172"/>
      <c r="N275" s="172"/>
      <c r="O275" s="172"/>
      <c r="Q275" s="166" t="str">
        <v/>
      </c>
      <c r="R275" s="166" t="str">
        <v/>
      </c>
      <c r="S275" s="166" t="str">
        <v/>
      </c>
      <c r="T275" s="166" t="str">
        <v/>
      </c>
      <c r="U275" s="166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2"/>
      <c r="L276" s="172"/>
      <c r="M276" s="172"/>
      <c r="N276" s="172"/>
      <c r="O276" s="172"/>
      <c r="Q276" s="166" t="str">
        <v/>
      </c>
      <c r="R276" s="166" t="str">
        <v/>
      </c>
      <c r="S276" s="166" t="str">
        <v/>
      </c>
      <c r="T276" s="166" t="str">
        <v/>
      </c>
      <c r="U276" s="166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6"/>
      <c r="K277" s="172"/>
      <c r="L277" s="172"/>
      <c r="M277" s="172"/>
      <c r="N277" s="172"/>
      <c r="O277" s="172"/>
      <c r="Q277" s="166" t="str">
        <v/>
      </c>
      <c r="R277" s="166" t="str">
        <v/>
      </c>
      <c r="S277" s="166" t="str">
        <v/>
      </c>
      <c r="T277" s="166" t="str">
        <v/>
      </c>
      <c r="U277" s="166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2"/>
      <c r="L278" s="172"/>
      <c r="M278" s="172"/>
      <c r="N278" s="172"/>
      <c r="O278" s="172"/>
      <c r="Q278" s="166" t="str">
        <v/>
      </c>
      <c r="R278" s="166" t="str">
        <v/>
      </c>
      <c r="S278" s="166" t="str">
        <v/>
      </c>
      <c r="T278" s="166" t="str">
        <v/>
      </c>
      <c r="U278" s="166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6"/>
      <c r="K279" s="172"/>
      <c r="L279" s="172"/>
      <c r="M279" s="172"/>
      <c r="N279" s="172"/>
      <c r="O279" s="172"/>
      <c r="Q279" s="166" t="str">
        <v/>
      </c>
      <c r="R279" s="166" t="str">
        <v/>
      </c>
      <c r="S279" s="166" t="str">
        <v/>
      </c>
      <c r="T279" s="166" t="str">
        <v/>
      </c>
      <c r="U279" s="166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2"/>
      <c r="L280" s="172"/>
      <c r="M280" s="172"/>
      <c r="N280" s="172"/>
      <c r="O280" s="172"/>
      <c r="Q280" s="166" t="str">
        <v/>
      </c>
      <c r="R280" s="166" t="str">
        <v/>
      </c>
      <c r="S280" s="166" t="str">
        <v/>
      </c>
      <c r="T280" s="166" t="str">
        <v/>
      </c>
      <c r="U280" s="166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6"/>
      <c r="K281" s="172"/>
      <c r="L281" s="172"/>
      <c r="M281" s="172"/>
      <c r="N281" s="172"/>
      <c r="O281" s="172"/>
      <c r="Q281" s="166" t="str">
        <v/>
      </c>
      <c r="R281" s="166" t="str">
        <v/>
      </c>
      <c r="S281" s="166" t="str">
        <v/>
      </c>
      <c r="T281" s="166" t="str">
        <v/>
      </c>
      <c r="U281" s="166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2"/>
      <c r="L282" s="172"/>
      <c r="M282" s="172"/>
      <c r="N282" s="172"/>
      <c r="O282" s="172"/>
      <c r="Q282" s="166" t="str">
        <v/>
      </c>
      <c r="R282" s="166" t="str">
        <v/>
      </c>
      <c r="S282" s="166" t="str">
        <v/>
      </c>
      <c r="T282" s="166" t="str">
        <v/>
      </c>
      <c r="U282" s="166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6"/>
      <c r="K283" s="172"/>
      <c r="L283" s="172"/>
      <c r="M283" s="172"/>
      <c r="N283" s="172"/>
      <c r="O283" s="172"/>
      <c r="Q283" s="166" t="str">
        <v/>
      </c>
      <c r="R283" s="166" t="str">
        <v/>
      </c>
      <c r="S283" s="166" t="str">
        <v/>
      </c>
      <c r="T283" s="166" t="str">
        <v/>
      </c>
      <c r="U283" s="166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2"/>
      <c r="L284" s="172"/>
      <c r="M284" s="172"/>
      <c r="N284" s="172"/>
      <c r="O284" s="172"/>
      <c r="Q284" s="166" t="str">
        <v/>
      </c>
      <c r="R284" s="166" t="str">
        <v/>
      </c>
      <c r="S284" s="166" t="str">
        <v/>
      </c>
      <c r="T284" s="166" t="str">
        <v/>
      </c>
      <c r="U284" s="166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6"/>
      <c r="K285" s="172"/>
      <c r="L285" s="172"/>
      <c r="M285" s="172"/>
      <c r="N285" s="172"/>
      <c r="O285" s="172"/>
      <c r="Q285" s="166" t="str">
        <v/>
      </c>
      <c r="R285" s="166" t="str">
        <v/>
      </c>
      <c r="S285" s="166" t="str">
        <v/>
      </c>
      <c r="T285" s="166" t="str">
        <v/>
      </c>
      <c r="U285" s="166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2"/>
      <c r="L286" s="172"/>
      <c r="M286" s="172"/>
      <c r="N286" s="172"/>
      <c r="O286" s="172"/>
      <c r="Q286" s="166" t="str">
        <v/>
      </c>
      <c r="R286" s="166" t="str">
        <v/>
      </c>
      <c r="S286" s="166" t="str">
        <v/>
      </c>
      <c r="T286" s="166" t="str">
        <v/>
      </c>
      <c r="U286" s="166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6"/>
      <c r="K287" s="172"/>
      <c r="L287" s="172"/>
      <c r="M287" s="172"/>
      <c r="N287" s="172"/>
      <c r="O287" s="172"/>
      <c r="Q287" s="166" t="str">
        <v/>
      </c>
      <c r="R287" s="166" t="str">
        <v/>
      </c>
      <c r="S287" s="166" t="str">
        <v/>
      </c>
      <c r="T287" s="166" t="str">
        <v/>
      </c>
      <c r="U287" s="166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2"/>
      <c r="L288" s="172"/>
      <c r="M288" s="172"/>
      <c r="N288" s="172"/>
      <c r="O288" s="172"/>
      <c r="Q288" s="166" t="str">
        <v/>
      </c>
      <c r="R288" s="166" t="str">
        <v/>
      </c>
      <c r="S288" s="166" t="str">
        <v/>
      </c>
      <c r="T288" s="166" t="str">
        <v/>
      </c>
      <c r="U288" s="166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6"/>
      <c r="K289" s="172"/>
      <c r="L289" s="172"/>
      <c r="M289" s="172"/>
      <c r="N289" s="172"/>
      <c r="O289" s="172"/>
      <c r="Q289" s="166" t="str">
        <v/>
      </c>
      <c r="R289" s="166" t="str">
        <v/>
      </c>
      <c r="S289" s="166" t="str">
        <v/>
      </c>
      <c r="T289" s="166" t="str">
        <v/>
      </c>
      <c r="U289" s="166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2"/>
      <c r="L290" s="172"/>
      <c r="M290" s="172"/>
      <c r="N290" s="172"/>
      <c r="O290" s="172"/>
      <c r="Q290" s="166" t="str">
        <v/>
      </c>
      <c r="R290" s="166" t="str">
        <v/>
      </c>
      <c r="S290" s="166" t="str">
        <v/>
      </c>
      <c r="T290" s="166" t="str">
        <v/>
      </c>
      <c r="U290" s="166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6"/>
      <c r="K291" s="172"/>
      <c r="L291" s="172"/>
      <c r="M291" s="172"/>
      <c r="N291" s="172"/>
      <c r="O291" s="172"/>
      <c r="Q291" s="166" t="str">
        <v/>
      </c>
      <c r="R291" s="166" t="str">
        <v/>
      </c>
      <c r="S291" s="166" t="str">
        <v/>
      </c>
      <c r="T291" s="166" t="str">
        <v/>
      </c>
      <c r="U291" s="166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2"/>
      <c r="L292" s="172"/>
      <c r="M292" s="172"/>
      <c r="N292" s="172"/>
      <c r="O292" s="172"/>
      <c r="Q292" s="166" t="str">
        <v/>
      </c>
      <c r="R292" s="166" t="str">
        <v/>
      </c>
      <c r="S292" s="166" t="str">
        <v/>
      </c>
      <c r="T292" s="166" t="str">
        <v/>
      </c>
      <c r="U292" s="166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6"/>
      <c r="K293" s="172"/>
      <c r="L293" s="172"/>
      <c r="M293" s="172"/>
      <c r="N293" s="172"/>
      <c r="O293" s="172"/>
      <c r="Q293" s="166" t="str">
        <v/>
      </c>
      <c r="R293" s="166" t="str">
        <v/>
      </c>
      <c r="S293" s="166" t="str">
        <v/>
      </c>
      <c r="T293" s="166" t="str">
        <v/>
      </c>
      <c r="U293" s="166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6"/>
      <c r="K294" s="172"/>
      <c r="L294" s="172"/>
      <c r="M294" s="172"/>
      <c r="N294" s="172"/>
      <c r="O294" s="172"/>
      <c r="Q294" s="166" t="str">
        <v/>
      </c>
      <c r="R294" s="166" t="str">
        <v/>
      </c>
      <c r="S294" s="166" t="str">
        <v/>
      </c>
      <c r="T294" s="166" t="str">
        <v/>
      </c>
      <c r="U294" s="166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6"/>
      <c r="K295" s="172"/>
      <c r="L295" s="172"/>
      <c r="M295" s="172"/>
      <c r="N295" s="172"/>
      <c r="O295" s="172"/>
      <c r="Q295" s="166" t="str">
        <v/>
      </c>
      <c r="R295" s="166" t="str">
        <v/>
      </c>
      <c r="S295" s="166" t="str">
        <v/>
      </c>
      <c r="T295" s="166" t="str">
        <v/>
      </c>
      <c r="U295" s="166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6"/>
      <c r="K296" s="172"/>
      <c r="L296" s="172"/>
      <c r="M296" s="172"/>
      <c r="N296" s="172"/>
      <c r="O296" s="172"/>
      <c r="Q296" s="166" t="str">
        <v/>
      </c>
      <c r="R296" s="166" t="str">
        <v/>
      </c>
      <c r="S296" s="166" t="str">
        <v/>
      </c>
      <c r="T296" s="166" t="str">
        <v/>
      </c>
      <c r="U296" s="166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6"/>
      <c r="K297" s="172"/>
      <c r="L297" s="172"/>
      <c r="M297" s="172"/>
      <c r="N297" s="172"/>
      <c r="O297" s="172"/>
      <c r="Q297" s="166" t="str">
        <v/>
      </c>
      <c r="R297" s="166" t="str">
        <v/>
      </c>
      <c r="S297" s="166" t="str">
        <v/>
      </c>
      <c r="T297" s="166" t="str">
        <v/>
      </c>
      <c r="U297" s="166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6"/>
      <c r="K298" s="172"/>
      <c r="L298" s="172"/>
      <c r="M298" s="172"/>
      <c r="N298" s="172"/>
      <c r="O298" s="172"/>
      <c r="Q298" s="166" t="str">
        <v/>
      </c>
      <c r="R298" s="166" t="str">
        <v/>
      </c>
      <c r="S298" s="166" t="str">
        <v/>
      </c>
      <c r="T298" s="166" t="str">
        <v/>
      </c>
      <c r="U298" s="166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6"/>
      <c r="K299" s="172"/>
      <c r="L299" s="172"/>
      <c r="M299" s="172"/>
      <c r="N299" s="172"/>
      <c r="O299" s="172"/>
      <c r="Q299" s="166" t="str">
        <v/>
      </c>
      <c r="R299" s="166" t="str">
        <v/>
      </c>
      <c r="S299" s="166" t="str">
        <v/>
      </c>
      <c r="T299" s="166" t="str">
        <v/>
      </c>
      <c r="U299" s="166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6"/>
      <c r="K300" s="172"/>
      <c r="L300" s="172"/>
      <c r="M300" s="172"/>
      <c r="N300" s="172"/>
      <c r="O300" s="172"/>
      <c r="Q300" s="166" t="str">
        <v/>
      </c>
      <c r="R300" s="166" t="str">
        <v/>
      </c>
      <c r="S300" s="166" t="str">
        <v/>
      </c>
      <c r="T300" s="166" t="str">
        <v/>
      </c>
      <c r="U300" s="166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6"/>
      <c r="K301" s="172"/>
      <c r="L301" s="172"/>
      <c r="M301" s="172"/>
      <c r="N301" s="172"/>
      <c r="O301" s="172"/>
      <c r="Q301" s="166" t="str">
        <v/>
      </c>
      <c r="R301" s="166" t="str">
        <v/>
      </c>
      <c r="S301" s="166" t="str">
        <v/>
      </c>
      <c r="T301" s="166" t="str">
        <v/>
      </c>
      <c r="U301" s="166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6"/>
      <c r="K302" s="172"/>
      <c r="L302" s="172"/>
      <c r="M302" s="172"/>
      <c r="N302" s="172"/>
      <c r="O302" s="172"/>
      <c r="Q302" s="166" t="str">
        <v/>
      </c>
      <c r="R302" s="166" t="str">
        <v/>
      </c>
      <c r="S302" s="166" t="str">
        <v/>
      </c>
      <c r="T302" s="166" t="str">
        <v/>
      </c>
      <c r="U302" s="166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6"/>
      <c r="K303" s="172"/>
      <c r="L303" s="172"/>
      <c r="M303" s="172"/>
      <c r="N303" s="172"/>
      <c r="O303" s="172"/>
      <c r="Q303" s="166" t="str">
        <v/>
      </c>
      <c r="R303" s="166" t="str">
        <v/>
      </c>
      <c r="S303" s="166" t="str">
        <v/>
      </c>
      <c r="T303" s="166" t="str">
        <v/>
      </c>
      <c r="U303" s="166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6"/>
      <c r="K304" s="172"/>
      <c r="L304" s="172"/>
      <c r="M304" s="172"/>
      <c r="N304" s="172"/>
      <c r="O304" s="172"/>
      <c r="Q304" s="166" t="str">
        <v/>
      </c>
      <c r="R304" s="166" t="str">
        <v/>
      </c>
      <c r="S304" s="166" t="str">
        <v/>
      </c>
      <c r="T304" s="166" t="str">
        <v/>
      </c>
      <c r="U304" s="166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8" priority="89" operator="equal">
      <formula>"C1"</formula>
    </cfRule>
    <cfRule type="cellIs" dxfId="87" priority="90" operator="between">
      <formula>"G1"</formula>
      <formula>"G4"</formula>
    </cfRule>
    <cfRule type="cellIs" dxfId="86" priority="91" operator="between">
      <formula>"GA"</formula>
      <formula>"GQ"</formula>
    </cfRule>
    <cfRule type="cellIs" dxfId="85" priority="92" operator="between">
      <formula>"M1"</formula>
      <formula>"M4"</formula>
    </cfRule>
  </conditionalFormatting>
  <conditionalFormatting sqref="E52:E54">
    <cfRule type="cellIs" dxfId="84" priority="85" operator="equal">
      <formula>"C1"</formula>
    </cfRule>
    <cfRule type="cellIs" dxfId="83" priority="86" operator="between">
      <formula>"G1"</formula>
      <formula>"G4"</formula>
    </cfRule>
    <cfRule type="cellIs" dxfId="82" priority="87" operator="between">
      <formula>"GA"</formula>
      <formula>"GQ"</formula>
    </cfRule>
    <cfRule type="cellIs" dxfId="81" priority="88" operator="between">
      <formula>"M1"</formula>
      <formula>"M4"</formula>
    </cfRule>
  </conditionalFormatting>
  <conditionalFormatting sqref="F52:F54">
    <cfRule type="cellIs" dxfId="80" priority="81" operator="equal">
      <formula>"C1"</formula>
    </cfRule>
    <cfRule type="cellIs" dxfId="79" priority="82" operator="between">
      <formula>"G1"</formula>
      <formula>"G4"</formula>
    </cfRule>
    <cfRule type="cellIs" dxfId="78" priority="83" operator="between">
      <formula>"GA"</formula>
      <formula>"GQ"</formula>
    </cfRule>
    <cfRule type="cellIs" dxfId="77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6" priority="32" operator="equal">
      <formula>"C1"</formula>
    </cfRule>
    <cfRule type="cellIs" dxfId="75" priority="33" operator="between">
      <formula>"G1"</formula>
      <formula>"G5"</formula>
    </cfRule>
    <cfRule type="cellIs" dxfId="74" priority="35" operator="between">
      <formula>"M1"</formula>
      <formula>"M5"</formula>
    </cfRule>
  </conditionalFormatting>
  <conditionalFormatting sqref="L1:L1048576">
    <cfRule type="cellIs" dxfId="73" priority="29" operator="equal">
      <formula>"C1"</formula>
    </cfRule>
    <cfRule type="cellIs" dxfId="72" priority="31" operator="between">
      <formula>"M1"</formula>
      <formula>"M5"</formula>
    </cfRule>
  </conditionalFormatting>
  <conditionalFormatting sqref="K1:K1048576">
    <cfRule type="cellIs" dxfId="71" priority="25" operator="equal">
      <formula>"C1"</formula>
    </cfRule>
    <cfRule type="cellIs" dxfId="70" priority="26" operator="between">
      <formula>"G1"</formula>
      <formula>"G5"</formula>
    </cfRule>
    <cfRule type="cellIs" dxfId="69" priority="28" operator="between">
      <formula>"M1"</formula>
      <formula>"M5"</formula>
    </cfRule>
  </conditionalFormatting>
  <conditionalFormatting sqref="N1:O1048576">
    <cfRule type="cellIs" dxfId="68" priority="17" operator="equal">
      <formula>"C1"</formula>
    </cfRule>
    <cfRule type="cellIs" dxfId="67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6" priority="8">
      <formula>_xlfn.LET(_xlpm.x, W4, AND(NOT(_xlfn.ISFORMULA(_xlpm.x)), _xlpm.x&lt;&gt;""))</formula>
    </cfRule>
  </conditionalFormatting>
  <conditionalFormatting sqref="W5:AA203 AA4 W4:Y4">
    <cfRule type="expression" dxfId="65" priority="7">
      <formula>_xlfn.LET(_xlpm.x, W4, AND(NOT(_xlfn.ISFORMULA(_xlpm.x)), _xlpm.x&lt;&gt;""))</formula>
    </cfRule>
  </conditionalFormatting>
  <conditionalFormatting sqref="W5:AA203 W4:Y4 AA4">
    <cfRule type="expression" dxfId="64" priority="6">
      <formula>_xlfn.LET(_xlpm.x, W4, AND(NOT(_xlfn.ISFORMULA(_xlpm.x)), _xlpm.x&lt;&gt;""))</formula>
    </cfRule>
  </conditionalFormatting>
  <conditionalFormatting sqref="Z5:AA203 AA4">
    <cfRule type="expression" dxfId="63" priority="5">
      <formula>_xlfn.LET(_xlpm.x, Z4, AND(NOT(_xlfn.ISFORMULA(_xlpm.x)), _xlpm.x&lt;&gt;""))</formula>
    </cfRule>
  </conditionalFormatting>
  <conditionalFormatting sqref="Z5:AA203 AA4">
    <cfRule type="expression" dxfId="62" priority="4">
      <formula>_xlfn.LET(_xlpm.x, Z4, AND(NOT(_xlfn.ISFORMULA(_xlpm.x)), _xlpm.x&lt;&gt;""))</formula>
    </cfRule>
  </conditionalFormatting>
  <conditionalFormatting sqref="Z4:AA203">
    <cfRule type="expression" dxfId="61" priority="3">
      <formula>_xlfn.LET(_xlpm.x, Z4, AND(NOT(_xlfn.ISFORMULA(_xlpm.x)), _xlpm.x&lt;&gt;""))</formula>
    </cfRule>
  </conditionalFormatting>
  <conditionalFormatting sqref="Z4:AA203">
    <cfRule type="expression" dxfId="60" priority="2">
      <formula>_xlfn.LET(_xlpm.x, Z4, AND(NOT(_xlfn.ISFORMULA(_xlpm.x)), _xlpm.x&lt;&gt;""))</formula>
    </cfRule>
  </conditionalFormatting>
  <conditionalFormatting sqref="Z4:AA203">
    <cfRule type="expression" dxfId="5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5" t="s">
        <v>36</v>
      </c>
      <c r="B3" s="115" t="s">
        <v>37</v>
      </c>
      <c r="C3" s="115" t="s">
        <v>7</v>
      </c>
      <c r="D3" s="115" t="s">
        <v>8</v>
      </c>
      <c r="E3" s="115" t="s">
        <v>9</v>
      </c>
      <c r="F3" s="115" t="s">
        <v>10</v>
      </c>
      <c r="G3" s="115" t="s">
        <v>11</v>
      </c>
      <c r="H3" s="115" t="s">
        <v>275</v>
      </c>
      <c r="I3" s="14"/>
      <c r="J3" s="115"/>
      <c r="K3" s="115" t="s">
        <v>7</v>
      </c>
      <c r="L3" s="115" t="s">
        <v>8</v>
      </c>
      <c r="M3" s="115" t="s">
        <v>9</v>
      </c>
      <c r="N3" s="115" t="s">
        <v>10</v>
      </c>
      <c r="O3" s="115" t="s">
        <v>11</v>
      </c>
      <c r="Q3" s="115" t="s">
        <v>7</v>
      </c>
      <c r="R3" s="115" t="s">
        <v>8</v>
      </c>
      <c r="S3" s="115" t="s">
        <v>9</v>
      </c>
      <c r="T3" s="115" t="s">
        <v>10</v>
      </c>
      <c r="U3" s="115" t="s">
        <v>11</v>
      </c>
      <c r="W3" s="115" t="s">
        <v>5</v>
      </c>
      <c r="X3" s="115" t="s">
        <v>8</v>
      </c>
      <c r="Y3" s="115" t="s">
        <v>9</v>
      </c>
      <c r="Z3" s="115" t="s">
        <v>10</v>
      </c>
      <c r="AA3" s="115" t="s">
        <v>11</v>
      </c>
      <c r="AO3" s="5"/>
    </row>
    <row r="4" spans="1:41" ht="15.9" customHeight="1">
      <c r="A4" s="174" t="s">
        <v>271</v>
      </c>
      <c r="B4" s="172" t="s">
        <v>38</v>
      </c>
      <c r="C4" s="174">
        <f>COUNTIF(K:K, $A4)</f>
        <v>0</v>
      </c>
      <c r="D4" s="174">
        <f t="shared" ref="D4:G23" si="0">COUNTIF(L:L, $A4)</f>
        <v>0</v>
      </c>
      <c r="E4" s="174">
        <f t="shared" si="0"/>
        <v>0</v>
      </c>
      <c r="F4" s="174">
        <f t="shared" si="0"/>
        <v>0</v>
      </c>
      <c r="G4" s="174">
        <f t="shared" si="0"/>
        <v>0</v>
      </c>
      <c r="H4" s="172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4" t="s">
        <v>14</v>
      </c>
      <c r="B5" s="172" t="s">
        <v>39</v>
      </c>
      <c r="C5" s="174">
        <f t="shared" ref="C5:C23" si="1">COUNTIF(K:K, $A5)</f>
        <v>2</v>
      </c>
      <c r="D5" s="174">
        <f t="shared" si="0"/>
        <v>3</v>
      </c>
      <c r="E5" s="174">
        <f t="shared" si="0"/>
        <v>0</v>
      </c>
      <c r="F5" s="174">
        <f t="shared" si="0"/>
        <v>3</v>
      </c>
      <c r="G5" s="174">
        <f t="shared" si="0"/>
        <v>3</v>
      </c>
      <c r="H5" s="172">
        <v>1</v>
      </c>
      <c r="I5" s="78"/>
      <c r="J5" s="166">
        <v>1</v>
      </c>
      <c r="K5" s="167" t="s">
        <v>12</v>
      </c>
      <c r="L5" s="167" t="s">
        <v>87</v>
      </c>
      <c r="M5" s="167" t="s">
        <v>81</v>
      </c>
      <c r="N5" s="167" t="s">
        <v>29</v>
      </c>
      <c r="O5" s="167" t="s">
        <v>31</v>
      </c>
      <c r="Q5" s="166">
        <v>4</v>
      </c>
      <c r="R5" s="166">
        <v>19</v>
      </c>
      <c r="S5" s="166">
        <v>14</v>
      </c>
      <c r="T5" s="166">
        <v>8</v>
      </c>
      <c r="U5" s="166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5" t="s">
        <v>36</v>
      </c>
      <c r="AD5" s="115" t="s">
        <v>7</v>
      </c>
      <c r="AE5" s="115" t="s">
        <v>8</v>
      </c>
      <c r="AF5" s="115" t="s">
        <v>9</v>
      </c>
      <c r="AG5" s="115" t="s">
        <v>10</v>
      </c>
      <c r="AH5" s="115" t="s">
        <v>11</v>
      </c>
      <c r="AI5" s="5"/>
      <c r="AJ5" s="115" t="s">
        <v>36</v>
      </c>
      <c r="AK5" s="115" t="s">
        <v>7</v>
      </c>
      <c r="AL5" s="115" t="s">
        <v>8</v>
      </c>
      <c r="AM5" s="115" t="s">
        <v>9</v>
      </c>
      <c r="AN5" s="115" t="s">
        <v>10</v>
      </c>
      <c r="AO5" s="115" t="s">
        <v>11</v>
      </c>
    </row>
    <row r="6" spans="1:41" ht="15.9" customHeight="1">
      <c r="A6" s="173" t="s">
        <v>15</v>
      </c>
      <c r="B6" s="127" t="s">
        <v>15</v>
      </c>
      <c r="C6" s="173">
        <f t="shared" si="1"/>
        <v>4</v>
      </c>
      <c r="D6" s="173">
        <f t="shared" si="0"/>
        <v>6</v>
      </c>
      <c r="E6" s="173">
        <f t="shared" si="0"/>
        <v>0</v>
      </c>
      <c r="F6" s="173">
        <f t="shared" si="0"/>
        <v>9</v>
      </c>
      <c r="G6" s="173">
        <f t="shared" si="0"/>
        <v>20</v>
      </c>
      <c r="H6" s="127">
        <v>2</v>
      </c>
      <c r="I6" s="78"/>
      <c r="J6" s="23">
        <v>2</v>
      </c>
      <c r="K6" s="167" t="s">
        <v>95</v>
      </c>
      <c r="L6" s="167" t="s">
        <v>17</v>
      </c>
      <c r="M6" s="167" t="s">
        <v>96</v>
      </c>
      <c r="N6" s="167" t="s">
        <v>30</v>
      </c>
      <c r="O6" s="167" t="s">
        <v>29</v>
      </c>
      <c r="Q6" s="166">
        <v>6</v>
      </c>
      <c r="R6" s="166">
        <v>7</v>
      </c>
      <c r="S6" s="166">
        <v>15</v>
      </c>
      <c r="T6" s="166">
        <v>10</v>
      </c>
      <c r="U6" s="166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2" t="s">
        <v>271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5"/>
      <c r="AJ6" s="172" t="s">
        <v>271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</row>
    <row r="7" spans="1:41" ht="15.9" customHeight="1">
      <c r="A7" s="173" t="s">
        <v>16</v>
      </c>
      <c r="B7" s="127" t="s">
        <v>16</v>
      </c>
      <c r="C7" s="173">
        <f t="shared" si="1"/>
        <v>4</v>
      </c>
      <c r="D7" s="173">
        <f t="shared" si="0"/>
        <v>6</v>
      </c>
      <c r="E7" s="173">
        <f t="shared" si="0"/>
        <v>0</v>
      </c>
      <c r="F7" s="173">
        <f t="shared" si="0"/>
        <v>10</v>
      </c>
      <c r="G7" s="173">
        <f t="shared" si="0"/>
        <v>21</v>
      </c>
      <c r="H7" s="127">
        <v>3</v>
      </c>
      <c r="I7" s="78"/>
      <c r="J7" s="166">
        <v>3</v>
      </c>
      <c r="K7" s="167" t="s">
        <v>31</v>
      </c>
      <c r="L7" s="24" t="s">
        <v>95</v>
      </c>
      <c r="M7" s="167" t="s">
        <v>82</v>
      </c>
      <c r="N7" s="167" t="s">
        <v>13</v>
      </c>
      <c r="O7" s="167" t="s">
        <v>95</v>
      </c>
      <c r="Q7" s="166">
        <v>7</v>
      </c>
      <c r="R7" s="166">
        <v>6</v>
      </c>
      <c r="S7" s="166">
        <v>16</v>
      </c>
      <c r="T7" s="166">
        <v>5</v>
      </c>
      <c r="U7" s="166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2" t="s">
        <v>14</v>
      </c>
      <c r="AD7" s="172">
        <v>1</v>
      </c>
      <c r="AE7" s="172">
        <v>1</v>
      </c>
      <c r="AF7" s="172">
        <v>0</v>
      </c>
      <c r="AG7" s="172">
        <v>1</v>
      </c>
      <c r="AH7" s="172">
        <v>1</v>
      </c>
      <c r="AI7" s="5"/>
      <c r="AJ7" s="172" t="s">
        <v>14</v>
      </c>
      <c r="AK7" s="172">
        <v>1</v>
      </c>
      <c r="AL7" s="172">
        <v>1</v>
      </c>
      <c r="AM7" s="172">
        <v>0</v>
      </c>
      <c r="AN7" s="172">
        <v>1</v>
      </c>
      <c r="AO7" s="172">
        <v>1</v>
      </c>
    </row>
    <row r="8" spans="1:41" ht="15.9" customHeight="1">
      <c r="A8" s="173" t="s">
        <v>12</v>
      </c>
      <c r="B8" s="127" t="s">
        <v>12</v>
      </c>
      <c r="C8" s="173">
        <f t="shared" si="1"/>
        <v>4</v>
      </c>
      <c r="D8" s="173">
        <f t="shared" si="0"/>
        <v>13</v>
      </c>
      <c r="E8" s="173">
        <f t="shared" si="0"/>
        <v>0</v>
      </c>
      <c r="F8" s="173">
        <f t="shared" si="0"/>
        <v>14</v>
      </c>
      <c r="G8" s="173">
        <f t="shared" si="0"/>
        <v>20</v>
      </c>
      <c r="H8" s="127">
        <v>4</v>
      </c>
      <c r="I8" s="78"/>
      <c r="J8" s="23">
        <v>4</v>
      </c>
      <c r="K8" s="167" t="s">
        <v>28</v>
      </c>
      <c r="L8" s="167" t="s">
        <v>293</v>
      </c>
      <c r="M8" s="167" t="s">
        <v>94</v>
      </c>
      <c r="N8" s="167" t="s">
        <v>30</v>
      </c>
      <c r="O8" s="167" t="s">
        <v>21</v>
      </c>
      <c r="Q8" s="166">
        <v>9</v>
      </c>
      <c r="R8" s="166">
        <v>6</v>
      </c>
      <c r="S8" s="166">
        <v>17</v>
      </c>
      <c r="T8" s="166">
        <v>10</v>
      </c>
      <c r="U8" s="166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7" t="s">
        <v>15</v>
      </c>
      <c r="AD8" s="173">
        <v>3</v>
      </c>
      <c r="AE8" s="173">
        <v>10</v>
      </c>
      <c r="AF8" s="173">
        <v>0</v>
      </c>
      <c r="AG8" s="173">
        <v>3</v>
      </c>
      <c r="AH8" s="173">
        <v>9</v>
      </c>
      <c r="AI8" s="5"/>
      <c r="AJ8" s="127" t="s">
        <v>15</v>
      </c>
      <c r="AK8" s="173">
        <v>3</v>
      </c>
      <c r="AL8" s="173">
        <v>10</v>
      </c>
      <c r="AM8" s="173">
        <v>0</v>
      </c>
      <c r="AN8" s="173">
        <v>3</v>
      </c>
      <c r="AO8" s="173">
        <v>9</v>
      </c>
    </row>
    <row r="9" spans="1:41" ht="15.9" customHeight="1">
      <c r="A9" s="173" t="s">
        <v>13</v>
      </c>
      <c r="B9" s="127" t="s">
        <v>13</v>
      </c>
      <c r="C9" s="173">
        <f t="shared" si="1"/>
        <v>38</v>
      </c>
      <c r="D9" s="173">
        <f t="shared" si="0"/>
        <v>22</v>
      </c>
      <c r="E9" s="173">
        <f t="shared" si="0"/>
        <v>0</v>
      </c>
      <c r="F9" s="173">
        <f t="shared" si="0"/>
        <v>24</v>
      </c>
      <c r="G9" s="173">
        <f t="shared" si="0"/>
        <v>19</v>
      </c>
      <c r="H9" s="127">
        <v>5</v>
      </c>
      <c r="I9" s="78"/>
      <c r="J9" s="166">
        <v>5</v>
      </c>
      <c r="K9" s="167" t="s">
        <v>21</v>
      </c>
      <c r="L9" s="167" t="s">
        <v>29</v>
      </c>
      <c r="M9" s="167" t="s">
        <v>79</v>
      </c>
      <c r="N9" s="167" t="s">
        <v>16</v>
      </c>
      <c r="O9" s="167" t="s">
        <v>28</v>
      </c>
      <c r="Q9" s="166">
        <v>3</v>
      </c>
      <c r="R9" s="166">
        <v>8</v>
      </c>
      <c r="S9" s="166">
        <v>12</v>
      </c>
      <c r="T9" s="166">
        <v>3</v>
      </c>
      <c r="U9" s="166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7" t="s">
        <v>16</v>
      </c>
      <c r="AD9" s="173">
        <v>3</v>
      </c>
      <c r="AE9" s="173">
        <v>12</v>
      </c>
      <c r="AF9" s="173">
        <v>0</v>
      </c>
      <c r="AG9" s="173">
        <v>3</v>
      </c>
      <c r="AH9" s="173">
        <v>8</v>
      </c>
      <c r="AI9" s="5"/>
      <c r="AJ9" s="127" t="s">
        <v>16</v>
      </c>
      <c r="AK9" s="173">
        <v>3</v>
      </c>
      <c r="AL9" s="173">
        <v>12</v>
      </c>
      <c r="AM9" s="173">
        <v>0</v>
      </c>
      <c r="AN9" s="173">
        <v>3</v>
      </c>
      <c r="AO9" s="173">
        <v>8</v>
      </c>
    </row>
    <row r="10" spans="1:41" ht="15.9" customHeight="1">
      <c r="A10" s="173" t="s">
        <v>95</v>
      </c>
      <c r="B10" s="127" t="s">
        <v>95</v>
      </c>
      <c r="C10" s="173">
        <f t="shared" si="1"/>
        <v>42</v>
      </c>
      <c r="D10" s="173">
        <f t="shared" si="0"/>
        <v>27</v>
      </c>
      <c r="E10" s="173">
        <f t="shared" si="0"/>
        <v>0</v>
      </c>
      <c r="F10" s="173">
        <f t="shared" si="0"/>
        <v>21</v>
      </c>
      <c r="G10" s="173">
        <f t="shared" si="0"/>
        <v>19</v>
      </c>
      <c r="H10" s="127">
        <v>6</v>
      </c>
      <c r="I10" s="78"/>
      <c r="J10" s="23">
        <v>6</v>
      </c>
      <c r="K10" s="167" t="s">
        <v>17</v>
      </c>
      <c r="L10" s="167" t="s">
        <v>15</v>
      </c>
      <c r="M10" s="167" t="s">
        <v>94</v>
      </c>
      <c r="N10" s="167" t="s">
        <v>80</v>
      </c>
      <c r="O10" s="167" t="s">
        <v>21</v>
      </c>
      <c r="Q10" s="166">
        <v>7</v>
      </c>
      <c r="R10" s="166">
        <v>2</v>
      </c>
      <c r="S10" s="166">
        <v>17</v>
      </c>
      <c r="T10" s="166">
        <v>13</v>
      </c>
      <c r="U10" s="166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7" t="s">
        <v>12</v>
      </c>
      <c r="AD10" s="173">
        <v>7</v>
      </c>
      <c r="AE10" s="173">
        <v>13</v>
      </c>
      <c r="AF10" s="173">
        <v>0</v>
      </c>
      <c r="AG10" s="173">
        <v>7</v>
      </c>
      <c r="AH10" s="173">
        <v>14</v>
      </c>
      <c r="AI10" s="5"/>
      <c r="AJ10" s="127" t="s">
        <v>12</v>
      </c>
      <c r="AK10" s="173">
        <v>7</v>
      </c>
      <c r="AL10" s="173">
        <v>13</v>
      </c>
      <c r="AM10" s="173">
        <v>0</v>
      </c>
      <c r="AN10" s="173">
        <v>7</v>
      </c>
      <c r="AO10" s="173">
        <v>14</v>
      </c>
    </row>
    <row r="11" spans="1:41" ht="15.9" customHeight="1">
      <c r="A11" s="173" t="s">
        <v>31</v>
      </c>
      <c r="B11" s="127" t="s">
        <v>31</v>
      </c>
      <c r="C11" s="173">
        <f t="shared" si="1"/>
        <v>49</v>
      </c>
      <c r="D11" s="173">
        <f t="shared" si="0"/>
        <v>33</v>
      </c>
      <c r="E11" s="173">
        <f t="shared" si="0"/>
        <v>0</v>
      </c>
      <c r="F11" s="173">
        <f t="shared" si="0"/>
        <v>24</v>
      </c>
      <c r="G11" s="173">
        <f t="shared" si="0"/>
        <v>26</v>
      </c>
      <c r="H11" s="127">
        <v>7</v>
      </c>
      <c r="I11" s="78"/>
      <c r="J11" s="166">
        <v>7</v>
      </c>
      <c r="K11" s="167" t="s">
        <v>95</v>
      </c>
      <c r="L11" s="167" t="s">
        <v>81</v>
      </c>
      <c r="M11" s="167" t="s">
        <v>96</v>
      </c>
      <c r="N11" s="167" t="s">
        <v>80</v>
      </c>
      <c r="O11" s="167" t="s">
        <v>15</v>
      </c>
      <c r="Q11" s="166">
        <v>6</v>
      </c>
      <c r="R11" s="166">
        <v>14</v>
      </c>
      <c r="S11" s="166">
        <v>15</v>
      </c>
      <c r="T11" s="166">
        <v>13</v>
      </c>
      <c r="U11" s="166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7" t="s">
        <v>13</v>
      </c>
      <c r="AD11" s="173">
        <v>43</v>
      </c>
      <c r="AE11" s="173">
        <v>22</v>
      </c>
      <c r="AF11" s="173">
        <v>0</v>
      </c>
      <c r="AG11" s="173">
        <v>31</v>
      </c>
      <c r="AH11" s="173">
        <v>36</v>
      </c>
      <c r="AI11" s="5"/>
      <c r="AJ11" s="127" t="s">
        <v>13</v>
      </c>
      <c r="AK11" s="173">
        <v>43</v>
      </c>
      <c r="AL11" s="173">
        <v>22</v>
      </c>
      <c r="AM11" s="173">
        <v>0</v>
      </c>
      <c r="AN11" s="173">
        <v>31</v>
      </c>
      <c r="AO11" s="173">
        <v>36</v>
      </c>
    </row>
    <row r="12" spans="1:41" ht="15.9" customHeight="1">
      <c r="A12" s="173" t="s">
        <v>29</v>
      </c>
      <c r="B12" s="127" t="s">
        <v>29</v>
      </c>
      <c r="C12" s="173">
        <f t="shared" si="1"/>
        <v>49</v>
      </c>
      <c r="D12" s="173">
        <f t="shared" si="0"/>
        <v>34</v>
      </c>
      <c r="E12" s="173">
        <f t="shared" si="0"/>
        <v>0</v>
      </c>
      <c r="F12" s="173">
        <f t="shared" si="0"/>
        <v>25</v>
      </c>
      <c r="G12" s="173">
        <f t="shared" si="0"/>
        <v>26</v>
      </c>
      <c r="H12" s="127">
        <v>8</v>
      </c>
      <c r="I12" s="78"/>
      <c r="J12" s="23">
        <v>8</v>
      </c>
      <c r="K12" s="167" t="s">
        <v>30</v>
      </c>
      <c r="L12" s="167" t="s">
        <v>29</v>
      </c>
      <c r="M12" s="167" t="s">
        <v>80</v>
      </c>
      <c r="N12" s="167" t="s">
        <v>31</v>
      </c>
      <c r="O12" s="167" t="s">
        <v>31</v>
      </c>
      <c r="Q12" s="166">
        <v>10</v>
      </c>
      <c r="R12" s="166">
        <v>8</v>
      </c>
      <c r="S12" s="166">
        <v>13</v>
      </c>
      <c r="T12" s="166">
        <v>7</v>
      </c>
      <c r="U12" s="166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7" t="s">
        <v>95</v>
      </c>
      <c r="AD12" s="173">
        <v>42</v>
      </c>
      <c r="AE12" s="173">
        <v>22</v>
      </c>
      <c r="AF12" s="173">
        <v>0</v>
      </c>
      <c r="AG12" s="173">
        <v>27</v>
      </c>
      <c r="AH12" s="173">
        <v>34</v>
      </c>
      <c r="AI12" s="5"/>
      <c r="AJ12" s="127" t="s">
        <v>95</v>
      </c>
      <c r="AK12" s="173">
        <v>42</v>
      </c>
      <c r="AL12" s="173">
        <v>22</v>
      </c>
      <c r="AM12" s="173">
        <v>0</v>
      </c>
      <c r="AN12" s="173">
        <v>27</v>
      </c>
      <c r="AO12" s="173">
        <v>34</v>
      </c>
    </row>
    <row r="13" spans="1:41" ht="15.9" customHeight="1">
      <c r="A13" s="173" t="s">
        <v>28</v>
      </c>
      <c r="B13" s="127" t="s">
        <v>28</v>
      </c>
      <c r="C13" s="173">
        <f t="shared" si="1"/>
        <v>4</v>
      </c>
      <c r="D13" s="173">
        <f t="shared" si="0"/>
        <v>12</v>
      </c>
      <c r="E13" s="173">
        <f t="shared" si="0"/>
        <v>0</v>
      </c>
      <c r="F13" s="173">
        <f t="shared" si="0"/>
        <v>12</v>
      </c>
      <c r="G13" s="173">
        <f t="shared" si="0"/>
        <v>23</v>
      </c>
      <c r="H13" s="127">
        <v>9</v>
      </c>
      <c r="I13" s="78"/>
      <c r="J13" s="166">
        <v>9</v>
      </c>
      <c r="K13" s="167" t="s">
        <v>15</v>
      </c>
      <c r="L13" s="167" t="s">
        <v>23</v>
      </c>
      <c r="M13" s="167" t="s">
        <v>82</v>
      </c>
      <c r="N13" s="167" t="s">
        <v>87</v>
      </c>
      <c r="O13" s="167" t="s">
        <v>28</v>
      </c>
      <c r="Q13" s="166">
        <v>2</v>
      </c>
      <c r="R13" s="166">
        <v>5</v>
      </c>
      <c r="S13" s="166">
        <v>16</v>
      </c>
      <c r="T13" s="166">
        <v>19</v>
      </c>
      <c r="U13" s="166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7" t="s">
        <v>31</v>
      </c>
      <c r="AD13" s="173">
        <v>43</v>
      </c>
      <c r="AE13" s="173">
        <v>27</v>
      </c>
      <c r="AF13" s="173">
        <v>0</v>
      </c>
      <c r="AG13" s="173">
        <v>31</v>
      </c>
      <c r="AH13" s="173">
        <v>35</v>
      </c>
      <c r="AI13" s="5"/>
      <c r="AJ13" s="127" t="s">
        <v>31</v>
      </c>
      <c r="AK13" s="173">
        <v>43</v>
      </c>
      <c r="AL13" s="173">
        <v>27</v>
      </c>
      <c r="AM13" s="173">
        <v>0</v>
      </c>
      <c r="AN13" s="173">
        <v>31</v>
      </c>
      <c r="AO13" s="173">
        <v>35</v>
      </c>
    </row>
    <row r="14" spans="1:41" ht="15.9" customHeight="1">
      <c r="A14" s="173" t="s">
        <v>30</v>
      </c>
      <c r="B14" s="127" t="s">
        <v>30</v>
      </c>
      <c r="C14" s="173">
        <f t="shared" si="1"/>
        <v>4</v>
      </c>
      <c r="D14" s="173">
        <f t="shared" si="0"/>
        <v>8</v>
      </c>
      <c r="E14" s="173">
        <f t="shared" si="0"/>
        <v>0</v>
      </c>
      <c r="F14" s="173">
        <f t="shared" si="0"/>
        <v>13</v>
      </c>
      <c r="G14" s="173">
        <f t="shared" si="0"/>
        <v>23</v>
      </c>
      <c r="H14" s="127">
        <v>10</v>
      </c>
      <c r="I14" s="78"/>
      <c r="J14" s="23">
        <v>10</v>
      </c>
      <c r="K14" s="167" t="s">
        <v>31</v>
      </c>
      <c r="L14" s="167" t="s">
        <v>95</v>
      </c>
      <c r="M14" s="167" t="s">
        <v>94</v>
      </c>
      <c r="N14" s="167" t="s">
        <v>13</v>
      </c>
      <c r="O14" s="167" t="s">
        <v>15</v>
      </c>
      <c r="Q14" s="166">
        <v>7</v>
      </c>
      <c r="R14" s="166">
        <v>6</v>
      </c>
      <c r="S14" s="166">
        <v>17</v>
      </c>
      <c r="T14" s="166">
        <v>5</v>
      </c>
      <c r="U14" s="166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7" t="s">
        <v>29</v>
      </c>
      <c r="AD14" s="173">
        <v>43</v>
      </c>
      <c r="AE14" s="173">
        <v>24</v>
      </c>
      <c r="AF14" s="173">
        <v>0</v>
      </c>
      <c r="AG14" s="173">
        <v>32</v>
      </c>
      <c r="AH14" s="173">
        <v>34</v>
      </c>
      <c r="AI14" s="5"/>
      <c r="AJ14" s="127" t="s">
        <v>29</v>
      </c>
      <c r="AK14" s="173">
        <v>43</v>
      </c>
      <c r="AL14" s="173">
        <v>24</v>
      </c>
      <c r="AM14" s="173">
        <v>0</v>
      </c>
      <c r="AN14" s="173">
        <v>32</v>
      </c>
      <c r="AO14" s="173">
        <v>34</v>
      </c>
    </row>
    <row r="15" spans="1:41" ht="15.9" customHeight="1">
      <c r="A15" s="174" t="s">
        <v>78</v>
      </c>
      <c r="B15" s="172" t="s">
        <v>283</v>
      </c>
      <c r="C15" s="174">
        <f t="shared" si="1"/>
        <v>0</v>
      </c>
      <c r="D15" s="174">
        <f t="shared" si="0"/>
        <v>2</v>
      </c>
      <c r="E15" s="174">
        <f t="shared" si="0"/>
        <v>3</v>
      </c>
      <c r="F15" s="174">
        <f t="shared" si="0"/>
        <v>8</v>
      </c>
      <c r="G15" s="174">
        <f t="shared" si="0"/>
        <v>0</v>
      </c>
      <c r="H15" s="172">
        <v>11</v>
      </c>
      <c r="I15" s="78"/>
      <c r="J15" s="166">
        <v>11</v>
      </c>
      <c r="K15" s="167" t="s">
        <v>95</v>
      </c>
      <c r="L15" s="167" t="s">
        <v>25</v>
      </c>
      <c r="M15" s="167" t="s">
        <v>82</v>
      </c>
      <c r="N15" s="167" t="s">
        <v>30</v>
      </c>
      <c r="O15" s="167" t="s">
        <v>28</v>
      </c>
      <c r="Q15" s="166">
        <v>6</v>
      </c>
      <c r="R15" s="166">
        <v>8</v>
      </c>
      <c r="S15" s="166">
        <v>16</v>
      </c>
      <c r="T15" s="166">
        <v>10</v>
      </c>
      <c r="U15" s="166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7" t="s">
        <v>28</v>
      </c>
      <c r="AD15" s="173">
        <v>7</v>
      </c>
      <c r="AE15" s="173">
        <v>12</v>
      </c>
      <c r="AF15" s="173">
        <v>0</v>
      </c>
      <c r="AG15" s="173">
        <v>6</v>
      </c>
      <c r="AH15" s="173">
        <v>13</v>
      </c>
      <c r="AI15" s="5"/>
      <c r="AJ15" s="127" t="s">
        <v>28</v>
      </c>
      <c r="AK15" s="173">
        <v>7</v>
      </c>
      <c r="AL15" s="173">
        <v>12</v>
      </c>
      <c r="AM15" s="173">
        <v>0</v>
      </c>
      <c r="AN15" s="173">
        <v>6</v>
      </c>
      <c r="AO15" s="173">
        <v>13</v>
      </c>
    </row>
    <row r="16" spans="1:41" ht="15.9" customHeight="1">
      <c r="A16" s="174" t="s">
        <v>79</v>
      </c>
      <c r="B16" s="172" t="s">
        <v>284</v>
      </c>
      <c r="C16" s="174">
        <f t="shared" si="1"/>
        <v>0</v>
      </c>
      <c r="D16" s="174">
        <f t="shared" si="0"/>
        <v>2</v>
      </c>
      <c r="E16" s="174">
        <f t="shared" si="0"/>
        <v>6</v>
      </c>
      <c r="F16" s="174">
        <f t="shared" si="0"/>
        <v>7</v>
      </c>
      <c r="G16" s="174">
        <f t="shared" si="0"/>
        <v>0</v>
      </c>
      <c r="H16" s="172">
        <v>12</v>
      </c>
      <c r="I16" s="78"/>
      <c r="J16" s="23">
        <v>12</v>
      </c>
      <c r="K16" s="167" t="s">
        <v>30</v>
      </c>
      <c r="L16" s="167" t="s">
        <v>293</v>
      </c>
      <c r="M16" s="167" t="s">
        <v>94</v>
      </c>
      <c r="N16" s="167" t="s">
        <v>16</v>
      </c>
      <c r="O16" s="167" t="s">
        <v>12</v>
      </c>
      <c r="Q16" s="166">
        <v>10</v>
      </c>
      <c r="R16" s="166">
        <v>6</v>
      </c>
      <c r="S16" s="166">
        <v>17</v>
      </c>
      <c r="T16" s="166">
        <v>3</v>
      </c>
      <c r="U16" s="166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7" t="s">
        <v>30</v>
      </c>
      <c r="AD16" s="173">
        <v>7</v>
      </c>
      <c r="AE16" s="173">
        <v>8</v>
      </c>
      <c r="AF16" s="173">
        <v>0</v>
      </c>
      <c r="AG16" s="173">
        <v>7</v>
      </c>
      <c r="AH16" s="173">
        <v>14</v>
      </c>
      <c r="AI16" s="5"/>
      <c r="AJ16" s="127" t="s">
        <v>30</v>
      </c>
      <c r="AK16" s="173">
        <v>7</v>
      </c>
      <c r="AL16" s="173">
        <v>8</v>
      </c>
      <c r="AM16" s="173">
        <v>0</v>
      </c>
      <c r="AN16" s="173">
        <v>7</v>
      </c>
      <c r="AO16" s="173">
        <v>14</v>
      </c>
    </row>
    <row r="17" spans="1:41" ht="15.9" customHeight="1">
      <c r="A17" s="174" t="s">
        <v>80</v>
      </c>
      <c r="B17" s="172" t="s">
        <v>285</v>
      </c>
      <c r="C17" s="174">
        <f t="shared" si="1"/>
        <v>0</v>
      </c>
      <c r="D17" s="174">
        <f t="shared" si="0"/>
        <v>3</v>
      </c>
      <c r="E17" s="174">
        <f t="shared" si="0"/>
        <v>8</v>
      </c>
      <c r="F17" s="174">
        <f t="shared" si="0"/>
        <v>9</v>
      </c>
      <c r="G17" s="174">
        <f t="shared" si="0"/>
        <v>0</v>
      </c>
      <c r="H17" s="172">
        <v>13</v>
      </c>
      <c r="I17" s="78"/>
      <c r="J17" s="166">
        <v>13</v>
      </c>
      <c r="K17" s="167" t="s">
        <v>20</v>
      </c>
      <c r="L17" s="167" t="s">
        <v>29</v>
      </c>
      <c r="M17" s="167" t="s">
        <v>96</v>
      </c>
      <c r="N17" s="167" t="s">
        <v>29</v>
      </c>
      <c r="O17" s="167" t="s">
        <v>29</v>
      </c>
      <c r="Q17" s="166">
        <v>2</v>
      </c>
      <c r="R17" s="166">
        <v>8</v>
      </c>
      <c r="S17" s="166">
        <v>15</v>
      </c>
      <c r="T17" s="166">
        <v>8</v>
      </c>
      <c r="U17" s="166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2" t="s">
        <v>78</v>
      </c>
      <c r="AD17" s="174">
        <v>0</v>
      </c>
      <c r="AE17" s="174">
        <v>3</v>
      </c>
      <c r="AF17" s="174">
        <v>3</v>
      </c>
      <c r="AG17" s="174">
        <v>2</v>
      </c>
      <c r="AH17" s="174">
        <v>0</v>
      </c>
      <c r="AI17" s="5"/>
      <c r="AJ17" s="172" t="s">
        <v>78</v>
      </c>
      <c r="AK17" s="174">
        <v>0</v>
      </c>
      <c r="AL17" s="174">
        <v>3</v>
      </c>
      <c r="AM17" s="174">
        <v>3</v>
      </c>
      <c r="AN17" s="174">
        <v>2</v>
      </c>
      <c r="AO17" s="174">
        <v>0</v>
      </c>
    </row>
    <row r="18" spans="1:41" ht="15.9" customHeight="1">
      <c r="A18" s="174" t="s">
        <v>81</v>
      </c>
      <c r="B18" s="172" t="s">
        <v>286</v>
      </c>
      <c r="C18" s="174">
        <f t="shared" si="1"/>
        <v>0</v>
      </c>
      <c r="D18" s="174">
        <f t="shared" si="0"/>
        <v>6</v>
      </c>
      <c r="E18" s="174">
        <f t="shared" si="0"/>
        <v>42</v>
      </c>
      <c r="F18" s="174">
        <f t="shared" si="0"/>
        <v>2</v>
      </c>
      <c r="G18" s="174">
        <f t="shared" si="0"/>
        <v>0</v>
      </c>
      <c r="H18" s="172">
        <v>14</v>
      </c>
      <c r="I18" s="78"/>
      <c r="J18" s="23">
        <v>14</v>
      </c>
      <c r="K18" s="167" t="s">
        <v>95</v>
      </c>
      <c r="L18" s="167" t="s">
        <v>31</v>
      </c>
      <c r="M18" s="167" t="s">
        <v>81</v>
      </c>
      <c r="N18" s="167" t="s">
        <v>13</v>
      </c>
      <c r="O18" s="167" t="s">
        <v>30</v>
      </c>
      <c r="Q18" s="166">
        <v>6</v>
      </c>
      <c r="R18" s="166">
        <v>7</v>
      </c>
      <c r="S18" s="166">
        <v>14</v>
      </c>
      <c r="T18" s="166">
        <v>5</v>
      </c>
      <c r="U18" s="166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2" t="s">
        <v>79</v>
      </c>
      <c r="AD18" s="174">
        <v>0</v>
      </c>
      <c r="AE18" s="174">
        <v>4</v>
      </c>
      <c r="AF18" s="174">
        <v>1</v>
      </c>
      <c r="AG18" s="174">
        <v>2</v>
      </c>
      <c r="AH18" s="174">
        <v>0</v>
      </c>
      <c r="AI18" s="5"/>
      <c r="AJ18" s="172" t="s">
        <v>79</v>
      </c>
      <c r="AK18" s="174">
        <v>0</v>
      </c>
      <c r="AL18" s="174">
        <v>4</v>
      </c>
      <c r="AM18" s="174">
        <v>1</v>
      </c>
      <c r="AN18" s="174">
        <v>2</v>
      </c>
      <c r="AO18" s="174">
        <v>0</v>
      </c>
    </row>
    <row r="19" spans="1:41" ht="15.9" customHeight="1">
      <c r="A19" s="174" t="s">
        <v>96</v>
      </c>
      <c r="B19" s="172" t="s">
        <v>287</v>
      </c>
      <c r="C19" s="174">
        <f t="shared" si="1"/>
        <v>0</v>
      </c>
      <c r="D19" s="174">
        <f t="shared" si="0"/>
        <v>5</v>
      </c>
      <c r="E19" s="174">
        <f t="shared" si="0"/>
        <v>42</v>
      </c>
      <c r="F19" s="174">
        <f t="shared" si="0"/>
        <v>2</v>
      </c>
      <c r="G19" s="174">
        <f t="shared" si="0"/>
        <v>0</v>
      </c>
      <c r="H19" s="172">
        <v>15</v>
      </c>
      <c r="I19" s="78"/>
      <c r="J19" s="166">
        <v>15</v>
      </c>
      <c r="K19" s="167" t="s">
        <v>17</v>
      </c>
      <c r="L19" s="167" t="s">
        <v>29</v>
      </c>
      <c r="M19" s="167" t="s">
        <v>94</v>
      </c>
      <c r="N19" s="167" t="s">
        <v>30</v>
      </c>
      <c r="O19" s="167" t="s">
        <v>12</v>
      </c>
      <c r="Q19" s="166">
        <v>7</v>
      </c>
      <c r="R19" s="166">
        <v>8</v>
      </c>
      <c r="S19" s="166">
        <v>17</v>
      </c>
      <c r="T19" s="166">
        <v>10</v>
      </c>
      <c r="U19" s="166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2" t="s">
        <v>80</v>
      </c>
      <c r="AD19" s="174">
        <v>0</v>
      </c>
      <c r="AE19" s="174">
        <v>4</v>
      </c>
      <c r="AF19" s="174">
        <v>8</v>
      </c>
      <c r="AG19" s="174">
        <v>3</v>
      </c>
      <c r="AH19" s="174">
        <v>0</v>
      </c>
      <c r="AI19" s="5"/>
      <c r="AJ19" s="172" t="s">
        <v>80</v>
      </c>
      <c r="AK19" s="174">
        <v>0</v>
      </c>
      <c r="AL19" s="174">
        <v>4</v>
      </c>
      <c r="AM19" s="174">
        <v>8</v>
      </c>
      <c r="AN19" s="174">
        <v>3</v>
      </c>
      <c r="AO19" s="174">
        <v>0</v>
      </c>
    </row>
    <row r="20" spans="1:41" ht="15.9" customHeight="1">
      <c r="A20" s="174" t="s">
        <v>82</v>
      </c>
      <c r="B20" s="172" t="s">
        <v>288</v>
      </c>
      <c r="C20" s="174">
        <f t="shared" si="1"/>
        <v>0</v>
      </c>
      <c r="D20" s="174">
        <f t="shared" si="0"/>
        <v>7</v>
      </c>
      <c r="E20" s="174">
        <f t="shared" si="0"/>
        <v>42</v>
      </c>
      <c r="F20" s="174">
        <f t="shared" si="0"/>
        <v>1</v>
      </c>
      <c r="G20" s="174">
        <f t="shared" si="0"/>
        <v>0</v>
      </c>
      <c r="H20" s="172">
        <v>16</v>
      </c>
      <c r="I20" s="78"/>
      <c r="J20" s="23">
        <v>16</v>
      </c>
      <c r="K20" s="167" t="s">
        <v>29</v>
      </c>
      <c r="L20" s="167" t="s">
        <v>82</v>
      </c>
      <c r="M20" s="167" t="s">
        <v>82</v>
      </c>
      <c r="N20" s="167" t="s">
        <v>29</v>
      </c>
      <c r="O20" s="167" t="s">
        <v>95</v>
      </c>
      <c r="Q20" s="166">
        <v>8</v>
      </c>
      <c r="R20" s="166">
        <v>16</v>
      </c>
      <c r="S20" s="166">
        <v>16</v>
      </c>
      <c r="T20" s="166">
        <v>8</v>
      </c>
      <c r="U20" s="166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2" t="s">
        <v>81</v>
      </c>
      <c r="AD20" s="174">
        <v>0</v>
      </c>
      <c r="AE20" s="174">
        <v>9</v>
      </c>
      <c r="AF20" s="174">
        <v>43</v>
      </c>
      <c r="AG20" s="174">
        <v>12</v>
      </c>
      <c r="AH20" s="174">
        <v>0</v>
      </c>
      <c r="AI20" s="5"/>
      <c r="AJ20" s="172" t="s">
        <v>81</v>
      </c>
      <c r="AK20" s="174">
        <v>0</v>
      </c>
      <c r="AL20" s="174">
        <v>9</v>
      </c>
      <c r="AM20" s="174">
        <v>43</v>
      </c>
      <c r="AN20" s="174">
        <v>12</v>
      </c>
      <c r="AO20" s="174">
        <v>0</v>
      </c>
    </row>
    <row r="21" spans="1:41" ht="15.9" customHeight="1">
      <c r="A21" s="174" t="s">
        <v>94</v>
      </c>
      <c r="B21" s="172" t="s">
        <v>289</v>
      </c>
      <c r="C21" s="174">
        <f t="shared" si="1"/>
        <v>0</v>
      </c>
      <c r="D21" s="174">
        <f t="shared" si="0"/>
        <v>6</v>
      </c>
      <c r="E21" s="174">
        <f t="shared" si="0"/>
        <v>42</v>
      </c>
      <c r="F21" s="174">
        <f t="shared" si="0"/>
        <v>1</v>
      </c>
      <c r="G21" s="174">
        <f t="shared" si="0"/>
        <v>0</v>
      </c>
      <c r="H21" s="172">
        <v>17</v>
      </c>
      <c r="I21" s="78"/>
      <c r="J21" s="166">
        <v>17</v>
      </c>
      <c r="K21" s="167" t="s">
        <v>31</v>
      </c>
      <c r="L21" s="167" t="s">
        <v>29</v>
      </c>
      <c r="M21" s="167" t="s">
        <v>94</v>
      </c>
      <c r="N21" s="167" t="s">
        <v>96</v>
      </c>
      <c r="O21" s="167" t="s">
        <v>31</v>
      </c>
      <c r="Q21" s="166">
        <v>7</v>
      </c>
      <c r="R21" s="166">
        <v>8</v>
      </c>
      <c r="S21" s="166">
        <v>17</v>
      </c>
      <c r="T21" s="166">
        <v>15</v>
      </c>
      <c r="U21" s="166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2" t="s">
        <v>96</v>
      </c>
      <c r="AD21" s="174">
        <v>0</v>
      </c>
      <c r="AE21" s="174">
        <v>9</v>
      </c>
      <c r="AF21" s="174">
        <v>42</v>
      </c>
      <c r="AG21" s="174">
        <v>13</v>
      </c>
      <c r="AH21" s="174">
        <v>0</v>
      </c>
      <c r="AI21" s="5"/>
      <c r="AJ21" s="172" t="s">
        <v>96</v>
      </c>
      <c r="AK21" s="174">
        <v>0</v>
      </c>
      <c r="AL21" s="174">
        <v>9</v>
      </c>
      <c r="AM21" s="174">
        <v>42</v>
      </c>
      <c r="AN21" s="174">
        <v>13</v>
      </c>
      <c r="AO21" s="174">
        <v>0</v>
      </c>
    </row>
    <row r="22" spans="1:41" ht="15.9" customHeight="1">
      <c r="A22" s="174" t="s">
        <v>85</v>
      </c>
      <c r="B22" s="172" t="s">
        <v>290</v>
      </c>
      <c r="C22" s="174">
        <f t="shared" si="1"/>
        <v>0</v>
      </c>
      <c r="D22" s="174">
        <f t="shared" si="0"/>
        <v>3</v>
      </c>
      <c r="E22" s="174">
        <f t="shared" si="0"/>
        <v>6</v>
      </c>
      <c r="F22" s="174">
        <f t="shared" si="0"/>
        <v>7</v>
      </c>
      <c r="G22" s="174">
        <f t="shared" si="0"/>
        <v>0</v>
      </c>
      <c r="H22" s="172">
        <v>18</v>
      </c>
      <c r="I22" s="78"/>
      <c r="J22" s="23">
        <v>18</v>
      </c>
      <c r="K22" s="167" t="s">
        <v>95</v>
      </c>
      <c r="L22" s="167" t="s">
        <v>13</v>
      </c>
      <c r="M22" s="167" t="s">
        <v>81</v>
      </c>
      <c r="N22" s="167" t="s">
        <v>31</v>
      </c>
      <c r="O22" s="167" t="s">
        <v>21</v>
      </c>
      <c r="Q22" s="166">
        <v>6</v>
      </c>
      <c r="R22" s="166">
        <v>5</v>
      </c>
      <c r="S22" s="166">
        <v>14</v>
      </c>
      <c r="T22" s="166">
        <v>7</v>
      </c>
      <c r="U22" s="166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2" t="s">
        <v>82</v>
      </c>
      <c r="AD22" s="174">
        <v>0</v>
      </c>
      <c r="AE22" s="174">
        <v>11</v>
      </c>
      <c r="AF22" s="174">
        <v>42</v>
      </c>
      <c r="AG22" s="174">
        <v>11</v>
      </c>
      <c r="AH22" s="174">
        <v>0</v>
      </c>
      <c r="AI22" s="5"/>
      <c r="AJ22" s="172" t="s">
        <v>82</v>
      </c>
      <c r="AK22" s="174">
        <v>0</v>
      </c>
      <c r="AL22" s="174">
        <v>11</v>
      </c>
      <c r="AM22" s="174">
        <v>42</v>
      </c>
      <c r="AN22" s="174">
        <v>11</v>
      </c>
      <c r="AO22" s="174">
        <v>0</v>
      </c>
    </row>
    <row r="23" spans="1:41" ht="15.9" customHeight="1">
      <c r="A23" s="174" t="s">
        <v>87</v>
      </c>
      <c r="B23" s="172" t="s">
        <v>291</v>
      </c>
      <c r="C23" s="174">
        <f t="shared" si="1"/>
        <v>0</v>
      </c>
      <c r="D23" s="174">
        <f t="shared" si="0"/>
        <v>2</v>
      </c>
      <c r="E23" s="174">
        <f t="shared" si="0"/>
        <v>9</v>
      </c>
      <c r="F23" s="174">
        <f t="shared" si="0"/>
        <v>8</v>
      </c>
      <c r="G23" s="174">
        <f t="shared" si="0"/>
        <v>0</v>
      </c>
      <c r="H23" s="172">
        <v>19</v>
      </c>
      <c r="I23" s="78"/>
      <c r="J23" s="166">
        <v>19</v>
      </c>
      <c r="K23" s="167" t="s">
        <v>16</v>
      </c>
      <c r="L23" s="167" t="s">
        <v>95</v>
      </c>
      <c r="M23" s="167" t="s">
        <v>80</v>
      </c>
      <c r="N23" s="167" t="s">
        <v>29</v>
      </c>
      <c r="O23" s="167" t="s">
        <v>28</v>
      </c>
      <c r="Q23" s="166">
        <v>3</v>
      </c>
      <c r="R23" s="166">
        <v>6</v>
      </c>
      <c r="S23" s="166">
        <v>13</v>
      </c>
      <c r="T23" s="166">
        <v>8</v>
      </c>
      <c r="U23" s="166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2" t="s">
        <v>94</v>
      </c>
      <c r="AD23" s="174">
        <v>0</v>
      </c>
      <c r="AE23" s="174">
        <v>10</v>
      </c>
      <c r="AF23" s="174">
        <v>44</v>
      </c>
      <c r="AG23" s="174">
        <v>11</v>
      </c>
      <c r="AH23" s="174">
        <v>0</v>
      </c>
      <c r="AI23" s="5"/>
      <c r="AJ23" s="172" t="s">
        <v>94</v>
      </c>
      <c r="AK23" s="174">
        <v>0</v>
      </c>
      <c r="AL23" s="174">
        <v>10</v>
      </c>
      <c r="AM23" s="174">
        <v>44</v>
      </c>
      <c r="AN23" s="174">
        <v>11</v>
      </c>
      <c r="AO23" s="174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7" t="s">
        <v>14</v>
      </c>
      <c r="L24" s="167" t="s">
        <v>31</v>
      </c>
      <c r="M24" s="167" t="s">
        <v>82</v>
      </c>
      <c r="N24" s="167" t="s">
        <v>95</v>
      </c>
      <c r="O24" s="167" t="s">
        <v>12</v>
      </c>
      <c r="Q24" s="166">
        <v>1</v>
      </c>
      <c r="R24" s="166">
        <v>7</v>
      </c>
      <c r="S24" s="166">
        <v>16</v>
      </c>
      <c r="T24" s="166">
        <v>6</v>
      </c>
      <c r="U24" s="166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2" t="s">
        <v>85</v>
      </c>
      <c r="AD24" s="174">
        <v>0</v>
      </c>
      <c r="AE24" s="174">
        <v>4</v>
      </c>
      <c r="AF24" s="174">
        <v>6</v>
      </c>
      <c r="AG24" s="174">
        <v>2</v>
      </c>
      <c r="AH24" s="174">
        <v>0</v>
      </c>
      <c r="AI24" s="5"/>
      <c r="AJ24" s="172" t="s">
        <v>85</v>
      </c>
      <c r="AK24" s="174">
        <v>0</v>
      </c>
      <c r="AL24" s="174">
        <v>4</v>
      </c>
      <c r="AM24" s="174">
        <v>6</v>
      </c>
      <c r="AN24" s="174">
        <v>2</v>
      </c>
      <c r="AO24" s="174">
        <v>0</v>
      </c>
    </row>
    <row r="25" spans="1:41" ht="16.5" customHeight="1">
      <c r="I25" s="78"/>
      <c r="J25" s="166">
        <v>21</v>
      </c>
      <c r="K25" s="167" t="s">
        <v>29</v>
      </c>
      <c r="L25" s="167" t="s">
        <v>79</v>
      </c>
      <c r="M25" s="167" t="s">
        <v>96</v>
      </c>
      <c r="N25" s="167" t="s">
        <v>31</v>
      </c>
      <c r="O25" s="167" t="s">
        <v>28</v>
      </c>
      <c r="Q25" s="166">
        <v>8</v>
      </c>
      <c r="R25" s="166">
        <v>12</v>
      </c>
      <c r="S25" s="166">
        <v>15</v>
      </c>
      <c r="T25" s="166">
        <v>7</v>
      </c>
      <c r="U25" s="166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2" t="s">
        <v>87</v>
      </c>
      <c r="AD25" s="174">
        <v>0</v>
      </c>
      <c r="AE25" s="174">
        <v>3</v>
      </c>
      <c r="AF25" s="174">
        <v>9</v>
      </c>
      <c r="AG25" s="174">
        <v>3</v>
      </c>
      <c r="AH25" s="174">
        <v>0</v>
      </c>
      <c r="AI25" s="5"/>
      <c r="AJ25" s="172" t="s">
        <v>87</v>
      </c>
      <c r="AK25" s="174">
        <v>0</v>
      </c>
      <c r="AL25" s="174">
        <v>3</v>
      </c>
      <c r="AM25" s="174">
        <v>9</v>
      </c>
      <c r="AN25" s="174">
        <v>3</v>
      </c>
      <c r="AO25" s="174">
        <v>0</v>
      </c>
    </row>
    <row r="26" spans="1:41" ht="16.5" customHeight="1">
      <c r="B26" s="5" t="s">
        <v>276</v>
      </c>
      <c r="C26" s="5">
        <v>1</v>
      </c>
      <c r="D26" s="131">
        <f>SUM(D6:D14)/D24</f>
        <v>0.80500000000000005</v>
      </c>
      <c r="E26" s="131">
        <f t="shared" ref="E26:F26" si="3">SUM(E6:E14)/E24</f>
        <v>0</v>
      </c>
      <c r="F26" s="131">
        <f t="shared" si="3"/>
        <v>0.76</v>
      </c>
      <c r="G26" s="5">
        <v>1</v>
      </c>
      <c r="I26" s="78"/>
      <c r="J26" s="23">
        <v>22</v>
      </c>
      <c r="K26" s="167" t="s">
        <v>95</v>
      </c>
      <c r="L26" s="167" t="s">
        <v>29</v>
      </c>
      <c r="M26" s="167" t="s">
        <v>78</v>
      </c>
      <c r="N26" s="167" t="s">
        <v>16</v>
      </c>
      <c r="O26" s="167" t="s">
        <v>16</v>
      </c>
      <c r="Q26" s="166">
        <v>6</v>
      </c>
      <c r="R26" s="166">
        <v>8</v>
      </c>
      <c r="S26" s="166">
        <v>11</v>
      </c>
      <c r="T26" s="166">
        <v>3</v>
      </c>
      <c r="U26" s="166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7">
        <v>199</v>
      </c>
      <c r="AE26" s="97">
        <v>208</v>
      </c>
      <c r="AF26" s="97">
        <v>198</v>
      </c>
      <c r="AG26" s="97">
        <v>207</v>
      </c>
      <c r="AH26" s="97">
        <v>198</v>
      </c>
      <c r="AI26" s="5"/>
      <c r="AK26" s="97">
        <v>199</v>
      </c>
      <c r="AL26" s="97">
        <v>208</v>
      </c>
      <c r="AM26" s="97">
        <v>198</v>
      </c>
      <c r="AN26" s="97">
        <v>207</v>
      </c>
      <c r="AO26" s="97">
        <v>198</v>
      </c>
    </row>
    <row r="27" spans="1:41" ht="16.5" customHeight="1">
      <c r="B27" s="5" t="s">
        <v>292</v>
      </c>
      <c r="C27" s="5">
        <v>0</v>
      </c>
      <c r="D27" s="131">
        <f>SUM(D15:D23)/D24</f>
        <v>0.18</v>
      </c>
      <c r="E27" s="131">
        <f t="shared" ref="E27:F27" si="4">SUM(E15:E23)/E24</f>
        <v>1</v>
      </c>
      <c r="F27" s="131">
        <f t="shared" si="4"/>
        <v>0.22500000000000001</v>
      </c>
      <c r="G27" s="5">
        <v>0</v>
      </c>
      <c r="I27" s="78"/>
      <c r="J27" s="166">
        <v>23</v>
      </c>
      <c r="K27" s="167" t="s">
        <v>31</v>
      </c>
      <c r="L27" s="167" t="s">
        <v>17</v>
      </c>
      <c r="M27" s="167" t="s">
        <v>96</v>
      </c>
      <c r="N27" s="167" t="s">
        <v>85</v>
      </c>
      <c r="O27" s="167" t="s">
        <v>16</v>
      </c>
      <c r="Q27" s="166">
        <v>7</v>
      </c>
      <c r="R27" s="166">
        <v>7</v>
      </c>
      <c r="S27" s="166">
        <v>15</v>
      </c>
      <c r="T27" s="166">
        <v>18</v>
      </c>
      <c r="U27" s="166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7" t="s">
        <v>95</v>
      </c>
      <c r="L28" s="167" t="s">
        <v>12</v>
      </c>
      <c r="M28" s="167" t="s">
        <v>81</v>
      </c>
      <c r="N28" s="167" t="s">
        <v>30</v>
      </c>
      <c r="O28" s="167" t="s">
        <v>31</v>
      </c>
      <c r="Q28" s="166">
        <v>6</v>
      </c>
      <c r="R28" s="166">
        <v>4</v>
      </c>
      <c r="S28" s="166">
        <v>14</v>
      </c>
      <c r="T28" s="166">
        <v>10</v>
      </c>
      <c r="U28" s="166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6">
        <v>25</v>
      </c>
      <c r="K29" s="167" t="s">
        <v>28</v>
      </c>
      <c r="L29" s="167" t="s">
        <v>95</v>
      </c>
      <c r="M29" s="167" t="s">
        <v>96</v>
      </c>
      <c r="N29" s="167" t="s">
        <v>31</v>
      </c>
      <c r="O29" s="167" t="s">
        <v>12</v>
      </c>
      <c r="Q29" s="166">
        <v>9</v>
      </c>
      <c r="R29" s="166">
        <v>6</v>
      </c>
      <c r="S29" s="166">
        <v>15</v>
      </c>
      <c r="T29" s="166">
        <v>7</v>
      </c>
      <c r="U29" s="166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5" t="s">
        <v>36</v>
      </c>
      <c r="AD29" s="115" t="s">
        <v>7</v>
      </c>
      <c r="AE29" s="115" t="s">
        <v>8</v>
      </c>
      <c r="AF29" s="115" t="s">
        <v>9</v>
      </c>
      <c r="AG29" s="115" t="s">
        <v>10</v>
      </c>
      <c r="AH29" s="115" t="s">
        <v>11</v>
      </c>
      <c r="AI29" s="5"/>
      <c r="AJ29" s="115" t="s">
        <v>36</v>
      </c>
      <c r="AK29" s="115" t="s">
        <v>7</v>
      </c>
      <c r="AL29" s="115" t="s">
        <v>8</v>
      </c>
      <c r="AM29" s="115" t="s">
        <v>9</v>
      </c>
      <c r="AN29" s="115" t="s">
        <v>10</v>
      </c>
      <c r="AO29" s="115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7" t="s">
        <v>31</v>
      </c>
      <c r="L30" s="167" t="s">
        <v>29</v>
      </c>
      <c r="M30" s="167" t="s">
        <v>82</v>
      </c>
      <c r="N30" s="167" t="s">
        <v>80</v>
      </c>
      <c r="O30" s="167" t="s">
        <v>15</v>
      </c>
      <c r="Q30" s="166">
        <v>7</v>
      </c>
      <c r="R30" s="166">
        <v>8</v>
      </c>
      <c r="S30" s="166">
        <v>16</v>
      </c>
      <c r="T30" s="166">
        <v>13</v>
      </c>
      <c r="U30" s="166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2" t="s">
        <v>271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5"/>
      <c r="AJ30" s="172" t="s">
        <v>271</v>
      </c>
      <c r="AK30" s="118">
        <v>0</v>
      </c>
      <c r="AL30" s="118">
        <v>0</v>
      </c>
      <c r="AM30" s="118">
        <v>0</v>
      </c>
      <c r="AN30" s="118">
        <v>0</v>
      </c>
      <c r="AO30" s="118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6">
        <v>27</v>
      </c>
      <c r="K31" s="167" t="s">
        <v>95</v>
      </c>
      <c r="L31" s="167" t="s">
        <v>31</v>
      </c>
      <c r="M31" s="167" t="s">
        <v>81</v>
      </c>
      <c r="N31" s="167" t="s">
        <v>87</v>
      </c>
      <c r="O31" s="167" t="s">
        <v>30</v>
      </c>
      <c r="Q31" s="166">
        <v>6</v>
      </c>
      <c r="R31" s="166">
        <v>7</v>
      </c>
      <c r="S31" s="166">
        <v>14</v>
      </c>
      <c r="T31" s="166">
        <v>19</v>
      </c>
      <c r="U31" s="166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2" t="s">
        <v>14</v>
      </c>
      <c r="AD31" s="172">
        <v>1</v>
      </c>
      <c r="AE31" s="172">
        <v>1</v>
      </c>
      <c r="AF31" s="172">
        <v>0</v>
      </c>
      <c r="AG31" s="172">
        <v>1</v>
      </c>
      <c r="AH31" s="172">
        <v>1</v>
      </c>
      <c r="AI31" s="5"/>
      <c r="AJ31" s="172" t="s">
        <v>14</v>
      </c>
      <c r="AK31" s="172">
        <v>1</v>
      </c>
      <c r="AL31" s="172">
        <v>1</v>
      </c>
      <c r="AM31" s="172">
        <v>0</v>
      </c>
      <c r="AN31" s="172">
        <v>1</v>
      </c>
      <c r="AO31" s="172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7" t="s">
        <v>29</v>
      </c>
      <c r="L32" s="167" t="s">
        <v>28</v>
      </c>
      <c r="M32" s="167" t="s">
        <v>80</v>
      </c>
      <c r="N32" s="167" t="s">
        <v>95</v>
      </c>
      <c r="O32" s="167" t="s">
        <v>31</v>
      </c>
      <c r="Q32" s="166">
        <v>8</v>
      </c>
      <c r="R32" s="166">
        <v>9</v>
      </c>
      <c r="S32" s="166">
        <v>13</v>
      </c>
      <c r="T32" s="166">
        <v>6</v>
      </c>
      <c r="U32" s="166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7" t="s">
        <v>15</v>
      </c>
      <c r="AD32" s="173">
        <v>3</v>
      </c>
      <c r="AE32" s="173">
        <v>10</v>
      </c>
      <c r="AF32" s="173">
        <v>0</v>
      </c>
      <c r="AG32" s="173">
        <v>3</v>
      </c>
      <c r="AH32" s="173">
        <v>9</v>
      </c>
      <c r="AI32" s="5"/>
      <c r="AJ32" s="127" t="s">
        <v>15</v>
      </c>
      <c r="AK32" s="173">
        <v>3</v>
      </c>
      <c r="AL32" s="173">
        <v>10</v>
      </c>
      <c r="AM32" s="173">
        <v>0</v>
      </c>
      <c r="AN32" s="173">
        <v>3</v>
      </c>
      <c r="AO32" s="173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6">
        <v>29</v>
      </c>
      <c r="K33" s="167" t="s">
        <v>13</v>
      </c>
      <c r="L33" s="167" t="s">
        <v>12</v>
      </c>
      <c r="M33" s="167" t="s">
        <v>82</v>
      </c>
      <c r="N33" s="167" t="s">
        <v>79</v>
      </c>
      <c r="O33" s="167" t="s">
        <v>15</v>
      </c>
      <c r="Q33" s="166">
        <v>5</v>
      </c>
      <c r="R33" s="166">
        <v>4</v>
      </c>
      <c r="S33" s="166">
        <v>16</v>
      </c>
      <c r="T33" s="166">
        <v>12</v>
      </c>
      <c r="U33" s="166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7" t="s">
        <v>16</v>
      </c>
      <c r="AD33" s="173">
        <v>3</v>
      </c>
      <c r="AE33" s="173">
        <v>12</v>
      </c>
      <c r="AF33" s="173">
        <v>0</v>
      </c>
      <c r="AG33" s="173">
        <v>3</v>
      </c>
      <c r="AH33" s="173">
        <v>8</v>
      </c>
      <c r="AI33" s="5"/>
      <c r="AJ33" s="127" t="s">
        <v>16</v>
      </c>
      <c r="AK33" s="173">
        <v>3</v>
      </c>
      <c r="AL33" s="173">
        <v>12</v>
      </c>
      <c r="AM33" s="173">
        <v>0</v>
      </c>
      <c r="AN33" s="173">
        <v>3</v>
      </c>
      <c r="AO33" s="173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7" t="s">
        <v>17</v>
      </c>
      <c r="L34" s="167" t="s">
        <v>28</v>
      </c>
      <c r="M34" s="167" t="s">
        <v>81</v>
      </c>
      <c r="N34" s="167" t="s">
        <v>29</v>
      </c>
      <c r="O34" s="167" t="s">
        <v>21</v>
      </c>
      <c r="Q34" s="166">
        <v>7</v>
      </c>
      <c r="R34" s="166">
        <v>9</v>
      </c>
      <c r="S34" s="166">
        <v>14</v>
      </c>
      <c r="T34" s="166">
        <v>8</v>
      </c>
      <c r="U34" s="166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7" t="s">
        <v>12</v>
      </c>
      <c r="AD34" s="173">
        <v>7</v>
      </c>
      <c r="AE34" s="173">
        <v>13</v>
      </c>
      <c r="AF34" s="173">
        <v>0</v>
      </c>
      <c r="AG34" s="173">
        <v>7</v>
      </c>
      <c r="AH34" s="173">
        <v>14</v>
      </c>
      <c r="AI34" s="5"/>
      <c r="AJ34" s="127" t="s">
        <v>12</v>
      </c>
      <c r="AK34" s="173">
        <v>7</v>
      </c>
      <c r="AL34" s="173">
        <v>13</v>
      </c>
      <c r="AM34" s="173">
        <v>0</v>
      </c>
      <c r="AN34" s="173">
        <v>7</v>
      </c>
      <c r="AO34" s="173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6">
        <v>31</v>
      </c>
      <c r="K35" s="167" t="s">
        <v>13</v>
      </c>
      <c r="L35" s="167" t="s">
        <v>94</v>
      </c>
      <c r="M35" s="167" t="s">
        <v>85</v>
      </c>
      <c r="N35" s="167" t="s">
        <v>12</v>
      </c>
      <c r="O35" s="167" t="s">
        <v>29</v>
      </c>
      <c r="Q35" s="166">
        <v>5</v>
      </c>
      <c r="R35" s="166">
        <v>17</v>
      </c>
      <c r="S35" s="166">
        <v>18</v>
      </c>
      <c r="T35" s="166">
        <v>4</v>
      </c>
      <c r="U35" s="166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7" t="s">
        <v>13</v>
      </c>
      <c r="AD35" s="173">
        <v>43</v>
      </c>
      <c r="AE35" s="173">
        <v>22</v>
      </c>
      <c r="AF35" s="173">
        <v>0</v>
      </c>
      <c r="AG35" s="173">
        <v>31</v>
      </c>
      <c r="AH35" s="173">
        <v>36</v>
      </c>
      <c r="AI35" s="5"/>
      <c r="AJ35" s="127" t="s">
        <v>13</v>
      </c>
      <c r="AK35" s="173">
        <v>43</v>
      </c>
      <c r="AL35" s="173">
        <v>22</v>
      </c>
      <c r="AM35" s="173">
        <v>0</v>
      </c>
      <c r="AN35" s="173">
        <v>31</v>
      </c>
      <c r="AO35" s="173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7" t="s">
        <v>95</v>
      </c>
      <c r="L36" s="167" t="s">
        <v>31</v>
      </c>
      <c r="M36" s="167" t="s">
        <v>81</v>
      </c>
      <c r="N36" s="167" t="s">
        <v>85</v>
      </c>
      <c r="O36" s="167" t="s">
        <v>12</v>
      </c>
      <c r="Q36" s="166">
        <v>6</v>
      </c>
      <c r="R36" s="166">
        <v>7</v>
      </c>
      <c r="S36" s="166">
        <v>14</v>
      </c>
      <c r="T36" s="166">
        <v>18</v>
      </c>
      <c r="U36" s="166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7" t="s">
        <v>95</v>
      </c>
      <c r="AD36" s="173">
        <v>42</v>
      </c>
      <c r="AE36" s="173">
        <v>22</v>
      </c>
      <c r="AF36" s="173">
        <v>0</v>
      </c>
      <c r="AG36" s="173">
        <v>27</v>
      </c>
      <c r="AH36" s="173">
        <v>34</v>
      </c>
      <c r="AI36" s="5"/>
      <c r="AJ36" s="127" t="s">
        <v>95</v>
      </c>
      <c r="AK36" s="173">
        <v>42</v>
      </c>
      <c r="AL36" s="173">
        <v>22</v>
      </c>
      <c r="AM36" s="173">
        <v>0</v>
      </c>
      <c r="AN36" s="173">
        <v>27</v>
      </c>
      <c r="AO36" s="173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6">
        <v>33</v>
      </c>
      <c r="K37" s="167" t="s">
        <v>29</v>
      </c>
      <c r="L37" s="167" t="s">
        <v>25</v>
      </c>
      <c r="M37" s="167" t="s">
        <v>94</v>
      </c>
      <c r="N37" s="167" t="s">
        <v>31</v>
      </c>
      <c r="O37" s="167" t="s">
        <v>15</v>
      </c>
      <c r="Q37" s="166">
        <v>8</v>
      </c>
      <c r="R37" s="166">
        <v>8</v>
      </c>
      <c r="S37" s="166">
        <v>17</v>
      </c>
      <c r="T37" s="166">
        <v>7</v>
      </c>
      <c r="U37" s="166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7" t="s">
        <v>31</v>
      </c>
      <c r="AD37" s="173">
        <v>43</v>
      </c>
      <c r="AE37" s="173">
        <v>27</v>
      </c>
      <c r="AF37" s="173">
        <v>0</v>
      </c>
      <c r="AG37" s="173">
        <v>31</v>
      </c>
      <c r="AH37" s="173">
        <v>35</v>
      </c>
      <c r="AI37" s="5"/>
      <c r="AJ37" s="127" t="s">
        <v>31</v>
      </c>
      <c r="AK37" s="173">
        <v>43</v>
      </c>
      <c r="AL37" s="173">
        <v>27</v>
      </c>
      <c r="AM37" s="173">
        <v>0</v>
      </c>
      <c r="AN37" s="173">
        <v>31</v>
      </c>
      <c r="AO37" s="173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7" t="s">
        <v>31</v>
      </c>
      <c r="L38" s="167" t="s">
        <v>12</v>
      </c>
      <c r="M38" s="167" t="s">
        <v>81</v>
      </c>
      <c r="N38" s="167" t="s">
        <v>87</v>
      </c>
      <c r="O38" s="167" t="s">
        <v>26</v>
      </c>
      <c r="Q38" s="166">
        <v>7</v>
      </c>
      <c r="R38" s="166">
        <v>4</v>
      </c>
      <c r="S38" s="166">
        <v>14</v>
      </c>
      <c r="T38" s="166">
        <v>19</v>
      </c>
      <c r="U38" s="166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7" t="s">
        <v>29</v>
      </c>
      <c r="AD38" s="173">
        <v>43</v>
      </c>
      <c r="AE38" s="173">
        <v>24</v>
      </c>
      <c r="AF38" s="173">
        <v>0</v>
      </c>
      <c r="AG38" s="173">
        <v>32</v>
      </c>
      <c r="AH38" s="173">
        <v>34</v>
      </c>
      <c r="AI38" s="5"/>
      <c r="AJ38" s="127" t="s">
        <v>29</v>
      </c>
      <c r="AK38" s="173">
        <v>43</v>
      </c>
      <c r="AL38" s="173">
        <v>24</v>
      </c>
      <c r="AM38" s="173">
        <v>0</v>
      </c>
      <c r="AN38" s="173">
        <v>32</v>
      </c>
      <c r="AO38" s="173">
        <v>34</v>
      </c>
    </row>
    <row r="39" spans="2:41" ht="16.5" customHeight="1">
      <c r="J39" s="166">
        <v>35</v>
      </c>
      <c r="K39" s="167" t="s">
        <v>95</v>
      </c>
      <c r="L39" s="167" t="s">
        <v>16</v>
      </c>
      <c r="M39" s="167" t="s">
        <v>82</v>
      </c>
      <c r="N39" s="167" t="s">
        <v>12</v>
      </c>
      <c r="O39" s="167" t="s">
        <v>293</v>
      </c>
      <c r="Q39" s="166">
        <v>6</v>
      </c>
      <c r="R39" s="166">
        <v>3</v>
      </c>
      <c r="S39" s="166">
        <v>16</v>
      </c>
      <c r="T39" s="166">
        <v>4</v>
      </c>
      <c r="U39" s="166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7" t="s">
        <v>28</v>
      </c>
      <c r="AD39" s="173">
        <v>7</v>
      </c>
      <c r="AE39" s="173">
        <v>12</v>
      </c>
      <c r="AF39" s="173">
        <v>0</v>
      </c>
      <c r="AG39" s="173">
        <v>6</v>
      </c>
      <c r="AH39" s="173">
        <v>13</v>
      </c>
      <c r="AI39" s="5"/>
      <c r="AJ39" s="127" t="s">
        <v>28</v>
      </c>
      <c r="AK39" s="173">
        <v>7</v>
      </c>
      <c r="AL39" s="173">
        <v>12</v>
      </c>
      <c r="AM39" s="173">
        <v>0</v>
      </c>
      <c r="AN39" s="173">
        <v>6</v>
      </c>
      <c r="AO39" s="173">
        <v>13</v>
      </c>
    </row>
    <row r="40" spans="2:41" ht="16.5" customHeight="1">
      <c r="J40" s="23">
        <v>36</v>
      </c>
      <c r="K40" s="167" t="s">
        <v>13</v>
      </c>
      <c r="L40" s="167" t="s">
        <v>14</v>
      </c>
      <c r="M40" s="167" t="s">
        <v>79</v>
      </c>
      <c r="N40" s="167" t="s">
        <v>15</v>
      </c>
      <c r="O40" s="167" t="s">
        <v>15</v>
      </c>
      <c r="Q40" s="166">
        <v>5</v>
      </c>
      <c r="R40" s="166">
        <v>1</v>
      </c>
      <c r="S40" s="166">
        <v>12</v>
      </c>
      <c r="T40" s="166">
        <v>2</v>
      </c>
      <c r="U40" s="166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7" t="s">
        <v>30</v>
      </c>
      <c r="AD40" s="173">
        <v>7</v>
      </c>
      <c r="AE40" s="173">
        <v>8</v>
      </c>
      <c r="AF40" s="173">
        <v>0</v>
      </c>
      <c r="AG40" s="173">
        <v>7</v>
      </c>
      <c r="AH40" s="173">
        <v>14</v>
      </c>
      <c r="AI40" s="5"/>
      <c r="AJ40" s="127" t="s">
        <v>30</v>
      </c>
      <c r="AK40" s="173">
        <v>7</v>
      </c>
      <c r="AL40" s="173">
        <v>8</v>
      </c>
      <c r="AM40" s="173">
        <v>0</v>
      </c>
      <c r="AN40" s="173">
        <v>7</v>
      </c>
      <c r="AO40" s="173">
        <v>14</v>
      </c>
    </row>
    <row r="41" spans="2:41" ht="16.5" customHeight="1">
      <c r="J41" s="166">
        <v>37</v>
      </c>
      <c r="K41" s="167" t="s">
        <v>95</v>
      </c>
      <c r="L41" s="167" t="s">
        <v>96</v>
      </c>
      <c r="M41" s="167" t="s">
        <v>81</v>
      </c>
      <c r="N41" s="167" t="s">
        <v>78</v>
      </c>
      <c r="O41" s="167" t="s">
        <v>15</v>
      </c>
      <c r="Q41" s="166">
        <v>6</v>
      </c>
      <c r="R41" s="166">
        <v>15</v>
      </c>
      <c r="S41" s="166">
        <v>14</v>
      </c>
      <c r="T41" s="166">
        <v>11</v>
      </c>
      <c r="U41" s="166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2" t="s">
        <v>78</v>
      </c>
      <c r="AD41" s="174">
        <v>0</v>
      </c>
      <c r="AE41" s="174">
        <v>3</v>
      </c>
      <c r="AF41" s="174">
        <v>3</v>
      </c>
      <c r="AG41" s="174">
        <v>2</v>
      </c>
      <c r="AH41" s="174">
        <v>0</v>
      </c>
      <c r="AI41" s="5"/>
      <c r="AJ41" s="172" t="s">
        <v>78</v>
      </c>
      <c r="AK41" s="174">
        <v>0</v>
      </c>
      <c r="AL41" s="174">
        <v>3</v>
      </c>
      <c r="AM41" s="174">
        <v>3</v>
      </c>
      <c r="AN41" s="174">
        <v>2</v>
      </c>
      <c r="AO41" s="174">
        <v>0</v>
      </c>
    </row>
    <row r="42" spans="2:41" ht="16.5" customHeight="1">
      <c r="J42" s="23">
        <v>38</v>
      </c>
      <c r="K42" s="167" t="s">
        <v>29</v>
      </c>
      <c r="L42" s="167" t="s">
        <v>13</v>
      </c>
      <c r="M42" s="167" t="s">
        <v>82</v>
      </c>
      <c r="N42" s="167" t="s">
        <v>29</v>
      </c>
      <c r="O42" s="167" t="s">
        <v>16</v>
      </c>
      <c r="Q42" s="166">
        <v>8</v>
      </c>
      <c r="R42" s="166">
        <v>5</v>
      </c>
      <c r="S42" s="166">
        <v>16</v>
      </c>
      <c r="T42" s="166">
        <v>8</v>
      </c>
      <c r="U42" s="166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2" t="s">
        <v>79</v>
      </c>
      <c r="AD42" s="174">
        <v>0</v>
      </c>
      <c r="AE42" s="174">
        <v>4</v>
      </c>
      <c r="AF42" s="174">
        <v>1</v>
      </c>
      <c r="AG42" s="174">
        <v>2</v>
      </c>
      <c r="AH42" s="174">
        <v>0</v>
      </c>
      <c r="AI42" s="5"/>
      <c r="AJ42" s="172" t="s">
        <v>79</v>
      </c>
      <c r="AK42" s="174">
        <v>0</v>
      </c>
      <c r="AL42" s="174">
        <v>4</v>
      </c>
      <c r="AM42" s="174">
        <v>1</v>
      </c>
      <c r="AN42" s="174">
        <v>2</v>
      </c>
      <c r="AO42" s="174">
        <v>0</v>
      </c>
    </row>
    <row r="43" spans="2:41" ht="16.5" customHeight="1">
      <c r="J43" s="166">
        <v>39</v>
      </c>
      <c r="K43" s="167" t="s">
        <v>31</v>
      </c>
      <c r="L43" s="167" t="s">
        <v>95</v>
      </c>
      <c r="M43" s="167" t="s">
        <v>87</v>
      </c>
      <c r="N43" s="167" t="s">
        <v>13</v>
      </c>
      <c r="O43" s="167" t="s">
        <v>31</v>
      </c>
      <c r="Q43" s="166">
        <v>7</v>
      </c>
      <c r="R43" s="166">
        <v>6</v>
      </c>
      <c r="S43" s="166">
        <v>19</v>
      </c>
      <c r="T43" s="166">
        <v>5</v>
      </c>
      <c r="U43" s="166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2" t="s">
        <v>80</v>
      </c>
      <c r="AD43" s="174">
        <v>0</v>
      </c>
      <c r="AE43" s="174">
        <v>4</v>
      </c>
      <c r="AF43" s="174">
        <v>8</v>
      </c>
      <c r="AG43" s="174">
        <v>3</v>
      </c>
      <c r="AH43" s="174">
        <v>0</v>
      </c>
      <c r="AI43" s="5"/>
      <c r="AJ43" s="172" t="s">
        <v>80</v>
      </c>
      <c r="AK43" s="174">
        <v>0</v>
      </c>
      <c r="AL43" s="174">
        <v>4</v>
      </c>
      <c r="AM43" s="174">
        <v>8</v>
      </c>
      <c r="AN43" s="174">
        <v>3</v>
      </c>
      <c r="AO43" s="174">
        <v>0</v>
      </c>
    </row>
    <row r="44" spans="2:41" ht="16.5" customHeight="1">
      <c r="J44" s="23">
        <v>40</v>
      </c>
      <c r="K44" s="167" t="s">
        <v>95</v>
      </c>
      <c r="L44" s="167" t="s">
        <v>30</v>
      </c>
      <c r="M44" s="167" t="s">
        <v>94</v>
      </c>
      <c r="N44" s="167" t="s">
        <v>29</v>
      </c>
      <c r="O44" s="167" t="s">
        <v>29</v>
      </c>
      <c r="Q44" s="166">
        <v>6</v>
      </c>
      <c r="R44" s="166">
        <v>10</v>
      </c>
      <c r="S44" s="166">
        <v>17</v>
      </c>
      <c r="T44" s="166">
        <v>8</v>
      </c>
      <c r="U44" s="166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2" t="s">
        <v>81</v>
      </c>
      <c r="AD44" s="174">
        <v>0</v>
      </c>
      <c r="AE44" s="174">
        <v>9</v>
      </c>
      <c r="AF44" s="174">
        <v>43</v>
      </c>
      <c r="AG44" s="174">
        <v>12</v>
      </c>
      <c r="AH44" s="174">
        <v>0</v>
      </c>
      <c r="AI44" s="5"/>
      <c r="AJ44" s="172" t="s">
        <v>81</v>
      </c>
      <c r="AK44" s="174">
        <v>0</v>
      </c>
      <c r="AL44" s="174">
        <v>9</v>
      </c>
      <c r="AM44" s="174">
        <v>43</v>
      </c>
      <c r="AN44" s="174">
        <v>12</v>
      </c>
      <c r="AO44" s="174">
        <v>0</v>
      </c>
    </row>
    <row r="45" spans="2:41" ht="16.5" customHeight="1">
      <c r="J45" s="166">
        <v>41</v>
      </c>
      <c r="K45" s="167" t="s">
        <v>31</v>
      </c>
      <c r="L45" s="167" t="s">
        <v>293</v>
      </c>
      <c r="M45" s="167" t="s">
        <v>87</v>
      </c>
      <c r="N45" s="167" t="s">
        <v>15</v>
      </c>
      <c r="O45" s="167" t="s">
        <v>15</v>
      </c>
      <c r="Q45" s="166">
        <v>7</v>
      </c>
      <c r="R45" s="166">
        <v>6</v>
      </c>
      <c r="S45" s="166">
        <v>19</v>
      </c>
      <c r="T45" s="166">
        <v>2</v>
      </c>
      <c r="U45" s="166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2" t="s">
        <v>96</v>
      </c>
      <c r="AD45" s="174">
        <v>0</v>
      </c>
      <c r="AE45" s="174">
        <v>9</v>
      </c>
      <c r="AF45" s="174">
        <v>42</v>
      </c>
      <c r="AG45" s="174">
        <v>13</v>
      </c>
      <c r="AH45" s="174">
        <v>0</v>
      </c>
      <c r="AI45" s="5"/>
      <c r="AJ45" s="172" t="s">
        <v>96</v>
      </c>
      <c r="AK45" s="174">
        <v>0</v>
      </c>
      <c r="AL45" s="174">
        <v>9</v>
      </c>
      <c r="AM45" s="174">
        <v>42</v>
      </c>
      <c r="AN45" s="174">
        <v>13</v>
      </c>
      <c r="AO45" s="174">
        <v>0</v>
      </c>
    </row>
    <row r="46" spans="2:41" ht="16.5" customHeight="1">
      <c r="J46" s="23">
        <v>42</v>
      </c>
      <c r="K46" s="167" t="s">
        <v>29</v>
      </c>
      <c r="L46" s="167" t="s">
        <v>31</v>
      </c>
      <c r="M46" s="167" t="s">
        <v>81</v>
      </c>
      <c r="N46" s="167" t="s">
        <v>15</v>
      </c>
      <c r="O46" s="167" t="s">
        <v>15</v>
      </c>
      <c r="Q46" s="166">
        <v>8</v>
      </c>
      <c r="R46" s="166">
        <v>7</v>
      </c>
      <c r="S46" s="166">
        <v>14</v>
      </c>
      <c r="T46" s="166">
        <v>2</v>
      </c>
      <c r="U46" s="166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2" t="s">
        <v>82</v>
      </c>
      <c r="AD46" s="174">
        <v>0</v>
      </c>
      <c r="AE46" s="174">
        <v>11</v>
      </c>
      <c r="AF46" s="174">
        <v>42</v>
      </c>
      <c r="AG46" s="174">
        <v>11</v>
      </c>
      <c r="AH46" s="174">
        <v>0</v>
      </c>
      <c r="AI46" s="5"/>
      <c r="AJ46" s="172" t="s">
        <v>82</v>
      </c>
      <c r="AK46" s="174">
        <v>0</v>
      </c>
      <c r="AL46" s="174">
        <v>11</v>
      </c>
      <c r="AM46" s="174">
        <v>42</v>
      </c>
      <c r="AN46" s="174">
        <v>11</v>
      </c>
      <c r="AO46" s="174">
        <v>0</v>
      </c>
    </row>
    <row r="47" spans="2:41" ht="16.5" customHeight="1">
      <c r="J47" s="166">
        <v>43</v>
      </c>
      <c r="K47" s="167" t="s">
        <v>95</v>
      </c>
      <c r="L47" s="167" t="s">
        <v>30</v>
      </c>
      <c r="M47" s="167" t="s">
        <v>94</v>
      </c>
      <c r="N47" s="167" t="s">
        <v>13</v>
      </c>
      <c r="O47" s="167" t="s">
        <v>29</v>
      </c>
      <c r="Q47" s="166">
        <v>6</v>
      </c>
      <c r="R47" s="166">
        <v>10</v>
      </c>
      <c r="S47" s="166">
        <v>17</v>
      </c>
      <c r="T47" s="166">
        <v>5</v>
      </c>
      <c r="U47" s="166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2" t="s">
        <v>94</v>
      </c>
      <c r="AD47" s="174">
        <v>0</v>
      </c>
      <c r="AE47" s="174">
        <v>10</v>
      </c>
      <c r="AF47" s="174">
        <v>44</v>
      </c>
      <c r="AG47" s="174">
        <v>11</v>
      </c>
      <c r="AH47" s="174">
        <v>0</v>
      </c>
      <c r="AI47" s="5"/>
      <c r="AJ47" s="172" t="s">
        <v>94</v>
      </c>
      <c r="AK47" s="174">
        <v>0</v>
      </c>
      <c r="AL47" s="174">
        <v>10</v>
      </c>
      <c r="AM47" s="174">
        <v>44</v>
      </c>
      <c r="AN47" s="174">
        <v>11</v>
      </c>
      <c r="AO47" s="174">
        <v>0</v>
      </c>
    </row>
    <row r="48" spans="2:41" ht="16.5" customHeight="1">
      <c r="J48" s="23">
        <v>44</v>
      </c>
      <c r="K48" s="167" t="s">
        <v>16</v>
      </c>
      <c r="L48" s="167" t="s">
        <v>95</v>
      </c>
      <c r="M48" s="167" t="s">
        <v>81</v>
      </c>
      <c r="N48" s="167" t="s">
        <v>15</v>
      </c>
      <c r="O48" s="167" t="s">
        <v>21</v>
      </c>
      <c r="Q48" s="166">
        <v>3</v>
      </c>
      <c r="R48" s="166">
        <v>6</v>
      </c>
      <c r="S48" s="166">
        <v>14</v>
      </c>
      <c r="T48" s="166">
        <v>2</v>
      </c>
      <c r="U48" s="166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2" t="s">
        <v>85</v>
      </c>
      <c r="AD48" s="174">
        <v>0</v>
      </c>
      <c r="AE48" s="174">
        <v>4</v>
      </c>
      <c r="AF48" s="174">
        <v>6</v>
      </c>
      <c r="AG48" s="174">
        <v>2</v>
      </c>
      <c r="AH48" s="174">
        <v>0</v>
      </c>
      <c r="AI48" s="5"/>
      <c r="AJ48" s="172" t="s">
        <v>85</v>
      </c>
      <c r="AK48" s="174">
        <v>0</v>
      </c>
      <c r="AL48" s="174">
        <v>4</v>
      </c>
      <c r="AM48" s="174">
        <v>6</v>
      </c>
      <c r="AN48" s="174">
        <v>2</v>
      </c>
      <c r="AO48" s="174">
        <v>0</v>
      </c>
    </row>
    <row r="49" spans="10:41" ht="16.5" customHeight="1">
      <c r="J49" s="166">
        <v>45</v>
      </c>
      <c r="K49" s="167" t="s">
        <v>31</v>
      </c>
      <c r="L49" s="167" t="s">
        <v>25</v>
      </c>
      <c r="M49" s="167" t="s">
        <v>94</v>
      </c>
      <c r="N49" s="167" t="s">
        <v>293</v>
      </c>
      <c r="O49" s="167" t="s">
        <v>12</v>
      </c>
      <c r="Q49" s="166">
        <v>7</v>
      </c>
      <c r="R49" s="166">
        <v>8</v>
      </c>
      <c r="S49" s="166">
        <v>17</v>
      </c>
      <c r="T49" s="166">
        <v>6</v>
      </c>
      <c r="U49" s="166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2" t="s">
        <v>87</v>
      </c>
      <c r="AD49" s="174">
        <v>0</v>
      </c>
      <c r="AE49" s="174">
        <v>3</v>
      </c>
      <c r="AF49" s="174">
        <v>9</v>
      </c>
      <c r="AG49" s="174">
        <v>3</v>
      </c>
      <c r="AH49" s="174">
        <v>0</v>
      </c>
      <c r="AI49" s="5"/>
      <c r="AJ49" s="172" t="s">
        <v>87</v>
      </c>
      <c r="AK49" s="174">
        <v>0</v>
      </c>
      <c r="AL49" s="174">
        <v>3</v>
      </c>
      <c r="AM49" s="174">
        <v>9</v>
      </c>
      <c r="AN49" s="174">
        <v>3</v>
      </c>
      <c r="AO49" s="174">
        <v>0</v>
      </c>
    </row>
    <row r="50" spans="10:41" ht="16.5" customHeight="1">
      <c r="J50" s="23">
        <v>46</v>
      </c>
      <c r="K50" s="167" t="s">
        <v>95</v>
      </c>
      <c r="L50" s="167" t="s">
        <v>28</v>
      </c>
      <c r="M50" s="167" t="s">
        <v>81</v>
      </c>
      <c r="N50" s="167" t="s">
        <v>31</v>
      </c>
      <c r="O50" s="167" t="s">
        <v>31</v>
      </c>
      <c r="Q50" s="166">
        <v>6</v>
      </c>
      <c r="R50" s="166">
        <v>9</v>
      </c>
      <c r="S50" s="166">
        <v>14</v>
      </c>
      <c r="T50" s="166">
        <v>7</v>
      </c>
      <c r="U50" s="166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7">
        <v>199</v>
      </c>
      <c r="AE50" s="97">
        <v>208</v>
      </c>
      <c r="AF50" s="97">
        <v>198</v>
      </c>
      <c r="AG50" s="97">
        <v>207</v>
      </c>
      <c r="AH50" s="97">
        <v>198</v>
      </c>
      <c r="AI50" s="5"/>
      <c r="AK50" s="97">
        <v>199</v>
      </c>
      <c r="AL50" s="97">
        <v>208</v>
      </c>
      <c r="AM50" s="97">
        <v>198</v>
      </c>
      <c r="AN50" s="97">
        <v>207</v>
      </c>
      <c r="AO50" s="97">
        <v>198</v>
      </c>
    </row>
    <row r="51" spans="10:41" ht="16.5" customHeight="1">
      <c r="J51" s="166">
        <v>47</v>
      </c>
      <c r="K51" s="167" t="s">
        <v>29</v>
      </c>
      <c r="L51" s="167" t="s">
        <v>95</v>
      </c>
      <c r="M51" s="167" t="s">
        <v>85</v>
      </c>
      <c r="N51" s="167" t="s">
        <v>12</v>
      </c>
      <c r="O51" s="167" t="s">
        <v>30</v>
      </c>
      <c r="Q51" s="166">
        <v>8</v>
      </c>
      <c r="R51" s="166">
        <v>6</v>
      </c>
      <c r="S51" s="166">
        <v>18</v>
      </c>
      <c r="T51" s="166">
        <v>4</v>
      </c>
      <c r="U51" s="166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7" t="s">
        <v>13</v>
      </c>
      <c r="L52" s="167" t="s">
        <v>293</v>
      </c>
      <c r="M52" s="167" t="s">
        <v>94</v>
      </c>
      <c r="N52" s="167" t="s">
        <v>25</v>
      </c>
      <c r="O52" s="167" t="s">
        <v>15</v>
      </c>
      <c r="Q52" s="166">
        <v>5</v>
      </c>
      <c r="R52" s="166">
        <v>6</v>
      </c>
      <c r="S52" s="166">
        <v>17</v>
      </c>
      <c r="T52" s="166">
        <v>8</v>
      </c>
      <c r="U52" s="166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6">
        <v>49</v>
      </c>
      <c r="K53" s="167" t="s">
        <v>95</v>
      </c>
      <c r="L53" s="167" t="s">
        <v>31</v>
      </c>
      <c r="M53" s="167" t="s">
        <v>96</v>
      </c>
      <c r="N53" s="167" t="s">
        <v>28</v>
      </c>
      <c r="O53" s="167" t="s">
        <v>15</v>
      </c>
      <c r="Q53" s="166">
        <v>6</v>
      </c>
      <c r="R53" s="166">
        <v>7</v>
      </c>
      <c r="S53" s="166">
        <v>15</v>
      </c>
      <c r="T53" s="166">
        <v>9</v>
      </c>
      <c r="U53" s="166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5" t="s">
        <v>36</v>
      </c>
      <c r="AD53" s="115" t="s">
        <v>7</v>
      </c>
      <c r="AE53" s="115" t="s">
        <v>8</v>
      </c>
      <c r="AF53" s="115" t="s">
        <v>9</v>
      </c>
      <c r="AG53" s="115" t="s">
        <v>10</v>
      </c>
      <c r="AH53" s="115" t="s">
        <v>11</v>
      </c>
      <c r="AI53" s="5"/>
      <c r="AJ53" s="115" t="s">
        <v>36</v>
      </c>
      <c r="AK53" s="115" t="s">
        <v>7</v>
      </c>
      <c r="AL53" s="115" t="s">
        <v>8</v>
      </c>
      <c r="AM53" s="115" t="s">
        <v>9</v>
      </c>
      <c r="AN53" s="115" t="s">
        <v>10</v>
      </c>
      <c r="AO53" s="115" t="s">
        <v>11</v>
      </c>
    </row>
    <row r="54" spans="10:41" ht="16.5" customHeight="1">
      <c r="J54" s="23">
        <v>50</v>
      </c>
      <c r="K54" s="167" t="s">
        <v>31</v>
      </c>
      <c r="L54" s="167" t="s">
        <v>96</v>
      </c>
      <c r="M54" s="167" t="s">
        <v>78</v>
      </c>
      <c r="N54" s="167" t="s">
        <v>13</v>
      </c>
      <c r="O54" s="167" t="s">
        <v>29</v>
      </c>
      <c r="Q54" s="166">
        <v>7</v>
      </c>
      <c r="R54" s="166">
        <v>15</v>
      </c>
      <c r="S54" s="166">
        <v>11</v>
      </c>
      <c r="T54" s="166">
        <v>5</v>
      </c>
      <c r="U54" s="166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2" t="s">
        <v>271</v>
      </c>
      <c r="AD54" s="118">
        <v>0</v>
      </c>
      <c r="AE54" s="118">
        <v>0</v>
      </c>
      <c r="AF54" s="118">
        <v>0</v>
      </c>
      <c r="AG54" s="118">
        <v>0</v>
      </c>
      <c r="AH54" s="118">
        <v>0</v>
      </c>
      <c r="AI54" s="5"/>
      <c r="AJ54" s="172" t="s">
        <v>271</v>
      </c>
      <c r="AK54" s="118">
        <v>0</v>
      </c>
      <c r="AL54" s="118">
        <v>0</v>
      </c>
      <c r="AM54" s="118">
        <v>0</v>
      </c>
      <c r="AN54" s="118">
        <v>0</v>
      </c>
      <c r="AO54" s="118">
        <v>0</v>
      </c>
    </row>
    <row r="55" spans="10:41" ht="16.5" customHeight="1">
      <c r="J55" s="166">
        <v>51</v>
      </c>
      <c r="K55" s="167" t="s">
        <v>13</v>
      </c>
      <c r="L55" s="167" t="s">
        <v>25</v>
      </c>
      <c r="M55" s="167" t="s">
        <v>81</v>
      </c>
      <c r="N55" s="167" t="s">
        <v>13</v>
      </c>
      <c r="O55" s="167" t="s">
        <v>31</v>
      </c>
      <c r="Q55" s="166">
        <v>5</v>
      </c>
      <c r="R55" s="166">
        <v>8</v>
      </c>
      <c r="S55" s="166">
        <v>14</v>
      </c>
      <c r="T55" s="166">
        <v>5</v>
      </c>
      <c r="U55" s="166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2" t="s">
        <v>14</v>
      </c>
      <c r="AD55" s="172">
        <v>1</v>
      </c>
      <c r="AE55" s="172">
        <v>1</v>
      </c>
      <c r="AF55" s="172">
        <v>0</v>
      </c>
      <c r="AG55" s="172">
        <v>1</v>
      </c>
      <c r="AH55" s="172">
        <v>1</v>
      </c>
      <c r="AI55" s="5"/>
      <c r="AJ55" s="172" t="s">
        <v>14</v>
      </c>
      <c r="AK55" s="172">
        <v>1</v>
      </c>
      <c r="AL55" s="172">
        <v>1</v>
      </c>
      <c r="AM55" s="172">
        <v>0</v>
      </c>
      <c r="AN55" s="172">
        <v>1</v>
      </c>
      <c r="AO55" s="172">
        <v>1</v>
      </c>
    </row>
    <row r="56" spans="10:41" ht="16.5" customHeight="1">
      <c r="J56" s="23">
        <v>52</v>
      </c>
      <c r="K56" s="167" t="s">
        <v>29</v>
      </c>
      <c r="L56" s="167" t="s">
        <v>13</v>
      </c>
      <c r="M56" s="167" t="s">
        <v>82</v>
      </c>
      <c r="N56" s="167" t="s">
        <v>95</v>
      </c>
      <c r="O56" s="167" t="s">
        <v>29</v>
      </c>
      <c r="Q56" s="166">
        <v>8</v>
      </c>
      <c r="R56" s="166">
        <v>5</v>
      </c>
      <c r="S56" s="166">
        <v>16</v>
      </c>
      <c r="T56" s="166">
        <v>6</v>
      </c>
      <c r="U56" s="166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7" t="s">
        <v>15</v>
      </c>
      <c r="AD56" s="173">
        <v>3</v>
      </c>
      <c r="AE56" s="173">
        <v>10</v>
      </c>
      <c r="AF56" s="173">
        <v>0</v>
      </c>
      <c r="AG56" s="173">
        <v>3</v>
      </c>
      <c r="AH56" s="173">
        <v>9</v>
      </c>
      <c r="AI56" s="5"/>
      <c r="AJ56" s="127" t="s">
        <v>15</v>
      </c>
      <c r="AK56" s="173">
        <v>3</v>
      </c>
      <c r="AL56" s="173">
        <v>10</v>
      </c>
      <c r="AM56" s="173">
        <v>0</v>
      </c>
      <c r="AN56" s="173">
        <v>3</v>
      </c>
      <c r="AO56" s="173">
        <v>9</v>
      </c>
    </row>
    <row r="57" spans="10:41" ht="16.5" customHeight="1">
      <c r="J57" s="166">
        <v>53</v>
      </c>
      <c r="K57" s="167" t="s">
        <v>31</v>
      </c>
      <c r="L57" s="167" t="s">
        <v>78</v>
      </c>
      <c r="M57" s="167" t="s">
        <v>81</v>
      </c>
      <c r="N57" s="167" t="s">
        <v>12</v>
      </c>
      <c r="O57" s="167" t="s">
        <v>13</v>
      </c>
      <c r="Q57" s="166">
        <v>7</v>
      </c>
      <c r="R57" s="166">
        <v>11</v>
      </c>
      <c r="S57" s="166">
        <v>14</v>
      </c>
      <c r="T57" s="166">
        <v>4</v>
      </c>
      <c r="U57" s="166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7" t="s">
        <v>16</v>
      </c>
      <c r="AD57" s="173">
        <v>3</v>
      </c>
      <c r="AE57" s="173">
        <v>12</v>
      </c>
      <c r="AF57" s="173">
        <v>0</v>
      </c>
      <c r="AG57" s="173">
        <v>3</v>
      </c>
      <c r="AH57" s="173">
        <v>8</v>
      </c>
      <c r="AI57" s="5"/>
      <c r="AJ57" s="127" t="s">
        <v>16</v>
      </c>
      <c r="AK57" s="173">
        <v>3</v>
      </c>
      <c r="AL57" s="173">
        <v>12</v>
      </c>
      <c r="AM57" s="173">
        <v>0</v>
      </c>
      <c r="AN57" s="173">
        <v>3</v>
      </c>
      <c r="AO57" s="173">
        <v>8</v>
      </c>
    </row>
    <row r="58" spans="10:41" ht="16.5" customHeight="1">
      <c r="J58" s="23">
        <v>54</v>
      </c>
      <c r="K58" s="167" t="s">
        <v>13</v>
      </c>
      <c r="L58" s="167" t="s">
        <v>14</v>
      </c>
      <c r="M58" s="167" t="s">
        <v>96</v>
      </c>
      <c r="N58" s="167" t="s">
        <v>29</v>
      </c>
      <c r="O58" s="167" t="s">
        <v>31</v>
      </c>
      <c r="Q58" s="166">
        <v>5</v>
      </c>
      <c r="R58" s="166">
        <v>1</v>
      </c>
      <c r="S58" s="166">
        <v>15</v>
      </c>
      <c r="T58" s="166">
        <v>8</v>
      </c>
      <c r="U58" s="166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7" t="s">
        <v>12</v>
      </c>
      <c r="AD58" s="173">
        <v>7</v>
      </c>
      <c r="AE58" s="173">
        <v>13</v>
      </c>
      <c r="AF58" s="173">
        <v>0</v>
      </c>
      <c r="AG58" s="173">
        <v>7</v>
      </c>
      <c r="AH58" s="173">
        <v>14</v>
      </c>
      <c r="AI58" s="5"/>
      <c r="AJ58" s="127" t="s">
        <v>12</v>
      </c>
      <c r="AK58" s="173">
        <v>7</v>
      </c>
      <c r="AL58" s="173">
        <v>13</v>
      </c>
      <c r="AM58" s="173">
        <v>0</v>
      </c>
      <c r="AN58" s="173">
        <v>7</v>
      </c>
      <c r="AO58" s="173">
        <v>14</v>
      </c>
    </row>
    <row r="59" spans="10:41" ht="16.5" customHeight="1">
      <c r="J59" s="166">
        <v>55</v>
      </c>
      <c r="K59" s="167" t="s">
        <v>31</v>
      </c>
      <c r="L59" s="167" t="s">
        <v>17</v>
      </c>
      <c r="M59" s="167" t="s">
        <v>85</v>
      </c>
      <c r="N59" s="167" t="s">
        <v>28</v>
      </c>
      <c r="O59" s="167" t="s">
        <v>29</v>
      </c>
      <c r="Q59" s="166">
        <v>7</v>
      </c>
      <c r="R59" s="166">
        <v>7</v>
      </c>
      <c r="S59" s="166">
        <v>18</v>
      </c>
      <c r="T59" s="166">
        <v>9</v>
      </c>
      <c r="U59" s="166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7" t="s">
        <v>13</v>
      </c>
      <c r="AD59" s="173">
        <v>43</v>
      </c>
      <c r="AE59" s="173">
        <v>22</v>
      </c>
      <c r="AF59" s="173">
        <v>0</v>
      </c>
      <c r="AG59" s="173">
        <v>31</v>
      </c>
      <c r="AH59" s="173">
        <v>36</v>
      </c>
      <c r="AI59" s="5"/>
      <c r="AJ59" s="127" t="s">
        <v>13</v>
      </c>
      <c r="AK59" s="173">
        <v>43</v>
      </c>
      <c r="AL59" s="173">
        <v>22</v>
      </c>
      <c r="AM59" s="173">
        <v>0</v>
      </c>
      <c r="AN59" s="173">
        <v>31</v>
      </c>
      <c r="AO59" s="173">
        <v>36</v>
      </c>
    </row>
    <row r="60" spans="10:41" ht="16.5" customHeight="1">
      <c r="J60" s="23">
        <v>56</v>
      </c>
      <c r="K60" s="167" t="s">
        <v>25</v>
      </c>
      <c r="L60" s="167" t="s">
        <v>13</v>
      </c>
      <c r="M60" s="167" t="s">
        <v>82</v>
      </c>
      <c r="N60" s="167" t="s">
        <v>95</v>
      </c>
      <c r="O60" s="167" t="s">
        <v>30</v>
      </c>
      <c r="Q60" s="166">
        <v>8</v>
      </c>
      <c r="R60" s="166">
        <v>5</v>
      </c>
      <c r="S60" s="166">
        <v>16</v>
      </c>
      <c r="T60" s="166">
        <v>6</v>
      </c>
      <c r="U60" s="166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7" t="s">
        <v>95</v>
      </c>
      <c r="AD60" s="173">
        <v>42</v>
      </c>
      <c r="AE60" s="173">
        <v>22</v>
      </c>
      <c r="AF60" s="173">
        <v>0</v>
      </c>
      <c r="AG60" s="173">
        <v>27</v>
      </c>
      <c r="AH60" s="173">
        <v>34</v>
      </c>
      <c r="AI60" s="5"/>
      <c r="AJ60" s="127" t="s">
        <v>95</v>
      </c>
      <c r="AK60" s="173">
        <v>42</v>
      </c>
      <c r="AL60" s="173">
        <v>22</v>
      </c>
      <c r="AM60" s="173">
        <v>0</v>
      </c>
      <c r="AN60" s="173">
        <v>27</v>
      </c>
      <c r="AO60" s="173">
        <v>34</v>
      </c>
    </row>
    <row r="61" spans="10:41">
      <c r="J61" s="166">
        <v>57</v>
      </c>
      <c r="K61" s="167" t="s">
        <v>13</v>
      </c>
      <c r="L61" s="167" t="s">
        <v>95</v>
      </c>
      <c r="M61" s="167" t="s">
        <v>96</v>
      </c>
      <c r="N61" s="167" t="s">
        <v>80</v>
      </c>
      <c r="O61" s="167" t="s">
        <v>29</v>
      </c>
      <c r="Q61" s="166">
        <v>5</v>
      </c>
      <c r="R61" s="166">
        <v>6</v>
      </c>
      <c r="S61" s="166">
        <v>15</v>
      </c>
      <c r="T61" s="166">
        <v>13</v>
      </c>
      <c r="U61" s="166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7" t="s">
        <v>31</v>
      </c>
      <c r="AD61" s="173">
        <v>43</v>
      </c>
      <c r="AE61" s="173">
        <v>27</v>
      </c>
      <c r="AF61" s="173">
        <v>0</v>
      </c>
      <c r="AG61" s="173">
        <v>31</v>
      </c>
      <c r="AH61" s="173">
        <v>35</v>
      </c>
      <c r="AI61" s="5"/>
      <c r="AJ61" s="127" t="s">
        <v>31</v>
      </c>
      <c r="AK61" s="173">
        <v>43</v>
      </c>
      <c r="AL61" s="173">
        <v>27</v>
      </c>
      <c r="AM61" s="173">
        <v>0</v>
      </c>
      <c r="AN61" s="173">
        <v>31</v>
      </c>
      <c r="AO61" s="173">
        <v>35</v>
      </c>
    </row>
    <row r="62" spans="10:41">
      <c r="J62" s="23">
        <v>58</v>
      </c>
      <c r="K62" s="167" t="s">
        <v>95</v>
      </c>
      <c r="L62" s="167" t="s">
        <v>81</v>
      </c>
      <c r="M62" s="167" t="s">
        <v>94</v>
      </c>
      <c r="N62" s="167" t="s">
        <v>28</v>
      </c>
      <c r="O62" s="167" t="s">
        <v>13</v>
      </c>
      <c r="Q62" s="166">
        <v>6</v>
      </c>
      <c r="R62" s="166">
        <v>14</v>
      </c>
      <c r="S62" s="166">
        <v>17</v>
      </c>
      <c r="T62" s="166">
        <v>9</v>
      </c>
      <c r="U62" s="166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7" t="s">
        <v>29</v>
      </c>
      <c r="AD62" s="173">
        <v>43</v>
      </c>
      <c r="AE62" s="173">
        <v>24</v>
      </c>
      <c r="AF62" s="173">
        <v>0</v>
      </c>
      <c r="AG62" s="173">
        <v>32</v>
      </c>
      <c r="AH62" s="173">
        <v>34</v>
      </c>
      <c r="AI62" s="5"/>
      <c r="AJ62" s="127" t="s">
        <v>29</v>
      </c>
      <c r="AK62" s="173">
        <v>43</v>
      </c>
      <c r="AL62" s="173">
        <v>24</v>
      </c>
      <c r="AM62" s="173">
        <v>0</v>
      </c>
      <c r="AN62" s="173">
        <v>32</v>
      </c>
      <c r="AO62" s="173">
        <v>34</v>
      </c>
    </row>
    <row r="63" spans="10:41" ht="16.5" customHeight="1">
      <c r="J63" s="166">
        <v>59</v>
      </c>
      <c r="K63" s="167" t="s">
        <v>14</v>
      </c>
      <c r="L63" s="167" t="s">
        <v>23</v>
      </c>
      <c r="M63" s="167" t="s">
        <v>81</v>
      </c>
      <c r="N63" s="167" t="s">
        <v>15</v>
      </c>
      <c r="O63" s="167" t="s">
        <v>30</v>
      </c>
      <c r="Q63" s="166">
        <v>1</v>
      </c>
      <c r="R63" s="166">
        <v>5</v>
      </c>
      <c r="S63" s="166">
        <v>14</v>
      </c>
      <c r="T63" s="166">
        <v>2</v>
      </c>
      <c r="U63" s="166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7" t="s">
        <v>28</v>
      </c>
      <c r="AD63" s="173">
        <v>7</v>
      </c>
      <c r="AE63" s="173">
        <v>12</v>
      </c>
      <c r="AF63" s="173">
        <v>0</v>
      </c>
      <c r="AG63" s="173">
        <v>6</v>
      </c>
      <c r="AH63" s="173">
        <v>13</v>
      </c>
      <c r="AI63" s="5"/>
      <c r="AJ63" s="127" t="s">
        <v>28</v>
      </c>
      <c r="AK63" s="173">
        <v>7</v>
      </c>
      <c r="AL63" s="173">
        <v>12</v>
      </c>
      <c r="AM63" s="173">
        <v>0</v>
      </c>
      <c r="AN63" s="173">
        <v>6</v>
      </c>
      <c r="AO63" s="173">
        <v>13</v>
      </c>
    </row>
    <row r="64" spans="10:41" ht="16.5" customHeight="1">
      <c r="J64" s="23">
        <v>60</v>
      </c>
      <c r="K64" s="167" t="s">
        <v>29</v>
      </c>
      <c r="L64" s="167" t="s">
        <v>25</v>
      </c>
      <c r="M64" s="167" t="s">
        <v>96</v>
      </c>
      <c r="N64" s="167" t="s">
        <v>28</v>
      </c>
      <c r="O64" s="167" t="s">
        <v>13</v>
      </c>
      <c r="Q64" s="166">
        <v>8</v>
      </c>
      <c r="R64" s="166">
        <v>8</v>
      </c>
      <c r="S64" s="166">
        <v>15</v>
      </c>
      <c r="T64" s="166">
        <v>9</v>
      </c>
      <c r="U64" s="166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7" t="s">
        <v>30</v>
      </c>
      <c r="AD64" s="173">
        <v>7</v>
      </c>
      <c r="AE64" s="173">
        <v>8</v>
      </c>
      <c r="AF64" s="173">
        <v>0</v>
      </c>
      <c r="AG64" s="173">
        <v>7</v>
      </c>
      <c r="AH64" s="173">
        <v>14</v>
      </c>
      <c r="AI64" s="5"/>
      <c r="AJ64" s="127" t="s">
        <v>30</v>
      </c>
      <c r="AK64" s="173">
        <v>7</v>
      </c>
      <c r="AL64" s="173">
        <v>8</v>
      </c>
      <c r="AM64" s="173">
        <v>0</v>
      </c>
      <c r="AN64" s="173">
        <v>7</v>
      </c>
      <c r="AO64" s="173">
        <v>14</v>
      </c>
    </row>
    <row r="65" spans="10:41" ht="16.5" customHeight="1">
      <c r="J65" s="166">
        <v>61</v>
      </c>
      <c r="K65" s="167" t="s">
        <v>95</v>
      </c>
      <c r="L65" s="167" t="s">
        <v>95</v>
      </c>
      <c r="M65" s="167" t="s">
        <v>81</v>
      </c>
      <c r="N65" s="167" t="s">
        <v>78</v>
      </c>
      <c r="O65" s="167" t="s">
        <v>12</v>
      </c>
      <c r="Q65" s="166">
        <v>6</v>
      </c>
      <c r="R65" s="166">
        <v>6</v>
      </c>
      <c r="S65" s="166">
        <v>14</v>
      </c>
      <c r="T65" s="166">
        <v>11</v>
      </c>
      <c r="U65" s="166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2" t="s">
        <v>78</v>
      </c>
      <c r="AD65" s="174">
        <v>0</v>
      </c>
      <c r="AE65" s="174">
        <v>3</v>
      </c>
      <c r="AF65" s="174">
        <v>3</v>
      </c>
      <c r="AG65" s="174">
        <v>2</v>
      </c>
      <c r="AH65" s="174">
        <v>0</v>
      </c>
      <c r="AI65" s="5"/>
      <c r="AJ65" s="172" t="s">
        <v>78</v>
      </c>
      <c r="AK65" s="174">
        <v>0</v>
      </c>
      <c r="AL65" s="174">
        <v>3</v>
      </c>
      <c r="AM65" s="174">
        <v>3</v>
      </c>
      <c r="AN65" s="174">
        <v>2</v>
      </c>
      <c r="AO65" s="174">
        <v>0</v>
      </c>
    </row>
    <row r="66" spans="10:41" ht="16.5" customHeight="1">
      <c r="J66" s="23">
        <v>62</v>
      </c>
      <c r="K66" s="167" t="s">
        <v>29</v>
      </c>
      <c r="L66" s="167" t="s">
        <v>85</v>
      </c>
      <c r="M66" s="167" t="s">
        <v>96</v>
      </c>
      <c r="N66" s="167" t="s">
        <v>15</v>
      </c>
      <c r="O66" s="167" t="s">
        <v>30</v>
      </c>
      <c r="Q66" s="166">
        <v>8</v>
      </c>
      <c r="R66" s="166">
        <v>18</v>
      </c>
      <c r="S66" s="166">
        <v>15</v>
      </c>
      <c r="T66" s="166">
        <v>2</v>
      </c>
      <c r="U66" s="166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2" t="s">
        <v>79</v>
      </c>
      <c r="AD66" s="174">
        <v>0</v>
      </c>
      <c r="AE66" s="174">
        <v>4</v>
      </c>
      <c r="AF66" s="174">
        <v>1</v>
      </c>
      <c r="AG66" s="174">
        <v>2</v>
      </c>
      <c r="AH66" s="174">
        <v>0</v>
      </c>
      <c r="AI66" s="5"/>
      <c r="AJ66" s="172" t="s">
        <v>79</v>
      </c>
      <c r="AK66" s="174">
        <v>0</v>
      </c>
      <c r="AL66" s="174">
        <v>4</v>
      </c>
      <c r="AM66" s="174">
        <v>1</v>
      </c>
      <c r="AN66" s="174">
        <v>2</v>
      </c>
      <c r="AO66" s="174">
        <v>0</v>
      </c>
    </row>
    <row r="67" spans="10:41" ht="16.5" customHeight="1">
      <c r="J67" s="166">
        <v>63</v>
      </c>
      <c r="K67" s="167" t="s">
        <v>31</v>
      </c>
      <c r="L67" s="167" t="s">
        <v>12</v>
      </c>
      <c r="M67" s="167" t="s">
        <v>82</v>
      </c>
      <c r="N67" s="167" t="s">
        <v>13</v>
      </c>
      <c r="O67" s="167" t="s">
        <v>31</v>
      </c>
      <c r="Q67" s="166">
        <v>7</v>
      </c>
      <c r="R67" s="166">
        <v>4</v>
      </c>
      <c r="S67" s="166">
        <v>16</v>
      </c>
      <c r="T67" s="166">
        <v>5</v>
      </c>
      <c r="U67" s="166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2" t="s">
        <v>80</v>
      </c>
      <c r="AD67" s="174">
        <v>0</v>
      </c>
      <c r="AE67" s="174">
        <v>4</v>
      </c>
      <c r="AF67" s="174">
        <v>8</v>
      </c>
      <c r="AG67" s="174">
        <v>3</v>
      </c>
      <c r="AH67" s="174">
        <v>0</v>
      </c>
      <c r="AI67" s="5"/>
      <c r="AJ67" s="172" t="s">
        <v>80</v>
      </c>
      <c r="AK67" s="174">
        <v>0</v>
      </c>
      <c r="AL67" s="174">
        <v>4</v>
      </c>
      <c r="AM67" s="174">
        <v>8</v>
      </c>
      <c r="AN67" s="174">
        <v>3</v>
      </c>
      <c r="AO67" s="174">
        <v>0</v>
      </c>
    </row>
    <row r="68" spans="10:41" ht="16.5" customHeight="1">
      <c r="J68" s="23">
        <v>64</v>
      </c>
      <c r="K68" s="167" t="s">
        <v>29</v>
      </c>
      <c r="L68" s="167" t="s">
        <v>31</v>
      </c>
      <c r="M68" s="167" t="s">
        <v>96</v>
      </c>
      <c r="N68" s="167" t="s">
        <v>15</v>
      </c>
      <c r="O68" s="167" t="s">
        <v>12</v>
      </c>
      <c r="Q68" s="166">
        <v>8</v>
      </c>
      <c r="R68" s="166">
        <v>7</v>
      </c>
      <c r="S68" s="166">
        <v>15</v>
      </c>
      <c r="T68" s="166">
        <v>2</v>
      </c>
      <c r="U68" s="166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2" t="s">
        <v>81</v>
      </c>
      <c r="AD68" s="174">
        <v>0</v>
      </c>
      <c r="AE68" s="174">
        <v>9</v>
      </c>
      <c r="AF68" s="174">
        <v>43</v>
      </c>
      <c r="AG68" s="174">
        <v>12</v>
      </c>
      <c r="AH68" s="174">
        <v>0</v>
      </c>
      <c r="AI68" s="5"/>
      <c r="AJ68" s="172" t="s">
        <v>81</v>
      </c>
      <c r="AK68" s="174">
        <v>0</v>
      </c>
      <c r="AL68" s="174">
        <v>9</v>
      </c>
      <c r="AM68" s="174">
        <v>43</v>
      </c>
      <c r="AN68" s="174">
        <v>12</v>
      </c>
      <c r="AO68" s="174">
        <v>0</v>
      </c>
    </row>
    <row r="69" spans="10:41" ht="16.5" customHeight="1">
      <c r="J69" s="166">
        <v>65</v>
      </c>
      <c r="K69" s="167" t="s">
        <v>95</v>
      </c>
      <c r="L69" s="167" t="s">
        <v>12</v>
      </c>
      <c r="M69" s="167" t="s">
        <v>81</v>
      </c>
      <c r="N69" s="167" t="s">
        <v>84</v>
      </c>
      <c r="O69" s="167" t="s">
        <v>16</v>
      </c>
      <c r="Q69" s="166">
        <v>6</v>
      </c>
      <c r="R69" s="166">
        <v>4</v>
      </c>
      <c r="S69" s="166">
        <v>14</v>
      </c>
      <c r="T69" s="166">
        <v>17</v>
      </c>
      <c r="U69" s="166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2" t="s">
        <v>96</v>
      </c>
      <c r="AD69" s="174">
        <v>0</v>
      </c>
      <c r="AE69" s="174">
        <v>9</v>
      </c>
      <c r="AF69" s="174">
        <v>42</v>
      </c>
      <c r="AG69" s="174">
        <v>13</v>
      </c>
      <c r="AH69" s="174">
        <v>0</v>
      </c>
      <c r="AI69" s="5"/>
      <c r="AJ69" s="172" t="s">
        <v>96</v>
      </c>
      <c r="AK69" s="174">
        <v>0</v>
      </c>
      <c r="AL69" s="174">
        <v>9</v>
      </c>
      <c r="AM69" s="174">
        <v>42</v>
      </c>
      <c r="AN69" s="174">
        <v>13</v>
      </c>
      <c r="AO69" s="174">
        <v>0</v>
      </c>
    </row>
    <row r="70" spans="10:41" ht="16.5" customHeight="1">
      <c r="J70" s="23">
        <v>66</v>
      </c>
      <c r="K70" s="167" t="s">
        <v>29</v>
      </c>
      <c r="L70" s="167" t="s">
        <v>94</v>
      </c>
      <c r="M70" s="167" t="s">
        <v>94</v>
      </c>
      <c r="N70" s="167" t="s">
        <v>12</v>
      </c>
      <c r="O70" s="167" t="s">
        <v>27</v>
      </c>
      <c r="Q70" s="166">
        <v>8</v>
      </c>
      <c r="R70" s="166">
        <v>17</v>
      </c>
      <c r="S70" s="166">
        <v>17</v>
      </c>
      <c r="T70" s="166">
        <v>4</v>
      </c>
      <c r="U70" s="166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2" t="s">
        <v>82</v>
      </c>
      <c r="AD70" s="174">
        <v>0</v>
      </c>
      <c r="AE70" s="174">
        <v>11</v>
      </c>
      <c r="AF70" s="174">
        <v>42</v>
      </c>
      <c r="AG70" s="174">
        <v>11</v>
      </c>
      <c r="AH70" s="174">
        <v>0</v>
      </c>
      <c r="AI70" s="5"/>
      <c r="AJ70" s="172" t="s">
        <v>82</v>
      </c>
      <c r="AK70" s="174">
        <v>0</v>
      </c>
      <c r="AL70" s="174">
        <v>11</v>
      </c>
      <c r="AM70" s="174">
        <v>42</v>
      </c>
      <c r="AN70" s="174">
        <v>11</v>
      </c>
      <c r="AO70" s="174">
        <v>0</v>
      </c>
    </row>
    <row r="71" spans="10:41" ht="16.5" customHeight="1">
      <c r="J71" s="166">
        <v>67</v>
      </c>
      <c r="K71" s="167" t="s">
        <v>13</v>
      </c>
      <c r="L71" s="167" t="s">
        <v>13</v>
      </c>
      <c r="M71" s="167" t="s">
        <v>80</v>
      </c>
      <c r="N71" s="167" t="s">
        <v>13</v>
      </c>
      <c r="O71" s="167" t="s">
        <v>12</v>
      </c>
      <c r="Q71" s="166">
        <v>5</v>
      </c>
      <c r="R71" s="166">
        <v>5</v>
      </c>
      <c r="S71" s="166">
        <v>13</v>
      </c>
      <c r="T71" s="166">
        <v>5</v>
      </c>
      <c r="U71" s="166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2" t="s">
        <v>94</v>
      </c>
      <c r="AD71" s="174">
        <v>0</v>
      </c>
      <c r="AE71" s="174">
        <v>10</v>
      </c>
      <c r="AF71" s="174">
        <v>44</v>
      </c>
      <c r="AG71" s="174">
        <v>11</v>
      </c>
      <c r="AH71" s="174">
        <v>0</v>
      </c>
      <c r="AI71" s="5"/>
      <c r="AJ71" s="172" t="s">
        <v>94</v>
      </c>
      <c r="AK71" s="174">
        <v>0</v>
      </c>
      <c r="AL71" s="174">
        <v>10</v>
      </c>
      <c r="AM71" s="174">
        <v>44</v>
      </c>
      <c r="AN71" s="174">
        <v>11</v>
      </c>
      <c r="AO71" s="174">
        <v>0</v>
      </c>
    </row>
    <row r="72" spans="10:41" ht="16.5" customHeight="1">
      <c r="J72" s="23">
        <v>68</v>
      </c>
      <c r="K72" s="167" t="s">
        <v>29</v>
      </c>
      <c r="L72" s="167" t="s">
        <v>28</v>
      </c>
      <c r="M72" s="167" t="s">
        <v>96</v>
      </c>
      <c r="N72" s="167" t="s">
        <v>87</v>
      </c>
      <c r="O72" s="167" t="s">
        <v>16</v>
      </c>
      <c r="Q72" s="166">
        <v>8</v>
      </c>
      <c r="R72" s="166">
        <v>9</v>
      </c>
      <c r="S72" s="166">
        <v>15</v>
      </c>
      <c r="T72" s="166">
        <v>19</v>
      </c>
      <c r="U72" s="166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2" t="s">
        <v>85</v>
      </c>
      <c r="AD72" s="174">
        <v>0</v>
      </c>
      <c r="AE72" s="174">
        <v>4</v>
      </c>
      <c r="AF72" s="174">
        <v>6</v>
      </c>
      <c r="AG72" s="174">
        <v>2</v>
      </c>
      <c r="AH72" s="174">
        <v>0</v>
      </c>
      <c r="AI72" s="5"/>
      <c r="AJ72" s="172" t="s">
        <v>85</v>
      </c>
      <c r="AK72" s="174">
        <v>0</v>
      </c>
      <c r="AL72" s="174">
        <v>4</v>
      </c>
      <c r="AM72" s="174">
        <v>6</v>
      </c>
      <c r="AN72" s="174">
        <v>2</v>
      </c>
      <c r="AO72" s="174">
        <v>0</v>
      </c>
    </row>
    <row r="73" spans="10:41" ht="16.5" customHeight="1">
      <c r="J73" s="166">
        <v>69</v>
      </c>
      <c r="K73" s="167" t="s">
        <v>17</v>
      </c>
      <c r="L73" s="167" t="s">
        <v>25</v>
      </c>
      <c r="M73" s="167" t="s">
        <v>94</v>
      </c>
      <c r="N73" s="167" t="s">
        <v>30</v>
      </c>
      <c r="O73" s="167" t="s">
        <v>27</v>
      </c>
      <c r="Q73" s="166">
        <v>7</v>
      </c>
      <c r="R73" s="166">
        <v>8</v>
      </c>
      <c r="S73" s="166">
        <v>17</v>
      </c>
      <c r="T73" s="166">
        <v>10</v>
      </c>
      <c r="U73" s="166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2" t="s">
        <v>87</v>
      </c>
      <c r="AD73" s="174">
        <v>0</v>
      </c>
      <c r="AE73" s="174">
        <v>3</v>
      </c>
      <c r="AF73" s="174">
        <v>9</v>
      </c>
      <c r="AG73" s="174">
        <v>3</v>
      </c>
      <c r="AH73" s="174">
        <v>0</v>
      </c>
      <c r="AI73" s="5"/>
      <c r="AJ73" s="172" t="s">
        <v>87</v>
      </c>
      <c r="AK73" s="174">
        <v>0</v>
      </c>
      <c r="AL73" s="174">
        <v>3</v>
      </c>
      <c r="AM73" s="174">
        <v>9</v>
      </c>
      <c r="AN73" s="174">
        <v>3</v>
      </c>
      <c r="AO73" s="174">
        <v>0</v>
      </c>
    </row>
    <row r="74" spans="10:41" ht="16.5" customHeight="1">
      <c r="J74" s="23">
        <v>70</v>
      </c>
      <c r="K74" s="167" t="s">
        <v>29</v>
      </c>
      <c r="L74" s="167" t="s">
        <v>95</v>
      </c>
      <c r="M74" s="167" t="s">
        <v>82</v>
      </c>
      <c r="N74" s="167" t="s">
        <v>83</v>
      </c>
      <c r="O74" s="167" t="s">
        <v>13</v>
      </c>
      <c r="Q74" s="166">
        <v>8</v>
      </c>
      <c r="R74" s="166">
        <v>6</v>
      </c>
      <c r="S74" s="166">
        <v>16</v>
      </c>
      <c r="T74" s="166">
        <v>16</v>
      </c>
      <c r="U74" s="166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7">
        <v>199</v>
      </c>
      <c r="AE74" s="97">
        <v>208</v>
      </c>
      <c r="AF74" s="97">
        <v>198</v>
      </c>
      <c r="AG74" s="97">
        <v>207</v>
      </c>
      <c r="AH74" s="97">
        <v>198</v>
      </c>
      <c r="AI74" s="5"/>
      <c r="AK74" s="97">
        <v>199</v>
      </c>
      <c r="AL74" s="97">
        <v>208</v>
      </c>
      <c r="AM74" s="97">
        <v>198</v>
      </c>
      <c r="AN74" s="97">
        <v>207</v>
      </c>
      <c r="AO74" s="97">
        <v>198</v>
      </c>
    </row>
    <row r="75" spans="10:41" ht="16.5" customHeight="1">
      <c r="J75" s="166">
        <v>71</v>
      </c>
      <c r="K75" s="167" t="s">
        <v>17</v>
      </c>
      <c r="L75" s="167" t="s">
        <v>12</v>
      </c>
      <c r="M75" s="167" t="s">
        <v>94</v>
      </c>
      <c r="N75" s="167" t="s">
        <v>95</v>
      </c>
      <c r="O75" s="167" t="s">
        <v>28</v>
      </c>
      <c r="Q75" s="166">
        <v>7</v>
      </c>
      <c r="R75" s="166">
        <v>4</v>
      </c>
      <c r="S75" s="166">
        <v>17</v>
      </c>
      <c r="T75" s="166">
        <v>6</v>
      </c>
      <c r="U75" s="166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7" t="s">
        <v>31</v>
      </c>
      <c r="L76" s="167" t="s">
        <v>25</v>
      </c>
      <c r="M76" s="167" t="s">
        <v>81</v>
      </c>
      <c r="N76" s="167" t="s">
        <v>29</v>
      </c>
      <c r="O76" s="167" t="s">
        <v>95</v>
      </c>
      <c r="Q76" s="166">
        <v>7</v>
      </c>
      <c r="R76" s="166">
        <v>8</v>
      </c>
      <c r="S76" s="166">
        <v>14</v>
      </c>
      <c r="T76" s="166">
        <v>8</v>
      </c>
      <c r="U76" s="166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6">
        <v>73</v>
      </c>
      <c r="K77" s="167" t="s">
        <v>95</v>
      </c>
      <c r="L77" s="167" t="s">
        <v>12</v>
      </c>
      <c r="M77" s="167" t="s">
        <v>96</v>
      </c>
      <c r="N77" s="167" t="s">
        <v>80</v>
      </c>
      <c r="O77" s="167" t="s">
        <v>30</v>
      </c>
      <c r="Q77" s="166">
        <v>6</v>
      </c>
      <c r="R77" s="166">
        <v>4</v>
      </c>
      <c r="S77" s="166">
        <v>15</v>
      </c>
      <c r="T77" s="166">
        <v>13</v>
      </c>
      <c r="U77" s="166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7" t="s">
        <v>31</v>
      </c>
      <c r="L78" s="167" t="s">
        <v>15</v>
      </c>
      <c r="M78" s="167" t="s">
        <v>81</v>
      </c>
      <c r="N78" s="167" t="s">
        <v>29</v>
      </c>
      <c r="O78" s="167" t="s">
        <v>31</v>
      </c>
      <c r="Q78" s="166">
        <v>7</v>
      </c>
      <c r="R78" s="166">
        <v>2</v>
      </c>
      <c r="S78" s="166">
        <v>14</v>
      </c>
      <c r="T78" s="166">
        <v>8</v>
      </c>
      <c r="U78" s="166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6">
        <v>75</v>
      </c>
      <c r="K79" s="167" t="s">
        <v>29</v>
      </c>
      <c r="L79" s="167" t="s">
        <v>17</v>
      </c>
      <c r="M79" s="167" t="s">
        <v>96</v>
      </c>
      <c r="N79" s="167" t="s">
        <v>13</v>
      </c>
      <c r="O79" s="167" t="s">
        <v>13</v>
      </c>
      <c r="Q79" s="166">
        <v>8</v>
      </c>
      <c r="R79" s="166">
        <v>7</v>
      </c>
      <c r="S79" s="166">
        <v>15</v>
      </c>
      <c r="T79" s="166">
        <v>5</v>
      </c>
      <c r="U79" s="166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7" t="s">
        <v>31</v>
      </c>
      <c r="L80" s="167" t="s">
        <v>293</v>
      </c>
      <c r="M80" s="167" t="s">
        <v>81</v>
      </c>
      <c r="N80" s="167" t="s">
        <v>28</v>
      </c>
      <c r="O80" s="167" t="s">
        <v>95</v>
      </c>
      <c r="Q80" s="166">
        <v>7</v>
      </c>
      <c r="R80" s="166">
        <v>6</v>
      </c>
      <c r="S80" s="166">
        <v>14</v>
      </c>
      <c r="T80" s="166">
        <v>9</v>
      </c>
      <c r="U80" s="166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6">
        <v>77</v>
      </c>
      <c r="K81" s="167" t="s">
        <v>29</v>
      </c>
      <c r="L81" s="167" t="s">
        <v>31</v>
      </c>
      <c r="M81" s="167" t="s">
        <v>96</v>
      </c>
      <c r="N81" s="167" t="s">
        <v>12</v>
      </c>
      <c r="O81" s="167" t="s">
        <v>31</v>
      </c>
      <c r="Q81" s="166">
        <v>8</v>
      </c>
      <c r="R81" s="166">
        <v>7</v>
      </c>
      <c r="S81" s="166">
        <v>15</v>
      </c>
      <c r="T81" s="166">
        <v>4</v>
      </c>
      <c r="U81" s="166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7" t="s">
        <v>31</v>
      </c>
      <c r="L82" s="167" t="s">
        <v>85</v>
      </c>
      <c r="M82" s="167" t="s">
        <v>81</v>
      </c>
      <c r="N82" s="167" t="s">
        <v>17</v>
      </c>
      <c r="O82" s="167" t="s">
        <v>30</v>
      </c>
      <c r="Q82" s="166">
        <v>7</v>
      </c>
      <c r="R82" s="166">
        <v>18</v>
      </c>
      <c r="S82" s="166">
        <v>14</v>
      </c>
      <c r="T82" s="166">
        <v>7</v>
      </c>
      <c r="U82" s="166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6">
        <v>79</v>
      </c>
      <c r="K83" s="167" t="s">
        <v>95</v>
      </c>
      <c r="L83" s="167" t="s">
        <v>13</v>
      </c>
      <c r="M83" s="167" t="s">
        <v>80</v>
      </c>
      <c r="N83" s="167" t="s">
        <v>13</v>
      </c>
      <c r="O83" s="167" t="s">
        <v>15</v>
      </c>
      <c r="Q83" s="166">
        <v>6</v>
      </c>
      <c r="R83" s="166">
        <v>5</v>
      </c>
      <c r="S83" s="166">
        <v>13</v>
      </c>
      <c r="T83" s="166">
        <v>5</v>
      </c>
      <c r="U83" s="166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7" t="s">
        <v>25</v>
      </c>
      <c r="L84" s="167" t="s">
        <v>28</v>
      </c>
      <c r="M84" s="167" t="s">
        <v>81</v>
      </c>
      <c r="N84" s="167" t="s">
        <v>29</v>
      </c>
      <c r="O84" s="167" t="s">
        <v>12</v>
      </c>
      <c r="Q84" s="166">
        <v>8</v>
      </c>
      <c r="R84" s="166">
        <v>9</v>
      </c>
      <c r="S84" s="166">
        <v>14</v>
      </c>
      <c r="T84" s="166">
        <v>8</v>
      </c>
      <c r="U84" s="166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6">
        <v>81</v>
      </c>
      <c r="K85" s="167" t="s">
        <v>30</v>
      </c>
      <c r="L85" s="167" t="s">
        <v>95</v>
      </c>
      <c r="M85" s="167" t="s">
        <v>85</v>
      </c>
      <c r="N85" s="167" t="s">
        <v>17</v>
      </c>
      <c r="O85" s="167" t="s">
        <v>31</v>
      </c>
      <c r="Q85" s="166">
        <v>10</v>
      </c>
      <c r="R85" s="166">
        <v>6</v>
      </c>
      <c r="S85" s="166">
        <v>18</v>
      </c>
      <c r="T85" s="166">
        <v>7</v>
      </c>
      <c r="U85" s="166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7" t="s">
        <v>13</v>
      </c>
      <c r="L86" s="167" t="s">
        <v>31</v>
      </c>
      <c r="M86" s="167" t="s">
        <v>82</v>
      </c>
      <c r="N86" s="167" t="s">
        <v>30</v>
      </c>
      <c r="O86" s="167" t="s">
        <v>29</v>
      </c>
      <c r="Q86" s="166">
        <v>5</v>
      </c>
      <c r="R86" s="166">
        <v>7</v>
      </c>
      <c r="S86" s="166">
        <v>16</v>
      </c>
      <c r="T86" s="166">
        <v>10</v>
      </c>
      <c r="U86" s="166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6">
        <v>83</v>
      </c>
      <c r="K87" s="167" t="s">
        <v>31</v>
      </c>
      <c r="L87" s="167" t="s">
        <v>96</v>
      </c>
      <c r="M87" s="167" t="s">
        <v>96</v>
      </c>
      <c r="N87" s="167" t="s">
        <v>28</v>
      </c>
      <c r="O87" s="167" t="s">
        <v>95</v>
      </c>
      <c r="Q87" s="166">
        <v>7</v>
      </c>
      <c r="R87" s="166">
        <v>15</v>
      </c>
      <c r="S87" s="166">
        <v>15</v>
      </c>
      <c r="T87" s="166">
        <v>9</v>
      </c>
      <c r="U87" s="166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7" t="s">
        <v>29</v>
      </c>
      <c r="L88" s="167" t="s">
        <v>31</v>
      </c>
      <c r="M88" s="167" t="s">
        <v>94</v>
      </c>
      <c r="N88" s="167" t="s">
        <v>12</v>
      </c>
      <c r="O88" s="167" t="s">
        <v>13</v>
      </c>
      <c r="Q88" s="166">
        <v>8</v>
      </c>
      <c r="R88" s="166">
        <v>7</v>
      </c>
      <c r="S88" s="166">
        <v>17</v>
      </c>
      <c r="T88" s="166">
        <v>4</v>
      </c>
      <c r="U88" s="166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6">
        <v>85</v>
      </c>
      <c r="K89" s="167" t="s">
        <v>13</v>
      </c>
      <c r="L89" s="167" t="s">
        <v>12</v>
      </c>
      <c r="M89" s="167" t="s">
        <v>82</v>
      </c>
      <c r="N89" s="167" t="s">
        <v>14</v>
      </c>
      <c r="O89" s="167" t="s">
        <v>30</v>
      </c>
      <c r="Q89" s="166">
        <v>5</v>
      </c>
      <c r="R89" s="166">
        <v>4</v>
      </c>
      <c r="S89" s="166">
        <v>16</v>
      </c>
      <c r="T89" s="166">
        <v>1</v>
      </c>
      <c r="U89" s="166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7" t="s">
        <v>31</v>
      </c>
      <c r="L90" s="167" t="s">
        <v>29</v>
      </c>
      <c r="M90" s="167" t="s">
        <v>96</v>
      </c>
      <c r="N90" s="167" t="s">
        <v>13</v>
      </c>
      <c r="O90" s="167" t="s">
        <v>31</v>
      </c>
      <c r="Q90" s="166">
        <v>7</v>
      </c>
      <c r="R90" s="166">
        <v>8</v>
      </c>
      <c r="S90" s="166">
        <v>15</v>
      </c>
      <c r="T90" s="166">
        <v>5</v>
      </c>
      <c r="U90" s="166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6">
        <v>87</v>
      </c>
      <c r="K91" s="167" t="s">
        <v>95</v>
      </c>
      <c r="L91" s="167" t="s">
        <v>95</v>
      </c>
      <c r="M91" s="167" t="s">
        <v>79</v>
      </c>
      <c r="N91" s="167" t="s">
        <v>29</v>
      </c>
      <c r="O91" s="167" t="s">
        <v>16</v>
      </c>
      <c r="Q91" s="166">
        <v>6</v>
      </c>
      <c r="R91" s="166">
        <v>6</v>
      </c>
      <c r="S91" s="166">
        <v>12</v>
      </c>
      <c r="T91" s="166">
        <v>8</v>
      </c>
      <c r="U91" s="166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7" t="s">
        <v>13</v>
      </c>
      <c r="L92" s="167" t="s">
        <v>81</v>
      </c>
      <c r="M92" s="167" t="s">
        <v>87</v>
      </c>
      <c r="N92" s="167" t="s">
        <v>16</v>
      </c>
      <c r="O92" s="167" t="s">
        <v>28</v>
      </c>
      <c r="Q92" s="166">
        <v>5</v>
      </c>
      <c r="R92" s="166">
        <v>14</v>
      </c>
      <c r="S92" s="166">
        <v>19</v>
      </c>
      <c r="T92" s="166">
        <v>3</v>
      </c>
      <c r="U92" s="166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6">
        <v>89</v>
      </c>
      <c r="K93" s="167" t="s">
        <v>30</v>
      </c>
      <c r="L93" s="167" t="s">
        <v>31</v>
      </c>
      <c r="M93" s="167" t="s">
        <v>96</v>
      </c>
      <c r="N93" s="167" t="s">
        <v>95</v>
      </c>
      <c r="O93" s="167" t="s">
        <v>30</v>
      </c>
      <c r="Q93" s="166">
        <v>10</v>
      </c>
      <c r="R93" s="166">
        <v>7</v>
      </c>
      <c r="S93" s="166">
        <v>15</v>
      </c>
      <c r="T93" s="166">
        <v>6</v>
      </c>
      <c r="U93" s="166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7" t="s">
        <v>29</v>
      </c>
      <c r="L94" s="167" t="s">
        <v>29</v>
      </c>
      <c r="M94" s="167" t="s">
        <v>94</v>
      </c>
      <c r="N94" s="167" t="s">
        <v>79</v>
      </c>
      <c r="O94" s="167" t="s">
        <v>14</v>
      </c>
      <c r="Q94" s="166">
        <v>8</v>
      </c>
      <c r="R94" s="166">
        <v>8</v>
      </c>
      <c r="S94" s="166">
        <v>17</v>
      </c>
      <c r="T94" s="166">
        <v>12</v>
      </c>
      <c r="U94" s="166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6">
        <v>91</v>
      </c>
      <c r="K95" s="167" t="s">
        <v>95</v>
      </c>
      <c r="L95" s="167" t="s">
        <v>30</v>
      </c>
      <c r="M95" s="167" t="s">
        <v>82</v>
      </c>
      <c r="N95" s="167" t="s">
        <v>78</v>
      </c>
      <c r="O95" s="167" t="s">
        <v>29</v>
      </c>
      <c r="Q95" s="166">
        <v>6</v>
      </c>
      <c r="R95" s="166">
        <v>10</v>
      </c>
      <c r="S95" s="166">
        <v>16</v>
      </c>
      <c r="T95" s="166">
        <v>11</v>
      </c>
      <c r="U95" s="166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7" t="s">
        <v>13</v>
      </c>
      <c r="L96" s="167" t="s">
        <v>95</v>
      </c>
      <c r="M96" s="167" t="s">
        <v>81</v>
      </c>
      <c r="N96" s="167" t="s">
        <v>14</v>
      </c>
      <c r="O96" s="167" t="s">
        <v>13</v>
      </c>
      <c r="Q96" s="166">
        <v>5</v>
      </c>
      <c r="R96" s="166">
        <v>6</v>
      </c>
      <c r="S96" s="166">
        <v>14</v>
      </c>
      <c r="T96" s="166">
        <v>1</v>
      </c>
      <c r="U96" s="166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6">
        <v>93</v>
      </c>
      <c r="K97" s="167" t="s">
        <v>31</v>
      </c>
      <c r="L97" s="167" t="s">
        <v>28</v>
      </c>
      <c r="M97" s="167" t="s">
        <v>96</v>
      </c>
      <c r="N97" s="167" t="s">
        <v>29</v>
      </c>
      <c r="O97" s="167" t="s">
        <v>30</v>
      </c>
      <c r="Q97" s="166">
        <v>7</v>
      </c>
      <c r="R97" s="166">
        <v>9</v>
      </c>
      <c r="S97" s="166">
        <v>15</v>
      </c>
      <c r="T97" s="166">
        <v>8</v>
      </c>
      <c r="U97" s="166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7" t="s">
        <v>29</v>
      </c>
      <c r="L98" s="167" t="s">
        <v>85</v>
      </c>
      <c r="M98" s="167" t="s">
        <v>94</v>
      </c>
      <c r="N98" s="167" t="s">
        <v>31</v>
      </c>
      <c r="O98" s="167" t="s">
        <v>13</v>
      </c>
      <c r="Q98" s="166">
        <v>8</v>
      </c>
      <c r="R98" s="166">
        <v>18</v>
      </c>
      <c r="S98" s="166">
        <v>17</v>
      </c>
      <c r="T98" s="166">
        <v>7</v>
      </c>
      <c r="U98" s="166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6">
        <v>95</v>
      </c>
      <c r="K99" s="167" t="s">
        <v>95</v>
      </c>
      <c r="L99" s="167" t="s">
        <v>15</v>
      </c>
      <c r="M99" s="167" t="s">
        <v>81</v>
      </c>
      <c r="N99" s="167" t="s">
        <v>80</v>
      </c>
      <c r="O99" s="167" t="s">
        <v>21</v>
      </c>
      <c r="Q99" s="166">
        <v>6</v>
      </c>
      <c r="R99" s="166">
        <v>2</v>
      </c>
      <c r="S99" s="166">
        <v>14</v>
      </c>
      <c r="T99" s="166">
        <v>13</v>
      </c>
      <c r="U99" s="166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7" t="s">
        <v>13</v>
      </c>
      <c r="L100" s="167" t="s">
        <v>30</v>
      </c>
      <c r="M100" s="167" t="s">
        <v>94</v>
      </c>
      <c r="N100" s="167" t="s">
        <v>29</v>
      </c>
      <c r="O100" s="167" t="s">
        <v>29</v>
      </c>
      <c r="Q100" s="166">
        <v>5</v>
      </c>
      <c r="R100" s="166">
        <v>10</v>
      </c>
      <c r="S100" s="166">
        <v>17</v>
      </c>
      <c r="T100" s="166">
        <v>8</v>
      </c>
      <c r="U100" s="166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6">
        <v>97</v>
      </c>
      <c r="K101" s="167" t="s">
        <v>31</v>
      </c>
      <c r="L101" s="167" t="s">
        <v>28</v>
      </c>
      <c r="M101" s="167" t="s">
        <v>82</v>
      </c>
      <c r="N101" s="167" t="s">
        <v>79</v>
      </c>
      <c r="O101" s="167" t="s">
        <v>28</v>
      </c>
      <c r="Q101" s="166">
        <v>7</v>
      </c>
      <c r="R101" s="166">
        <v>9</v>
      </c>
      <c r="S101" s="166">
        <v>16</v>
      </c>
      <c r="T101" s="166">
        <v>12</v>
      </c>
      <c r="U101" s="166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7" t="s">
        <v>15</v>
      </c>
      <c r="L102" s="167" t="s">
        <v>31</v>
      </c>
      <c r="M102" s="167" t="s">
        <v>81</v>
      </c>
      <c r="N102" s="167" t="s">
        <v>28</v>
      </c>
      <c r="O102" s="167" t="s">
        <v>15</v>
      </c>
      <c r="Q102" s="166">
        <v>2</v>
      </c>
      <c r="R102" s="166">
        <v>7</v>
      </c>
      <c r="S102" s="166">
        <v>14</v>
      </c>
      <c r="T102" s="166">
        <v>9</v>
      </c>
      <c r="U102" s="166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6">
        <v>99</v>
      </c>
      <c r="K103" s="167" t="s">
        <v>31</v>
      </c>
      <c r="L103" s="167" t="s">
        <v>80</v>
      </c>
      <c r="M103" s="167" t="s">
        <v>79</v>
      </c>
      <c r="N103" s="167" t="s">
        <v>31</v>
      </c>
      <c r="O103" s="167" t="s">
        <v>29</v>
      </c>
      <c r="Q103" s="166">
        <v>7</v>
      </c>
      <c r="R103" s="166">
        <v>13</v>
      </c>
      <c r="S103" s="166">
        <v>12</v>
      </c>
      <c r="T103" s="166">
        <v>7</v>
      </c>
      <c r="U103" s="166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7" t="s">
        <v>13</v>
      </c>
      <c r="L104" s="167" t="s">
        <v>82</v>
      </c>
      <c r="M104" s="167" t="s">
        <v>82</v>
      </c>
      <c r="N104" s="167" t="s">
        <v>79</v>
      </c>
      <c r="O104" s="167" t="s">
        <v>28</v>
      </c>
      <c r="Q104" s="166">
        <v>5</v>
      </c>
      <c r="R104" s="166">
        <v>16</v>
      </c>
      <c r="S104" s="166">
        <v>16</v>
      </c>
      <c r="T104" s="166">
        <v>12</v>
      </c>
      <c r="U104" s="166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7" t="s">
        <v>25</v>
      </c>
      <c r="L105" s="167" t="s">
        <v>30</v>
      </c>
      <c r="M105" s="167" t="s">
        <v>94</v>
      </c>
      <c r="N105" s="167" t="s">
        <v>85</v>
      </c>
      <c r="O105" s="167" t="s">
        <v>29</v>
      </c>
      <c r="Q105" s="166">
        <v>8</v>
      </c>
      <c r="R105" s="166">
        <v>10</v>
      </c>
      <c r="S105" s="166">
        <v>17</v>
      </c>
      <c r="T105" s="166">
        <v>18</v>
      </c>
      <c r="U105" s="166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6">
        <v>102</v>
      </c>
      <c r="K106" s="167" t="s">
        <v>25</v>
      </c>
      <c r="L106" s="167" t="s">
        <v>31</v>
      </c>
      <c r="M106" s="167" t="s">
        <v>96</v>
      </c>
      <c r="N106" s="167" t="s">
        <v>12</v>
      </c>
      <c r="O106" s="167" t="s">
        <v>15</v>
      </c>
      <c r="Q106" s="166">
        <v>8</v>
      </c>
      <c r="R106" s="166">
        <v>7</v>
      </c>
      <c r="S106" s="166">
        <v>15</v>
      </c>
      <c r="T106" s="166">
        <v>4</v>
      </c>
      <c r="U106" s="166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7" t="s">
        <v>31</v>
      </c>
      <c r="L107" s="167" t="s">
        <v>82</v>
      </c>
      <c r="M107" s="167" t="s">
        <v>81</v>
      </c>
      <c r="N107" s="167" t="s">
        <v>85</v>
      </c>
      <c r="O107" s="167" t="s">
        <v>28</v>
      </c>
      <c r="Q107" s="166">
        <v>7</v>
      </c>
      <c r="R107" s="166">
        <v>16</v>
      </c>
      <c r="S107" s="166">
        <v>14</v>
      </c>
      <c r="T107" s="166">
        <v>18</v>
      </c>
      <c r="U107" s="166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6">
        <v>104</v>
      </c>
      <c r="K108" s="167" t="s">
        <v>95</v>
      </c>
      <c r="L108" s="167" t="s">
        <v>31</v>
      </c>
      <c r="M108" s="167" t="s">
        <v>82</v>
      </c>
      <c r="N108" s="167" t="s">
        <v>15</v>
      </c>
      <c r="O108" s="167" t="s">
        <v>30</v>
      </c>
      <c r="Q108" s="166">
        <v>6</v>
      </c>
      <c r="R108" s="166">
        <v>7</v>
      </c>
      <c r="S108" s="166">
        <v>16</v>
      </c>
      <c r="T108" s="166">
        <v>2</v>
      </c>
      <c r="U108" s="166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7" t="s">
        <v>31</v>
      </c>
      <c r="L109" s="167" t="s">
        <v>82</v>
      </c>
      <c r="M109" s="167" t="s">
        <v>81</v>
      </c>
      <c r="N109" s="167" t="s">
        <v>29</v>
      </c>
      <c r="O109" s="167" t="s">
        <v>16</v>
      </c>
      <c r="Q109" s="166">
        <v>7</v>
      </c>
      <c r="R109" s="166">
        <v>16</v>
      </c>
      <c r="S109" s="166">
        <v>14</v>
      </c>
      <c r="T109" s="166">
        <v>8</v>
      </c>
      <c r="U109" s="166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6">
        <v>106</v>
      </c>
      <c r="K110" s="167" t="s">
        <v>13</v>
      </c>
      <c r="L110" s="167" t="s">
        <v>87</v>
      </c>
      <c r="M110" s="167" t="s">
        <v>94</v>
      </c>
      <c r="N110" s="167" t="s">
        <v>12</v>
      </c>
      <c r="O110" s="167" t="s">
        <v>29</v>
      </c>
      <c r="Q110" s="166">
        <v>5</v>
      </c>
      <c r="R110" s="166">
        <v>19</v>
      </c>
      <c r="S110" s="166">
        <v>17</v>
      </c>
      <c r="T110" s="166">
        <v>4</v>
      </c>
      <c r="U110" s="166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7" t="s">
        <v>31</v>
      </c>
      <c r="L111" s="167" t="s">
        <v>16</v>
      </c>
      <c r="M111" s="167" t="s">
        <v>81</v>
      </c>
      <c r="N111" s="167" t="s">
        <v>78</v>
      </c>
      <c r="O111" s="167" t="s">
        <v>95</v>
      </c>
      <c r="Q111" s="166">
        <v>7</v>
      </c>
      <c r="R111" s="166">
        <v>3</v>
      </c>
      <c r="S111" s="166">
        <v>14</v>
      </c>
      <c r="T111" s="166">
        <v>11</v>
      </c>
      <c r="U111" s="166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6">
        <v>108</v>
      </c>
      <c r="K112" s="167" t="s">
        <v>13</v>
      </c>
      <c r="L112" s="167" t="s">
        <v>78</v>
      </c>
      <c r="M112" s="167" t="s">
        <v>94</v>
      </c>
      <c r="N112" s="167" t="s">
        <v>16</v>
      </c>
      <c r="O112" s="167" t="s">
        <v>31</v>
      </c>
      <c r="Q112" s="166">
        <v>5</v>
      </c>
      <c r="R112" s="166">
        <v>11</v>
      </c>
      <c r="S112" s="166">
        <v>17</v>
      </c>
      <c r="T112" s="166">
        <v>3</v>
      </c>
      <c r="U112" s="166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7" t="s">
        <v>25</v>
      </c>
      <c r="L113" s="167" t="s">
        <v>12</v>
      </c>
      <c r="M113" s="167" t="s">
        <v>81</v>
      </c>
      <c r="N113" s="167" t="s">
        <v>16</v>
      </c>
      <c r="O113" s="167" t="s">
        <v>16</v>
      </c>
      <c r="Q113" s="166">
        <v>8</v>
      </c>
      <c r="R113" s="166">
        <v>4</v>
      </c>
      <c r="S113" s="166">
        <v>14</v>
      </c>
      <c r="T113" s="166">
        <v>3</v>
      </c>
      <c r="U113" s="166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6">
        <v>110</v>
      </c>
      <c r="K114" s="167" t="s">
        <v>25</v>
      </c>
      <c r="L114" s="167" t="s">
        <v>31</v>
      </c>
      <c r="M114" s="167" t="s">
        <v>94</v>
      </c>
      <c r="N114" s="167" t="s">
        <v>13</v>
      </c>
      <c r="O114" s="167" t="s">
        <v>29</v>
      </c>
      <c r="Q114" s="166">
        <v>8</v>
      </c>
      <c r="R114" s="166">
        <v>7</v>
      </c>
      <c r="S114" s="166">
        <v>17</v>
      </c>
      <c r="T114" s="166">
        <v>5</v>
      </c>
      <c r="U114" s="166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7" t="s">
        <v>13</v>
      </c>
      <c r="L115" s="167" t="s">
        <v>12</v>
      </c>
      <c r="M115" s="167" t="s">
        <v>82</v>
      </c>
      <c r="N115" s="167" t="s">
        <v>15</v>
      </c>
      <c r="O115" s="167" t="s">
        <v>15</v>
      </c>
      <c r="Q115" s="166">
        <v>5</v>
      </c>
      <c r="R115" s="166">
        <v>4</v>
      </c>
      <c r="S115" s="166">
        <v>16</v>
      </c>
      <c r="T115" s="166">
        <v>2</v>
      </c>
      <c r="U115" s="166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6">
        <v>112</v>
      </c>
      <c r="K116" s="167" t="s">
        <v>31</v>
      </c>
      <c r="L116" s="167" t="s">
        <v>82</v>
      </c>
      <c r="M116" s="167" t="s">
        <v>81</v>
      </c>
      <c r="N116" s="167" t="s">
        <v>28</v>
      </c>
      <c r="O116" s="167" t="s">
        <v>28</v>
      </c>
      <c r="Q116" s="166">
        <v>7</v>
      </c>
      <c r="R116" s="166">
        <v>16</v>
      </c>
      <c r="S116" s="166">
        <v>14</v>
      </c>
      <c r="T116" s="166">
        <v>9</v>
      </c>
      <c r="U116" s="166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7" t="s">
        <v>25</v>
      </c>
      <c r="L117" s="167" t="s">
        <v>16</v>
      </c>
      <c r="M117" s="167" t="s">
        <v>94</v>
      </c>
      <c r="N117" s="167" t="s">
        <v>95</v>
      </c>
      <c r="O117" s="167" t="s">
        <v>14</v>
      </c>
      <c r="Q117" s="166">
        <v>8</v>
      </c>
      <c r="R117" s="166">
        <v>3</v>
      </c>
      <c r="S117" s="166">
        <v>17</v>
      </c>
      <c r="T117" s="166">
        <v>6</v>
      </c>
      <c r="U117" s="166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6">
        <v>114</v>
      </c>
      <c r="K118" s="167" t="s">
        <v>31</v>
      </c>
      <c r="L118" s="167" t="s">
        <v>17</v>
      </c>
      <c r="M118" s="167" t="s">
        <v>81</v>
      </c>
      <c r="N118" s="167" t="s">
        <v>13</v>
      </c>
      <c r="O118" s="167" t="s">
        <v>16</v>
      </c>
      <c r="Q118" s="166">
        <v>7</v>
      </c>
      <c r="R118" s="166">
        <v>7</v>
      </c>
      <c r="S118" s="166">
        <v>14</v>
      </c>
      <c r="T118" s="166">
        <v>5</v>
      </c>
      <c r="U118" s="166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7" t="s">
        <v>13</v>
      </c>
      <c r="L119" s="167" t="s">
        <v>16</v>
      </c>
      <c r="M119" s="167" t="s">
        <v>96</v>
      </c>
      <c r="N119" s="167" t="s">
        <v>28</v>
      </c>
      <c r="O119" s="167" t="s">
        <v>26</v>
      </c>
      <c r="Q119" s="166">
        <v>5</v>
      </c>
      <c r="R119" s="166">
        <v>3</v>
      </c>
      <c r="S119" s="166">
        <v>15</v>
      </c>
      <c r="T119" s="166">
        <v>9</v>
      </c>
      <c r="U119" s="166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6">
        <v>116</v>
      </c>
      <c r="K120" s="167" t="s">
        <v>31</v>
      </c>
      <c r="L120" s="167" t="s">
        <v>17</v>
      </c>
      <c r="M120" s="167" t="s">
        <v>94</v>
      </c>
      <c r="N120" s="167" t="s">
        <v>29</v>
      </c>
      <c r="O120" s="167" t="s">
        <v>15</v>
      </c>
      <c r="Q120" s="166">
        <v>7</v>
      </c>
      <c r="R120" s="166">
        <v>7</v>
      </c>
      <c r="S120" s="166">
        <v>17</v>
      </c>
      <c r="T120" s="166">
        <v>8</v>
      </c>
      <c r="U120" s="166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7" t="s">
        <v>29</v>
      </c>
      <c r="L121" s="167" t="s">
        <v>12</v>
      </c>
      <c r="M121" s="167" t="s">
        <v>85</v>
      </c>
      <c r="N121" s="167" t="s">
        <v>31</v>
      </c>
      <c r="O121" s="167" t="s">
        <v>12</v>
      </c>
      <c r="Q121" s="166">
        <v>8</v>
      </c>
      <c r="R121" s="166">
        <v>4</v>
      </c>
      <c r="S121" s="166">
        <v>18</v>
      </c>
      <c r="T121" s="166">
        <v>7</v>
      </c>
      <c r="U121" s="166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6">
        <v>118</v>
      </c>
      <c r="K122" s="167" t="s">
        <v>95</v>
      </c>
      <c r="L122" s="167" t="s">
        <v>96</v>
      </c>
      <c r="M122" s="167" t="s">
        <v>80</v>
      </c>
      <c r="N122" s="167" t="s">
        <v>13</v>
      </c>
      <c r="O122" s="167" t="s">
        <v>31</v>
      </c>
      <c r="Q122" s="166">
        <v>6</v>
      </c>
      <c r="R122" s="166">
        <v>15</v>
      </c>
      <c r="S122" s="166">
        <v>13</v>
      </c>
      <c r="T122" s="166">
        <v>5</v>
      </c>
      <c r="U122" s="166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7" t="s">
        <v>31</v>
      </c>
      <c r="L123" s="167" t="s">
        <v>95</v>
      </c>
      <c r="M123" s="167" t="s">
        <v>96</v>
      </c>
      <c r="N123" s="167" t="s">
        <v>31</v>
      </c>
      <c r="O123" s="167" t="s">
        <v>29</v>
      </c>
      <c r="Q123" s="166">
        <v>7</v>
      </c>
      <c r="R123" s="166">
        <v>6</v>
      </c>
      <c r="S123" s="166">
        <v>15</v>
      </c>
      <c r="T123" s="166">
        <v>7</v>
      </c>
      <c r="U123" s="166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6">
        <v>120</v>
      </c>
      <c r="K124" s="167" t="s">
        <v>29</v>
      </c>
      <c r="L124" s="167" t="s">
        <v>25</v>
      </c>
      <c r="M124" s="167" t="s">
        <v>82</v>
      </c>
      <c r="N124" s="167" t="s">
        <v>87</v>
      </c>
      <c r="O124" s="167" t="s">
        <v>12</v>
      </c>
      <c r="Q124" s="166">
        <v>8</v>
      </c>
      <c r="R124" s="166">
        <v>8</v>
      </c>
      <c r="S124" s="166">
        <v>16</v>
      </c>
      <c r="T124" s="166">
        <v>19</v>
      </c>
      <c r="U124" s="166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7" t="s">
        <v>13</v>
      </c>
      <c r="L125" s="167" t="s">
        <v>30</v>
      </c>
      <c r="M125" s="167" t="s">
        <v>96</v>
      </c>
      <c r="N125" s="167" t="s">
        <v>95</v>
      </c>
      <c r="O125" s="167" t="s">
        <v>14</v>
      </c>
      <c r="Q125" s="166">
        <v>5</v>
      </c>
      <c r="R125" s="166">
        <v>10</v>
      </c>
      <c r="S125" s="166">
        <v>15</v>
      </c>
      <c r="T125" s="166">
        <v>6</v>
      </c>
      <c r="U125" s="166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6">
        <v>122</v>
      </c>
      <c r="K126" s="167" t="s">
        <v>31</v>
      </c>
      <c r="L126" s="167" t="s">
        <v>29</v>
      </c>
      <c r="M126" s="167" t="s">
        <v>81</v>
      </c>
      <c r="N126" s="167" t="s">
        <v>29</v>
      </c>
      <c r="O126" s="167" t="s">
        <v>29</v>
      </c>
      <c r="Q126" s="166">
        <v>7</v>
      </c>
      <c r="R126" s="166">
        <v>8</v>
      </c>
      <c r="S126" s="166">
        <v>14</v>
      </c>
      <c r="T126" s="166">
        <v>8</v>
      </c>
      <c r="U126" s="166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7" t="s">
        <v>95</v>
      </c>
      <c r="L127" s="167" t="s">
        <v>81</v>
      </c>
      <c r="M127" s="167" t="s">
        <v>96</v>
      </c>
      <c r="N127" s="167" t="s">
        <v>95</v>
      </c>
      <c r="O127" s="167" t="s">
        <v>31</v>
      </c>
      <c r="Q127" s="166">
        <v>6</v>
      </c>
      <c r="R127" s="166">
        <v>14</v>
      </c>
      <c r="S127" s="166">
        <v>15</v>
      </c>
      <c r="T127" s="166">
        <v>6</v>
      </c>
      <c r="U127" s="166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6">
        <v>124</v>
      </c>
      <c r="K128" s="167" t="s">
        <v>12</v>
      </c>
      <c r="L128" s="167" t="s">
        <v>82</v>
      </c>
      <c r="M128" s="167" t="s">
        <v>94</v>
      </c>
      <c r="N128" s="167" t="s">
        <v>16</v>
      </c>
      <c r="O128" s="167" t="s">
        <v>30</v>
      </c>
      <c r="Q128" s="166">
        <v>4</v>
      </c>
      <c r="R128" s="166">
        <v>16</v>
      </c>
      <c r="S128" s="166">
        <v>17</v>
      </c>
      <c r="T128" s="166">
        <v>3</v>
      </c>
      <c r="U128" s="166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7" t="s">
        <v>13</v>
      </c>
      <c r="L129" s="167" t="s">
        <v>29</v>
      </c>
      <c r="M129" s="167" t="s">
        <v>79</v>
      </c>
      <c r="N129" s="167" t="s">
        <v>29</v>
      </c>
      <c r="O129" s="167" t="s">
        <v>12</v>
      </c>
      <c r="Q129" s="166">
        <v>5</v>
      </c>
      <c r="R129" s="166">
        <v>8</v>
      </c>
      <c r="S129" s="166">
        <v>12</v>
      </c>
      <c r="T129" s="166">
        <v>8</v>
      </c>
      <c r="U129" s="166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6">
        <v>126</v>
      </c>
      <c r="K130" s="167" t="s">
        <v>29</v>
      </c>
      <c r="L130" s="167" t="s">
        <v>81</v>
      </c>
      <c r="M130" s="167" t="s">
        <v>87</v>
      </c>
      <c r="N130" s="167" t="s">
        <v>31</v>
      </c>
      <c r="O130" s="167" t="s">
        <v>13</v>
      </c>
      <c r="Q130" s="166">
        <v>8</v>
      </c>
      <c r="R130" s="166">
        <v>14</v>
      </c>
      <c r="S130" s="166">
        <v>19</v>
      </c>
      <c r="T130" s="166">
        <v>7</v>
      </c>
      <c r="U130" s="166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7" t="s">
        <v>95</v>
      </c>
      <c r="L131" s="167" t="s">
        <v>29</v>
      </c>
      <c r="M131" s="167" t="s">
        <v>82</v>
      </c>
      <c r="N131" s="167" t="s">
        <v>13</v>
      </c>
      <c r="O131" s="167" t="s">
        <v>16</v>
      </c>
      <c r="Q131" s="166">
        <v>6</v>
      </c>
      <c r="R131" s="166">
        <v>8</v>
      </c>
      <c r="S131" s="166">
        <v>16</v>
      </c>
      <c r="T131" s="166">
        <v>5</v>
      </c>
      <c r="U131" s="166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6">
        <v>128</v>
      </c>
      <c r="K132" s="167" t="s">
        <v>29</v>
      </c>
      <c r="L132" s="167" t="s">
        <v>95</v>
      </c>
      <c r="M132" s="167" t="s">
        <v>94</v>
      </c>
      <c r="N132" s="167" t="s">
        <v>31</v>
      </c>
      <c r="O132" s="167" t="s">
        <v>26</v>
      </c>
      <c r="Q132" s="166">
        <v>8</v>
      </c>
      <c r="R132" s="166">
        <v>6</v>
      </c>
      <c r="S132" s="166">
        <v>17</v>
      </c>
      <c r="T132" s="166">
        <v>7</v>
      </c>
      <c r="U132" s="166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7" t="s">
        <v>31</v>
      </c>
      <c r="L133" s="167" t="s">
        <v>13</v>
      </c>
      <c r="M133" s="167" t="s">
        <v>96</v>
      </c>
      <c r="N133" s="167" t="s">
        <v>29</v>
      </c>
      <c r="O133" s="167" t="s">
        <v>27</v>
      </c>
      <c r="Q133" s="166">
        <v>7</v>
      </c>
      <c r="R133" s="166">
        <v>5</v>
      </c>
      <c r="S133" s="166">
        <v>15</v>
      </c>
      <c r="T133" s="166">
        <v>8</v>
      </c>
      <c r="U133" s="166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6">
        <v>130</v>
      </c>
      <c r="K134" s="167" t="s">
        <v>16</v>
      </c>
      <c r="L134" s="167" t="s">
        <v>29</v>
      </c>
      <c r="M134" s="167" t="s">
        <v>81</v>
      </c>
      <c r="N134" s="167" t="s">
        <v>31</v>
      </c>
      <c r="O134" s="167" t="s">
        <v>16</v>
      </c>
      <c r="Q134" s="166">
        <v>3</v>
      </c>
      <c r="R134" s="166">
        <v>8</v>
      </c>
      <c r="S134" s="166">
        <v>14</v>
      </c>
      <c r="T134" s="166">
        <v>7</v>
      </c>
      <c r="U134" s="166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7" t="s">
        <v>29</v>
      </c>
      <c r="L135" s="167" t="s">
        <v>80</v>
      </c>
      <c r="M135" s="167" t="s">
        <v>94</v>
      </c>
      <c r="N135" s="167" t="s">
        <v>30</v>
      </c>
      <c r="O135" s="167" t="s">
        <v>95</v>
      </c>
      <c r="Q135" s="166">
        <v>8</v>
      </c>
      <c r="R135" s="166">
        <v>13</v>
      </c>
      <c r="S135" s="166">
        <v>17</v>
      </c>
      <c r="T135" s="166">
        <v>10</v>
      </c>
      <c r="U135" s="166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6">
        <v>132</v>
      </c>
      <c r="K136" s="167" t="s">
        <v>17</v>
      </c>
      <c r="L136" s="167" t="s">
        <v>94</v>
      </c>
      <c r="M136" s="167" t="s">
        <v>82</v>
      </c>
      <c r="N136" s="167" t="s">
        <v>13</v>
      </c>
      <c r="O136" s="167" t="s">
        <v>12</v>
      </c>
      <c r="Q136" s="166">
        <v>7</v>
      </c>
      <c r="R136" s="166">
        <v>17</v>
      </c>
      <c r="S136" s="166">
        <v>16</v>
      </c>
      <c r="T136" s="166">
        <v>5</v>
      </c>
      <c r="U136" s="166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7" t="s">
        <v>13</v>
      </c>
      <c r="L137" s="167" t="s">
        <v>30</v>
      </c>
      <c r="M137" s="167" t="s">
        <v>94</v>
      </c>
      <c r="N137" s="167" t="s">
        <v>29</v>
      </c>
      <c r="O137" s="167" t="s">
        <v>31</v>
      </c>
      <c r="Q137" s="166">
        <v>5</v>
      </c>
      <c r="R137" s="166">
        <v>10</v>
      </c>
      <c r="S137" s="166">
        <v>17</v>
      </c>
      <c r="T137" s="166">
        <v>8</v>
      </c>
      <c r="U137" s="166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6">
        <v>134</v>
      </c>
      <c r="K138" s="167" t="s">
        <v>29</v>
      </c>
      <c r="L138" s="167" t="s">
        <v>29</v>
      </c>
      <c r="M138" s="167" t="s">
        <v>81</v>
      </c>
      <c r="N138" s="167" t="s">
        <v>31</v>
      </c>
      <c r="O138" s="167" t="s">
        <v>12</v>
      </c>
      <c r="Q138" s="166">
        <v>8</v>
      </c>
      <c r="R138" s="166">
        <v>8</v>
      </c>
      <c r="S138" s="166">
        <v>14</v>
      </c>
      <c r="T138" s="166">
        <v>7</v>
      </c>
      <c r="U138" s="166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7" t="s">
        <v>95</v>
      </c>
      <c r="L139" s="167" t="s">
        <v>28</v>
      </c>
      <c r="M139" s="167" t="s">
        <v>82</v>
      </c>
      <c r="N139" s="167" t="s">
        <v>95</v>
      </c>
      <c r="O139" s="167" t="s">
        <v>12</v>
      </c>
      <c r="Q139" s="166">
        <v>6</v>
      </c>
      <c r="R139" s="166">
        <v>9</v>
      </c>
      <c r="S139" s="166">
        <v>16</v>
      </c>
      <c r="T139" s="166">
        <v>6</v>
      </c>
      <c r="U139" s="166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6">
        <v>136</v>
      </c>
      <c r="K140" s="167" t="s">
        <v>29</v>
      </c>
      <c r="L140" s="167" t="s">
        <v>16</v>
      </c>
      <c r="M140" s="167" t="s">
        <v>79</v>
      </c>
      <c r="N140" s="167" t="s">
        <v>13</v>
      </c>
      <c r="O140" s="167" t="s">
        <v>30</v>
      </c>
      <c r="Q140" s="166">
        <v>8</v>
      </c>
      <c r="R140" s="166">
        <v>3</v>
      </c>
      <c r="S140" s="166">
        <v>12</v>
      </c>
      <c r="T140" s="166">
        <v>5</v>
      </c>
      <c r="U140" s="166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7" t="s">
        <v>95</v>
      </c>
      <c r="L141" s="167" t="s">
        <v>23</v>
      </c>
      <c r="M141" s="167" t="s">
        <v>96</v>
      </c>
      <c r="N141" s="167" t="s">
        <v>87</v>
      </c>
      <c r="O141" s="167" t="s">
        <v>28</v>
      </c>
      <c r="Q141" s="166">
        <v>6</v>
      </c>
      <c r="R141" s="166">
        <v>5</v>
      </c>
      <c r="S141" s="166">
        <v>15</v>
      </c>
      <c r="T141" s="166">
        <v>19</v>
      </c>
      <c r="U141" s="166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6">
        <v>138</v>
      </c>
      <c r="K142" s="167" t="s">
        <v>29</v>
      </c>
      <c r="L142" s="167" t="s">
        <v>94</v>
      </c>
      <c r="M142" s="167" t="s">
        <v>82</v>
      </c>
      <c r="N142" s="167" t="s">
        <v>31</v>
      </c>
      <c r="O142" s="167" t="s">
        <v>28</v>
      </c>
      <c r="Q142" s="166">
        <v>8</v>
      </c>
      <c r="R142" s="166">
        <v>17</v>
      </c>
      <c r="S142" s="166">
        <v>16</v>
      </c>
      <c r="T142" s="166">
        <v>7</v>
      </c>
      <c r="U142" s="166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7" t="s">
        <v>13</v>
      </c>
      <c r="L143" s="167" t="s">
        <v>31</v>
      </c>
      <c r="M143" s="167" t="s">
        <v>78</v>
      </c>
      <c r="N143" s="167" t="s">
        <v>12</v>
      </c>
      <c r="O143" s="167" t="s">
        <v>31</v>
      </c>
      <c r="Q143" s="166">
        <v>5</v>
      </c>
      <c r="R143" s="166">
        <v>7</v>
      </c>
      <c r="S143" s="166">
        <v>11</v>
      </c>
      <c r="T143" s="166">
        <v>4</v>
      </c>
      <c r="U143" s="166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6">
        <v>140</v>
      </c>
      <c r="K144" s="167" t="s">
        <v>95</v>
      </c>
      <c r="L144" s="167" t="s">
        <v>28</v>
      </c>
      <c r="M144" s="167" t="s">
        <v>96</v>
      </c>
      <c r="N144" s="167" t="s">
        <v>78</v>
      </c>
      <c r="O144" s="167" t="s">
        <v>95</v>
      </c>
      <c r="Q144" s="166">
        <v>6</v>
      </c>
      <c r="R144" s="166">
        <v>9</v>
      </c>
      <c r="S144" s="166">
        <v>15</v>
      </c>
      <c r="T144" s="166">
        <v>11</v>
      </c>
      <c r="U144" s="166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7" t="s">
        <v>31</v>
      </c>
      <c r="L145" s="167" t="s">
        <v>14</v>
      </c>
      <c r="M145" s="167" t="s">
        <v>82</v>
      </c>
      <c r="N145" s="167" t="s">
        <v>16</v>
      </c>
      <c r="O145" s="167" t="s">
        <v>12</v>
      </c>
      <c r="Q145" s="166">
        <v>7</v>
      </c>
      <c r="R145" s="166">
        <v>1</v>
      </c>
      <c r="S145" s="166">
        <v>16</v>
      </c>
      <c r="T145" s="166">
        <v>3</v>
      </c>
      <c r="U145" s="166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6">
        <v>142</v>
      </c>
      <c r="K146" s="167" t="s">
        <v>95</v>
      </c>
      <c r="L146" s="167" t="s">
        <v>16</v>
      </c>
      <c r="M146" s="167" t="s">
        <v>94</v>
      </c>
      <c r="N146" s="167" t="s">
        <v>28</v>
      </c>
      <c r="O146" s="167" t="s">
        <v>95</v>
      </c>
      <c r="Q146" s="166">
        <v>6</v>
      </c>
      <c r="R146" s="166">
        <v>3</v>
      </c>
      <c r="S146" s="166">
        <v>17</v>
      </c>
      <c r="T146" s="166">
        <v>9</v>
      </c>
      <c r="U146" s="166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7" t="s">
        <v>13</v>
      </c>
      <c r="L147" s="167" t="s">
        <v>13</v>
      </c>
      <c r="M147" s="167" t="s">
        <v>82</v>
      </c>
      <c r="N147" s="167" t="s">
        <v>28</v>
      </c>
      <c r="O147" s="167" t="s">
        <v>13</v>
      </c>
      <c r="Q147" s="166">
        <v>5</v>
      </c>
      <c r="R147" s="166">
        <v>5</v>
      </c>
      <c r="S147" s="166">
        <v>16</v>
      </c>
      <c r="T147" s="166">
        <v>9</v>
      </c>
      <c r="U147" s="166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6">
        <v>144</v>
      </c>
      <c r="K148" s="167" t="s">
        <v>95</v>
      </c>
      <c r="L148" s="167" t="s">
        <v>28</v>
      </c>
      <c r="M148" s="167" t="s">
        <v>94</v>
      </c>
      <c r="N148" s="167" t="s">
        <v>13</v>
      </c>
      <c r="O148" s="167" t="s">
        <v>28</v>
      </c>
      <c r="Q148" s="166">
        <v>6</v>
      </c>
      <c r="R148" s="166">
        <v>9</v>
      </c>
      <c r="S148" s="166">
        <v>17</v>
      </c>
      <c r="T148" s="166">
        <v>5</v>
      </c>
      <c r="U148" s="166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7" t="s">
        <v>29</v>
      </c>
      <c r="L149" s="167" t="s">
        <v>23</v>
      </c>
      <c r="M149" s="167" t="s">
        <v>82</v>
      </c>
      <c r="N149" s="167" t="s">
        <v>31</v>
      </c>
      <c r="O149" s="167" t="s">
        <v>13</v>
      </c>
      <c r="Q149" s="166">
        <v>8</v>
      </c>
      <c r="R149" s="166">
        <v>5</v>
      </c>
      <c r="S149" s="166">
        <v>16</v>
      </c>
      <c r="T149" s="166">
        <v>7</v>
      </c>
      <c r="U149" s="166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6">
        <v>146</v>
      </c>
      <c r="K150" s="167" t="s">
        <v>95</v>
      </c>
      <c r="L150" s="167" t="s">
        <v>81</v>
      </c>
      <c r="M150" s="167" t="s">
        <v>81</v>
      </c>
      <c r="N150" s="167" t="s">
        <v>95</v>
      </c>
      <c r="O150" s="167" t="s">
        <v>28</v>
      </c>
      <c r="Q150" s="166">
        <v>6</v>
      </c>
      <c r="R150" s="166">
        <v>14</v>
      </c>
      <c r="S150" s="166">
        <v>14</v>
      </c>
      <c r="T150" s="166">
        <v>6</v>
      </c>
      <c r="U150" s="166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7" t="s">
        <v>31</v>
      </c>
      <c r="L151" s="167" t="s">
        <v>15</v>
      </c>
      <c r="M151" s="167" t="s">
        <v>82</v>
      </c>
      <c r="N151" s="167" t="s">
        <v>31</v>
      </c>
      <c r="O151" s="167" t="s">
        <v>31</v>
      </c>
      <c r="Q151" s="166">
        <v>7</v>
      </c>
      <c r="R151" s="166">
        <v>2</v>
      </c>
      <c r="S151" s="166">
        <v>16</v>
      </c>
      <c r="T151" s="166">
        <v>7</v>
      </c>
      <c r="U151" s="166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6">
        <v>148</v>
      </c>
      <c r="K152" s="167" t="s">
        <v>13</v>
      </c>
      <c r="L152" s="167" t="s">
        <v>31</v>
      </c>
      <c r="M152" s="167" t="s">
        <v>87</v>
      </c>
      <c r="N152" s="167" t="s">
        <v>30</v>
      </c>
      <c r="O152" s="167" t="s">
        <v>95</v>
      </c>
      <c r="Q152" s="166">
        <v>5</v>
      </c>
      <c r="R152" s="166">
        <v>7</v>
      </c>
      <c r="S152" s="166">
        <v>19</v>
      </c>
      <c r="T152" s="166">
        <v>10</v>
      </c>
      <c r="U152" s="166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7" t="s">
        <v>95</v>
      </c>
      <c r="L153" s="167" t="s">
        <v>29</v>
      </c>
      <c r="M153" s="167" t="s">
        <v>96</v>
      </c>
      <c r="N153" s="167" t="s">
        <v>95</v>
      </c>
      <c r="O153" s="167" t="s">
        <v>28</v>
      </c>
      <c r="Q153" s="166">
        <v>6</v>
      </c>
      <c r="R153" s="166">
        <v>8</v>
      </c>
      <c r="S153" s="166">
        <v>15</v>
      </c>
      <c r="T153" s="166">
        <v>6</v>
      </c>
      <c r="U153" s="166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6">
        <v>150</v>
      </c>
      <c r="K154" s="167" t="s">
        <v>13</v>
      </c>
      <c r="L154" s="167" t="s">
        <v>31</v>
      </c>
      <c r="M154" s="167" t="s">
        <v>87</v>
      </c>
      <c r="N154" s="167" t="s">
        <v>31</v>
      </c>
      <c r="O154" s="167" t="s">
        <v>29</v>
      </c>
      <c r="Q154" s="166">
        <v>5</v>
      </c>
      <c r="R154" s="166">
        <v>7</v>
      </c>
      <c r="S154" s="166">
        <v>19</v>
      </c>
      <c r="T154" s="166">
        <v>7</v>
      </c>
      <c r="U154" s="166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7" t="s">
        <v>15</v>
      </c>
      <c r="L155" s="167" t="s">
        <v>13</v>
      </c>
      <c r="M155" s="167" t="s">
        <v>82</v>
      </c>
      <c r="N155" s="167" t="s">
        <v>30</v>
      </c>
      <c r="O155" s="167" t="s">
        <v>15</v>
      </c>
      <c r="Q155" s="166">
        <v>2</v>
      </c>
      <c r="R155" s="166">
        <v>5</v>
      </c>
      <c r="S155" s="166">
        <v>16</v>
      </c>
      <c r="T155" s="166">
        <v>10</v>
      </c>
      <c r="U155" s="166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6">
        <v>152</v>
      </c>
      <c r="K156" s="167" t="s">
        <v>29</v>
      </c>
      <c r="L156" s="167" t="s">
        <v>29</v>
      </c>
      <c r="M156" s="167" t="s">
        <v>96</v>
      </c>
      <c r="N156" s="167" t="s">
        <v>80</v>
      </c>
      <c r="O156" s="167" t="s">
        <v>31</v>
      </c>
      <c r="Q156" s="166">
        <v>8</v>
      </c>
      <c r="R156" s="166">
        <v>8</v>
      </c>
      <c r="S156" s="166">
        <v>15</v>
      </c>
      <c r="T156" s="166">
        <v>13</v>
      </c>
      <c r="U156" s="166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7" t="s">
        <v>31</v>
      </c>
      <c r="L157" s="167" t="s">
        <v>79</v>
      </c>
      <c r="M157" s="167" t="s">
        <v>80</v>
      </c>
      <c r="N157" s="167" t="s">
        <v>16</v>
      </c>
      <c r="O157" s="167" t="s">
        <v>12</v>
      </c>
      <c r="Q157" s="166">
        <v>7</v>
      </c>
      <c r="R157" s="166">
        <v>12</v>
      </c>
      <c r="S157" s="166">
        <v>13</v>
      </c>
      <c r="T157" s="166">
        <v>3</v>
      </c>
      <c r="U157" s="166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6">
        <v>154</v>
      </c>
      <c r="K158" s="167" t="s">
        <v>29</v>
      </c>
      <c r="L158" s="167" t="s">
        <v>30</v>
      </c>
      <c r="M158" s="167" t="s">
        <v>82</v>
      </c>
      <c r="N158" s="167" t="s">
        <v>12</v>
      </c>
      <c r="O158" s="167" t="s">
        <v>13</v>
      </c>
      <c r="Q158" s="166">
        <v>8</v>
      </c>
      <c r="R158" s="166">
        <v>10</v>
      </c>
      <c r="S158" s="166">
        <v>16</v>
      </c>
      <c r="T158" s="166">
        <v>4</v>
      </c>
      <c r="U158" s="166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7" t="s">
        <v>13</v>
      </c>
      <c r="L159" s="167" t="s">
        <v>95</v>
      </c>
      <c r="M159" s="167" t="s">
        <v>81</v>
      </c>
      <c r="N159" s="167" t="s">
        <v>85</v>
      </c>
      <c r="O159" s="167" t="s">
        <v>31</v>
      </c>
      <c r="Q159" s="166">
        <v>5</v>
      </c>
      <c r="R159" s="166">
        <v>6</v>
      </c>
      <c r="S159" s="166">
        <v>14</v>
      </c>
      <c r="T159" s="166">
        <v>18</v>
      </c>
      <c r="U159" s="166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6">
        <v>156</v>
      </c>
      <c r="K160" s="167" t="s">
        <v>31</v>
      </c>
      <c r="L160" s="167" t="s">
        <v>13</v>
      </c>
      <c r="M160" s="167" t="s">
        <v>96</v>
      </c>
      <c r="N160" s="167" t="s">
        <v>87</v>
      </c>
      <c r="O160" s="167" t="s">
        <v>29</v>
      </c>
      <c r="Q160" s="166">
        <v>7</v>
      </c>
      <c r="R160" s="166">
        <v>5</v>
      </c>
      <c r="S160" s="166">
        <v>15</v>
      </c>
      <c r="T160" s="166">
        <v>19</v>
      </c>
      <c r="U160" s="166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7" t="s">
        <v>29</v>
      </c>
      <c r="L161" s="167" t="s">
        <v>31</v>
      </c>
      <c r="M161" s="167" t="s">
        <v>94</v>
      </c>
      <c r="N161" s="167" t="s">
        <v>79</v>
      </c>
      <c r="O161" s="167" t="s">
        <v>95</v>
      </c>
      <c r="Q161" s="166">
        <v>8</v>
      </c>
      <c r="R161" s="166">
        <v>7</v>
      </c>
      <c r="S161" s="166">
        <v>17</v>
      </c>
      <c r="T161" s="166">
        <v>12</v>
      </c>
      <c r="U161" s="166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6">
        <v>158</v>
      </c>
      <c r="K162" s="167" t="s">
        <v>13</v>
      </c>
      <c r="L162" s="167" t="s">
        <v>293</v>
      </c>
      <c r="M162" s="167" t="s">
        <v>96</v>
      </c>
      <c r="N162" s="167" t="s">
        <v>293</v>
      </c>
      <c r="O162" s="167" t="s">
        <v>29</v>
      </c>
      <c r="Q162" s="166">
        <v>5</v>
      </c>
      <c r="R162" s="166">
        <v>6</v>
      </c>
      <c r="S162" s="166">
        <v>15</v>
      </c>
      <c r="T162" s="166">
        <v>6</v>
      </c>
      <c r="U162" s="166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7" t="s">
        <v>29</v>
      </c>
      <c r="L163" s="167" t="s">
        <v>13</v>
      </c>
      <c r="M163" s="167" t="s">
        <v>82</v>
      </c>
      <c r="N163" s="167" t="s">
        <v>87</v>
      </c>
      <c r="O163" s="167" t="s">
        <v>31</v>
      </c>
      <c r="Q163" s="166">
        <v>8</v>
      </c>
      <c r="R163" s="166">
        <v>5</v>
      </c>
      <c r="S163" s="166">
        <v>16</v>
      </c>
      <c r="T163" s="166">
        <v>19</v>
      </c>
      <c r="U163" s="166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6">
        <v>160</v>
      </c>
      <c r="K164" s="167" t="s">
        <v>28</v>
      </c>
      <c r="L164" s="167" t="s">
        <v>80</v>
      </c>
      <c r="M164" s="167" t="s">
        <v>96</v>
      </c>
      <c r="N164" s="167" t="s">
        <v>31</v>
      </c>
      <c r="O164" s="167" t="s">
        <v>12</v>
      </c>
      <c r="Q164" s="166">
        <v>9</v>
      </c>
      <c r="R164" s="166">
        <v>13</v>
      </c>
      <c r="S164" s="166">
        <v>15</v>
      </c>
      <c r="T164" s="166">
        <v>7</v>
      </c>
      <c r="U164" s="166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7" t="s">
        <v>13</v>
      </c>
      <c r="L165" s="167" t="s">
        <v>29</v>
      </c>
      <c r="M165" s="167" t="s">
        <v>81</v>
      </c>
      <c r="N165" s="167" t="s">
        <v>96</v>
      </c>
      <c r="O165" s="167" t="s">
        <v>95</v>
      </c>
      <c r="Q165" s="166">
        <v>5</v>
      </c>
      <c r="R165" s="166">
        <v>8</v>
      </c>
      <c r="S165" s="166">
        <v>14</v>
      </c>
      <c r="T165" s="166">
        <v>15</v>
      </c>
      <c r="U165" s="166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6">
        <v>162</v>
      </c>
      <c r="K166" s="167" t="s">
        <v>28</v>
      </c>
      <c r="L166" s="167" t="s">
        <v>96</v>
      </c>
      <c r="M166" s="167" t="s">
        <v>82</v>
      </c>
      <c r="N166" s="167" t="s">
        <v>95</v>
      </c>
      <c r="O166" s="167" t="s">
        <v>28</v>
      </c>
      <c r="Q166" s="166">
        <v>9</v>
      </c>
      <c r="R166" s="166">
        <v>15</v>
      </c>
      <c r="S166" s="166">
        <v>16</v>
      </c>
      <c r="T166" s="166">
        <v>6</v>
      </c>
      <c r="U166" s="166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7" t="s">
        <v>95</v>
      </c>
      <c r="L167" s="167" t="s">
        <v>31</v>
      </c>
      <c r="M167" s="167" t="s">
        <v>96</v>
      </c>
      <c r="N167" s="167" t="s">
        <v>13</v>
      </c>
      <c r="O167" s="167" t="s">
        <v>30</v>
      </c>
      <c r="Q167" s="166">
        <v>6</v>
      </c>
      <c r="R167" s="166">
        <v>7</v>
      </c>
      <c r="S167" s="166">
        <v>15</v>
      </c>
      <c r="T167" s="166">
        <v>5</v>
      </c>
      <c r="U167" s="166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6">
        <v>164</v>
      </c>
      <c r="K168" s="167" t="s">
        <v>13</v>
      </c>
      <c r="L168" s="167" t="s">
        <v>29</v>
      </c>
      <c r="M168" s="167" t="s">
        <v>85</v>
      </c>
      <c r="N168" s="167" t="s">
        <v>31</v>
      </c>
      <c r="O168" s="167" t="s">
        <v>13</v>
      </c>
      <c r="Q168" s="166">
        <v>5</v>
      </c>
      <c r="R168" s="166">
        <v>8</v>
      </c>
      <c r="S168" s="166">
        <v>18</v>
      </c>
      <c r="T168" s="166">
        <v>7</v>
      </c>
      <c r="U168" s="166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7" t="s">
        <v>29</v>
      </c>
      <c r="L169" s="167" t="s">
        <v>31</v>
      </c>
      <c r="M169" s="167" t="s">
        <v>94</v>
      </c>
      <c r="N169" s="167" t="s">
        <v>29</v>
      </c>
      <c r="O169" s="167" t="s">
        <v>30</v>
      </c>
      <c r="Q169" s="166">
        <v>8</v>
      </c>
      <c r="R169" s="166">
        <v>7</v>
      </c>
      <c r="S169" s="166">
        <v>17</v>
      </c>
      <c r="T169" s="166">
        <v>8</v>
      </c>
      <c r="U169" s="166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6">
        <v>166</v>
      </c>
      <c r="K170" s="167" t="s">
        <v>17</v>
      </c>
      <c r="L170" s="167" t="s">
        <v>12</v>
      </c>
      <c r="M170" s="167" t="s">
        <v>82</v>
      </c>
      <c r="N170" s="167" t="s">
        <v>31</v>
      </c>
      <c r="O170" s="167" t="s">
        <v>31</v>
      </c>
      <c r="Q170" s="166">
        <v>7</v>
      </c>
      <c r="R170" s="166">
        <v>4</v>
      </c>
      <c r="S170" s="166">
        <v>16</v>
      </c>
      <c r="T170" s="166">
        <v>7</v>
      </c>
      <c r="U170" s="166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7" t="s">
        <v>95</v>
      </c>
      <c r="L171" s="167" t="s">
        <v>31</v>
      </c>
      <c r="M171" s="167" t="s">
        <v>87</v>
      </c>
      <c r="N171" s="167" t="s">
        <v>80</v>
      </c>
      <c r="O171" s="167" t="s">
        <v>28</v>
      </c>
      <c r="Q171" s="166">
        <v>6</v>
      </c>
      <c r="R171" s="166">
        <v>7</v>
      </c>
      <c r="S171" s="166">
        <v>19</v>
      </c>
      <c r="T171" s="166">
        <v>13</v>
      </c>
      <c r="U171" s="166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6">
        <v>168</v>
      </c>
      <c r="K172" s="167" t="s">
        <v>31</v>
      </c>
      <c r="L172" s="167" t="s">
        <v>13</v>
      </c>
      <c r="M172" s="167" t="s">
        <v>82</v>
      </c>
      <c r="N172" s="167" t="s">
        <v>14</v>
      </c>
      <c r="O172" s="167" t="s">
        <v>28</v>
      </c>
      <c r="Q172" s="166">
        <v>7</v>
      </c>
      <c r="R172" s="166">
        <v>5</v>
      </c>
      <c r="S172" s="166">
        <v>16</v>
      </c>
      <c r="T172" s="166">
        <v>1</v>
      </c>
      <c r="U172" s="166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7" t="s">
        <v>29</v>
      </c>
      <c r="L173" s="167" t="s">
        <v>31</v>
      </c>
      <c r="M173" s="167" t="s">
        <v>96</v>
      </c>
      <c r="N173" s="167" t="s">
        <v>78</v>
      </c>
      <c r="O173" s="167" t="s">
        <v>15</v>
      </c>
      <c r="Q173" s="166">
        <v>8</v>
      </c>
      <c r="R173" s="166">
        <v>7</v>
      </c>
      <c r="S173" s="166">
        <v>15</v>
      </c>
      <c r="T173" s="166">
        <v>11</v>
      </c>
      <c r="U173" s="166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6">
        <v>170</v>
      </c>
      <c r="K174" s="167" t="s">
        <v>31</v>
      </c>
      <c r="L174" s="167" t="s">
        <v>95</v>
      </c>
      <c r="M174" s="167" t="s">
        <v>94</v>
      </c>
      <c r="N174" s="167" t="s">
        <v>28</v>
      </c>
      <c r="O174" s="167" t="s">
        <v>30</v>
      </c>
      <c r="Q174" s="166">
        <v>7</v>
      </c>
      <c r="R174" s="166">
        <v>6</v>
      </c>
      <c r="S174" s="166">
        <v>17</v>
      </c>
      <c r="T174" s="166">
        <v>9</v>
      </c>
      <c r="U174" s="166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7" t="s">
        <v>29</v>
      </c>
      <c r="L175" s="167" t="s">
        <v>28</v>
      </c>
      <c r="M175" s="167" t="s">
        <v>81</v>
      </c>
      <c r="N175" s="167" t="s">
        <v>80</v>
      </c>
      <c r="O175" s="167" t="s">
        <v>16</v>
      </c>
      <c r="Q175" s="166">
        <v>8</v>
      </c>
      <c r="R175" s="166">
        <v>9</v>
      </c>
      <c r="S175" s="166">
        <v>14</v>
      </c>
      <c r="T175" s="166">
        <v>13</v>
      </c>
      <c r="U175" s="166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6">
        <v>172</v>
      </c>
      <c r="K176" s="167" t="s">
        <v>12</v>
      </c>
      <c r="L176" s="167" t="s">
        <v>29</v>
      </c>
      <c r="M176" s="167" t="s">
        <v>82</v>
      </c>
      <c r="N176" s="167" t="s">
        <v>85</v>
      </c>
      <c r="O176" s="167" t="s">
        <v>16</v>
      </c>
      <c r="Q176" s="166">
        <v>4</v>
      </c>
      <c r="R176" s="166">
        <v>8</v>
      </c>
      <c r="S176" s="166">
        <v>16</v>
      </c>
      <c r="T176" s="166">
        <v>18</v>
      </c>
      <c r="U176" s="166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7" t="s">
        <v>13</v>
      </c>
      <c r="L177" s="167" t="s">
        <v>23</v>
      </c>
      <c r="M177" s="167" t="s">
        <v>96</v>
      </c>
      <c r="N177" s="167" t="s">
        <v>30</v>
      </c>
      <c r="O177" s="167" t="s">
        <v>95</v>
      </c>
      <c r="Q177" s="166">
        <v>5</v>
      </c>
      <c r="R177" s="166">
        <v>5</v>
      </c>
      <c r="S177" s="166">
        <v>15</v>
      </c>
      <c r="T177" s="166">
        <v>10</v>
      </c>
      <c r="U177" s="166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6">
        <v>174</v>
      </c>
      <c r="K178" s="167" t="s">
        <v>29</v>
      </c>
      <c r="L178" s="167" t="s">
        <v>13</v>
      </c>
      <c r="M178" s="167" t="s">
        <v>94</v>
      </c>
      <c r="N178" s="167" t="s">
        <v>25</v>
      </c>
      <c r="O178" s="167" t="s">
        <v>16</v>
      </c>
      <c r="Q178" s="166">
        <v>8</v>
      </c>
      <c r="R178" s="166">
        <v>5</v>
      </c>
      <c r="S178" s="166">
        <v>17</v>
      </c>
      <c r="T178" s="166">
        <v>8</v>
      </c>
      <c r="U178" s="166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7" t="s">
        <v>31</v>
      </c>
      <c r="L179" s="167" t="s">
        <v>29</v>
      </c>
      <c r="M179" s="167" t="s">
        <v>82</v>
      </c>
      <c r="N179" s="167" t="s">
        <v>12</v>
      </c>
      <c r="O179" s="167" t="s">
        <v>13</v>
      </c>
      <c r="Q179" s="166">
        <v>7</v>
      </c>
      <c r="R179" s="166">
        <v>8</v>
      </c>
      <c r="S179" s="166">
        <v>16</v>
      </c>
      <c r="T179" s="166">
        <v>4</v>
      </c>
      <c r="U179" s="166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6">
        <v>176</v>
      </c>
      <c r="K180" s="167" t="s">
        <v>95</v>
      </c>
      <c r="L180" s="167" t="s">
        <v>15</v>
      </c>
      <c r="M180" s="167" t="s">
        <v>96</v>
      </c>
      <c r="N180" s="167" t="s">
        <v>13</v>
      </c>
      <c r="O180" s="167" t="s">
        <v>31</v>
      </c>
      <c r="Q180" s="166">
        <v>6</v>
      </c>
      <c r="R180" s="166">
        <v>2</v>
      </c>
      <c r="S180" s="166">
        <v>15</v>
      </c>
      <c r="T180" s="166">
        <v>5</v>
      </c>
      <c r="U180" s="166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7" t="s">
        <v>13</v>
      </c>
      <c r="L181" s="167" t="s">
        <v>13</v>
      </c>
      <c r="M181" s="167" t="s">
        <v>94</v>
      </c>
      <c r="N181" s="167" t="s">
        <v>95</v>
      </c>
      <c r="O181" s="167" t="s">
        <v>13</v>
      </c>
      <c r="Q181" s="166">
        <v>5</v>
      </c>
      <c r="R181" s="166">
        <v>5</v>
      </c>
      <c r="S181" s="166">
        <v>17</v>
      </c>
      <c r="T181" s="166">
        <v>6</v>
      </c>
      <c r="U181" s="166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6">
        <v>178</v>
      </c>
      <c r="K182" s="167" t="s">
        <v>29</v>
      </c>
      <c r="L182" s="167" t="s">
        <v>94</v>
      </c>
      <c r="M182" s="167" t="s">
        <v>96</v>
      </c>
      <c r="N182" s="167" t="s">
        <v>78</v>
      </c>
      <c r="O182" s="167" t="s">
        <v>29</v>
      </c>
      <c r="Q182" s="166">
        <v>8</v>
      </c>
      <c r="R182" s="166">
        <v>17</v>
      </c>
      <c r="S182" s="166">
        <v>15</v>
      </c>
      <c r="T182" s="166">
        <v>11</v>
      </c>
      <c r="U182" s="166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7" t="s">
        <v>95</v>
      </c>
      <c r="L183" s="167" t="s">
        <v>95</v>
      </c>
      <c r="M183" s="167" t="s">
        <v>94</v>
      </c>
      <c r="N183" s="167" t="s">
        <v>95</v>
      </c>
      <c r="O183" s="167" t="s">
        <v>95</v>
      </c>
      <c r="Q183" s="166">
        <v>6</v>
      </c>
      <c r="R183" s="166">
        <v>6</v>
      </c>
      <c r="S183" s="166">
        <v>17</v>
      </c>
      <c r="T183" s="166">
        <v>6</v>
      </c>
      <c r="U183" s="166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6">
        <v>180</v>
      </c>
      <c r="K184" s="167" t="s">
        <v>13</v>
      </c>
      <c r="L184" s="167" t="s">
        <v>31</v>
      </c>
      <c r="M184" s="167" t="s">
        <v>87</v>
      </c>
      <c r="N184" s="167" t="s">
        <v>29</v>
      </c>
      <c r="O184" s="167" t="s">
        <v>30</v>
      </c>
      <c r="Q184" s="166">
        <v>5</v>
      </c>
      <c r="R184" s="166">
        <v>7</v>
      </c>
      <c r="S184" s="166">
        <v>19</v>
      </c>
      <c r="T184" s="166">
        <v>8</v>
      </c>
      <c r="U184" s="166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7" t="s">
        <v>31</v>
      </c>
      <c r="L185" s="167" t="s">
        <v>13</v>
      </c>
      <c r="M185" s="167" t="s">
        <v>96</v>
      </c>
      <c r="N185" s="167" t="s">
        <v>78</v>
      </c>
      <c r="O185" s="167" t="s">
        <v>13</v>
      </c>
      <c r="Q185" s="166">
        <v>7</v>
      </c>
      <c r="R185" s="166">
        <v>5</v>
      </c>
      <c r="S185" s="166">
        <v>15</v>
      </c>
      <c r="T185" s="166">
        <v>11</v>
      </c>
      <c r="U185" s="166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6">
        <v>182</v>
      </c>
      <c r="K186" s="167" t="s">
        <v>95</v>
      </c>
      <c r="L186" s="167" t="s">
        <v>15</v>
      </c>
      <c r="M186" s="167" t="s">
        <v>81</v>
      </c>
      <c r="N186" s="167" t="s">
        <v>13</v>
      </c>
      <c r="O186" s="167" t="s">
        <v>29</v>
      </c>
      <c r="Q186" s="166">
        <v>6</v>
      </c>
      <c r="R186" s="166">
        <v>2</v>
      </c>
      <c r="S186" s="166">
        <v>14</v>
      </c>
      <c r="T186" s="166">
        <v>5</v>
      </c>
      <c r="U186" s="166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7" t="s">
        <v>29</v>
      </c>
      <c r="L187" s="167" t="s">
        <v>31</v>
      </c>
      <c r="M187" s="167" t="s">
        <v>94</v>
      </c>
      <c r="N187" s="167" t="s">
        <v>30</v>
      </c>
      <c r="O187" s="167" t="s">
        <v>31</v>
      </c>
      <c r="Q187" s="166">
        <v>8</v>
      </c>
      <c r="R187" s="166">
        <v>7</v>
      </c>
      <c r="S187" s="166">
        <v>17</v>
      </c>
      <c r="T187" s="166">
        <v>10</v>
      </c>
      <c r="U187" s="166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6">
        <v>184</v>
      </c>
      <c r="K188" s="167" t="s">
        <v>13</v>
      </c>
      <c r="L188" s="167" t="s">
        <v>95</v>
      </c>
      <c r="M188" s="167" t="s">
        <v>81</v>
      </c>
      <c r="N188" s="167" t="s">
        <v>95</v>
      </c>
      <c r="O188" s="167" t="s">
        <v>16</v>
      </c>
      <c r="Q188" s="166">
        <v>5</v>
      </c>
      <c r="R188" s="166">
        <v>6</v>
      </c>
      <c r="S188" s="166">
        <v>14</v>
      </c>
      <c r="T188" s="166">
        <v>6</v>
      </c>
      <c r="U188" s="166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7" t="s">
        <v>12</v>
      </c>
      <c r="L189" s="167" t="s">
        <v>13</v>
      </c>
      <c r="M189" s="167" t="s">
        <v>94</v>
      </c>
      <c r="N189" s="167" t="s">
        <v>13</v>
      </c>
      <c r="O189" s="167" t="s">
        <v>20</v>
      </c>
      <c r="Q189" s="166">
        <v>4</v>
      </c>
      <c r="R189" s="166">
        <v>5</v>
      </c>
      <c r="S189" s="166">
        <v>17</v>
      </c>
      <c r="T189" s="166">
        <v>5</v>
      </c>
      <c r="U189" s="166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6">
        <v>186</v>
      </c>
      <c r="K190" s="167" t="s">
        <v>13</v>
      </c>
      <c r="L190" s="167" t="s">
        <v>94</v>
      </c>
      <c r="M190" s="167" t="s">
        <v>96</v>
      </c>
      <c r="N190" s="167" t="s">
        <v>31</v>
      </c>
      <c r="O190" s="167" t="s">
        <v>13</v>
      </c>
      <c r="Q190" s="166">
        <v>5</v>
      </c>
      <c r="R190" s="166">
        <v>17</v>
      </c>
      <c r="S190" s="166">
        <v>15</v>
      </c>
      <c r="T190" s="166">
        <v>7</v>
      </c>
      <c r="U190" s="166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7" t="s">
        <v>95</v>
      </c>
      <c r="L191" s="167" t="s">
        <v>31</v>
      </c>
      <c r="M191" s="167" t="s">
        <v>81</v>
      </c>
      <c r="N191" s="167" t="s">
        <v>81</v>
      </c>
      <c r="O191" s="167" t="s">
        <v>28</v>
      </c>
      <c r="Q191" s="166">
        <v>6</v>
      </c>
      <c r="R191" s="166">
        <v>7</v>
      </c>
      <c r="S191" s="166">
        <v>14</v>
      </c>
      <c r="T191" s="166">
        <v>14</v>
      </c>
      <c r="U191" s="166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6">
        <v>188</v>
      </c>
      <c r="K192" s="167" t="s">
        <v>13</v>
      </c>
      <c r="L192" s="167" t="s">
        <v>29</v>
      </c>
      <c r="M192" s="167" t="s">
        <v>82</v>
      </c>
      <c r="N192" s="167" t="s">
        <v>95</v>
      </c>
      <c r="O192" s="167" t="s">
        <v>13</v>
      </c>
      <c r="Q192" s="166">
        <v>5</v>
      </c>
      <c r="R192" s="166">
        <v>8</v>
      </c>
      <c r="S192" s="166">
        <v>16</v>
      </c>
      <c r="T192" s="166">
        <v>6</v>
      </c>
      <c r="U192" s="166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7" t="s">
        <v>95</v>
      </c>
      <c r="L193" s="167" t="s">
        <v>82</v>
      </c>
      <c r="M193" s="167" t="s">
        <v>81</v>
      </c>
      <c r="N193" s="167" t="s">
        <v>12</v>
      </c>
      <c r="O193" s="167" t="s">
        <v>95</v>
      </c>
      <c r="Q193" s="166">
        <v>6</v>
      </c>
      <c r="R193" s="166">
        <v>16</v>
      </c>
      <c r="S193" s="166">
        <v>14</v>
      </c>
      <c r="T193" s="166">
        <v>4</v>
      </c>
      <c r="U193" s="166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6">
        <v>190</v>
      </c>
      <c r="K194" s="167" t="s">
        <v>29</v>
      </c>
      <c r="L194" s="167" t="s">
        <v>31</v>
      </c>
      <c r="M194" s="167" t="s">
        <v>82</v>
      </c>
      <c r="N194" s="167" t="s">
        <v>79</v>
      </c>
      <c r="O194" s="167" t="s">
        <v>30</v>
      </c>
      <c r="Q194" s="166">
        <v>8</v>
      </c>
      <c r="R194" s="166">
        <v>7</v>
      </c>
      <c r="S194" s="166">
        <v>16</v>
      </c>
      <c r="T194" s="166">
        <v>12</v>
      </c>
      <c r="U194" s="166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7" t="s">
        <v>31</v>
      </c>
      <c r="L195" s="167" t="s">
        <v>29</v>
      </c>
      <c r="M195" s="167" t="s">
        <v>80</v>
      </c>
      <c r="N195" s="167" t="s">
        <v>95</v>
      </c>
      <c r="O195" s="167" t="s">
        <v>29</v>
      </c>
      <c r="Q195" s="166">
        <v>7</v>
      </c>
      <c r="R195" s="166">
        <v>8</v>
      </c>
      <c r="S195" s="166">
        <v>13</v>
      </c>
      <c r="T195" s="166">
        <v>6</v>
      </c>
      <c r="U195" s="166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6">
        <v>192</v>
      </c>
      <c r="K196" s="167" t="s">
        <v>29</v>
      </c>
      <c r="L196" s="167" t="s">
        <v>28</v>
      </c>
      <c r="M196" s="167" t="s">
        <v>82</v>
      </c>
      <c r="N196" s="167" t="s">
        <v>81</v>
      </c>
      <c r="O196" s="167" t="s">
        <v>20</v>
      </c>
      <c r="Q196" s="166">
        <v>8</v>
      </c>
      <c r="R196" s="166">
        <v>9</v>
      </c>
      <c r="S196" s="166">
        <v>16</v>
      </c>
      <c r="T196" s="166">
        <v>14</v>
      </c>
      <c r="U196" s="166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7" t="s">
        <v>13</v>
      </c>
      <c r="L197" s="167" t="s">
        <v>29</v>
      </c>
      <c r="M197" s="167" t="s">
        <v>94</v>
      </c>
      <c r="N197" s="167" t="s">
        <v>12</v>
      </c>
      <c r="O197" s="167" t="s">
        <v>95</v>
      </c>
      <c r="Q197" s="166">
        <v>5</v>
      </c>
      <c r="R197" s="166">
        <v>8</v>
      </c>
      <c r="S197" s="166">
        <v>17</v>
      </c>
      <c r="T197" s="166">
        <v>4</v>
      </c>
      <c r="U197" s="166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6">
        <v>194</v>
      </c>
      <c r="K198" s="167" t="s">
        <v>29</v>
      </c>
      <c r="L198" s="167" t="s">
        <v>13</v>
      </c>
      <c r="M198" s="167" t="s">
        <v>82</v>
      </c>
      <c r="N198" s="167" t="s">
        <v>13</v>
      </c>
      <c r="O198" s="167" t="s">
        <v>29</v>
      </c>
      <c r="Q198" s="166">
        <v>8</v>
      </c>
      <c r="R198" s="166">
        <v>5</v>
      </c>
      <c r="S198" s="166">
        <v>16</v>
      </c>
      <c r="T198" s="166">
        <v>5</v>
      </c>
      <c r="U198" s="166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7" t="s">
        <v>95</v>
      </c>
      <c r="L199" s="167" t="s">
        <v>12</v>
      </c>
      <c r="M199" s="167" t="s">
        <v>94</v>
      </c>
      <c r="N199" s="167" t="s">
        <v>95</v>
      </c>
      <c r="O199" s="167" t="s">
        <v>12</v>
      </c>
      <c r="Q199" s="166">
        <v>6</v>
      </c>
      <c r="R199" s="166">
        <v>4</v>
      </c>
      <c r="S199" s="166">
        <v>17</v>
      </c>
      <c r="T199" s="166">
        <v>6</v>
      </c>
      <c r="U199" s="166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6">
        <v>196</v>
      </c>
      <c r="K200" s="167" t="s">
        <v>13</v>
      </c>
      <c r="L200" s="167" t="s">
        <v>25</v>
      </c>
      <c r="M200" s="167" t="s">
        <v>87</v>
      </c>
      <c r="N200" s="167" t="s">
        <v>30</v>
      </c>
      <c r="O200" s="167" t="s">
        <v>95</v>
      </c>
      <c r="Q200" s="166">
        <v>5</v>
      </c>
      <c r="R200" s="166">
        <v>8</v>
      </c>
      <c r="S200" s="166">
        <v>19</v>
      </c>
      <c r="T200" s="166">
        <v>10</v>
      </c>
      <c r="U200" s="166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7" t="s">
        <v>31</v>
      </c>
      <c r="L201" s="167" t="s">
        <v>29</v>
      </c>
      <c r="M201" s="167" t="s">
        <v>82</v>
      </c>
      <c r="N201" s="167" t="s">
        <v>29</v>
      </c>
      <c r="O201" s="167" t="s">
        <v>30</v>
      </c>
      <c r="Q201" s="166">
        <v>7</v>
      </c>
      <c r="R201" s="166">
        <v>8</v>
      </c>
      <c r="S201" s="166">
        <v>16</v>
      </c>
      <c r="T201" s="166">
        <v>8</v>
      </c>
      <c r="U201" s="166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6">
        <v>198</v>
      </c>
      <c r="K202" s="167" t="s">
        <v>29</v>
      </c>
      <c r="L202" s="167" t="s">
        <v>95</v>
      </c>
      <c r="M202" s="167" t="s">
        <v>94</v>
      </c>
      <c r="N202" s="167" t="s">
        <v>79</v>
      </c>
      <c r="O202" s="167" t="s">
        <v>95</v>
      </c>
      <c r="Q202" s="166">
        <v>8</v>
      </c>
      <c r="R202" s="166">
        <v>6</v>
      </c>
      <c r="S202" s="166">
        <v>17</v>
      </c>
      <c r="T202" s="166">
        <v>12</v>
      </c>
      <c r="U202" s="166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7" t="s">
        <v>13</v>
      </c>
      <c r="L203" s="167" t="s">
        <v>29</v>
      </c>
      <c r="M203" s="167" t="s">
        <v>96</v>
      </c>
      <c r="N203" s="167" t="s">
        <v>16</v>
      </c>
      <c r="O203" s="167" t="s">
        <v>13</v>
      </c>
      <c r="Q203" s="166">
        <v>5</v>
      </c>
      <c r="R203" s="166">
        <v>8</v>
      </c>
      <c r="S203" s="166">
        <v>15</v>
      </c>
      <c r="T203" s="166">
        <v>3</v>
      </c>
      <c r="U203" s="166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6"/>
      <c r="K204" s="167"/>
      <c r="L204" s="167"/>
      <c r="M204" s="167"/>
      <c r="N204" s="167"/>
      <c r="O204" s="167"/>
      <c r="Q204" s="166" t="str">
        <v/>
      </c>
      <c r="R204" s="166" t="str">
        <v/>
      </c>
      <c r="S204" s="166" t="str">
        <v/>
      </c>
      <c r="T204" s="166" t="str">
        <v/>
      </c>
      <c r="U204" s="166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7"/>
      <c r="L205" s="167"/>
      <c r="M205" s="167"/>
      <c r="N205" s="167"/>
      <c r="O205" s="167"/>
      <c r="Q205" s="166" t="str">
        <v/>
      </c>
      <c r="R205" s="166" t="str">
        <v/>
      </c>
      <c r="S205" s="166" t="str">
        <v/>
      </c>
      <c r="T205" s="166" t="str">
        <v/>
      </c>
      <c r="U205" s="166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7"/>
      <c r="L206" s="167"/>
      <c r="M206" s="167"/>
      <c r="N206" s="167"/>
      <c r="O206" s="167"/>
      <c r="Q206" s="166" t="str">
        <v/>
      </c>
      <c r="R206" s="166" t="str">
        <v/>
      </c>
      <c r="S206" s="166" t="str">
        <v/>
      </c>
      <c r="T206" s="166" t="str">
        <v/>
      </c>
      <c r="U206" s="166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6"/>
      <c r="K207" s="167"/>
      <c r="L207" s="167"/>
      <c r="M207" s="167"/>
      <c r="N207" s="167"/>
      <c r="O207" s="167"/>
      <c r="Q207" s="166" t="str">
        <v/>
      </c>
      <c r="R207" s="166" t="str">
        <v/>
      </c>
      <c r="S207" s="166" t="str">
        <v/>
      </c>
      <c r="T207" s="166" t="str">
        <v/>
      </c>
      <c r="U207" s="166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7"/>
      <c r="L208" s="167"/>
      <c r="M208" s="167"/>
      <c r="N208" s="167"/>
      <c r="O208" s="167"/>
      <c r="Q208" s="166" t="str">
        <v/>
      </c>
      <c r="R208" s="166" t="str">
        <v/>
      </c>
      <c r="S208" s="166" t="str">
        <v/>
      </c>
      <c r="T208" s="166" t="str">
        <v/>
      </c>
      <c r="U208" s="166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6"/>
      <c r="K209" s="167"/>
      <c r="L209" s="167"/>
      <c r="M209" s="167"/>
      <c r="N209" s="167"/>
      <c r="O209" s="167"/>
      <c r="Q209" s="166" t="str">
        <v/>
      </c>
      <c r="R209" s="166" t="str">
        <v/>
      </c>
      <c r="S209" s="166" t="str">
        <v/>
      </c>
      <c r="T209" s="166" t="str">
        <v/>
      </c>
      <c r="U209" s="166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7"/>
      <c r="L210" s="167"/>
      <c r="M210" s="167"/>
      <c r="N210" s="167"/>
      <c r="O210" s="167"/>
      <c r="Q210" s="166" t="str">
        <v/>
      </c>
      <c r="R210" s="166" t="str">
        <v/>
      </c>
      <c r="S210" s="166" t="str">
        <v/>
      </c>
      <c r="T210" s="166" t="str">
        <v/>
      </c>
      <c r="U210" s="166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6"/>
      <c r="K211" s="167"/>
      <c r="L211" s="167"/>
      <c r="M211" s="167"/>
      <c r="N211" s="167"/>
      <c r="O211" s="167"/>
      <c r="Q211" s="166" t="str">
        <v/>
      </c>
      <c r="R211" s="166" t="str">
        <v/>
      </c>
      <c r="S211" s="166" t="str">
        <v/>
      </c>
      <c r="T211" s="166" t="str">
        <v/>
      </c>
      <c r="U211" s="166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2"/>
      <c r="L212" s="172"/>
      <c r="M212" s="172"/>
      <c r="N212" s="172"/>
      <c r="O212" s="172"/>
      <c r="Q212" s="166" t="str">
        <v/>
      </c>
      <c r="R212" s="166" t="str">
        <v/>
      </c>
      <c r="S212" s="166" t="str">
        <v/>
      </c>
      <c r="T212" s="166" t="str">
        <v/>
      </c>
      <c r="U212" s="166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6"/>
      <c r="K213" s="172"/>
      <c r="L213" s="172"/>
      <c r="M213" s="172"/>
      <c r="N213" s="172"/>
      <c r="O213" s="172"/>
      <c r="Q213" s="166" t="str">
        <v/>
      </c>
      <c r="R213" s="166" t="str">
        <v/>
      </c>
      <c r="S213" s="166" t="str">
        <v/>
      </c>
      <c r="T213" s="166" t="str">
        <v/>
      </c>
      <c r="U213" s="166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2"/>
      <c r="L214" s="172"/>
      <c r="M214" s="172"/>
      <c r="N214" s="172"/>
      <c r="O214" s="172"/>
      <c r="Q214" s="166" t="str">
        <v/>
      </c>
      <c r="R214" s="166" t="str">
        <v/>
      </c>
      <c r="S214" s="166" t="str">
        <v/>
      </c>
      <c r="T214" s="166" t="str">
        <v/>
      </c>
      <c r="U214" s="166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6"/>
      <c r="K215" s="172"/>
      <c r="L215" s="172"/>
      <c r="M215" s="172"/>
      <c r="N215" s="172"/>
      <c r="O215" s="172"/>
      <c r="Q215" s="166" t="str">
        <v/>
      </c>
      <c r="R215" s="166" t="str">
        <v/>
      </c>
      <c r="S215" s="166" t="str">
        <v/>
      </c>
      <c r="T215" s="166" t="str">
        <v/>
      </c>
      <c r="U215" s="166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2"/>
      <c r="L216" s="172"/>
      <c r="M216" s="172"/>
      <c r="N216" s="172"/>
      <c r="O216" s="172"/>
      <c r="Q216" s="166" t="str">
        <v/>
      </c>
      <c r="R216" s="166" t="str">
        <v/>
      </c>
      <c r="S216" s="166" t="str">
        <v/>
      </c>
      <c r="T216" s="166" t="str">
        <v/>
      </c>
      <c r="U216" s="166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6"/>
      <c r="K217" s="172"/>
      <c r="L217" s="172"/>
      <c r="M217" s="172"/>
      <c r="N217" s="172"/>
      <c r="O217" s="172"/>
      <c r="Q217" s="166" t="str">
        <v/>
      </c>
      <c r="R217" s="166" t="str">
        <v/>
      </c>
      <c r="S217" s="166" t="str">
        <v/>
      </c>
      <c r="T217" s="166" t="str">
        <v/>
      </c>
      <c r="U217" s="166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2"/>
      <c r="L218" s="172"/>
      <c r="M218" s="172"/>
      <c r="N218" s="172"/>
      <c r="O218" s="172"/>
      <c r="Q218" s="166" t="str">
        <v/>
      </c>
      <c r="R218" s="166" t="str">
        <v/>
      </c>
      <c r="S218" s="166" t="str">
        <v/>
      </c>
      <c r="T218" s="166" t="str">
        <v/>
      </c>
      <c r="U218" s="166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6"/>
      <c r="K219" s="172"/>
      <c r="L219" s="172"/>
      <c r="M219" s="172"/>
      <c r="N219" s="172"/>
      <c r="O219" s="172"/>
      <c r="Q219" s="166" t="str">
        <v/>
      </c>
      <c r="R219" s="166" t="str">
        <v/>
      </c>
      <c r="S219" s="166" t="str">
        <v/>
      </c>
      <c r="T219" s="166" t="str">
        <v/>
      </c>
      <c r="U219" s="166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2"/>
      <c r="L220" s="172"/>
      <c r="M220" s="172"/>
      <c r="N220" s="172"/>
      <c r="O220" s="172"/>
      <c r="Q220" s="166" t="str">
        <v/>
      </c>
      <c r="R220" s="166" t="str">
        <v/>
      </c>
      <c r="S220" s="166" t="str">
        <v/>
      </c>
      <c r="T220" s="166" t="str">
        <v/>
      </c>
      <c r="U220" s="166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6"/>
      <c r="K221" s="172"/>
      <c r="L221" s="172"/>
      <c r="M221" s="172"/>
      <c r="N221" s="172"/>
      <c r="O221" s="172"/>
      <c r="Q221" s="166" t="str">
        <v/>
      </c>
      <c r="R221" s="166" t="str">
        <v/>
      </c>
      <c r="S221" s="166" t="str">
        <v/>
      </c>
      <c r="T221" s="166" t="str">
        <v/>
      </c>
      <c r="U221" s="166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2"/>
      <c r="L222" s="172"/>
      <c r="M222" s="172"/>
      <c r="N222" s="172"/>
      <c r="O222" s="172"/>
      <c r="Q222" s="166" t="str">
        <v/>
      </c>
      <c r="R222" s="166" t="str">
        <v/>
      </c>
      <c r="S222" s="166" t="str">
        <v/>
      </c>
      <c r="T222" s="166" t="str">
        <v/>
      </c>
      <c r="U222" s="166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6"/>
      <c r="K223" s="172"/>
      <c r="L223" s="172"/>
      <c r="M223" s="172"/>
      <c r="N223" s="172"/>
      <c r="O223" s="172"/>
      <c r="Q223" s="166" t="str">
        <v/>
      </c>
      <c r="R223" s="166" t="str">
        <v/>
      </c>
      <c r="S223" s="166" t="str">
        <v/>
      </c>
      <c r="T223" s="166" t="str">
        <v/>
      </c>
      <c r="U223" s="166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2"/>
      <c r="L224" s="172"/>
      <c r="M224" s="172"/>
      <c r="N224" s="172"/>
      <c r="O224" s="172"/>
      <c r="Q224" s="166" t="str">
        <v/>
      </c>
      <c r="R224" s="166" t="str">
        <v/>
      </c>
      <c r="S224" s="166" t="str">
        <v/>
      </c>
      <c r="T224" s="166" t="str">
        <v/>
      </c>
      <c r="U224" s="166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6"/>
      <c r="K225" s="172"/>
      <c r="L225" s="172"/>
      <c r="M225" s="172"/>
      <c r="N225" s="172"/>
      <c r="O225" s="172"/>
      <c r="Q225" s="166" t="str">
        <v/>
      </c>
      <c r="R225" s="166" t="str">
        <v/>
      </c>
      <c r="S225" s="166" t="str">
        <v/>
      </c>
      <c r="T225" s="166" t="str">
        <v/>
      </c>
      <c r="U225" s="166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2"/>
      <c r="L226" s="172"/>
      <c r="M226" s="172"/>
      <c r="N226" s="172"/>
      <c r="O226" s="172"/>
      <c r="Q226" s="166" t="str">
        <v/>
      </c>
      <c r="R226" s="166" t="str">
        <v/>
      </c>
      <c r="S226" s="166" t="str">
        <v/>
      </c>
      <c r="T226" s="166" t="str">
        <v/>
      </c>
      <c r="U226" s="166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6"/>
      <c r="K227" s="172"/>
      <c r="L227" s="172"/>
      <c r="M227" s="172"/>
      <c r="N227" s="172"/>
      <c r="O227" s="172"/>
      <c r="Q227" s="166" t="str">
        <v/>
      </c>
      <c r="R227" s="166" t="str">
        <v/>
      </c>
      <c r="S227" s="166" t="str">
        <v/>
      </c>
      <c r="T227" s="166" t="str">
        <v/>
      </c>
      <c r="U227" s="166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2"/>
      <c r="L228" s="172"/>
      <c r="M228" s="172"/>
      <c r="N228" s="172"/>
      <c r="O228" s="172"/>
      <c r="Q228" s="166" t="str">
        <v/>
      </c>
      <c r="R228" s="166" t="str">
        <v/>
      </c>
      <c r="S228" s="166" t="str">
        <v/>
      </c>
      <c r="T228" s="166" t="str">
        <v/>
      </c>
      <c r="U228" s="166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6"/>
      <c r="K229" s="172"/>
      <c r="L229" s="172"/>
      <c r="M229" s="172"/>
      <c r="N229" s="172"/>
      <c r="O229" s="172"/>
      <c r="Q229" s="166" t="str">
        <v/>
      </c>
      <c r="R229" s="166" t="str">
        <v/>
      </c>
      <c r="S229" s="166" t="str">
        <v/>
      </c>
      <c r="T229" s="166" t="str">
        <v/>
      </c>
      <c r="U229" s="166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2"/>
      <c r="L230" s="172"/>
      <c r="M230" s="172"/>
      <c r="N230" s="172"/>
      <c r="O230" s="172"/>
      <c r="Q230" s="166" t="str">
        <v/>
      </c>
      <c r="R230" s="166" t="str">
        <v/>
      </c>
      <c r="S230" s="166" t="str">
        <v/>
      </c>
      <c r="T230" s="166" t="str">
        <v/>
      </c>
      <c r="U230" s="166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6"/>
      <c r="K231" s="172"/>
      <c r="L231" s="172"/>
      <c r="M231" s="172"/>
      <c r="N231" s="172"/>
      <c r="O231" s="172"/>
      <c r="Q231" s="166" t="str">
        <v/>
      </c>
      <c r="R231" s="166" t="str">
        <v/>
      </c>
      <c r="S231" s="166" t="str">
        <v/>
      </c>
      <c r="T231" s="166" t="str">
        <v/>
      </c>
      <c r="U231" s="166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2"/>
      <c r="L232" s="172"/>
      <c r="M232" s="172"/>
      <c r="N232" s="172"/>
      <c r="O232" s="172"/>
      <c r="Q232" s="166" t="str">
        <v/>
      </c>
      <c r="R232" s="166" t="str">
        <v/>
      </c>
      <c r="S232" s="166" t="str">
        <v/>
      </c>
      <c r="T232" s="166" t="str">
        <v/>
      </c>
      <c r="U232" s="166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6"/>
      <c r="K233" s="172"/>
      <c r="L233" s="172"/>
      <c r="M233" s="172"/>
      <c r="N233" s="172"/>
      <c r="O233" s="172"/>
      <c r="Q233" s="166" t="str">
        <v/>
      </c>
      <c r="R233" s="166" t="str">
        <v/>
      </c>
      <c r="S233" s="166" t="str">
        <v/>
      </c>
      <c r="T233" s="166" t="str">
        <v/>
      </c>
      <c r="U233" s="166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2"/>
      <c r="L234" s="172"/>
      <c r="M234" s="172"/>
      <c r="N234" s="172"/>
      <c r="O234" s="172"/>
      <c r="Q234" s="166" t="str">
        <v/>
      </c>
      <c r="R234" s="166" t="str">
        <v/>
      </c>
      <c r="S234" s="166" t="str">
        <v/>
      </c>
      <c r="T234" s="166" t="str">
        <v/>
      </c>
      <c r="U234" s="166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6"/>
      <c r="K235" s="172"/>
      <c r="L235" s="172"/>
      <c r="M235" s="172"/>
      <c r="N235" s="172"/>
      <c r="O235" s="172"/>
      <c r="Q235" s="166" t="str">
        <v/>
      </c>
      <c r="R235" s="166" t="str">
        <v/>
      </c>
      <c r="S235" s="166" t="str">
        <v/>
      </c>
      <c r="T235" s="166" t="str">
        <v/>
      </c>
      <c r="U235" s="166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2"/>
      <c r="L236" s="172"/>
      <c r="M236" s="172"/>
      <c r="N236" s="172"/>
      <c r="O236" s="172"/>
      <c r="Q236" s="166" t="str">
        <v/>
      </c>
      <c r="R236" s="166" t="str">
        <v/>
      </c>
      <c r="S236" s="166" t="str">
        <v/>
      </c>
      <c r="T236" s="166" t="str">
        <v/>
      </c>
      <c r="U236" s="166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6"/>
      <c r="K237" s="172"/>
      <c r="L237" s="172"/>
      <c r="M237" s="172"/>
      <c r="N237" s="172"/>
      <c r="O237" s="172"/>
      <c r="Q237" s="166" t="str">
        <v/>
      </c>
      <c r="R237" s="166" t="str">
        <v/>
      </c>
      <c r="S237" s="166" t="str">
        <v/>
      </c>
      <c r="T237" s="166" t="str">
        <v/>
      </c>
      <c r="U237" s="166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2"/>
      <c r="L238" s="172"/>
      <c r="M238" s="172"/>
      <c r="N238" s="172"/>
      <c r="O238" s="172"/>
      <c r="Q238" s="166" t="str">
        <v/>
      </c>
      <c r="R238" s="166" t="str">
        <v/>
      </c>
      <c r="S238" s="166" t="str">
        <v/>
      </c>
      <c r="T238" s="166" t="str">
        <v/>
      </c>
      <c r="U238" s="166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6"/>
      <c r="K239" s="172"/>
      <c r="L239" s="172"/>
      <c r="M239" s="172"/>
      <c r="N239" s="172"/>
      <c r="O239" s="172"/>
      <c r="Q239" s="166" t="str">
        <v/>
      </c>
      <c r="R239" s="166" t="str">
        <v/>
      </c>
      <c r="S239" s="166" t="str">
        <v/>
      </c>
      <c r="T239" s="166" t="str">
        <v/>
      </c>
      <c r="U239" s="166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2"/>
      <c r="L240" s="172"/>
      <c r="M240" s="172"/>
      <c r="N240" s="172"/>
      <c r="O240" s="172"/>
      <c r="Q240" s="166" t="str">
        <v/>
      </c>
      <c r="R240" s="166" t="str">
        <v/>
      </c>
      <c r="S240" s="166" t="str">
        <v/>
      </c>
      <c r="T240" s="166" t="str">
        <v/>
      </c>
      <c r="U240" s="166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6"/>
      <c r="K241" s="172"/>
      <c r="L241" s="172"/>
      <c r="M241" s="172"/>
      <c r="N241" s="172"/>
      <c r="O241" s="172"/>
      <c r="Q241" s="166" t="str">
        <v/>
      </c>
      <c r="R241" s="166" t="str">
        <v/>
      </c>
      <c r="S241" s="166" t="str">
        <v/>
      </c>
      <c r="T241" s="166" t="str">
        <v/>
      </c>
      <c r="U241" s="166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2"/>
      <c r="L242" s="172"/>
      <c r="M242" s="172"/>
      <c r="N242" s="172"/>
      <c r="O242" s="172"/>
      <c r="Q242" s="166" t="str">
        <v/>
      </c>
      <c r="R242" s="166" t="str">
        <v/>
      </c>
      <c r="S242" s="166" t="str">
        <v/>
      </c>
      <c r="T242" s="166" t="str">
        <v/>
      </c>
      <c r="U242" s="166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6"/>
      <c r="K243" s="172"/>
      <c r="L243" s="172"/>
      <c r="M243" s="172"/>
      <c r="N243" s="172"/>
      <c r="O243" s="172"/>
      <c r="Q243" s="166" t="str">
        <v/>
      </c>
      <c r="R243" s="166" t="str">
        <v/>
      </c>
      <c r="S243" s="166" t="str">
        <v/>
      </c>
      <c r="T243" s="166" t="str">
        <v/>
      </c>
      <c r="U243" s="166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2"/>
      <c r="L244" s="172"/>
      <c r="M244" s="172"/>
      <c r="N244" s="172"/>
      <c r="O244" s="172"/>
      <c r="Q244" s="166" t="str">
        <v/>
      </c>
      <c r="R244" s="166" t="str">
        <v/>
      </c>
      <c r="S244" s="166" t="str">
        <v/>
      </c>
      <c r="T244" s="166" t="str">
        <v/>
      </c>
      <c r="U244" s="166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6"/>
      <c r="K245" s="172"/>
      <c r="L245" s="172"/>
      <c r="M245" s="172"/>
      <c r="N245" s="172"/>
      <c r="O245" s="172"/>
      <c r="Q245" s="166" t="str">
        <v/>
      </c>
      <c r="R245" s="166" t="str">
        <v/>
      </c>
      <c r="S245" s="166" t="str">
        <v/>
      </c>
      <c r="T245" s="166" t="str">
        <v/>
      </c>
      <c r="U245" s="166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2"/>
      <c r="L246" s="172"/>
      <c r="M246" s="172"/>
      <c r="N246" s="172"/>
      <c r="O246" s="172"/>
      <c r="Q246" s="166" t="str">
        <v/>
      </c>
      <c r="R246" s="166" t="str">
        <v/>
      </c>
      <c r="S246" s="166" t="str">
        <v/>
      </c>
      <c r="T246" s="166" t="str">
        <v/>
      </c>
      <c r="U246" s="166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6"/>
      <c r="K247" s="172"/>
      <c r="L247" s="172"/>
      <c r="M247" s="172"/>
      <c r="N247" s="172"/>
      <c r="O247" s="172"/>
      <c r="Q247" s="166" t="str">
        <v/>
      </c>
      <c r="R247" s="166" t="str">
        <v/>
      </c>
      <c r="S247" s="166" t="str">
        <v/>
      </c>
      <c r="T247" s="166" t="str">
        <v/>
      </c>
      <c r="U247" s="166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2"/>
      <c r="L248" s="172"/>
      <c r="M248" s="172"/>
      <c r="N248" s="172"/>
      <c r="O248" s="172"/>
      <c r="Q248" s="166" t="str">
        <v/>
      </c>
      <c r="R248" s="166" t="str">
        <v/>
      </c>
      <c r="S248" s="166" t="str">
        <v/>
      </c>
      <c r="T248" s="166" t="str">
        <v/>
      </c>
      <c r="U248" s="166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6"/>
      <c r="K249" s="172"/>
      <c r="L249" s="172"/>
      <c r="M249" s="172"/>
      <c r="N249" s="172"/>
      <c r="O249" s="172"/>
      <c r="Q249" s="166" t="str">
        <v/>
      </c>
      <c r="R249" s="166" t="str">
        <v/>
      </c>
      <c r="S249" s="166" t="str">
        <v/>
      </c>
      <c r="T249" s="166" t="str">
        <v/>
      </c>
      <c r="U249" s="166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2"/>
      <c r="L250" s="172"/>
      <c r="M250" s="172"/>
      <c r="N250" s="172"/>
      <c r="O250" s="172"/>
      <c r="Q250" s="166" t="str">
        <v/>
      </c>
      <c r="R250" s="166" t="str">
        <v/>
      </c>
      <c r="S250" s="166" t="str">
        <v/>
      </c>
      <c r="T250" s="166" t="str">
        <v/>
      </c>
      <c r="U250" s="166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6"/>
      <c r="K251" s="172"/>
      <c r="L251" s="172"/>
      <c r="M251" s="172"/>
      <c r="N251" s="172"/>
      <c r="O251" s="172"/>
      <c r="Q251" s="166" t="str">
        <v/>
      </c>
      <c r="R251" s="166" t="str">
        <v/>
      </c>
      <c r="S251" s="166" t="str">
        <v/>
      </c>
      <c r="T251" s="166" t="str">
        <v/>
      </c>
      <c r="U251" s="166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2"/>
      <c r="L252" s="172"/>
      <c r="M252" s="172"/>
      <c r="N252" s="172"/>
      <c r="O252" s="172"/>
      <c r="Q252" s="166" t="str">
        <v/>
      </c>
      <c r="R252" s="166" t="str">
        <v/>
      </c>
      <c r="S252" s="166" t="str">
        <v/>
      </c>
      <c r="T252" s="166" t="str">
        <v/>
      </c>
      <c r="U252" s="166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6"/>
      <c r="K253" s="172"/>
      <c r="L253" s="172"/>
      <c r="M253" s="172"/>
      <c r="N253" s="172"/>
      <c r="O253" s="172"/>
      <c r="Q253" s="166" t="str">
        <v/>
      </c>
      <c r="R253" s="166" t="str">
        <v/>
      </c>
      <c r="S253" s="166" t="str">
        <v/>
      </c>
      <c r="T253" s="166" t="str">
        <v/>
      </c>
      <c r="U253" s="166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2"/>
      <c r="L254" s="172"/>
      <c r="M254" s="172"/>
      <c r="N254" s="172"/>
      <c r="O254" s="172"/>
      <c r="Q254" s="166" t="str">
        <v/>
      </c>
      <c r="R254" s="166" t="str">
        <v/>
      </c>
      <c r="S254" s="166" t="str">
        <v/>
      </c>
      <c r="T254" s="166" t="str">
        <v/>
      </c>
      <c r="U254" s="166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6"/>
      <c r="K255" s="172"/>
      <c r="L255" s="172"/>
      <c r="M255" s="172"/>
      <c r="N255" s="172"/>
      <c r="O255" s="172"/>
      <c r="Q255" s="166" t="str">
        <v/>
      </c>
      <c r="R255" s="166" t="str">
        <v/>
      </c>
      <c r="S255" s="166" t="str">
        <v/>
      </c>
      <c r="T255" s="166" t="str">
        <v/>
      </c>
      <c r="U255" s="166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2"/>
      <c r="L256" s="172"/>
      <c r="M256" s="172"/>
      <c r="N256" s="172"/>
      <c r="O256" s="172"/>
      <c r="Q256" s="166" t="str">
        <v/>
      </c>
      <c r="R256" s="166" t="str">
        <v/>
      </c>
      <c r="S256" s="166" t="str">
        <v/>
      </c>
      <c r="T256" s="166" t="str">
        <v/>
      </c>
      <c r="U256" s="166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6"/>
      <c r="K257" s="172"/>
      <c r="L257" s="172"/>
      <c r="M257" s="172"/>
      <c r="N257" s="172"/>
      <c r="O257" s="172"/>
      <c r="Q257" s="166" t="str">
        <v/>
      </c>
      <c r="R257" s="166" t="str">
        <v/>
      </c>
      <c r="S257" s="166" t="str">
        <v/>
      </c>
      <c r="T257" s="166" t="str">
        <v/>
      </c>
      <c r="U257" s="166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2"/>
      <c r="L258" s="172"/>
      <c r="M258" s="172"/>
      <c r="N258" s="172"/>
      <c r="O258" s="172"/>
      <c r="Q258" s="166" t="str">
        <v/>
      </c>
      <c r="R258" s="166" t="str">
        <v/>
      </c>
      <c r="S258" s="166" t="str">
        <v/>
      </c>
      <c r="T258" s="166" t="str">
        <v/>
      </c>
      <c r="U258" s="166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6"/>
      <c r="K259" s="172"/>
      <c r="L259" s="172"/>
      <c r="M259" s="172"/>
      <c r="N259" s="172"/>
      <c r="O259" s="172"/>
      <c r="Q259" s="166" t="str">
        <v/>
      </c>
      <c r="R259" s="166" t="str">
        <v/>
      </c>
      <c r="S259" s="166" t="str">
        <v/>
      </c>
      <c r="T259" s="166" t="str">
        <v/>
      </c>
      <c r="U259" s="166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2"/>
      <c r="L260" s="172"/>
      <c r="M260" s="172"/>
      <c r="N260" s="172"/>
      <c r="O260" s="172"/>
      <c r="Q260" s="166" t="str">
        <v/>
      </c>
      <c r="R260" s="166" t="str">
        <v/>
      </c>
      <c r="S260" s="166" t="str">
        <v/>
      </c>
      <c r="T260" s="166" t="str">
        <v/>
      </c>
      <c r="U260" s="166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6"/>
      <c r="K261" s="172"/>
      <c r="L261" s="172"/>
      <c r="M261" s="172"/>
      <c r="N261" s="172"/>
      <c r="O261" s="172"/>
      <c r="Q261" s="166" t="str">
        <v/>
      </c>
      <c r="R261" s="166" t="str">
        <v/>
      </c>
      <c r="S261" s="166" t="str">
        <v/>
      </c>
      <c r="T261" s="166" t="str">
        <v/>
      </c>
      <c r="U261" s="166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2"/>
      <c r="L262" s="172"/>
      <c r="M262" s="172"/>
      <c r="N262" s="172"/>
      <c r="O262" s="172"/>
      <c r="Q262" s="166" t="str">
        <v/>
      </c>
      <c r="R262" s="166" t="str">
        <v/>
      </c>
      <c r="S262" s="166" t="str">
        <v/>
      </c>
      <c r="T262" s="166" t="str">
        <v/>
      </c>
      <c r="U262" s="166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6"/>
      <c r="K263" s="172"/>
      <c r="L263" s="172"/>
      <c r="M263" s="172"/>
      <c r="N263" s="172"/>
      <c r="O263" s="172"/>
      <c r="Q263" s="166" t="str">
        <v/>
      </c>
      <c r="R263" s="166" t="str">
        <v/>
      </c>
      <c r="S263" s="166" t="str">
        <v/>
      </c>
      <c r="T263" s="166" t="str">
        <v/>
      </c>
      <c r="U263" s="166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2"/>
      <c r="L264" s="172"/>
      <c r="M264" s="172"/>
      <c r="N264" s="172"/>
      <c r="O264" s="172"/>
      <c r="Q264" s="166" t="str">
        <v/>
      </c>
      <c r="R264" s="166" t="str">
        <v/>
      </c>
      <c r="S264" s="166" t="str">
        <v/>
      </c>
      <c r="T264" s="166" t="str">
        <v/>
      </c>
      <c r="U264" s="166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6"/>
      <c r="K265" s="172"/>
      <c r="L265" s="172"/>
      <c r="M265" s="172"/>
      <c r="N265" s="172"/>
      <c r="O265" s="172"/>
      <c r="Q265" s="166" t="str">
        <v/>
      </c>
      <c r="R265" s="166" t="str">
        <v/>
      </c>
      <c r="S265" s="166" t="str">
        <v/>
      </c>
      <c r="T265" s="166" t="str">
        <v/>
      </c>
      <c r="U265" s="166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2"/>
      <c r="L266" s="172"/>
      <c r="M266" s="172"/>
      <c r="N266" s="172"/>
      <c r="O266" s="172"/>
      <c r="Q266" s="166" t="str">
        <v/>
      </c>
      <c r="R266" s="166" t="str">
        <v/>
      </c>
      <c r="S266" s="166" t="str">
        <v/>
      </c>
      <c r="T266" s="166" t="str">
        <v/>
      </c>
      <c r="U266" s="166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6"/>
      <c r="K267" s="172"/>
      <c r="L267" s="172"/>
      <c r="M267" s="172"/>
      <c r="N267" s="172"/>
      <c r="O267" s="172"/>
      <c r="Q267" s="166" t="str">
        <v/>
      </c>
      <c r="R267" s="166" t="str">
        <v/>
      </c>
      <c r="S267" s="166" t="str">
        <v/>
      </c>
      <c r="T267" s="166" t="str">
        <v/>
      </c>
      <c r="U267" s="166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2"/>
      <c r="L268" s="172"/>
      <c r="M268" s="172"/>
      <c r="N268" s="172"/>
      <c r="O268" s="172"/>
      <c r="Q268" s="166" t="str">
        <v/>
      </c>
      <c r="R268" s="166" t="str">
        <v/>
      </c>
      <c r="S268" s="166" t="str">
        <v/>
      </c>
      <c r="T268" s="166" t="str">
        <v/>
      </c>
      <c r="U268" s="166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6"/>
      <c r="K269" s="172"/>
      <c r="L269" s="172"/>
      <c r="M269" s="172"/>
      <c r="N269" s="172"/>
      <c r="O269" s="172"/>
      <c r="Q269" s="166" t="str">
        <v/>
      </c>
      <c r="R269" s="166" t="str">
        <v/>
      </c>
      <c r="S269" s="166" t="str">
        <v/>
      </c>
      <c r="T269" s="166" t="str">
        <v/>
      </c>
      <c r="U269" s="166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2"/>
      <c r="L270" s="172"/>
      <c r="M270" s="172"/>
      <c r="N270" s="172"/>
      <c r="O270" s="172"/>
      <c r="Q270" s="166" t="str">
        <v/>
      </c>
      <c r="R270" s="166" t="str">
        <v/>
      </c>
      <c r="S270" s="166" t="str">
        <v/>
      </c>
      <c r="T270" s="166" t="str">
        <v/>
      </c>
      <c r="U270" s="166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6"/>
      <c r="K271" s="172"/>
      <c r="L271" s="172"/>
      <c r="M271" s="172"/>
      <c r="N271" s="172"/>
      <c r="O271" s="172"/>
      <c r="Q271" s="166" t="str">
        <v/>
      </c>
      <c r="R271" s="166" t="str">
        <v/>
      </c>
      <c r="S271" s="166" t="str">
        <v/>
      </c>
      <c r="T271" s="166" t="str">
        <v/>
      </c>
      <c r="U271" s="166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2"/>
      <c r="L272" s="172"/>
      <c r="M272" s="172"/>
      <c r="N272" s="172"/>
      <c r="O272" s="172"/>
      <c r="Q272" s="166" t="str">
        <v/>
      </c>
      <c r="R272" s="166" t="str">
        <v/>
      </c>
      <c r="S272" s="166" t="str">
        <v/>
      </c>
      <c r="T272" s="166" t="str">
        <v/>
      </c>
      <c r="U272" s="166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6"/>
      <c r="K273" s="172"/>
      <c r="L273" s="172"/>
      <c r="M273" s="172"/>
      <c r="N273" s="172"/>
      <c r="O273" s="172"/>
      <c r="Q273" s="166" t="str">
        <v/>
      </c>
      <c r="R273" s="166" t="str">
        <v/>
      </c>
      <c r="S273" s="166" t="str">
        <v/>
      </c>
      <c r="T273" s="166" t="str">
        <v/>
      </c>
      <c r="U273" s="166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2"/>
      <c r="L274" s="172"/>
      <c r="M274" s="172"/>
      <c r="N274" s="172"/>
      <c r="O274" s="172"/>
      <c r="Q274" s="166" t="str">
        <v/>
      </c>
      <c r="R274" s="166" t="str">
        <v/>
      </c>
      <c r="S274" s="166" t="str">
        <v/>
      </c>
      <c r="T274" s="166" t="str">
        <v/>
      </c>
      <c r="U274" s="166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6"/>
      <c r="K275" s="172"/>
      <c r="L275" s="172"/>
      <c r="M275" s="172"/>
      <c r="N275" s="172"/>
      <c r="O275" s="172"/>
      <c r="Q275" s="166" t="str">
        <v/>
      </c>
      <c r="R275" s="166" t="str">
        <v/>
      </c>
      <c r="S275" s="166" t="str">
        <v/>
      </c>
      <c r="T275" s="166" t="str">
        <v/>
      </c>
      <c r="U275" s="166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2"/>
      <c r="L276" s="172"/>
      <c r="M276" s="172"/>
      <c r="N276" s="172"/>
      <c r="O276" s="172"/>
      <c r="Q276" s="166" t="str">
        <v/>
      </c>
      <c r="R276" s="166" t="str">
        <v/>
      </c>
      <c r="S276" s="166" t="str">
        <v/>
      </c>
      <c r="T276" s="166" t="str">
        <v/>
      </c>
      <c r="U276" s="166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6"/>
      <c r="K277" s="172"/>
      <c r="L277" s="172"/>
      <c r="M277" s="172"/>
      <c r="N277" s="172"/>
      <c r="O277" s="172"/>
      <c r="Q277" s="166" t="str">
        <v/>
      </c>
      <c r="R277" s="166" t="str">
        <v/>
      </c>
      <c r="S277" s="166" t="str">
        <v/>
      </c>
      <c r="T277" s="166" t="str">
        <v/>
      </c>
      <c r="U277" s="166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2"/>
      <c r="L278" s="172"/>
      <c r="M278" s="172"/>
      <c r="N278" s="172"/>
      <c r="O278" s="172"/>
      <c r="Q278" s="166" t="str">
        <v/>
      </c>
      <c r="R278" s="166" t="str">
        <v/>
      </c>
      <c r="S278" s="166" t="str">
        <v/>
      </c>
      <c r="T278" s="166" t="str">
        <v/>
      </c>
      <c r="U278" s="166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6"/>
      <c r="K279" s="172"/>
      <c r="L279" s="172"/>
      <c r="M279" s="172"/>
      <c r="N279" s="172"/>
      <c r="O279" s="172"/>
      <c r="Q279" s="166" t="str">
        <v/>
      </c>
      <c r="R279" s="166" t="str">
        <v/>
      </c>
      <c r="S279" s="166" t="str">
        <v/>
      </c>
      <c r="T279" s="166" t="str">
        <v/>
      </c>
      <c r="U279" s="166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2"/>
      <c r="L280" s="172"/>
      <c r="M280" s="172"/>
      <c r="N280" s="172"/>
      <c r="O280" s="172"/>
      <c r="Q280" s="166" t="str">
        <v/>
      </c>
      <c r="R280" s="166" t="str">
        <v/>
      </c>
      <c r="S280" s="166" t="str">
        <v/>
      </c>
      <c r="T280" s="166" t="str">
        <v/>
      </c>
      <c r="U280" s="166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6"/>
      <c r="K281" s="172"/>
      <c r="L281" s="172"/>
      <c r="M281" s="172"/>
      <c r="N281" s="172"/>
      <c r="O281" s="172"/>
      <c r="Q281" s="166" t="str">
        <v/>
      </c>
      <c r="R281" s="166" t="str">
        <v/>
      </c>
      <c r="S281" s="166" t="str">
        <v/>
      </c>
      <c r="T281" s="166" t="str">
        <v/>
      </c>
      <c r="U281" s="166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2"/>
      <c r="L282" s="172"/>
      <c r="M282" s="172"/>
      <c r="N282" s="172"/>
      <c r="O282" s="172"/>
      <c r="Q282" s="166" t="str">
        <v/>
      </c>
      <c r="R282" s="166" t="str">
        <v/>
      </c>
      <c r="S282" s="166" t="str">
        <v/>
      </c>
      <c r="T282" s="166" t="str">
        <v/>
      </c>
      <c r="U282" s="166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6"/>
      <c r="K283" s="172"/>
      <c r="L283" s="172"/>
      <c r="M283" s="172"/>
      <c r="N283" s="172"/>
      <c r="O283" s="172"/>
      <c r="Q283" s="166" t="str">
        <v/>
      </c>
      <c r="R283" s="166" t="str">
        <v/>
      </c>
      <c r="S283" s="166" t="str">
        <v/>
      </c>
      <c r="T283" s="166" t="str">
        <v/>
      </c>
      <c r="U283" s="166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2"/>
      <c r="L284" s="172"/>
      <c r="M284" s="172"/>
      <c r="N284" s="172"/>
      <c r="O284" s="172"/>
      <c r="Q284" s="166" t="str">
        <v/>
      </c>
      <c r="R284" s="166" t="str">
        <v/>
      </c>
      <c r="S284" s="166" t="str">
        <v/>
      </c>
      <c r="T284" s="166" t="str">
        <v/>
      </c>
      <c r="U284" s="166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6"/>
      <c r="K285" s="172"/>
      <c r="L285" s="172"/>
      <c r="M285" s="172"/>
      <c r="N285" s="172"/>
      <c r="O285" s="172"/>
      <c r="Q285" s="166" t="str">
        <v/>
      </c>
      <c r="R285" s="166" t="str">
        <v/>
      </c>
      <c r="S285" s="166" t="str">
        <v/>
      </c>
      <c r="T285" s="166" t="str">
        <v/>
      </c>
      <c r="U285" s="166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2"/>
      <c r="L286" s="172"/>
      <c r="M286" s="172"/>
      <c r="N286" s="172"/>
      <c r="O286" s="172"/>
      <c r="Q286" s="166" t="str">
        <v/>
      </c>
      <c r="R286" s="166" t="str">
        <v/>
      </c>
      <c r="S286" s="166" t="str">
        <v/>
      </c>
      <c r="T286" s="166" t="str">
        <v/>
      </c>
      <c r="U286" s="166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6"/>
      <c r="K287" s="172"/>
      <c r="L287" s="172"/>
      <c r="M287" s="172"/>
      <c r="N287" s="172"/>
      <c r="O287" s="172"/>
      <c r="Q287" s="166" t="str">
        <v/>
      </c>
      <c r="R287" s="166" t="str">
        <v/>
      </c>
      <c r="S287" s="166" t="str">
        <v/>
      </c>
      <c r="T287" s="166" t="str">
        <v/>
      </c>
      <c r="U287" s="166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2"/>
      <c r="L288" s="172"/>
      <c r="M288" s="172"/>
      <c r="N288" s="172"/>
      <c r="O288" s="172"/>
      <c r="Q288" s="166" t="str">
        <v/>
      </c>
      <c r="R288" s="166" t="str">
        <v/>
      </c>
      <c r="S288" s="166" t="str">
        <v/>
      </c>
      <c r="T288" s="166" t="str">
        <v/>
      </c>
      <c r="U288" s="166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6"/>
      <c r="K289" s="172"/>
      <c r="L289" s="172"/>
      <c r="M289" s="172"/>
      <c r="N289" s="172"/>
      <c r="O289" s="172"/>
      <c r="Q289" s="166" t="str">
        <v/>
      </c>
      <c r="R289" s="166" t="str">
        <v/>
      </c>
      <c r="S289" s="166" t="str">
        <v/>
      </c>
      <c r="T289" s="166" t="str">
        <v/>
      </c>
      <c r="U289" s="166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2"/>
      <c r="L290" s="172"/>
      <c r="M290" s="172"/>
      <c r="N290" s="172"/>
      <c r="O290" s="172"/>
      <c r="Q290" s="166" t="str">
        <v/>
      </c>
      <c r="R290" s="166" t="str">
        <v/>
      </c>
      <c r="S290" s="166" t="str">
        <v/>
      </c>
      <c r="T290" s="166" t="str">
        <v/>
      </c>
      <c r="U290" s="166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6"/>
      <c r="K291" s="172"/>
      <c r="L291" s="172"/>
      <c r="M291" s="172"/>
      <c r="N291" s="172"/>
      <c r="O291" s="172"/>
      <c r="Q291" s="166" t="str">
        <v/>
      </c>
      <c r="R291" s="166" t="str">
        <v/>
      </c>
      <c r="S291" s="166" t="str">
        <v/>
      </c>
      <c r="T291" s="166" t="str">
        <v/>
      </c>
      <c r="U291" s="166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2"/>
      <c r="L292" s="172"/>
      <c r="M292" s="172"/>
      <c r="N292" s="172"/>
      <c r="O292" s="172"/>
      <c r="Q292" s="166" t="str">
        <v/>
      </c>
      <c r="R292" s="166" t="str">
        <v/>
      </c>
      <c r="S292" s="166" t="str">
        <v/>
      </c>
      <c r="T292" s="166" t="str">
        <v/>
      </c>
      <c r="U292" s="166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6"/>
      <c r="K293" s="172"/>
      <c r="L293" s="172"/>
      <c r="M293" s="172"/>
      <c r="N293" s="172"/>
      <c r="O293" s="172"/>
      <c r="Q293" s="166" t="str">
        <v/>
      </c>
      <c r="R293" s="166" t="str">
        <v/>
      </c>
      <c r="S293" s="166" t="str">
        <v/>
      </c>
      <c r="T293" s="166" t="str">
        <v/>
      </c>
      <c r="U293" s="166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6"/>
      <c r="K294" s="172"/>
      <c r="L294" s="172"/>
      <c r="M294" s="172"/>
      <c r="N294" s="172"/>
      <c r="O294" s="172"/>
      <c r="Q294" s="166" t="str">
        <v/>
      </c>
      <c r="R294" s="166" t="str">
        <v/>
      </c>
      <c r="S294" s="166" t="str">
        <v/>
      </c>
      <c r="T294" s="166" t="str">
        <v/>
      </c>
      <c r="U294" s="166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6"/>
      <c r="K295" s="172"/>
      <c r="L295" s="172"/>
      <c r="M295" s="172"/>
      <c r="N295" s="172"/>
      <c r="O295" s="172"/>
      <c r="Q295" s="166" t="str">
        <v/>
      </c>
      <c r="R295" s="166" t="str">
        <v/>
      </c>
      <c r="S295" s="166" t="str">
        <v/>
      </c>
      <c r="T295" s="166" t="str">
        <v/>
      </c>
      <c r="U295" s="166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6"/>
      <c r="K296" s="172"/>
      <c r="L296" s="172"/>
      <c r="M296" s="172"/>
      <c r="N296" s="172"/>
      <c r="O296" s="172"/>
      <c r="Q296" s="166" t="str">
        <v/>
      </c>
      <c r="R296" s="166" t="str">
        <v/>
      </c>
      <c r="S296" s="166" t="str">
        <v/>
      </c>
      <c r="T296" s="166" t="str">
        <v/>
      </c>
      <c r="U296" s="166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6"/>
      <c r="K297" s="172"/>
      <c r="L297" s="172"/>
      <c r="M297" s="172"/>
      <c r="N297" s="172"/>
      <c r="O297" s="172"/>
      <c r="Q297" s="166" t="str">
        <v/>
      </c>
      <c r="R297" s="166" t="str">
        <v/>
      </c>
      <c r="S297" s="166" t="str">
        <v/>
      </c>
      <c r="T297" s="166" t="str">
        <v/>
      </c>
      <c r="U297" s="166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6"/>
      <c r="K298" s="172"/>
      <c r="L298" s="172"/>
      <c r="M298" s="172"/>
      <c r="N298" s="172"/>
      <c r="O298" s="172"/>
      <c r="Q298" s="166" t="str">
        <v/>
      </c>
      <c r="R298" s="166" t="str">
        <v/>
      </c>
      <c r="S298" s="166" t="str">
        <v/>
      </c>
      <c r="T298" s="166" t="str">
        <v/>
      </c>
      <c r="U298" s="166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6"/>
      <c r="K299" s="172"/>
      <c r="L299" s="172"/>
      <c r="M299" s="172"/>
      <c r="N299" s="172"/>
      <c r="O299" s="172"/>
      <c r="Q299" s="166" t="str">
        <v/>
      </c>
      <c r="R299" s="166" t="str">
        <v/>
      </c>
      <c r="S299" s="166" t="str">
        <v/>
      </c>
      <c r="T299" s="166" t="str">
        <v/>
      </c>
      <c r="U299" s="166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6"/>
      <c r="K300" s="172"/>
      <c r="L300" s="172"/>
      <c r="M300" s="172"/>
      <c r="N300" s="172"/>
      <c r="O300" s="172"/>
      <c r="Q300" s="166" t="str">
        <v/>
      </c>
      <c r="R300" s="166" t="str">
        <v/>
      </c>
      <c r="S300" s="166" t="str">
        <v/>
      </c>
      <c r="T300" s="166" t="str">
        <v/>
      </c>
      <c r="U300" s="166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6"/>
      <c r="K301" s="172"/>
      <c r="L301" s="172"/>
      <c r="M301" s="172"/>
      <c r="N301" s="172"/>
      <c r="O301" s="172"/>
      <c r="Q301" s="166" t="str">
        <v/>
      </c>
      <c r="R301" s="166" t="str">
        <v/>
      </c>
      <c r="S301" s="166" t="str">
        <v/>
      </c>
      <c r="T301" s="166" t="str">
        <v/>
      </c>
      <c r="U301" s="166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6"/>
      <c r="K302" s="172"/>
      <c r="L302" s="172"/>
      <c r="M302" s="172"/>
      <c r="N302" s="172"/>
      <c r="O302" s="172"/>
      <c r="Q302" s="166" t="str">
        <v/>
      </c>
      <c r="R302" s="166" t="str">
        <v/>
      </c>
      <c r="S302" s="166" t="str">
        <v/>
      </c>
      <c r="T302" s="166" t="str">
        <v/>
      </c>
      <c r="U302" s="166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6"/>
      <c r="K303" s="172"/>
      <c r="L303" s="172"/>
      <c r="M303" s="172"/>
      <c r="N303" s="172"/>
      <c r="O303" s="172"/>
      <c r="Q303" s="166" t="str">
        <v/>
      </c>
      <c r="R303" s="166" t="str">
        <v/>
      </c>
      <c r="S303" s="166" t="str">
        <v/>
      </c>
      <c r="T303" s="166" t="str">
        <v/>
      </c>
      <c r="U303" s="166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6"/>
      <c r="K304" s="172"/>
      <c r="L304" s="172"/>
      <c r="M304" s="172"/>
      <c r="N304" s="172"/>
      <c r="O304" s="172"/>
      <c r="Q304" s="166" t="str">
        <v/>
      </c>
      <c r="R304" s="166" t="str">
        <v/>
      </c>
      <c r="S304" s="166" t="str">
        <v/>
      </c>
      <c r="T304" s="166" t="str">
        <v/>
      </c>
      <c r="U304" s="166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5" priority="94" operator="equal">
      <formula>"C1"</formula>
    </cfRule>
    <cfRule type="cellIs" dxfId="54" priority="95" operator="between">
      <formula>"G1"</formula>
      <formula>"G4"</formula>
    </cfRule>
    <cfRule type="cellIs" dxfId="53" priority="96" operator="between">
      <formula>"GA"</formula>
      <formula>"GQ"</formula>
    </cfRule>
    <cfRule type="cellIs" dxfId="52" priority="97" operator="between">
      <formula>"M1"</formula>
      <formula>"M4"</formula>
    </cfRule>
  </conditionalFormatting>
  <conditionalFormatting sqref="E52:E54">
    <cfRule type="cellIs" dxfId="51" priority="90" operator="equal">
      <formula>"C1"</formula>
    </cfRule>
    <cfRule type="cellIs" dxfId="50" priority="91" operator="between">
      <formula>"G1"</formula>
      <formula>"G4"</formula>
    </cfRule>
    <cfRule type="cellIs" dxfId="49" priority="92" operator="between">
      <formula>"GA"</formula>
      <formula>"GQ"</formula>
    </cfRule>
    <cfRule type="cellIs" dxfId="48" priority="93" operator="between">
      <formula>"M1"</formula>
      <formula>"M4"</formula>
    </cfRule>
  </conditionalFormatting>
  <conditionalFormatting sqref="F52:F54">
    <cfRule type="cellIs" dxfId="47" priority="86" operator="equal">
      <formula>"C1"</formula>
    </cfRule>
    <cfRule type="cellIs" dxfId="46" priority="87" operator="between">
      <formula>"G1"</formula>
      <formula>"G4"</formula>
    </cfRule>
    <cfRule type="cellIs" dxfId="45" priority="88" operator="between">
      <formula>"GA"</formula>
      <formula>"GQ"</formula>
    </cfRule>
    <cfRule type="cellIs" dxfId="44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43" priority="33" operator="equal">
      <formula>"C1"</formula>
    </cfRule>
    <cfRule type="cellIs" dxfId="42" priority="33" operator="between">
      <formula>"M1"</formula>
      <formula>"M5"</formula>
    </cfRule>
  </conditionalFormatting>
  <conditionalFormatting sqref="L1:L1048576">
    <cfRule type="cellIs" dxfId="41" priority="31" operator="equal">
      <formula>"C1"</formula>
    </cfRule>
    <cfRule type="cellIs" dxfId="40" priority="31" operator="between">
      <formula>"M1"</formula>
      <formula>"M5"</formula>
    </cfRule>
  </conditionalFormatting>
  <conditionalFormatting sqref="K1:K1048576">
    <cfRule type="cellIs" dxfId="39" priority="28" operator="equal">
      <formula>"C1"</formula>
    </cfRule>
    <cfRule type="cellIs" dxfId="38" priority="28" operator="between">
      <formula>"G1"</formula>
      <formula>"G5"</formula>
    </cfRule>
    <cfRule type="cellIs" dxfId="37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6" priority="12" operator="equal">
      <formula>"C1"</formula>
    </cfRule>
    <cfRule type="cellIs" dxfId="35" priority="13" operator="between">
      <formula>"G1"</formula>
      <formula>"G5"</formula>
    </cfRule>
    <cfRule type="cellIs" dxfId="34" priority="13" operator="between">
      <formula>"M1"</formula>
      <formula>"M5"</formula>
    </cfRule>
  </conditionalFormatting>
  <conditionalFormatting sqref="W5:AA304 X4:Y4 AA4">
    <cfRule type="expression" dxfId="33" priority="8">
      <formula>_xlfn.LET(_xlpm.x, W4, AND(NOT(_xlfn.ISFORMULA(_xlpm.x)), _xlpm.x&lt;&gt;""))</formula>
    </cfRule>
  </conditionalFormatting>
  <conditionalFormatting sqref="W5:AA203 AA4 W4:Y4">
    <cfRule type="expression" dxfId="32" priority="7">
      <formula>_xlfn.LET(_xlpm.x, W4, AND(NOT(_xlfn.ISFORMULA(_xlpm.x)), _xlpm.x&lt;&gt;""))</formula>
    </cfRule>
  </conditionalFormatting>
  <conditionalFormatting sqref="W5:AA203 W4:Y4 AA4">
    <cfRule type="expression" dxfId="31" priority="6">
      <formula>_xlfn.LET(_xlpm.x, W4, AND(NOT(_xlfn.ISFORMULA(_xlpm.x)), _xlpm.x&lt;&gt;""))</formula>
    </cfRule>
  </conditionalFormatting>
  <conditionalFormatting sqref="Z5:AA203 AA4">
    <cfRule type="expression" dxfId="30" priority="5">
      <formula>_xlfn.LET(_xlpm.x, Z4, AND(NOT(_xlfn.ISFORMULA(_xlpm.x)), _xlpm.x&lt;&gt;""))</formula>
    </cfRule>
  </conditionalFormatting>
  <conditionalFormatting sqref="Z5:AA203 AA4">
    <cfRule type="expression" dxfId="29" priority="4">
      <formula>_xlfn.LET(_xlpm.x, Z4, AND(NOT(_xlfn.ISFORMULA(_xlpm.x)), _xlpm.x&lt;&gt;""))</formula>
    </cfRule>
  </conditionalFormatting>
  <conditionalFormatting sqref="Z4:AA203">
    <cfRule type="expression" dxfId="28" priority="3">
      <formula>_xlfn.LET(_xlpm.x, Z4, AND(NOT(_xlfn.ISFORMULA(_xlpm.x)), _xlpm.x&lt;&gt;""))</formula>
    </cfRule>
  </conditionalFormatting>
  <conditionalFormatting sqref="Z4:AA203">
    <cfRule type="expression" dxfId="27" priority="2">
      <formula>_xlfn.LET(_xlpm.x, Z4, AND(NOT(_xlfn.ISFORMULA(_xlpm.x)), _xlpm.x&lt;&gt;""))</formula>
    </cfRule>
  </conditionalFormatting>
  <conditionalFormatting sqref="Z4:AA203">
    <cfRule type="expression" dxfId="2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topLeftCell="M1" workbookViewId="0">
      <selection activeCell="AQ10" sqref="AQ10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5" t="s">
        <v>36</v>
      </c>
      <c r="B3" s="115" t="s">
        <v>37</v>
      </c>
      <c r="C3" s="115" t="s">
        <v>7</v>
      </c>
      <c r="D3" s="115" t="s">
        <v>8</v>
      </c>
      <c r="E3" s="115" t="s">
        <v>9</v>
      </c>
      <c r="F3" s="115" t="s">
        <v>10</v>
      </c>
      <c r="G3" s="115" t="s">
        <v>11</v>
      </c>
      <c r="H3" s="115" t="s">
        <v>275</v>
      </c>
      <c r="I3" s="14"/>
      <c r="J3" s="115"/>
      <c r="K3" s="115" t="s">
        <v>7</v>
      </c>
      <c r="L3" s="115" t="s">
        <v>8</v>
      </c>
      <c r="M3" s="115" t="s">
        <v>9</v>
      </c>
      <c r="N3" s="115" t="s">
        <v>10</v>
      </c>
      <c r="O3" s="115" t="s">
        <v>11</v>
      </c>
      <c r="Q3" s="115" t="s">
        <v>7</v>
      </c>
      <c r="R3" s="115" t="s">
        <v>8</v>
      </c>
      <c r="S3" s="115" t="s">
        <v>9</v>
      </c>
      <c r="T3" s="115" t="s">
        <v>10</v>
      </c>
      <c r="U3" s="115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4" t="s">
        <v>271</v>
      </c>
      <c r="B4" s="172" t="s">
        <v>38</v>
      </c>
      <c r="C4" s="174">
        <f>COUNTIF(K:K, $A4)</f>
        <v>0</v>
      </c>
      <c r="D4" s="174">
        <f t="shared" ref="D4:G23" si="0">COUNTIF(L:L, $A4)</f>
        <v>0</v>
      </c>
      <c r="E4" s="174">
        <f t="shared" si="0"/>
        <v>0</v>
      </c>
      <c r="F4" s="174">
        <f t="shared" si="0"/>
        <v>0</v>
      </c>
      <c r="G4" s="174">
        <f t="shared" si="0"/>
        <v>0</v>
      </c>
      <c r="H4" s="172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4" t="s">
        <v>14</v>
      </c>
      <c r="B5" s="172" t="s">
        <v>39</v>
      </c>
      <c r="C5" s="174">
        <f t="shared" ref="C5:C23" si="1">COUNTIF(K:K, $A5)</f>
        <v>6</v>
      </c>
      <c r="D5" s="174">
        <f t="shared" si="0"/>
        <v>6</v>
      </c>
      <c r="E5" s="174">
        <f t="shared" si="0"/>
        <v>6</v>
      </c>
      <c r="F5" s="174">
        <f t="shared" si="0"/>
        <v>0</v>
      </c>
      <c r="G5" s="174">
        <f t="shared" si="0"/>
        <v>0</v>
      </c>
      <c r="H5" s="172">
        <v>1</v>
      </c>
      <c r="I5" s="78"/>
      <c r="J5" s="166">
        <v>1</v>
      </c>
      <c r="K5" s="167" t="s">
        <v>29</v>
      </c>
      <c r="L5" s="167" t="s">
        <v>87</v>
      </c>
      <c r="M5" s="167" t="s">
        <v>16</v>
      </c>
      <c r="N5" s="167" t="s">
        <v>31</v>
      </c>
      <c r="O5" s="167" t="s">
        <v>30</v>
      </c>
      <c r="Q5" s="166">
        <v>8</v>
      </c>
      <c r="R5" s="166">
        <v>19</v>
      </c>
      <c r="S5" s="166">
        <v>3</v>
      </c>
      <c r="T5" s="166">
        <v>7</v>
      </c>
      <c r="U5" s="166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5" t="s">
        <v>36</v>
      </c>
      <c r="AD5" s="115" t="s">
        <v>7</v>
      </c>
      <c r="AE5" s="115" t="s">
        <v>8</v>
      </c>
      <c r="AF5" s="115" t="s">
        <v>9</v>
      </c>
      <c r="AG5" s="115" t="s">
        <v>10</v>
      </c>
      <c r="AH5" s="115" t="s">
        <v>11</v>
      </c>
      <c r="AI5" s="5"/>
      <c r="AJ5" s="115" t="s">
        <v>36</v>
      </c>
      <c r="AK5" s="115" t="s">
        <v>7</v>
      </c>
      <c r="AL5" s="115" t="s">
        <v>8</v>
      </c>
      <c r="AM5" s="115" t="s">
        <v>9</v>
      </c>
      <c r="AN5" s="115" t="s">
        <v>10</v>
      </c>
      <c r="AO5" s="115" t="s">
        <v>11</v>
      </c>
    </row>
    <row r="6" spans="1:41" ht="15.9" customHeight="1">
      <c r="A6" s="173" t="s">
        <v>15</v>
      </c>
      <c r="B6" s="127" t="s">
        <v>15</v>
      </c>
      <c r="C6" s="173">
        <f t="shared" si="1"/>
        <v>3</v>
      </c>
      <c r="D6" s="173">
        <f t="shared" si="0"/>
        <v>20</v>
      </c>
      <c r="E6" s="173">
        <f t="shared" si="0"/>
        <v>4</v>
      </c>
      <c r="F6" s="173">
        <f t="shared" si="0"/>
        <v>21</v>
      </c>
      <c r="G6" s="173">
        <f t="shared" si="0"/>
        <v>22</v>
      </c>
      <c r="H6" s="127">
        <v>2</v>
      </c>
      <c r="I6" s="78"/>
      <c r="J6" s="23">
        <v>2</v>
      </c>
      <c r="K6" s="167" t="s">
        <v>29</v>
      </c>
      <c r="L6" s="167" t="s">
        <v>79</v>
      </c>
      <c r="M6" s="167" t="s">
        <v>14</v>
      </c>
      <c r="N6" s="167" t="s">
        <v>30</v>
      </c>
      <c r="O6" s="167" t="s">
        <v>23</v>
      </c>
      <c r="Q6" s="166">
        <v>8</v>
      </c>
      <c r="R6" s="166">
        <v>12</v>
      </c>
      <c r="S6" s="166">
        <v>1</v>
      </c>
      <c r="T6" s="166">
        <v>10</v>
      </c>
      <c r="U6" s="166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2" t="s">
        <v>271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5"/>
      <c r="AJ6" s="172" t="s">
        <v>271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</row>
    <row r="7" spans="1:41" ht="15.9" customHeight="1">
      <c r="A7" s="173" t="s">
        <v>16</v>
      </c>
      <c r="B7" s="127" t="s">
        <v>16</v>
      </c>
      <c r="C7" s="173">
        <f t="shared" si="1"/>
        <v>2</v>
      </c>
      <c r="D7" s="173">
        <f t="shared" si="0"/>
        <v>18</v>
      </c>
      <c r="E7" s="173">
        <f t="shared" si="0"/>
        <v>4</v>
      </c>
      <c r="F7" s="173">
        <f t="shared" si="0"/>
        <v>20</v>
      </c>
      <c r="G7" s="173">
        <f t="shared" si="0"/>
        <v>22</v>
      </c>
      <c r="H7" s="127">
        <v>3</v>
      </c>
      <c r="I7" s="78"/>
      <c r="J7" s="166">
        <v>3</v>
      </c>
      <c r="K7" s="167" t="s">
        <v>95</v>
      </c>
      <c r="L7" s="24" t="s">
        <v>96</v>
      </c>
      <c r="M7" s="167" t="s">
        <v>29</v>
      </c>
      <c r="N7" s="167" t="s">
        <v>16</v>
      </c>
      <c r="O7" s="167" t="s">
        <v>16</v>
      </c>
      <c r="Q7" s="166">
        <v>6</v>
      </c>
      <c r="R7" s="166">
        <v>15</v>
      </c>
      <c r="S7" s="166">
        <v>8</v>
      </c>
      <c r="T7" s="166">
        <v>3</v>
      </c>
      <c r="U7" s="166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2" t="s">
        <v>14</v>
      </c>
      <c r="AD7" s="172">
        <v>6</v>
      </c>
      <c r="AE7" s="172">
        <v>6</v>
      </c>
      <c r="AF7" s="172">
        <v>6</v>
      </c>
      <c r="AG7" s="172">
        <v>0</v>
      </c>
      <c r="AH7" s="172">
        <v>0</v>
      </c>
      <c r="AI7" s="5"/>
      <c r="AJ7" s="172" t="s">
        <v>14</v>
      </c>
      <c r="AK7" s="172">
        <v>6</v>
      </c>
      <c r="AL7" s="172">
        <v>6</v>
      </c>
      <c r="AM7" s="172">
        <v>6</v>
      </c>
      <c r="AN7" s="172">
        <v>0</v>
      </c>
      <c r="AO7" s="172">
        <v>0</v>
      </c>
    </row>
    <row r="8" spans="1:41" ht="15.9" customHeight="1">
      <c r="A8" s="173" t="s">
        <v>12</v>
      </c>
      <c r="B8" s="127" t="s">
        <v>12</v>
      </c>
      <c r="C8" s="173">
        <f t="shared" si="1"/>
        <v>4</v>
      </c>
      <c r="D8" s="173">
        <f t="shared" si="0"/>
        <v>18</v>
      </c>
      <c r="E8" s="173">
        <f t="shared" si="0"/>
        <v>4</v>
      </c>
      <c r="F8" s="173">
        <f t="shared" si="0"/>
        <v>20</v>
      </c>
      <c r="G8" s="173">
        <f t="shared" si="0"/>
        <v>21</v>
      </c>
      <c r="H8" s="127">
        <v>4</v>
      </c>
      <c r="I8" s="78"/>
      <c r="J8" s="23">
        <v>4</v>
      </c>
      <c r="K8" s="167" t="s">
        <v>29</v>
      </c>
      <c r="L8" s="167" t="s">
        <v>96</v>
      </c>
      <c r="M8" s="167" t="s">
        <v>13</v>
      </c>
      <c r="N8" s="167" t="s">
        <v>80</v>
      </c>
      <c r="O8" s="167" t="s">
        <v>16</v>
      </c>
      <c r="Q8" s="166">
        <v>8</v>
      </c>
      <c r="R8" s="166">
        <v>15</v>
      </c>
      <c r="S8" s="166">
        <v>5</v>
      </c>
      <c r="T8" s="166">
        <v>13</v>
      </c>
      <c r="U8" s="166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7" t="s">
        <v>15</v>
      </c>
      <c r="AD8" s="173">
        <v>4</v>
      </c>
      <c r="AE8" s="173">
        <v>17</v>
      </c>
      <c r="AF8" s="173">
        <v>4</v>
      </c>
      <c r="AG8" s="173">
        <v>21</v>
      </c>
      <c r="AH8" s="173">
        <v>22</v>
      </c>
      <c r="AI8" s="5"/>
      <c r="AJ8" s="127" t="s">
        <v>15</v>
      </c>
      <c r="AK8" s="173">
        <v>4</v>
      </c>
      <c r="AL8" s="173">
        <v>17</v>
      </c>
      <c r="AM8" s="173">
        <v>4</v>
      </c>
      <c r="AN8" s="173">
        <v>21</v>
      </c>
      <c r="AO8" s="173">
        <v>22</v>
      </c>
    </row>
    <row r="9" spans="1:41" ht="15.9" customHeight="1">
      <c r="A9" s="173" t="s">
        <v>13</v>
      </c>
      <c r="B9" s="127" t="s">
        <v>13</v>
      </c>
      <c r="C9" s="173">
        <f t="shared" si="1"/>
        <v>40</v>
      </c>
      <c r="D9" s="173">
        <f t="shared" si="0"/>
        <v>17</v>
      </c>
      <c r="E9" s="173">
        <f t="shared" si="0"/>
        <v>41</v>
      </c>
      <c r="F9" s="173">
        <f t="shared" si="0"/>
        <v>23</v>
      </c>
      <c r="G9" s="173">
        <f t="shared" si="0"/>
        <v>30</v>
      </c>
      <c r="H9" s="127">
        <v>5</v>
      </c>
      <c r="I9" s="78"/>
      <c r="J9" s="166">
        <v>5</v>
      </c>
      <c r="K9" s="167" t="s">
        <v>31</v>
      </c>
      <c r="L9" s="167" t="s">
        <v>94</v>
      </c>
      <c r="M9" s="167" t="s">
        <v>31</v>
      </c>
      <c r="N9" s="167" t="s">
        <v>30</v>
      </c>
      <c r="O9" s="167" t="s">
        <v>30</v>
      </c>
      <c r="Q9" s="166">
        <v>7</v>
      </c>
      <c r="R9" s="166">
        <v>17</v>
      </c>
      <c r="S9" s="166">
        <v>7</v>
      </c>
      <c r="T9" s="166">
        <v>10</v>
      </c>
      <c r="U9" s="166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7" t="s">
        <v>16</v>
      </c>
      <c r="AD9" s="173">
        <v>4</v>
      </c>
      <c r="AE9" s="173">
        <v>18</v>
      </c>
      <c r="AF9" s="173">
        <v>4</v>
      </c>
      <c r="AG9" s="173">
        <v>20</v>
      </c>
      <c r="AH9" s="173">
        <v>22</v>
      </c>
      <c r="AI9" s="5"/>
      <c r="AJ9" s="127" t="s">
        <v>16</v>
      </c>
      <c r="AK9" s="173">
        <v>4</v>
      </c>
      <c r="AL9" s="173">
        <v>18</v>
      </c>
      <c r="AM9" s="173">
        <v>4</v>
      </c>
      <c r="AN9" s="173">
        <v>20</v>
      </c>
      <c r="AO9" s="173">
        <v>22</v>
      </c>
    </row>
    <row r="10" spans="1:41" ht="15.9" customHeight="1">
      <c r="A10" s="173" t="s">
        <v>95</v>
      </c>
      <c r="B10" s="127" t="s">
        <v>95</v>
      </c>
      <c r="C10" s="173">
        <f t="shared" si="1"/>
        <v>43</v>
      </c>
      <c r="D10" s="173">
        <f t="shared" si="0"/>
        <v>11</v>
      </c>
      <c r="E10" s="173">
        <f t="shared" si="0"/>
        <v>41</v>
      </c>
      <c r="F10" s="173">
        <f t="shared" si="0"/>
        <v>14</v>
      </c>
      <c r="G10" s="173">
        <f t="shared" si="0"/>
        <v>21</v>
      </c>
      <c r="H10" s="127">
        <v>6</v>
      </c>
      <c r="I10" s="78"/>
      <c r="J10" s="23">
        <v>6</v>
      </c>
      <c r="K10" s="167" t="s">
        <v>95</v>
      </c>
      <c r="L10" s="167" t="s">
        <v>13</v>
      </c>
      <c r="M10" s="167" t="s">
        <v>13</v>
      </c>
      <c r="N10" s="167" t="s">
        <v>30</v>
      </c>
      <c r="O10" s="167" t="s">
        <v>13</v>
      </c>
      <c r="Q10" s="166">
        <v>6</v>
      </c>
      <c r="R10" s="166">
        <v>5</v>
      </c>
      <c r="S10" s="166">
        <v>5</v>
      </c>
      <c r="T10" s="166">
        <v>10</v>
      </c>
      <c r="U10" s="166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7" t="s">
        <v>12</v>
      </c>
      <c r="AD10" s="173">
        <v>4</v>
      </c>
      <c r="AE10" s="173">
        <v>18</v>
      </c>
      <c r="AF10" s="173">
        <v>4</v>
      </c>
      <c r="AG10" s="173">
        <v>20</v>
      </c>
      <c r="AH10" s="173">
        <v>21</v>
      </c>
      <c r="AI10" s="5"/>
      <c r="AJ10" s="127" t="s">
        <v>12</v>
      </c>
      <c r="AK10" s="173">
        <v>4</v>
      </c>
      <c r="AL10" s="173">
        <v>18</v>
      </c>
      <c r="AM10" s="173">
        <v>4</v>
      </c>
      <c r="AN10" s="173">
        <v>20</v>
      </c>
      <c r="AO10" s="173">
        <v>21</v>
      </c>
    </row>
    <row r="11" spans="1:41" ht="15.9" customHeight="1">
      <c r="A11" s="173" t="s">
        <v>31</v>
      </c>
      <c r="B11" s="127" t="s">
        <v>31</v>
      </c>
      <c r="C11" s="173">
        <f t="shared" si="1"/>
        <v>48</v>
      </c>
      <c r="D11" s="173">
        <f t="shared" si="0"/>
        <v>12</v>
      </c>
      <c r="E11" s="173">
        <f t="shared" si="0"/>
        <v>41</v>
      </c>
      <c r="F11" s="173">
        <f t="shared" si="0"/>
        <v>14</v>
      </c>
      <c r="G11" s="173">
        <f t="shared" si="0"/>
        <v>21</v>
      </c>
      <c r="H11" s="127">
        <v>7</v>
      </c>
      <c r="I11" s="78"/>
      <c r="J11" s="166">
        <v>7</v>
      </c>
      <c r="K11" s="167" t="s">
        <v>95</v>
      </c>
      <c r="L11" s="167" t="s">
        <v>13</v>
      </c>
      <c r="M11" s="167" t="s">
        <v>31</v>
      </c>
      <c r="N11" s="167" t="s">
        <v>31</v>
      </c>
      <c r="O11" s="167" t="s">
        <v>95</v>
      </c>
      <c r="Q11" s="166">
        <v>6</v>
      </c>
      <c r="R11" s="166">
        <v>5</v>
      </c>
      <c r="S11" s="166">
        <v>7</v>
      </c>
      <c r="T11" s="166">
        <v>7</v>
      </c>
      <c r="U11" s="166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7" t="s">
        <v>13</v>
      </c>
      <c r="AD11" s="173">
        <v>40</v>
      </c>
      <c r="AE11" s="173">
        <v>14</v>
      </c>
      <c r="AF11" s="173">
        <v>41</v>
      </c>
      <c r="AG11" s="173">
        <v>14</v>
      </c>
      <c r="AH11" s="173">
        <v>21</v>
      </c>
      <c r="AI11" s="5"/>
      <c r="AJ11" s="127" t="s">
        <v>13</v>
      </c>
      <c r="AK11" s="173">
        <v>40</v>
      </c>
      <c r="AL11" s="173">
        <v>14</v>
      </c>
      <c r="AM11" s="173">
        <v>41</v>
      </c>
      <c r="AN11" s="173">
        <v>14</v>
      </c>
      <c r="AO11" s="173">
        <v>21</v>
      </c>
    </row>
    <row r="12" spans="1:41" ht="15.9" customHeight="1">
      <c r="A12" s="173" t="s">
        <v>29</v>
      </c>
      <c r="B12" s="127" t="s">
        <v>29</v>
      </c>
      <c r="C12" s="173">
        <f t="shared" si="1"/>
        <v>47</v>
      </c>
      <c r="D12" s="173">
        <f t="shared" si="0"/>
        <v>12</v>
      </c>
      <c r="E12" s="173">
        <f t="shared" si="0"/>
        <v>41</v>
      </c>
      <c r="F12" s="173">
        <f t="shared" si="0"/>
        <v>14</v>
      </c>
      <c r="G12" s="173">
        <f t="shared" si="0"/>
        <v>21</v>
      </c>
      <c r="H12" s="127">
        <v>8</v>
      </c>
      <c r="I12" s="78"/>
      <c r="J12" s="23">
        <v>8</v>
      </c>
      <c r="K12" s="167" t="s">
        <v>31</v>
      </c>
      <c r="L12" s="167" t="s">
        <v>79</v>
      </c>
      <c r="M12" s="167" t="s">
        <v>96</v>
      </c>
      <c r="N12" s="167" t="s">
        <v>12</v>
      </c>
      <c r="O12" s="167" t="s">
        <v>28</v>
      </c>
      <c r="Q12" s="166">
        <v>7</v>
      </c>
      <c r="R12" s="166">
        <v>12</v>
      </c>
      <c r="S12" s="166">
        <v>15</v>
      </c>
      <c r="T12" s="166">
        <v>4</v>
      </c>
      <c r="U12" s="166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7" t="s">
        <v>95</v>
      </c>
      <c r="AD12" s="173">
        <v>40</v>
      </c>
      <c r="AE12" s="173">
        <v>14</v>
      </c>
      <c r="AF12" s="173">
        <v>41</v>
      </c>
      <c r="AG12" s="173">
        <v>14</v>
      </c>
      <c r="AH12" s="173">
        <v>21</v>
      </c>
      <c r="AI12" s="5"/>
      <c r="AJ12" s="127" t="s">
        <v>95</v>
      </c>
      <c r="AK12" s="173">
        <v>40</v>
      </c>
      <c r="AL12" s="173">
        <v>14</v>
      </c>
      <c r="AM12" s="173">
        <v>41</v>
      </c>
      <c r="AN12" s="173">
        <v>14</v>
      </c>
      <c r="AO12" s="173">
        <v>21</v>
      </c>
    </row>
    <row r="13" spans="1:41" ht="15.9" customHeight="1">
      <c r="A13" s="173" t="s">
        <v>28</v>
      </c>
      <c r="B13" s="127" t="s">
        <v>28</v>
      </c>
      <c r="C13" s="173">
        <f t="shared" si="1"/>
        <v>3</v>
      </c>
      <c r="D13" s="173">
        <f t="shared" si="0"/>
        <v>19</v>
      </c>
      <c r="E13" s="173">
        <f t="shared" si="0"/>
        <v>3</v>
      </c>
      <c r="F13" s="173">
        <f t="shared" si="0"/>
        <v>21</v>
      </c>
      <c r="G13" s="173">
        <f t="shared" si="0"/>
        <v>21</v>
      </c>
      <c r="H13" s="127">
        <v>9</v>
      </c>
      <c r="I13" s="78"/>
      <c r="J13" s="166">
        <v>9</v>
      </c>
      <c r="K13" s="167" t="s">
        <v>95</v>
      </c>
      <c r="L13" s="167" t="s">
        <v>14</v>
      </c>
      <c r="M13" s="167" t="s">
        <v>31</v>
      </c>
      <c r="N13" s="167" t="s">
        <v>95</v>
      </c>
      <c r="O13" s="167" t="s">
        <v>28</v>
      </c>
      <c r="Q13" s="166">
        <v>6</v>
      </c>
      <c r="R13" s="166">
        <v>1</v>
      </c>
      <c r="S13" s="166">
        <v>7</v>
      </c>
      <c r="T13" s="166">
        <v>6</v>
      </c>
      <c r="U13" s="166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7" t="s">
        <v>31</v>
      </c>
      <c r="AD13" s="173">
        <v>47</v>
      </c>
      <c r="AE13" s="173">
        <v>13</v>
      </c>
      <c r="AF13" s="173">
        <v>41</v>
      </c>
      <c r="AG13" s="173">
        <v>14</v>
      </c>
      <c r="AH13" s="173">
        <v>21</v>
      </c>
      <c r="AI13" s="5"/>
      <c r="AJ13" s="127" t="s">
        <v>31</v>
      </c>
      <c r="AK13" s="173">
        <v>47</v>
      </c>
      <c r="AL13" s="173">
        <v>13</v>
      </c>
      <c r="AM13" s="173">
        <v>41</v>
      </c>
      <c r="AN13" s="173">
        <v>14</v>
      </c>
      <c r="AO13" s="173">
        <v>21</v>
      </c>
    </row>
    <row r="14" spans="1:41" ht="15.9" customHeight="1">
      <c r="A14" s="173" t="s">
        <v>30</v>
      </c>
      <c r="B14" s="127" t="s">
        <v>30</v>
      </c>
      <c r="C14" s="173">
        <f t="shared" si="1"/>
        <v>4</v>
      </c>
      <c r="D14" s="173">
        <f t="shared" si="0"/>
        <v>16</v>
      </c>
      <c r="E14" s="173">
        <f t="shared" si="0"/>
        <v>3</v>
      </c>
      <c r="F14" s="173">
        <f t="shared" si="0"/>
        <v>21</v>
      </c>
      <c r="G14" s="173">
        <f t="shared" si="0"/>
        <v>21</v>
      </c>
      <c r="H14" s="127">
        <v>10</v>
      </c>
      <c r="I14" s="78"/>
      <c r="J14" s="23">
        <v>10</v>
      </c>
      <c r="K14" s="167" t="s">
        <v>29</v>
      </c>
      <c r="L14" s="167" t="s">
        <v>28</v>
      </c>
      <c r="M14" s="167" t="s">
        <v>29</v>
      </c>
      <c r="N14" s="167" t="s">
        <v>16</v>
      </c>
      <c r="O14" s="167" t="s">
        <v>15</v>
      </c>
      <c r="Q14" s="166">
        <v>8</v>
      </c>
      <c r="R14" s="166">
        <v>9</v>
      </c>
      <c r="S14" s="166">
        <v>8</v>
      </c>
      <c r="T14" s="166">
        <v>3</v>
      </c>
      <c r="U14" s="166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7" t="s">
        <v>29</v>
      </c>
      <c r="AD14" s="173">
        <v>47</v>
      </c>
      <c r="AE14" s="173">
        <v>13</v>
      </c>
      <c r="AF14" s="173">
        <v>41</v>
      </c>
      <c r="AG14" s="173">
        <v>14</v>
      </c>
      <c r="AH14" s="173">
        <v>21</v>
      </c>
      <c r="AI14" s="5"/>
      <c r="AJ14" s="127" t="s">
        <v>29</v>
      </c>
      <c r="AK14" s="173">
        <v>47</v>
      </c>
      <c r="AL14" s="173">
        <v>13</v>
      </c>
      <c r="AM14" s="173">
        <v>41</v>
      </c>
      <c r="AN14" s="173">
        <v>14</v>
      </c>
      <c r="AO14" s="173">
        <v>21</v>
      </c>
    </row>
    <row r="15" spans="1:41" ht="15.9" customHeight="1">
      <c r="A15" s="174" t="s">
        <v>78</v>
      </c>
      <c r="B15" s="172" t="s">
        <v>283</v>
      </c>
      <c r="C15" s="174">
        <f t="shared" si="1"/>
        <v>0</v>
      </c>
      <c r="D15" s="174">
        <f t="shared" si="0"/>
        <v>8</v>
      </c>
      <c r="E15" s="174">
        <f t="shared" si="0"/>
        <v>0</v>
      </c>
      <c r="F15" s="174">
        <f t="shared" si="0"/>
        <v>4</v>
      </c>
      <c r="G15" s="174">
        <f t="shared" si="0"/>
        <v>0</v>
      </c>
      <c r="H15" s="172">
        <v>11</v>
      </c>
      <c r="I15" s="78"/>
      <c r="J15" s="166">
        <v>11</v>
      </c>
      <c r="K15" s="167" t="s">
        <v>95</v>
      </c>
      <c r="L15" s="167" t="s">
        <v>15</v>
      </c>
      <c r="M15" s="167" t="s">
        <v>95</v>
      </c>
      <c r="N15" s="167" t="s">
        <v>12</v>
      </c>
      <c r="O15" s="167" t="s">
        <v>12</v>
      </c>
      <c r="Q15" s="166">
        <v>6</v>
      </c>
      <c r="R15" s="166">
        <v>2</v>
      </c>
      <c r="S15" s="166">
        <v>6</v>
      </c>
      <c r="T15" s="166">
        <v>4</v>
      </c>
      <c r="U15" s="166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7" t="s">
        <v>28</v>
      </c>
      <c r="AD15" s="173">
        <v>4</v>
      </c>
      <c r="AE15" s="173">
        <v>17</v>
      </c>
      <c r="AF15" s="173">
        <v>3</v>
      </c>
      <c r="AG15" s="173">
        <v>21</v>
      </c>
      <c r="AH15" s="173">
        <v>21</v>
      </c>
      <c r="AI15" s="5"/>
      <c r="AJ15" s="127" t="s">
        <v>28</v>
      </c>
      <c r="AK15" s="173">
        <v>4</v>
      </c>
      <c r="AL15" s="173">
        <v>17</v>
      </c>
      <c r="AM15" s="173">
        <v>3</v>
      </c>
      <c r="AN15" s="173">
        <v>21</v>
      </c>
      <c r="AO15" s="173">
        <v>21</v>
      </c>
    </row>
    <row r="16" spans="1:41" ht="15.9" customHeight="1">
      <c r="A16" s="174" t="s">
        <v>79</v>
      </c>
      <c r="B16" s="172" t="s">
        <v>284</v>
      </c>
      <c r="C16" s="174">
        <f t="shared" si="1"/>
        <v>0</v>
      </c>
      <c r="D16" s="174">
        <f t="shared" si="0"/>
        <v>7</v>
      </c>
      <c r="E16" s="174">
        <f t="shared" si="0"/>
        <v>0</v>
      </c>
      <c r="F16" s="174">
        <f t="shared" si="0"/>
        <v>4</v>
      </c>
      <c r="G16" s="174">
        <f t="shared" si="0"/>
        <v>0</v>
      </c>
      <c r="H16" s="172">
        <v>12</v>
      </c>
      <c r="I16" s="78"/>
      <c r="J16" s="23">
        <v>12</v>
      </c>
      <c r="K16" s="167" t="s">
        <v>13</v>
      </c>
      <c r="L16" s="167" t="s">
        <v>85</v>
      </c>
      <c r="M16" s="167" t="s">
        <v>95</v>
      </c>
      <c r="N16" s="167" t="s">
        <v>30</v>
      </c>
      <c r="O16" s="167" t="s">
        <v>12</v>
      </c>
      <c r="Q16" s="166">
        <v>5</v>
      </c>
      <c r="R16" s="166">
        <v>18</v>
      </c>
      <c r="S16" s="166">
        <v>6</v>
      </c>
      <c r="T16" s="166">
        <v>10</v>
      </c>
      <c r="U16" s="166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7" t="s">
        <v>30</v>
      </c>
      <c r="AD16" s="173">
        <v>4</v>
      </c>
      <c r="AE16" s="173">
        <v>17</v>
      </c>
      <c r="AF16" s="173">
        <v>3</v>
      </c>
      <c r="AG16" s="173">
        <v>21</v>
      </c>
      <c r="AH16" s="173">
        <v>21</v>
      </c>
      <c r="AI16" s="5"/>
      <c r="AJ16" s="127" t="s">
        <v>30</v>
      </c>
      <c r="AK16" s="173">
        <v>4</v>
      </c>
      <c r="AL16" s="173">
        <v>17</v>
      </c>
      <c r="AM16" s="173">
        <v>3</v>
      </c>
      <c r="AN16" s="173">
        <v>21</v>
      </c>
      <c r="AO16" s="173">
        <v>21</v>
      </c>
    </row>
    <row r="17" spans="1:41" ht="15.9" customHeight="1">
      <c r="A17" s="174" t="s">
        <v>80</v>
      </c>
      <c r="B17" s="172" t="s">
        <v>285</v>
      </c>
      <c r="C17" s="174">
        <f t="shared" si="1"/>
        <v>0</v>
      </c>
      <c r="D17" s="174">
        <f t="shared" si="0"/>
        <v>7</v>
      </c>
      <c r="E17" s="174">
        <f t="shared" si="0"/>
        <v>0</v>
      </c>
      <c r="F17" s="174">
        <f t="shared" si="0"/>
        <v>4</v>
      </c>
      <c r="G17" s="174">
        <f t="shared" si="0"/>
        <v>0</v>
      </c>
      <c r="H17" s="172">
        <v>13</v>
      </c>
      <c r="I17" s="78"/>
      <c r="J17" s="166">
        <v>13</v>
      </c>
      <c r="K17" s="167" t="s">
        <v>13</v>
      </c>
      <c r="L17" s="167" t="s">
        <v>95</v>
      </c>
      <c r="M17" s="167" t="s">
        <v>15</v>
      </c>
      <c r="N17" s="167" t="s">
        <v>30</v>
      </c>
      <c r="O17" s="167" t="s">
        <v>16</v>
      </c>
      <c r="Q17" s="166">
        <v>5</v>
      </c>
      <c r="R17" s="166">
        <v>6</v>
      </c>
      <c r="S17" s="166">
        <v>2</v>
      </c>
      <c r="T17" s="166">
        <v>10</v>
      </c>
      <c r="U17" s="166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2" t="s">
        <v>78</v>
      </c>
      <c r="AD17" s="174">
        <v>0</v>
      </c>
      <c r="AE17" s="174">
        <v>8</v>
      </c>
      <c r="AF17" s="174">
        <v>1</v>
      </c>
      <c r="AG17" s="174">
        <v>5</v>
      </c>
      <c r="AH17" s="174">
        <v>0</v>
      </c>
      <c r="AI17" s="5"/>
      <c r="AJ17" s="172" t="s">
        <v>78</v>
      </c>
      <c r="AK17" s="174">
        <v>0</v>
      </c>
      <c r="AL17" s="174">
        <v>8</v>
      </c>
      <c r="AM17" s="174">
        <v>1</v>
      </c>
      <c r="AN17" s="174">
        <v>5</v>
      </c>
      <c r="AO17" s="174">
        <v>0</v>
      </c>
    </row>
    <row r="18" spans="1:41" ht="15.9" customHeight="1">
      <c r="A18" s="174" t="s">
        <v>81</v>
      </c>
      <c r="B18" s="172" t="s">
        <v>286</v>
      </c>
      <c r="C18" s="174">
        <f t="shared" si="1"/>
        <v>0</v>
      </c>
      <c r="D18" s="174">
        <f t="shared" si="0"/>
        <v>4</v>
      </c>
      <c r="E18" s="174">
        <f t="shared" si="0"/>
        <v>3</v>
      </c>
      <c r="F18" s="174">
        <f t="shared" si="0"/>
        <v>3</v>
      </c>
      <c r="G18" s="174">
        <f t="shared" si="0"/>
        <v>0</v>
      </c>
      <c r="H18" s="172">
        <v>14</v>
      </c>
      <c r="I18" s="78"/>
      <c r="J18" s="23">
        <v>14</v>
      </c>
      <c r="K18" s="167" t="s">
        <v>95</v>
      </c>
      <c r="L18" s="167" t="s">
        <v>78</v>
      </c>
      <c r="M18" s="167" t="s">
        <v>29</v>
      </c>
      <c r="N18" s="167" t="s">
        <v>29</v>
      </c>
      <c r="O18" s="167" t="s">
        <v>16</v>
      </c>
      <c r="Q18" s="166">
        <v>6</v>
      </c>
      <c r="R18" s="166">
        <v>11</v>
      </c>
      <c r="S18" s="166">
        <v>8</v>
      </c>
      <c r="T18" s="166">
        <v>8</v>
      </c>
      <c r="U18" s="166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2" t="s">
        <v>79</v>
      </c>
      <c r="AD18" s="174">
        <v>0</v>
      </c>
      <c r="AE18" s="174">
        <v>8</v>
      </c>
      <c r="AF18" s="174">
        <v>1</v>
      </c>
      <c r="AG18" s="174">
        <v>5</v>
      </c>
      <c r="AH18" s="174">
        <v>0</v>
      </c>
      <c r="AI18" s="5"/>
      <c r="AJ18" s="172" t="s">
        <v>79</v>
      </c>
      <c r="AK18" s="174">
        <v>0</v>
      </c>
      <c r="AL18" s="174">
        <v>8</v>
      </c>
      <c r="AM18" s="174">
        <v>1</v>
      </c>
      <c r="AN18" s="174">
        <v>5</v>
      </c>
      <c r="AO18" s="174">
        <v>0</v>
      </c>
    </row>
    <row r="19" spans="1:41" ht="15.9" customHeight="1">
      <c r="A19" s="174" t="s">
        <v>96</v>
      </c>
      <c r="B19" s="172" t="s">
        <v>287</v>
      </c>
      <c r="C19" s="174">
        <f t="shared" si="1"/>
        <v>0</v>
      </c>
      <c r="D19" s="174">
        <f t="shared" si="0"/>
        <v>4</v>
      </c>
      <c r="E19" s="174">
        <f t="shared" si="0"/>
        <v>3</v>
      </c>
      <c r="F19" s="174">
        <f t="shared" si="0"/>
        <v>3</v>
      </c>
      <c r="G19" s="174">
        <f t="shared" si="0"/>
        <v>0</v>
      </c>
      <c r="H19" s="172">
        <v>15</v>
      </c>
      <c r="I19" s="78"/>
      <c r="J19" s="166">
        <v>15</v>
      </c>
      <c r="K19" s="167" t="s">
        <v>31</v>
      </c>
      <c r="L19" s="167" t="s">
        <v>16</v>
      </c>
      <c r="M19" s="167" t="s">
        <v>31</v>
      </c>
      <c r="N19" s="167" t="s">
        <v>15</v>
      </c>
      <c r="O19" s="167" t="s">
        <v>31</v>
      </c>
      <c r="Q19" s="166">
        <v>7</v>
      </c>
      <c r="R19" s="166">
        <v>3</v>
      </c>
      <c r="S19" s="166">
        <v>7</v>
      </c>
      <c r="T19" s="166">
        <v>2</v>
      </c>
      <c r="U19" s="166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2" t="s">
        <v>80</v>
      </c>
      <c r="AD19" s="174">
        <v>0</v>
      </c>
      <c r="AE19" s="174">
        <v>8</v>
      </c>
      <c r="AF19" s="174">
        <v>1</v>
      </c>
      <c r="AG19" s="174">
        <v>5</v>
      </c>
      <c r="AH19" s="174">
        <v>0</v>
      </c>
      <c r="AI19" s="5"/>
      <c r="AJ19" s="172" t="s">
        <v>80</v>
      </c>
      <c r="AK19" s="174">
        <v>0</v>
      </c>
      <c r="AL19" s="174">
        <v>8</v>
      </c>
      <c r="AM19" s="174">
        <v>1</v>
      </c>
      <c r="AN19" s="174">
        <v>5</v>
      </c>
      <c r="AO19" s="174">
        <v>0</v>
      </c>
    </row>
    <row r="20" spans="1:41" ht="15.9" customHeight="1">
      <c r="A20" s="174" t="s">
        <v>82</v>
      </c>
      <c r="B20" s="172" t="s">
        <v>288</v>
      </c>
      <c r="C20" s="174">
        <f t="shared" si="1"/>
        <v>0</v>
      </c>
      <c r="D20" s="174">
        <f t="shared" si="0"/>
        <v>4</v>
      </c>
      <c r="E20" s="174">
        <f t="shared" si="0"/>
        <v>3</v>
      </c>
      <c r="F20" s="174">
        <f t="shared" si="0"/>
        <v>3</v>
      </c>
      <c r="G20" s="174">
        <f t="shared" si="0"/>
        <v>0</v>
      </c>
      <c r="H20" s="172">
        <v>16</v>
      </c>
      <c r="I20" s="78"/>
      <c r="J20" s="23">
        <v>16</v>
      </c>
      <c r="K20" s="167" t="s">
        <v>16</v>
      </c>
      <c r="L20" s="167" t="s">
        <v>78</v>
      </c>
      <c r="M20" s="167" t="s">
        <v>15</v>
      </c>
      <c r="N20" s="167" t="s">
        <v>85</v>
      </c>
      <c r="O20" s="167" t="s">
        <v>13</v>
      </c>
      <c r="Q20" s="166">
        <v>3</v>
      </c>
      <c r="R20" s="166">
        <v>11</v>
      </c>
      <c r="S20" s="166">
        <v>2</v>
      </c>
      <c r="T20" s="166">
        <v>18</v>
      </c>
      <c r="U20" s="166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2" t="s">
        <v>81</v>
      </c>
      <c r="AD20" s="174">
        <v>0</v>
      </c>
      <c r="AE20" s="174">
        <v>5</v>
      </c>
      <c r="AF20" s="174">
        <v>4</v>
      </c>
      <c r="AG20" s="174">
        <v>4</v>
      </c>
      <c r="AH20" s="174">
        <v>0</v>
      </c>
      <c r="AI20" s="5"/>
      <c r="AJ20" s="172" t="s">
        <v>81</v>
      </c>
      <c r="AK20" s="174">
        <v>0</v>
      </c>
      <c r="AL20" s="174">
        <v>5</v>
      </c>
      <c r="AM20" s="174">
        <v>4</v>
      </c>
      <c r="AN20" s="174">
        <v>4</v>
      </c>
      <c r="AO20" s="174">
        <v>0</v>
      </c>
    </row>
    <row r="21" spans="1:41" ht="15.9" customHeight="1">
      <c r="A21" s="174" t="s">
        <v>94</v>
      </c>
      <c r="B21" s="172" t="s">
        <v>289</v>
      </c>
      <c r="C21" s="174">
        <f t="shared" si="1"/>
        <v>0</v>
      </c>
      <c r="D21" s="174">
        <f t="shared" si="0"/>
        <v>4</v>
      </c>
      <c r="E21" s="174">
        <f t="shared" si="0"/>
        <v>3</v>
      </c>
      <c r="F21" s="174">
        <f t="shared" si="0"/>
        <v>3</v>
      </c>
      <c r="G21" s="174">
        <f t="shared" si="0"/>
        <v>0</v>
      </c>
      <c r="H21" s="172">
        <v>17</v>
      </c>
      <c r="I21" s="78"/>
      <c r="J21" s="166">
        <v>17</v>
      </c>
      <c r="K21" s="167" t="s">
        <v>31</v>
      </c>
      <c r="L21" s="167" t="s">
        <v>95</v>
      </c>
      <c r="M21" s="167" t="s">
        <v>30</v>
      </c>
      <c r="N21" s="167" t="s">
        <v>28</v>
      </c>
      <c r="O21" s="167" t="s">
        <v>95</v>
      </c>
      <c r="Q21" s="166">
        <v>7</v>
      </c>
      <c r="R21" s="166">
        <v>6</v>
      </c>
      <c r="S21" s="166">
        <v>10</v>
      </c>
      <c r="T21" s="166">
        <v>9</v>
      </c>
      <c r="U21" s="166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2" t="s">
        <v>96</v>
      </c>
      <c r="AD21" s="174">
        <v>0</v>
      </c>
      <c r="AE21" s="174">
        <v>5</v>
      </c>
      <c r="AF21" s="174">
        <v>4</v>
      </c>
      <c r="AG21" s="174">
        <v>4</v>
      </c>
      <c r="AH21" s="174">
        <v>0</v>
      </c>
      <c r="AI21" s="5"/>
      <c r="AJ21" s="172" t="s">
        <v>96</v>
      </c>
      <c r="AK21" s="174">
        <v>0</v>
      </c>
      <c r="AL21" s="174">
        <v>5</v>
      </c>
      <c r="AM21" s="174">
        <v>4</v>
      </c>
      <c r="AN21" s="174">
        <v>4</v>
      </c>
      <c r="AO21" s="174">
        <v>0</v>
      </c>
    </row>
    <row r="22" spans="1:41" ht="15.9" customHeight="1">
      <c r="A22" s="174" t="s">
        <v>85</v>
      </c>
      <c r="B22" s="172" t="s">
        <v>290</v>
      </c>
      <c r="C22" s="174">
        <f t="shared" si="1"/>
        <v>0</v>
      </c>
      <c r="D22" s="174">
        <f t="shared" si="0"/>
        <v>8</v>
      </c>
      <c r="E22" s="174">
        <f t="shared" si="0"/>
        <v>0</v>
      </c>
      <c r="F22" s="174">
        <f t="shared" si="0"/>
        <v>4</v>
      </c>
      <c r="G22" s="174">
        <f t="shared" si="0"/>
        <v>0</v>
      </c>
      <c r="H22" s="172">
        <v>18</v>
      </c>
      <c r="I22" s="78"/>
      <c r="J22" s="23">
        <v>18</v>
      </c>
      <c r="K22" s="167" t="s">
        <v>29</v>
      </c>
      <c r="L22" s="167" t="s">
        <v>95</v>
      </c>
      <c r="M22" s="167" t="s">
        <v>29</v>
      </c>
      <c r="N22" s="167" t="s">
        <v>12</v>
      </c>
      <c r="O22" s="167" t="s">
        <v>15</v>
      </c>
      <c r="Q22" s="166">
        <v>8</v>
      </c>
      <c r="R22" s="166">
        <v>6</v>
      </c>
      <c r="S22" s="166">
        <v>8</v>
      </c>
      <c r="T22" s="166">
        <v>4</v>
      </c>
      <c r="U22" s="166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2" t="s">
        <v>82</v>
      </c>
      <c r="AD22" s="174">
        <v>0</v>
      </c>
      <c r="AE22" s="174">
        <v>5</v>
      </c>
      <c r="AF22" s="174">
        <v>4</v>
      </c>
      <c r="AG22" s="174">
        <v>4</v>
      </c>
      <c r="AH22" s="174">
        <v>0</v>
      </c>
      <c r="AI22" s="5"/>
      <c r="AJ22" s="172" t="s">
        <v>82</v>
      </c>
      <c r="AK22" s="174">
        <v>0</v>
      </c>
      <c r="AL22" s="174">
        <v>5</v>
      </c>
      <c r="AM22" s="174">
        <v>4</v>
      </c>
      <c r="AN22" s="174">
        <v>4</v>
      </c>
      <c r="AO22" s="174">
        <v>0</v>
      </c>
    </row>
    <row r="23" spans="1:41" ht="15.9" customHeight="1">
      <c r="A23" s="174" t="s">
        <v>87</v>
      </c>
      <c r="B23" s="172" t="s">
        <v>291</v>
      </c>
      <c r="C23" s="174">
        <f t="shared" si="1"/>
        <v>0</v>
      </c>
      <c r="D23" s="174">
        <f t="shared" si="0"/>
        <v>5</v>
      </c>
      <c r="E23" s="174">
        <f t="shared" si="0"/>
        <v>0</v>
      </c>
      <c r="F23" s="174">
        <f t="shared" si="0"/>
        <v>4</v>
      </c>
      <c r="G23" s="174">
        <f t="shared" si="0"/>
        <v>0</v>
      </c>
      <c r="H23" s="172">
        <v>19</v>
      </c>
      <c r="I23" s="78"/>
      <c r="J23" s="166">
        <v>19</v>
      </c>
      <c r="K23" s="167" t="s">
        <v>95</v>
      </c>
      <c r="L23" s="167" t="s">
        <v>13</v>
      </c>
      <c r="M23" s="167" t="s">
        <v>95</v>
      </c>
      <c r="N23" s="167" t="s">
        <v>82</v>
      </c>
      <c r="O23" s="167" t="s">
        <v>15</v>
      </c>
      <c r="Q23" s="166">
        <v>6</v>
      </c>
      <c r="R23" s="166">
        <v>5</v>
      </c>
      <c r="S23" s="166">
        <v>6</v>
      </c>
      <c r="T23" s="166">
        <v>16</v>
      </c>
      <c r="U23" s="166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2" t="s">
        <v>94</v>
      </c>
      <c r="AD23" s="174">
        <v>0</v>
      </c>
      <c r="AE23" s="174">
        <v>5</v>
      </c>
      <c r="AF23" s="174">
        <v>4</v>
      </c>
      <c r="AG23" s="174">
        <v>4</v>
      </c>
      <c r="AH23" s="174">
        <v>0</v>
      </c>
      <c r="AI23" s="5"/>
      <c r="AJ23" s="172" t="s">
        <v>94</v>
      </c>
      <c r="AK23" s="174">
        <v>0</v>
      </c>
      <c r="AL23" s="174">
        <v>5</v>
      </c>
      <c r="AM23" s="174">
        <v>4</v>
      </c>
      <c r="AN23" s="174">
        <v>4</v>
      </c>
      <c r="AO23" s="174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7" t="s">
        <v>31</v>
      </c>
      <c r="L24" s="167" t="s">
        <v>94</v>
      </c>
      <c r="M24" s="167" t="s">
        <v>31</v>
      </c>
      <c r="N24" s="167" t="s">
        <v>28</v>
      </c>
      <c r="O24" s="167" t="s">
        <v>13</v>
      </c>
      <c r="Q24" s="166">
        <v>7</v>
      </c>
      <c r="R24" s="166">
        <v>17</v>
      </c>
      <c r="S24" s="166">
        <v>7</v>
      </c>
      <c r="T24" s="166">
        <v>9</v>
      </c>
      <c r="U24" s="166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2" t="s">
        <v>85</v>
      </c>
      <c r="AD24" s="174">
        <v>0</v>
      </c>
      <c r="AE24" s="174">
        <v>9</v>
      </c>
      <c r="AF24" s="174">
        <v>1</v>
      </c>
      <c r="AG24" s="174">
        <v>5</v>
      </c>
      <c r="AH24" s="174">
        <v>0</v>
      </c>
      <c r="AI24" s="5"/>
      <c r="AJ24" s="172" t="s">
        <v>85</v>
      </c>
      <c r="AK24" s="174">
        <v>0</v>
      </c>
      <c r="AL24" s="174">
        <v>9</v>
      </c>
      <c r="AM24" s="174">
        <v>1</v>
      </c>
      <c r="AN24" s="174">
        <v>5</v>
      </c>
      <c r="AO24" s="174">
        <v>0</v>
      </c>
    </row>
    <row r="25" spans="1:41" ht="16.5" customHeight="1">
      <c r="I25" s="78"/>
      <c r="J25" s="166">
        <v>21</v>
      </c>
      <c r="K25" s="167" t="s">
        <v>29</v>
      </c>
      <c r="L25" s="167" t="s">
        <v>94</v>
      </c>
      <c r="M25" s="167" t="s">
        <v>12</v>
      </c>
      <c r="N25" s="167" t="s">
        <v>15</v>
      </c>
      <c r="O25" s="167" t="s">
        <v>15</v>
      </c>
      <c r="Q25" s="166">
        <v>8</v>
      </c>
      <c r="R25" s="166">
        <v>17</v>
      </c>
      <c r="S25" s="166">
        <v>4</v>
      </c>
      <c r="T25" s="166">
        <v>2</v>
      </c>
      <c r="U25" s="166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2" t="s">
        <v>87</v>
      </c>
      <c r="AD25" s="174">
        <v>0</v>
      </c>
      <c r="AE25" s="174">
        <v>9</v>
      </c>
      <c r="AF25" s="174">
        <v>1</v>
      </c>
      <c r="AG25" s="174">
        <v>5</v>
      </c>
      <c r="AH25" s="174">
        <v>0</v>
      </c>
      <c r="AI25" s="5"/>
      <c r="AJ25" s="172" t="s">
        <v>87</v>
      </c>
      <c r="AK25" s="174">
        <v>0</v>
      </c>
      <c r="AL25" s="174">
        <v>9</v>
      </c>
      <c r="AM25" s="174">
        <v>1</v>
      </c>
      <c r="AN25" s="174">
        <v>5</v>
      </c>
      <c r="AO25" s="174">
        <v>0</v>
      </c>
    </row>
    <row r="26" spans="1:41" ht="16.5" customHeight="1">
      <c r="B26" s="5" t="s">
        <v>276</v>
      </c>
      <c r="C26" s="5">
        <v>1</v>
      </c>
      <c r="D26" s="131">
        <f>SUM(D6:D14)/D24</f>
        <v>0.71499999999999997</v>
      </c>
      <c r="E26" s="131">
        <f t="shared" ref="E26:F26" si="3">SUM(E6:E14)/E24</f>
        <v>0.91</v>
      </c>
      <c r="F26" s="131">
        <f t="shared" si="3"/>
        <v>0.84</v>
      </c>
      <c r="G26" s="5">
        <v>1</v>
      </c>
      <c r="I26" s="78"/>
      <c r="J26" s="23">
        <v>22</v>
      </c>
      <c r="K26" s="167" t="s">
        <v>29</v>
      </c>
      <c r="L26" s="167" t="s">
        <v>16</v>
      </c>
      <c r="M26" s="167" t="s">
        <v>29</v>
      </c>
      <c r="N26" s="167" t="s">
        <v>31</v>
      </c>
      <c r="O26" s="167" t="s">
        <v>13</v>
      </c>
      <c r="Q26" s="166">
        <v>8</v>
      </c>
      <c r="R26" s="166">
        <v>3</v>
      </c>
      <c r="S26" s="166">
        <v>8</v>
      </c>
      <c r="T26" s="166">
        <v>7</v>
      </c>
      <c r="U26" s="166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7">
        <v>200</v>
      </c>
      <c r="AE26" s="97">
        <v>209</v>
      </c>
      <c r="AF26" s="97">
        <v>209</v>
      </c>
      <c r="AG26" s="97">
        <v>209</v>
      </c>
      <c r="AH26" s="97">
        <v>200</v>
      </c>
      <c r="AI26" s="5"/>
      <c r="AK26" s="97">
        <v>200</v>
      </c>
      <c r="AL26" s="97">
        <v>209</v>
      </c>
      <c r="AM26" s="97">
        <v>209</v>
      </c>
      <c r="AN26" s="97">
        <v>209</v>
      </c>
      <c r="AO26" s="97">
        <v>200</v>
      </c>
    </row>
    <row r="27" spans="1:41" ht="16.5" customHeight="1">
      <c r="B27" s="5" t="s">
        <v>292</v>
      </c>
      <c r="C27" s="5">
        <v>0</v>
      </c>
      <c r="D27" s="131">
        <f>SUM(D15:D23)/D24</f>
        <v>0.255</v>
      </c>
      <c r="E27" s="131">
        <f t="shared" ref="E27:F27" si="4">SUM(E15:E23)/E24</f>
        <v>0.06</v>
      </c>
      <c r="F27" s="131">
        <f t="shared" si="4"/>
        <v>0.16</v>
      </c>
      <c r="G27" s="5">
        <v>0</v>
      </c>
      <c r="I27" s="78"/>
      <c r="J27" s="166">
        <v>23</v>
      </c>
      <c r="K27" s="167" t="s">
        <v>29</v>
      </c>
      <c r="L27" s="167" t="s">
        <v>12</v>
      </c>
      <c r="M27" s="167" t="s">
        <v>95</v>
      </c>
      <c r="N27" s="167" t="s">
        <v>23</v>
      </c>
      <c r="O27" s="167" t="s">
        <v>95</v>
      </c>
      <c r="Q27" s="166">
        <v>8</v>
      </c>
      <c r="R27" s="166">
        <v>4</v>
      </c>
      <c r="S27" s="166">
        <v>6</v>
      </c>
      <c r="T27" s="166">
        <v>5</v>
      </c>
      <c r="U27" s="166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7" t="s">
        <v>13</v>
      </c>
      <c r="L28" s="167" t="s">
        <v>12</v>
      </c>
      <c r="M28" s="167" t="s">
        <v>28</v>
      </c>
      <c r="N28" s="167" t="s">
        <v>87</v>
      </c>
      <c r="O28" s="167" t="s">
        <v>29</v>
      </c>
      <c r="Q28" s="166">
        <v>5</v>
      </c>
      <c r="R28" s="166">
        <v>4</v>
      </c>
      <c r="S28" s="166">
        <v>9</v>
      </c>
      <c r="T28" s="166">
        <v>19</v>
      </c>
      <c r="U28" s="166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6">
        <v>25</v>
      </c>
      <c r="K29" s="167" t="s">
        <v>29</v>
      </c>
      <c r="L29" s="167" t="s">
        <v>29</v>
      </c>
      <c r="M29" s="167" t="s">
        <v>29</v>
      </c>
      <c r="N29" s="167" t="s">
        <v>12</v>
      </c>
      <c r="O29" s="167" t="s">
        <v>12</v>
      </c>
      <c r="Q29" s="166">
        <v>8</v>
      </c>
      <c r="R29" s="166">
        <v>8</v>
      </c>
      <c r="S29" s="166">
        <v>8</v>
      </c>
      <c r="T29" s="166">
        <v>4</v>
      </c>
      <c r="U29" s="166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5" t="s">
        <v>36</v>
      </c>
      <c r="AD29" s="115" t="s">
        <v>7</v>
      </c>
      <c r="AE29" s="115" t="s">
        <v>8</v>
      </c>
      <c r="AF29" s="115" t="s">
        <v>9</v>
      </c>
      <c r="AG29" s="115" t="s">
        <v>10</v>
      </c>
      <c r="AH29" s="115" t="s">
        <v>11</v>
      </c>
      <c r="AI29" s="5"/>
      <c r="AJ29" s="115" t="s">
        <v>36</v>
      </c>
      <c r="AK29" s="115" t="s">
        <v>7</v>
      </c>
      <c r="AL29" s="115" t="s">
        <v>8</v>
      </c>
      <c r="AM29" s="115" t="s">
        <v>9</v>
      </c>
      <c r="AN29" s="115" t="s">
        <v>10</v>
      </c>
      <c r="AO29" s="115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7" t="s">
        <v>31</v>
      </c>
      <c r="L30" s="167" t="s">
        <v>29</v>
      </c>
      <c r="M30" s="167" t="s">
        <v>95</v>
      </c>
      <c r="N30" s="167" t="s">
        <v>30</v>
      </c>
      <c r="O30" s="167" t="s">
        <v>95</v>
      </c>
      <c r="Q30" s="166">
        <v>7</v>
      </c>
      <c r="R30" s="166">
        <v>8</v>
      </c>
      <c r="S30" s="166">
        <v>6</v>
      </c>
      <c r="T30" s="166">
        <v>10</v>
      </c>
      <c r="U30" s="166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2" t="s">
        <v>271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5"/>
      <c r="AJ30" s="172" t="s">
        <v>271</v>
      </c>
      <c r="AK30" s="118">
        <v>0</v>
      </c>
      <c r="AL30" s="118">
        <v>0</v>
      </c>
      <c r="AM30" s="118">
        <v>0</v>
      </c>
      <c r="AN30" s="118">
        <v>0</v>
      </c>
      <c r="AO30" s="118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6">
        <v>27</v>
      </c>
      <c r="K31" s="167" t="s">
        <v>13</v>
      </c>
      <c r="L31" s="167" t="s">
        <v>85</v>
      </c>
      <c r="M31" s="167" t="s">
        <v>31</v>
      </c>
      <c r="N31" s="167" t="s">
        <v>87</v>
      </c>
      <c r="O31" s="167" t="s">
        <v>28</v>
      </c>
      <c r="Q31" s="166">
        <v>5</v>
      </c>
      <c r="R31" s="166">
        <v>18</v>
      </c>
      <c r="S31" s="166">
        <v>7</v>
      </c>
      <c r="T31" s="166">
        <v>19</v>
      </c>
      <c r="U31" s="166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2" t="s">
        <v>14</v>
      </c>
      <c r="AD31" s="172">
        <v>6</v>
      </c>
      <c r="AE31" s="172">
        <v>6</v>
      </c>
      <c r="AF31" s="172">
        <v>6</v>
      </c>
      <c r="AG31" s="172">
        <v>0</v>
      </c>
      <c r="AH31" s="172">
        <v>0</v>
      </c>
      <c r="AI31" s="5"/>
      <c r="AJ31" s="172" t="s">
        <v>14</v>
      </c>
      <c r="AK31" s="172">
        <v>6</v>
      </c>
      <c r="AL31" s="172">
        <v>6</v>
      </c>
      <c r="AM31" s="172">
        <v>6</v>
      </c>
      <c r="AN31" s="172">
        <v>0</v>
      </c>
      <c r="AO31" s="172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7" t="s">
        <v>29</v>
      </c>
      <c r="L32" s="167" t="s">
        <v>81</v>
      </c>
      <c r="M32" s="167" t="s">
        <v>95</v>
      </c>
      <c r="N32" s="167" t="s">
        <v>78</v>
      </c>
      <c r="O32" s="167" t="s">
        <v>28</v>
      </c>
      <c r="Q32" s="166">
        <v>8</v>
      </c>
      <c r="R32" s="166">
        <v>14</v>
      </c>
      <c r="S32" s="166">
        <v>6</v>
      </c>
      <c r="T32" s="166">
        <v>11</v>
      </c>
      <c r="U32" s="166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7" t="s">
        <v>15</v>
      </c>
      <c r="AD32" s="173">
        <v>4</v>
      </c>
      <c r="AE32" s="173">
        <v>17</v>
      </c>
      <c r="AF32" s="173">
        <v>4</v>
      </c>
      <c r="AG32" s="173">
        <v>21</v>
      </c>
      <c r="AH32" s="173">
        <v>22</v>
      </c>
      <c r="AI32" s="5"/>
      <c r="AJ32" s="127" t="s">
        <v>15</v>
      </c>
      <c r="AK32" s="173">
        <v>4</v>
      </c>
      <c r="AL32" s="173">
        <v>17</v>
      </c>
      <c r="AM32" s="173">
        <v>4</v>
      </c>
      <c r="AN32" s="173">
        <v>21</v>
      </c>
      <c r="AO32" s="173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6">
        <v>29</v>
      </c>
      <c r="K33" s="167" t="s">
        <v>15</v>
      </c>
      <c r="L33" s="167" t="s">
        <v>80</v>
      </c>
      <c r="M33" s="167" t="s">
        <v>13</v>
      </c>
      <c r="N33" s="167" t="s">
        <v>16</v>
      </c>
      <c r="O33" s="167" t="s">
        <v>15</v>
      </c>
      <c r="Q33" s="166">
        <v>2</v>
      </c>
      <c r="R33" s="166">
        <v>13</v>
      </c>
      <c r="S33" s="166">
        <v>5</v>
      </c>
      <c r="T33" s="166">
        <v>3</v>
      </c>
      <c r="U33" s="166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7" t="s">
        <v>16</v>
      </c>
      <c r="AD33" s="173">
        <v>4</v>
      </c>
      <c r="AE33" s="173">
        <v>18</v>
      </c>
      <c r="AF33" s="173">
        <v>4</v>
      </c>
      <c r="AG33" s="173">
        <v>20</v>
      </c>
      <c r="AH33" s="173">
        <v>22</v>
      </c>
      <c r="AI33" s="5"/>
      <c r="AJ33" s="127" t="s">
        <v>16</v>
      </c>
      <c r="AK33" s="173">
        <v>4</v>
      </c>
      <c r="AL33" s="173">
        <v>18</v>
      </c>
      <c r="AM33" s="173">
        <v>4</v>
      </c>
      <c r="AN33" s="173">
        <v>20</v>
      </c>
      <c r="AO33" s="173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7" t="s">
        <v>29</v>
      </c>
      <c r="L34" s="167" t="s">
        <v>30</v>
      </c>
      <c r="M34" s="167" t="s">
        <v>29</v>
      </c>
      <c r="N34" s="167" t="s">
        <v>15</v>
      </c>
      <c r="O34" s="167" t="s">
        <v>15</v>
      </c>
      <c r="Q34" s="166">
        <v>8</v>
      </c>
      <c r="R34" s="166">
        <v>10</v>
      </c>
      <c r="S34" s="166">
        <v>8</v>
      </c>
      <c r="T34" s="166">
        <v>2</v>
      </c>
      <c r="U34" s="166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7" t="s">
        <v>12</v>
      </c>
      <c r="AD34" s="173">
        <v>4</v>
      </c>
      <c r="AE34" s="173">
        <v>18</v>
      </c>
      <c r="AF34" s="173">
        <v>4</v>
      </c>
      <c r="AG34" s="173">
        <v>20</v>
      </c>
      <c r="AH34" s="173">
        <v>21</v>
      </c>
      <c r="AI34" s="5"/>
      <c r="AJ34" s="127" t="s">
        <v>12</v>
      </c>
      <c r="AK34" s="173">
        <v>4</v>
      </c>
      <c r="AL34" s="173">
        <v>18</v>
      </c>
      <c r="AM34" s="173">
        <v>4</v>
      </c>
      <c r="AN34" s="173">
        <v>20</v>
      </c>
      <c r="AO34" s="173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6">
        <v>31</v>
      </c>
      <c r="K35" s="167" t="s">
        <v>13</v>
      </c>
      <c r="L35" s="167" t="s">
        <v>30</v>
      </c>
      <c r="M35" s="167" t="s">
        <v>31</v>
      </c>
      <c r="N35" s="167" t="s">
        <v>95</v>
      </c>
      <c r="O35" s="167" t="s">
        <v>23</v>
      </c>
      <c r="Q35" s="166">
        <v>5</v>
      </c>
      <c r="R35" s="166">
        <v>10</v>
      </c>
      <c r="S35" s="166">
        <v>7</v>
      </c>
      <c r="T35" s="166">
        <v>6</v>
      </c>
      <c r="U35" s="166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7" t="s">
        <v>13</v>
      </c>
      <c r="AD35" s="173">
        <v>40</v>
      </c>
      <c r="AE35" s="173">
        <v>14</v>
      </c>
      <c r="AF35" s="173">
        <v>41</v>
      </c>
      <c r="AG35" s="173">
        <v>14</v>
      </c>
      <c r="AH35" s="173">
        <v>21</v>
      </c>
      <c r="AI35" s="5"/>
      <c r="AJ35" s="127" t="s">
        <v>13</v>
      </c>
      <c r="AK35" s="173">
        <v>40</v>
      </c>
      <c r="AL35" s="173">
        <v>14</v>
      </c>
      <c r="AM35" s="173">
        <v>41</v>
      </c>
      <c r="AN35" s="173">
        <v>14</v>
      </c>
      <c r="AO35" s="173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7" t="s">
        <v>31</v>
      </c>
      <c r="L36" s="167" t="s">
        <v>13</v>
      </c>
      <c r="M36" s="167" t="s">
        <v>12</v>
      </c>
      <c r="N36" s="167" t="s">
        <v>95</v>
      </c>
      <c r="O36" s="167" t="s">
        <v>28</v>
      </c>
      <c r="Q36" s="166">
        <v>7</v>
      </c>
      <c r="R36" s="166">
        <v>5</v>
      </c>
      <c r="S36" s="166">
        <v>4</v>
      </c>
      <c r="T36" s="166">
        <v>6</v>
      </c>
      <c r="U36" s="166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7" t="s">
        <v>95</v>
      </c>
      <c r="AD36" s="173">
        <v>40</v>
      </c>
      <c r="AE36" s="173">
        <v>14</v>
      </c>
      <c r="AF36" s="173">
        <v>41</v>
      </c>
      <c r="AG36" s="173">
        <v>14</v>
      </c>
      <c r="AH36" s="173">
        <v>21</v>
      </c>
      <c r="AI36" s="5"/>
      <c r="AJ36" s="127" t="s">
        <v>95</v>
      </c>
      <c r="AK36" s="173">
        <v>40</v>
      </c>
      <c r="AL36" s="173">
        <v>14</v>
      </c>
      <c r="AM36" s="173">
        <v>41</v>
      </c>
      <c r="AN36" s="173">
        <v>14</v>
      </c>
      <c r="AO36" s="173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6">
        <v>33</v>
      </c>
      <c r="K37" s="167" t="s">
        <v>13</v>
      </c>
      <c r="L37" s="167" t="s">
        <v>29</v>
      </c>
      <c r="M37" s="167" t="s">
        <v>29</v>
      </c>
      <c r="N37" s="167" t="s">
        <v>82</v>
      </c>
      <c r="O37" s="167" t="s">
        <v>29</v>
      </c>
      <c r="Q37" s="166">
        <v>5</v>
      </c>
      <c r="R37" s="166">
        <v>8</v>
      </c>
      <c r="S37" s="166">
        <v>8</v>
      </c>
      <c r="T37" s="166">
        <v>16</v>
      </c>
      <c r="U37" s="166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7" t="s">
        <v>31</v>
      </c>
      <c r="AD37" s="173">
        <v>47</v>
      </c>
      <c r="AE37" s="173">
        <v>13</v>
      </c>
      <c r="AF37" s="173">
        <v>41</v>
      </c>
      <c r="AG37" s="173">
        <v>14</v>
      </c>
      <c r="AH37" s="173">
        <v>21</v>
      </c>
      <c r="AI37" s="5"/>
      <c r="AJ37" s="127" t="s">
        <v>31</v>
      </c>
      <c r="AK37" s="173">
        <v>47</v>
      </c>
      <c r="AL37" s="173">
        <v>13</v>
      </c>
      <c r="AM37" s="173">
        <v>41</v>
      </c>
      <c r="AN37" s="173">
        <v>14</v>
      </c>
      <c r="AO37" s="173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7" t="s">
        <v>95</v>
      </c>
      <c r="L38" s="167" t="s">
        <v>79</v>
      </c>
      <c r="M38" s="167" t="s">
        <v>13</v>
      </c>
      <c r="N38" s="167" t="s">
        <v>29</v>
      </c>
      <c r="O38" s="167" t="s">
        <v>16</v>
      </c>
      <c r="Q38" s="166">
        <v>6</v>
      </c>
      <c r="R38" s="166">
        <v>12</v>
      </c>
      <c r="S38" s="166">
        <v>5</v>
      </c>
      <c r="T38" s="166">
        <v>8</v>
      </c>
      <c r="U38" s="166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7" t="s">
        <v>29</v>
      </c>
      <c r="AD38" s="173">
        <v>47</v>
      </c>
      <c r="AE38" s="173">
        <v>13</v>
      </c>
      <c r="AF38" s="173">
        <v>41</v>
      </c>
      <c r="AG38" s="173">
        <v>14</v>
      </c>
      <c r="AH38" s="173">
        <v>21</v>
      </c>
      <c r="AI38" s="5"/>
      <c r="AJ38" s="127" t="s">
        <v>29</v>
      </c>
      <c r="AK38" s="173">
        <v>47</v>
      </c>
      <c r="AL38" s="173">
        <v>13</v>
      </c>
      <c r="AM38" s="173">
        <v>41</v>
      </c>
      <c r="AN38" s="173">
        <v>14</v>
      </c>
      <c r="AO38" s="173">
        <v>21</v>
      </c>
    </row>
    <row r="39" spans="2:41" ht="16.5" customHeight="1">
      <c r="J39" s="166">
        <v>35</v>
      </c>
      <c r="K39" s="167" t="s">
        <v>95</v>
      </c>
      <c r="L39" s="167" t="s">
        <v>31</v>
      </c>
      <c r="M39" s="167" t="s">
        <v>95</v>
      </c>
      <c r="N39" s="167" t="s">
        <v>15</v>
      </c>
      <c r="O39" s="167" t="s">
        <v>30</v>
      </c>
      <c r="Q39" s="166">
        <v>6</v>
      </c>
      <c r="R39" s="166">
        <v>7</v>
      </c>
      <c r="S39" s="166">
        <v>6</v>
      </c>
      <c r="T39" s="166">
        <v>2</v>
      </c>
      <c r="U39" s="166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7" t="s">
        <v>28</v>
      </c>
      <c r="AD39" s="173">
        <v>4</v>
      </c>
      <c r="AE39" s="173">
        <v>17</v>
      </c>
      <c r="AF39" s="173">
        <v>3</v>
      </c>
      <c r="AG39" s="173">
        <v>21</v>
      </c>
      <c r="AH39" s="173">
        <v>21</v>
      </c>
      <c r="AI39" s="5"/>
      <c r="AJ39" s="127" t="s">
        <v>28</v>
      </c>
      <c r="AK39" s="173">
        <v>4</v>
      </c>
      <c r="AL39" s="173">
        <v>17</v>
      </c>
      <c r="AM39" s="173">
        <v>3</v>
      </c>
      <c r="AN39" s="173">
        <v>21</v>
      </c>
      <c r="AO39" s="173">
        <v>21</v>
      </c>
    </row>
    <row r="40" spans="2:41" ht="16.5" customHeight="1">
      <c r="J40" s="23">
        <v>36</v>
      </c>
      <c r="K40" s="167" t="s">
        <v>31</v>
      </c>
      <c r="L40" s="167" t="s">
        <v>82</v>
      </c>
      <c r="M40" s="167" t="s">
        <v>29</v>
      </c>
      <c r="N40" s="167" t="s">
        <v>81</v>
      </c>
      <c r="O40" s="167" t="s">
        <v>15</v>
      </c>
      <c r="Q40" s="166">
        <v>7</v>
      </c>
      <c r="R40" s="166">
        <v>16</v>
      </c>
      <c r="S40" s="166">
        <v>8</v>
      </c>
      <c r="T40" s="166">
        <v>14</v>
      </c>
      <c r="U40" s="166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7" t="s">
        <v>30</v>
      </c>
      <c r="AD40" s="173">
        <v>4</v>
      </c>
      <c r="AE40" s="173">
        <v>17</v>
      </c>
      <c r="AF40" s="173">
        <v>3</v>
      </c>
      <c r="AG40" s="173">
        <v>21</v>
      </c>
      <c r="AH40" s="173">
        <v>21</v>
      </c>
      <c r="AI40" s="5"/>
      <c r="AJ40" s="127" t="s">
        <v>30</v>
      </c>
      <c r="AK40" s="173">
        <v>4</v>
      </c>
      <c r="AL40" s="173">
        <v>17</v>
      </c>
      <c r="AM40" s="173">
        <v>3</v>
      </c>
      <c r="AN40" s="173">
        <v>21</v>
      </c>
      <c r="AO40" s="173">
        <v>21</v>
      </c>
    </row>
    <row r="41" spans="2:41" ht="16.5" customHeight="1">
      <c r="J41" s="166">
        <v>37</v>
      </c>
      <c r="K41" s="167" t="s">
        <v>13</v>
      </c>
      <c r="L41" s="167" t="s">
        <v>82</v>
      </c>
      <c r="M41" s="167" t="s">
        <v>31</v>
      </c>
      <c r="N41" s="167" t="s">
        <v>23</v>
      </c>
      <c r="O41" s="167" t="s">
        <v>28</v>
      </c>
      <c r="Q41" s="166">
        <v>5</v>
      </c>
      <c r="R41" s="166">
        <v>16</v>
      </c>
      <c r="S41" s="166">
        <v>7</v>
      </c>
      <c r="T41" s="166">
        <v>5</v>
      </c>
      <c r="U41" s="166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2" t="s">
        <v>78</v>
      </c>
      <c r="AD41" s="174">
        <v>0</v>
      </c>
      <c r="AE41" s="174">
        <v>8</v>
      </c>
      <c r="AF41" s="174">
        <v>1</v>
      </c>
      <c r="AG41" s="174">
        <v>5</v>
      </c>
      <c r="AH41" s="174">
        <v>0</v>
      </c>
      <c r="AI41" s="5"/>
      <c r="AJ41" s="172" t="s">
        <v>78</v>
      </c>
      <c r="AK41" s="174">
        <v>0</v>
      </c>
      <c r="AL41" s="174">
        <v>8</v>
      </c>
      <c r="AM41" s="174">
        <v>1</v>
      </c>
      <c r="AN41" s="174">
        <v>5</v>
      </c>
      <c r="AO41" s="174">
        <v>0</v>
      </c>
    </row>
    <row r="42" spans="2:41" ht="16.5" customHeight="1">
      <c r="J42" s="23">
        <v>38</v>
      </c>
      <c r="K42" s="167" t="s">
        <v>13</v>
      </c>
      <c r="L42" s="167" t="s">
        <v>30</v>
      </c>
      <c r="M42" s="167" t="s">
        <v>30</v>
      </c>
      <c r="N42" s="167" t="s">
        <v>95</v>
      </c>
      <c r="O42" s="167" t="s">
        <v>13</v>
      </c>
      <c r="Q42" s="166">
        <v>5</v>
      </c>
      <c r="R42" s="166">
        <v>10</v>
      </c>
      <c r="S42" s="166">
        <v>10</v>
      </c>
      <c r="T42" s="166">
        <v>6</v>
      </c>
      <c r="U42" s="166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2" t="s">
        <v>79</v>
      </c>
      <c r="AD42" s="174">
        <v>0</v>
      </c>
      <c r="AE42" s="174">
        <v>8</v>
      </c>
      <c r="AF42" s="174">
        <v>1</v>
      </c>
      <c r="AG42" s="174">
        <v>5</v>
      </c>
      <c r="AH42" s="174">
        <v>0</v>
      </c>
      <c r="AI42" s="5"/>
      <c r="AJ42" s="172" t="s">
        <v>79</v>
      </c>
      <c r="AK42" s="174">
        <v>0</v>
      </c>
      <c r="AL42" s="174">
        <v>8</v>
      </c>
      <c r="AM42" s="174">
        <v>1</v>
      </c>
      <c r="AN42" s="174">
        <v>5</v>
      </c>
      <c r="AO42" s="174">
        <v>0</v>
      </c>
    </row>
    <row r="43" spans="2:41" ht="16.5" customHeight="1">
      <c r="J43" s="166">
        <v>39</v>
      </c>
      <c r="K43" s="167" t="s">
        <v>13</v>
      </c>
      <c r="L43" s="167" t="s">
        <v>13</v>
      </c>
      <c r="M43" s="167" t="s">
        <v>31</v>
      </c>
      <c r="N43" s="167" t="s">
        <v>95</v>
      </c>
      <c r="O43" s="167" t="s">
        <v>13</v>
      </c>
      <c r="Q43" s="166">
        <v>5</v>
      </c>
      <c r="R43" s="166">
        <v>5</v>
      </c>
      <c r="S43" s="166">
        <v>7</v>
      </c>
      <c r="T43" s="166">
        <v>6</v>
      </c>
      <c r="U43" s="166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2" t="s">
        <v>80</v>
      </c>
      <c r="AD43" s="174">
        <v>0</v>
      </c>
      <c r="AE43" s="174">
        <v>8</v>
      </c>
      <c r="AF43" s="174">
        <v>1</v>
      </c>
      <c r="AG43" s="174">
        <v>5</v>
      </c>
      <c r="AH43" s="174">
        <v>0</v>
      </c>
      <c r="AI43" s="5"/>
      <c r="AJ43" s="172" t="s">
        <v>80</v>
      </c>
      <c r="AK43" s="174">
        <v>0</v>
      </c>
      <c r="AL43" s="174">
        <v>8</v>
      </c>
      <c r="AM43" s="174">
        <v>1</v>
      </c>
      <c r="AN43" s="174">
        <v>5</v>
      </c>
      <c r="AO43" s="174">
        <v>0</v>
      </c>
    </row>
    <row r="44" spans="2:41" ht="16.5" customHeight="1">
      <c r="J44" s="23">
        <v>40</v>
      </c>
      <c r="K44" s="167" t="s">
        <v>29</v>
      </c>
      <c r="L44" s="167" t="s">
        <v>16</v>
      </c>
      <c r="M44" s="167" t="s">
        <v>13</v>
      </c>
      <c r="N44" s="167" t="s">
        <v>94</v>
      </c>
      <c r="O44" s="167" t="s">
        <v>31</v>
      </c>
      <c r="Q44" s="166">
        <v>8</v>
      </c>
      <c r="R44" s="166">
        <v>3</v>
      </c>
      <c r="S44" s="166">
        <v>5</v>
      </c>
      <c r="T44" s="166">
        <v>17</v>
      </c>
      <c r="U44" s="166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2" t="s">
        <v>81</v>
      </c>
      <c r="AD44" s="174">
        <v>0</v>
      </c>
      <c r="AE44" s="174">
        <v>5</v>
      </c>
      <c r="AF44" s="174">
        <v>4</v>
      </c>
      <c r="AG44" s="174">
        <v>4</v>
      </c>
      <c r="AH44" s="174">
        <v>0</v>
      </c>
      <c r="AI44" s="5"/>
      <c r="AJ44" s="172" t="s">
        <v>81</v>
      </c>
      <c r="AK44" s="174">
        <v>0</v>
      </c>
      <c r="AL44" s="174">
        <v>5</v>
      </c>
      <c r="AM44" s="174">
        <v>4</v>
      </c>
      <c r="AN44" s="174">
        <v>4</v>
      </c>
      <c r="AO44" s="174">
        <v>0</v>
      </c>
    </row>
    <row r="45" spans="2:41" ht="16.5" customHeight="1">
      <c r="J45" s="166">
        <v>41</v>
      </c>
      <c r="K45" s="167" t="s">
        <v>95</v>
      </c>
      <c r="L45" s="167" t="s">
        <v>30</v>
      </c>
      <c r="M45" s="167" t="s">
        <v>95</v>
      </c>
      <c r="N45" s="167" t="s">
        <v>15</v>
      </c>
      <c r="O45" s="167" t="s">
        <v>13</v>
      </c>
      <c r="Q45" s="166">
        <v>6</v>
      </c>
      <c r="R45" s="166">
        <v>10</v>
      </c>
      <c r="S45" s="166">
        <v>6</v>
      </c>
      <c r="T45" s="166">
        <v>2</v>
      </c>
      <c r="U45" s="166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2" t="s">
        <v>96</v>
      </c>
      <c r="AD45" s="174">
        <v>0</v>
      </c>
      <c r="AE45" s="174">
        <v>5</v>
      </c>
      <c r="AF45" s="174">
        <v>4</v>
      </c>
      <c r="AG45" s="174">
        <v>4</v>
      </c>
      <c r="AH45" s="174">
        <v>0</v>
      </c>
      <c r="AI45" s="5"/>
      <c r="AJ45" s="172" t="s">
        <v>96</v>
      </c>
      <c r="AK45" s="174">
        <v>0</v>
      </c>
      <c r="AL45" s="174">
        <v>5</v>
      </c>
      <c r="AM45" s="174">
        <v>4</v>
      </c>
      <c r="AN45" s="174">
        <v>4</v>
      </c>
      <c r="AO45" s="174">
        <v>0</v>
      </c>
    </row>
    <row r="46" spans="2:41" ht="16.5" customHeight="1">
      <c r="J46" s="23">
        <v>42</v>
      </c>
      <c r="K46" s="167" t="s">
        <v>95</v>
      </c>
      <c r="L46" s="167" t="s">
        <v>13</v>
      </c>
      <c r="M46" s="167" t="s">
        <v>31</v>
      </c>
      <c r="N46" s="167" t="s">
        <v>16</v>
      </c>
      <c r="O46" s="167" t="s">
        <v>30</v>
      </c>
      <c r="Q46" s="166">
        <v>6</v>
      </c>
      <c r="R46" s="166">
        <v>5</v>
      </c>
      <c r="S46" s="166">
        <v>7</v>
      </c>
      <c r="T46" s="166">
        <v>3</v>
      </c>
      <c r="U46" s="166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2" t="s">
        <v>82</v>
      </c>
      <c r="AD46" s="174">
        <v>0</v>
      </c>
      <c r="AE46" s="174">
        <v>5</v>
      </c>
      <c r="AF46" s="174">
        <v>4</v>
      </c>
      <c r="AG46" s="174">
        <v>4</v>
      </c>
      <c r="AH46" s="174">
        <v>0</v>
      </c>
      <c r="AI46" s="5"/>
      <c r="AJ46" s="172" t="s">
        <v>82</v>
      </c>
      <c r="AK46" s="174">
        <v>0</v>
      </c>
      <c r="AL46" s="174">
        <v>5</v>
      </c>
      <c r="AM46" s="174">
        <v>4</v>
      </c>
      <c r="AN46" s="174">
        <v>4</v>
      </c>
      <c r="AO46" s="174">
        <v>0</v>
      </c>
    </row>
    <row r="47" spans="2:41" ht="16.5" customHeight="1">
      <c r="J47" s="166">
        <v>43</v>
      </c>
      <c r="K47" s="167" t="s">
        <v>95</v>
      </c>
      <c r="L47" s="167" t="s">
        <v>85</v>
      </c>
      <c r="M47" s="167" t="s">
        <v>29</v>
      </c>
      <c r="N47" s="167" t="s">
        <v>16</v>
      </c>
      <c r="O47" s="167" t="s">
        <v>23</v>
      </c>
      <c r="Q47" s="166">
        <v>6</v>
      </c>
      <c r="R47" s="166">
        <v>18</v>
      </c>
      <c r="S47" s="166">
        <v>8</v>
      </c>
      <c r="T47" s="166">
        <v>3</v>
      </c>
      <c r="U47" s="166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2" t="s">
        <v>94</v>
      </c>
      <c r="AD47" s="174">
        <v>0</v>
      </c>
      <c r="AE47" s="174">
        <v>5</v>
      </c>
      <c r="AF47" s="174">
        <v>4</v>
      </c>
      <c r="AG47" s="174">
        <v>4</v>
      </c>
      <c r="AH47" s="174">
        <v>0</v>
      </c>
      <c r="AI47" s="5"/>
      <c r="AJ47" s="172" t="s">
        <v>94</v>
      </c>
      <c r="AK47" s="174">
        <v>0</v>
      </c>
      <c r="AL47" s="174">
        <v>5</v>
      </c>
      <c r="AM47" s="174">
        <v>4</v>
      </c>
      <c r="AN47" s="174">
        <v>4</v>
      </c>
      <c r="AO47" s="174">
        <v>0</v>
      </c>
    </row>
    <row r="48" spans="2:41" ht="16.5" customHeight="1">
      <c r="J48" s="23">
        <v>44</v>
      </c>
      <c r="K48" s="167" t="s">
        <v>13</v>
      </c>
      <c r="L48" s="167" t="s">
        <v>14</v>
      </c>
      <c r="M48" s="167" t="s">
        <v>31</v>
      </c>
      <c r="N48" s="167" t="s">
        <v>15</v>
      </c>
      <c r="O48" s="167" t="s">
        <v>13</v>
      </c>
      <c r="Q48" s="166">
        <v>5</v>
      </c>
      <c r="R48" s="166">
        <v>1</v>
      </c>
      <c r="S48" s="166">
        <v>7</v>
      </c>
      <c r="T48" s="166">
        <v>2</v>
      </c>
      <c r="U48" s="166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2" t="s">
        <v>85</v>
      </c>
      <c r="AD48" s="174">
        <v>0</v>
      </c>
      <c r="AE48" s="174">
        <v>9</v>
      </c>
      <c r="AF48" s="174">
        <v>1</v>
      </c>
      <c r="AG48" s="174">
        <v>5</v>
      </c>
      <c r="AH48" s="174">
        <v>0</v>
      </c>
      <c r="AI48" s="5"/>
      <c r="AJ48" s="172" t="s">
        <v>85</v>
      </c>
      <c r="AK48" s="174">
        <v>0</v>
      </c>
      <c r="AL48" s="174">
        <v>9</v>
      </c>
      <c r="AM48" s="174">
        <v>1</v>
      </c>
      <c r="AN48" s="174">
        <v>5</v>
      </c>
      <c r="AO48" s="174">
        <v>0</v>
      </c>
    </row>
    <row r="49" spans="10:41" ht="16.5" customHeight="1">
      <c r="J49" s="166">
        <v>45</v>
      </c>
      <c r="K49" s="167" t="s">
        <v>29</v>
      </c>
      <c r="L49" s="167" t="s">
        <v>12</v>
      </c>
      <c r="M49" s="167" t="s">
        <v>95</v>
      </c>
      <c r="N49" s="167" t="s">
        <v>30</v>
      </c>
      <c r="O49" s="167" t="s">
        <v>12</v>
      </c>
      <c r="Q49" s="166">
        <v>8</v>
      </c>
      <c r="R49" s="166">
        <v>4</v>
      </c>
      <c r="S49" s="166">
        <v>6</v>
      </c>
      <c r="T49" s="166">
        <v>10</v>
      </c>
      <c r="U49" s="166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2" t="s">
        <v>87</v>
      </c>
      <c r="AD49" s="174">
        <v>0</v>
      </c>
      <c r="AE49" s="174">
        <v>9</v>
      </c>
      <c r="AF49" s="174">
        <v>1</v>
      </c>
      <c r="AG49" s="174">
        <v>5</v>
      </c>
      <c r="AH49" s="174">
        <v>0</v>
      </c>
      <c r="AI49" s="5"/>
      <c r="AJ49" s="172" t="s">
        <v>87</v>
      </c>
      <c r="AK49" s="174">
        <v>0</v>
      </c>
      <c r="AL49" s="174">
        <v>9</v>
      </c>
      <c r="AM49" s="174">
        <v>1</v>
      </c>
      <c r="AN49" s="174">
        <v>5</v>
      </c>
      <c r="AO49" s="174">
        <v>0</v>
      </c>
    </row>
    <row r="50" spans="10:41" ht="16.5" customHeight="1">
      <c r="J50" s="23">
        <v>46</v>
      </c>
      <c r="K50" s="167" t="s">
        <v>31</v>
      </c>
      <c r="L50" s="167" t="s">
        <v>15</v>
      </c>
      <c r="M50" s="167" t="s">
        <v>31</v>
      </c>
      <c r="N50" s="167" t="s">
        <v>16</v>
      </c>
      <c r="O50" s="167" t="s">
        <v>30</v>
      </c>
      <c r="Q50" s="166">
        <v>7</v>
      </c>
      <c r="R50" s="166">
        <v>2</v>
      </c>
      <c r="S50" s="166">
        <v>7</v>
      </c>
      <c r="T50" s="166">
        <v>3</v>
      </c>
      <c r="U50" s="166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7">
        <v>200</v>
      </c>
      <c r="AE50" s="97">
        <v>209</v>
      </c>
      <c r="AF50" s="97">
        <v>209</v>
      </c>
      <c r="AG50" s="97">
        <v>209</v>
      </c>
      <c r="AH50" s="97">
        <v>200</v>
      </c>
      <c r="AI50" s="5"/>
      <c r="AK50" s="97">
        <v>200</v>
      </c>
      <c r="AL50" s="97">
        <v>209</v>
      </c>
      <c r="AM50" s="97">
        <v>209</v>
      </c>
      <c r="AN50" s="97">
        <v>209</v>
      </c>
      <c r="AO50" s="97">
        <v>200</v>
      </c>
    </row>
    <row r="51" spans="10:41" ht="16.5" customHeight="1">
      <c r="J51" s="166">
        <v>47</v>
      </c>
      <c r="K51" s="167" t="s">
        <v>14</v>
      </c>
      <c r="L51" s="167" t="s">
        <v>15</v>
      </c>
      <c r="M51" s="167" t="s">
        <v>16</v>
      </c>
      <c r="N51" s="167" t="s">
        <v>15</v>
      </c>
      <c r="O51" s="167" t="s">
        <v>28</v>
      </c>
      <c r="Q51" s="166">
        <v>1</v>
      </c>
      <c r="R51" s="166">
        <v>2</v>
      </c>
      <c r="S51" s="166">
        <v>3</v>
      </c>
      <c r="T51" s="166">
        <v>2</v>
      </c>
      <c r="U51" s="166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7" t="s">
        <v>29</v>
      </c>
      <c r="L52" s="167" t="s">
        <v>13</v>
      </c>
      <c r="M52" s="167" t="s">
        <v>31</v>
      </c>
      <c r="N52" s="167" t="s">
        <v>31</v>
      </c>
      <c r="O52" s="167" t="s">
        <v>15</v>
      </c>
      <c r="Q52" s="166">
        <v>8</v>
      </c>
      <c r="R52" s="166">
        <v>5</v>
      </c>
      <c r="S52" s="166">
        <v>7</v>
      </c>
      <c r="T52" s="166">
        <v>7</v>
      </c>
      <c r="U52" s="166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6">
        <v>49</v>
      </c>
      <c r="K53" s="167" t="s">
        <v>31</v>
      </c>
      <c r="L53" s="167" t="s">
        <v>29</v>
      </c>
      <c r="M53" s="167" t="s">
        <v>31</v>
      </c>
      <c r="N53" s="167" t="s">
        <v>28</v>
      </c>
      <c r="O53" s="167" t="s">
        <v>31</v>
      </c>
      <c r="Q53" s="166">
        <v>7</v>
      </c>
      <c r="R53" s="166">
        <v>8</v>
      </c>
      <c r="S53" s="166">
        <v>7</v>
      </c>
      <c r="T53" s="166">
        <v>9</v>
      </c>
      <c r="U53" s="166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5" t="s">
        <v>36</v>
      </c>
      <c r="AD53" s="115" t="s">
        <v>7</v>
      </c>
      <c r="AE53" s="115" t="s">
        <v>8</v>
      </c>
      <c r="AF53" s="115" t="s">
        <v>9</v>
      </c>
      <c r="AG53" s="115" t="s">
        <v>10</v>
      </c>
      <c r="AH53" s="115" t="s">
        <v>11</v>
      </c>
      <c r="AI53" s="5"/>
      <c r="AJ53" s="115" t="s">
        <v>36</v>
      </c>
      <c r="AK53" s="115" t="s">
        <v>7</v>
      </c>
      <c r="AL53" s="115" t="s">
        <v>8</v>
      </c>
      <c r="AM53" s="115" t="s">
        <v>9</v>
      </c>
      <c r="AN53" s="115" t="s">
        <v>10</v>
      </c>
      <c r="AO53" s="115" t="s">
        <v>11</v>
      </c>
    </row>
    <row r="54" spans="10:41" ht="16.5" customHeight="1">
      <c r="J54" s="23">
        <v>50</v>
      </c>
      <c r="K54" s="167" t="s">
        <v>31</v>
      </c>
      <c r="L54" s="167" t="s">
        <v>29</v>
      </c>
      <c r="M54" s="167" t="s">
        <v>31</v>
      </c>
      <c r="N54" s="167" t="s">
        <v>28</v>
      </c>
      <c r="O54" s="167" t="s">
        <v>12</v>
      </c>
      <c r="Q54" s="166">
        <v>7</v>
      </c>
      <c r="R54" s="166">
        <v>8</v>
      </c>
      <c r="S54" s="166">
        <v>7</v>
      </c>
      <c r="T54" s="166">
        <v>9</v>
      </c>
      <c r="U54" s="166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2" t="s">
        <v>271</v>
      </c>
      <c r="AD54" s="118">
        <v>0</v>
      </c>
      <c r="AE54" s="118">
        <v>0</v>
      </c>
      <c r="AF54" s="118">
        <v>0</v>
      </c>
      <c r="AG54" s="118">
        <v>0</v>
      </c>
      <c r="AH54" s="118">
        <v>0</v>
      </c>
      <c r="AI54" s="5"/>
      <c r="AJ54" s="172" t="s">
        <v>271</v>
      </c>
      <c r="AK54" s="118">
        <v>0</v>
      </c>
      <c r="AL54" s="118">
        <v>0</v>
      </c>
      <c r="AM54" s="118">
        <v>0</v>
      </c>
      <c r="AN54" s="118">
        <v>0</v>
      </c>
      <c r="AO54" s="118">
        <v>0</v>
      </c>
    </row>
    <row r="55" spans="10:41" ht="16.5" customHeight="1">
      <c r="J55" s="166">
        <v>51</v>
      </c>
      <c r="K55" s="167" t="s">
        <v>95</v>
      </c>
      <c r="L55" s="167" t="s">
        <v>29</v>
      </c>
      <c r="M55" s="167" t="s">
        <v>29</v>
      </c>
      <c r="N55" s="167" t="s">
        <v>81</v>
      </c>
      <c r="O55" s="167" t="s">
        <v>15</v>
      </c>
      <c r="Q55" s="166">
        <v>6</v>
      </c>
      <c r="R55" s="166">
        <v>8</v>
      </c>
      <c r="S55" s="166">
        <v>8</v>
      </c>
      <c r="T55" s="166">
        <v>14</v>
      </c>
      <c r="U55" s="166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2" t="s">
        <v>14</v>
      </c>
      <c r="AD55" s="172">
        <v>6</v>
      </c>
      <c r="AE55" s="172">
        <v>6</v>
      </c>
      <c r="AF55" s="172">
        <v>6</v>
      </c>
      <c r="AG55" s="172">
        <v>0</v>
      </c>
      <c r="AH55" s="172">
        <v>0</v>
      </c>
      <c r="AI55" s="5"/>
      <c r="AJ55" s="172" t="s">
        <v>14</v>
      </c>
      <c r="AK55" s="172">
        <v>6</v>
      </c>
      <c r="AL55" s="172">
        <v>6</v>
      </c>
      <c r="AM55" s="172">
        <v>6</v>
      </c>
      <c r="AN55" s="172">
        <v>0</v>
      </c>
      <c r="AO55" s="172">
        <v>0</v>
      </c>
    </row>
    <row r="56" spans="10:41" ht="16.5" customHeight="1">
      <c r="J56" s="23">
        <v>52</v>
      </c>
      <c r="K56" s="167" t="s">
        <v>29</v>
      </c>
      <c r="L56" s="167" t="s">
        <v>28</v>
      </c>
      <c r="M56" s="167" t="s">
        <v>31</v>
      </c>
      <c r="N56" s="167" t="s">
        <v>12</v>
      </c>
      <c r="O56" s="167" t="s">
        <v>13</v>
      </c>
      <c r="Q56" s="166">
        <v>8</v>
      </c>
      <c r="R56" s="166">
        <v>9</v>
      </c>
      <c r="S56" s="166">
        <v>7</v>
      </c>
      <c r="T56" s="166">
        <v>4</v>
      </c>
      <c r="U56" s="166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7" t="s">
        <v>15</v>
      </c>
      <c r="AD56" s="173">
        <v>4</v>
      </c>
      <c r="AE56" s="173">
        <v>17</v>
      </c>
      <c r="AF56" s="173">
        <v>4</v>
      </c>
      <c r="AG56" s="173">
        <v>21</v>
      </c>
      <c r="AH56" s="173">
        <v>22</v>
      </c>
      <c r="AI56" s="5"/>
      <c r="AJ56" s="127" t="s">
        <v>15</v>
      </c>
      <c r="AK56" s="173">
        <v>4</v>
      </c>
      <c r="AL56" s="173">
        <v>17</v>
      </c>
      <c r="AM56" s="173">
        <v>4</v>
      </c>
      <c r="AN56" s="173">
        <v>21</v>
      </c>
      <c r="AO56" s="173">
        <v>22</v>
      </c>
    </row>
    <row r="57" spans="10:41" ht="16.5" customHeight="1">
      <c r="J57" s="166">
        <v>53</v>
      </c>
      <c r="K57" s="167" t="s">
        <v>31</v>
      </c>
      <c r="L57" s="167" t="s">
        <v>28</v>
      </c>
      <c r="M57" s="167" t="s">
        <v>95</v>
      </c>
      <c r="N57" s="167" t="s">
        <v>12</v>
      </c>
      <c r="O57" s="167" t="s">
        <v>16</v>
      </c>
      <c r="Q57" s="166">
        <v>7</v>
      </c>
      <c r="R57" s="166">
        <v>9</v>
      </c>
      <c r="S57" s="166">
        <v>6</v>
      </c>
      <c r="T57" s="166">
        <v>4</v>
      </c>
      <c r="U57" s="166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7" t="s">
        <v>16</v>
      </c>
      <c r="AD57" s="173">
        <v>4</v>
      </c>
      <c r="AE57" s="173">
        <v>18</v>
      </c>
      <c r="AF57" s="173">
        <v>4</v>
      </c>
      <c r="AG57" s="173">
        <v>20</v>
      </c>
      <c r="AH57" s="173">
        <v>22</v>
      </c>
      <c r="AI57" s="5"/>
      <c r="AJ57" s="127" t="s">
        <v>16</v>
      </c>
      <c r="AK57" s="173">
        <v>4</v>
      </c>
      <c r="AL57" s="173">
        <v>18</v>
      </c>
      <c r="AM57" s="173">
        <v>4</v>
      </c>
      <c r="AN57" s="173">
        <v>20</v>
      </c>
      <c r="AO57" s="173">
        <v>22</v>
      </c>
    </row>
    <row r="58" spans="10:41" ht="16.5" customHeight="1">
      <c r="J58" s="23">
        <v>54</v>
      </c>
      <c r="K58" s="167" t="s">
        <v>31</v>
      </c>
      <c r="L58" s="167" t="s">
        <v>12</v>
      </c>
      <c r="M58" s="167" t="s">
        <v>29</v>
      </c>
      <c r="N58" s="167" t="s">
        <v>78</v>
      </c>
      <c r="O58" s="167" t="s">
        <v>15</v>
      </c>
      <c r="Q58" s="166">
        <v>7</v>
      </c>
      <c r="R58" s="166">
        <v>4</v>
      </c>
      <c r="S58" s="166">
        <v>8</v>
      </c>
      <c r="T58" s="166">
        <v>11</v>
      </c>
      <c r="U58" s="166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7" t="s">
        <v>12</v>
      </c>
      <c r="AD58" s="173">
        <v>4</v>
      </c>
      <c r="AE58" s="173">
        <v>18</v>
      </c>
      <c r="AF58" s="173">
        <v>4</v>
      </c>
      <c r="AG58" s="173">
        <v>20</v>
      </c>
      <c r="AH58" s="173">
        <v>21</v>
      </c>
      <c r="AI58" s="5"/>
      <c r="AJ58" s="127" t="s">
        <v>12</v>
      </c>
      <c r="AK58" s="173">
        <v>4</v>
      </c>
      <c r="AL58" s="173">
        <v>18</v>
      </c>
      <c r="AM58" s="173">
        <v>4</v>
      </c>
      <c r="AN58" s="173">
        <v>20</v>
      </c>
      <c r="AO58" s="173">
        <v>21</v>
      </c>
    </row>
    <row r="59" spans="10:41" ht="16.5" customHeight="1">
      <c r="J59" s="166">
        <v>55</v>
      </c>
      <c r="K59" s="167" t="s">
        <v>31</v>
      </c>
      <c r="L59" s="167" t="s">
        <v>12</v>
      </c>
      <c r="M59" s="167" t="s">
        <v>29</v>
      </c>
      <c r="N59" s="167" t="s">
        <v>12</v>
      </c>
      <c r="O59" s="167" t="s">
        <v>29</v>
      </c>
      <c r="Q59" s="166">
        <v>7</v>
      </c>
      <c r="R59" s="166">
        <v>4</v>
      </c>
      <c r="S59" s="166">
        <v>8</v>
      </c>
      <c r="T59" s="166">
        <v>4</v>
      </c>
      <c r="U59" s="166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7" t="s">
        <v>13</v>
      </c>
      <c r="AD59" s="173">
        <v>40</v>
      </c>
      <c r="AE59" s="173">
        <v>14</v>
      </c>
      <c r="AF59" s="173">
        <v>41</v>
      </c>
      <c r="AG59" s="173">
        <v>14</v>
      </c>
      <c r="AH59" s="173">
        <v>21</v>
      </c>
      <c r="AI59" s="5"/>
      <c r="AJ59" s="127" t="s">
        <v>13</v>
      </c>
      <c r="AK59" s="173">
        <v>40</v>
      </c>
      <c r="AL59" s="173">
        <v>14</v>
      </c>
      <c r="AM59" s="173">
        <v>41</v>
      </c>
      <c r="AN59" s="173">
        <v>14</v>
      </c>
      <c r="AO59" s="173">
        <v>21</v>
      </c>
    </row>
    <row r="60" spans="10:41" ht="16.5" customHeight="1">
      <c r="J60" s="23">
        <v>56</v>
      </c>
      <c r="K60" s="167" t="s">
        <v>13</v>
      </c>
      <c r="L60" s="167" t="s">
        <v>81</v>
      </c>
      <c r="M60" s="167" t="s">
        <v>29</v>
      </c>
      <c r="N60" s="167" t="s">
        <v>29</v>
      </c>
      <c r="O60" s="167" t="s">
        <v>30</v>
      </c>
      <c r="Q60" s="166">
        <v>5</v>
      </c>
      <c r="R60" s="166">
        <v>14</v>
      </c>
      <c r="S60" s="166">
        <v>8</v>
      </c>
      <c r="T60" s="166">
        <v>8</v>
      </c>
      <c r="U60" s="166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7" t="s">
        <v>95</v>
      </c>
      <c r="AD60" s="173">
        <v>40</v>
      </c>
      <c r="AE60" s="173">
        <v>14</v>
      </c>
      <c r="AF60" s="173">
        <v>41</v>
      </c>
      <c r="AG60" s="173">
        <v>14</v>
      </c>
      <c r="AH60" s="173">
        <v>21</v>
      </c>
      <c r="AI60" s="5"/>
      <c r="AJ60" s="127" t="s">
        <v>95</v>
      </c>
      <c r="AK60" s="173">
        <v>40</v>
      </c>
      <c r="AL60" s="173">
        <v>14</v>
      </c>
      <c r="AM60" s="173">
        <v>41</v>
      </c>
      <c r="AN60" s="173">
        <v>14</v>
      </c>
      <c r="AO60" s="173">
        <v>21</v>
      </c>
    </row>
    <row r="61" spans="10:41">
      <c r="J61" s="166">
        <v>57</v>
      </c>
      <c r="K61" s="167" t="s">
        <v>95</v>
      </c>
      <c r="L61" s="167" t="s">
        <v>81</v>
      </c>
      <c r="M61" s="167" t="s">
        <v>95</v>
      </c>
      <c r="N61" s="167" t="s">
        <v>12</v>
      </c>
      <c r="O61" s="167" t="s">
        <v>30</v>
      </c>
      <c r="Q61" s="166">
        <v>6</v>
      </c>
      <c r="R61" s="166">
        <v>14</v>
      </c>
      <c r="S61" s="166">
        <v>6</v>
      </c>
      <c r="T61" s="166">
        <v>4</v>
      </c>
      <c r="U61" s="166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7" t="s">
        <v>31</v>
      </c>
      <c r="AD61" s="173">
        <v>47</v>
      </c>
      <c r="AE61" s="173">
        <v>13</v>
      </c>
      <c r="AF61" s="173">
        <v>41</v>
      </c>
      <c r="AG61" s="173">
        <v>14</v>
      </c>
      <c r="AH61" s="173">
        <v>21</v>
      </c>
      <c r="AI61" s="5"/>
      <c r="AJ61" s="127" t="s">
        <v>31</v>
      </c>
      <c r="AK61" s="173">
        <v>47</v>
      </c>
      <c r="AL61" s="173">
        <v>13</v>
      </c>
      <c r="AM61" s="173">
        <v>41</v>
      </c>
      <c r="AN61" s="173">
        <v>14</v>
      </c>
      <c r="AO61" s="173">
        <v>21</v>
      </c>
    </row>
    <row r="62" spans="10:41">
      <c r="J62" s="23">
        <v>58</v>
      </c>
      <c r="K62" s="167" t="s">
        <v>30</v>
      </c>
      <c r="L62" s="167" t="s">
        <v>28</v>
      </c>
      <c r="M62" s="167" t="s">
        <v>95</v>
      </c>
      <c r="N62" s="167" t="s">
        <v>94</v>
      </c>
      <c r="O62" s="167" t="s">
        <v>16</v>
      </c>
      <c r="Q62" s="166">
        <v>10</v>
      </c>
      <c r="R62" s="166">
        <v>9</v>
      </c>
      <c r="S62" s="166">
        <v>6</v>
      </c>
      <c r="T62" s="166">
        <v>17</v>
      </c>
      <c r="U62" s="166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7" t="s">
        <v>29</v>
      </c>
      <c r="AD62" s="173">
        <v>47</v>
      </c>
      <c r="AE62" s="173">
        <v>13</v>
      </c>
      <c r="AF62" s="173">
        <v>41</v>
      </c>
      <c r="AG62" s="173">
        <v>14</v>
      </c>
      <c r="AH62" s="173">
        <v>21</v>
      </c>
      <c r="AI62" s="5"/>
      <c r="AJ62" s="127" t="s">
        <v>29</v>
      </c>
      <c r="AK62" s="173">
        <v>47</v>
      </c>
      <c r="AL62" s="173">
        <v>13</v>
      </c>
      <c r="AM62" s="173">
        <v>41</v>
      </c>
      <c r="AN62" s="173">
        <v>14</v>
      </c>
      <c r="AO62" s="173">
        <v>21</v>
      </c>
    </row>
    <row r="63" spans="10:41" ht="16.5" customHeight="1">
      <c r="J63" s="166">
        <v>59</v>
      </c>
      <c r="K63" s="167" t="s">
        <v>29</v>
      </c>
      <c r="L63" s="167" t="s">
        <v>80</v>
      </c>
      <c r="M63" s="167" t="s">
        <v>14</v>
      </c>
      <c r="N63" s="167" t="s">
        <v>85</v>
      </c>
      <c r="O63" s="167" t="s">
        <v>13</v>
      </c>
      <c r="Q63" s="166">
        <v>8</v>
      </c>
      <c r="R63" s="166">
        <v>13</v>
      </c>
      <c r="S63" s="166">
        <v>1</v>
      </c>
      <c r="T63" s="166">
        <v>18</v>
      </c>
      <c r="U63" s="166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7" t="s">
        <v>28</v>
      </c>
      <c r="AD63" s="173">
        <v>4</v>
      </c>
      <c r="AE63" s="173">
        <v>17</v>
      </c>
      <c r="AF63" s="173">
        <v>3</v>
      </c>
      <c r="AG63" s="173">
        <v>21</v>
      </c>
      <c r="AH63" s="173">
        <v>21</v>
      </c>
      <c r="AI63" s="5"/>
      <c r="AJ63" s="127" t="s">
        <v>28</v>
      </c>
      <c r="AK63" s="173">
        <v>4</v>
      </c>
      <c r="AL63" s="173">
        <v>17</v>
      </c>
      <c r="AM63" s="173">
        <v>3</v>
      </c>
      <c r="AN63" s="173">
        <v>21</v>
      </c>
      <c r="AO63" s="173">
        <v>21</v>
      </c>
    </row>
    <row r="64" spans="10:41" ht="16.5" customHeight="1">
      <c r="J64" s="23">
        <v>60</v>
      </c>
      <c r="K64" s="167" t="s">
        <v>95</v>
      </c>
      <c r="L64" s="167" t="s">
        <v>28</v>
      </c>
      <c r="M64" s="167" t="s">
        <v>13</v>
      </c>
      <c r="N64" s="167" t="s">
        <v>12</v>
      </c>
      <c r="O64" s="167" t="s">
        <v>28</v>
      </c>
      <c r="Q64" s="166">
        <v>6</v>
      </c>
      <c r="R64" s="166">
        <v>9</v>
      </c>
      <c r="S64" s="166">
        <v>5</v>
      </c>
      <c r="T64" s="166">
        <v>4</v>
      </c>
      <c r="U64" s="166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7" t="s">
        <v>30</v>
      </c>
      <c r="AD64" s="173">
        <v>4</v>
      </c>
      <c r="AE64" s="173">
        <v>17</v>
      </c>
      <c r="AF64" s="173">
        <v>3</v>
      </c>
      <c r="AG64" s="173">
        <v>21</v>
      </c>
      <c r="AH64" s="173">
        <v>21</v>
      </c>
      <c r="AI64" s="5"/>
      <c r="AJ64" s="127" t="s">
        <v>30</v>
      </c>
      <c r="AK64" s="173">
        <v>4</v>
      </c>
      <c r="AL64" s="173">
        <v>17</v>
      </c>
      <c r="AM64" s="173">
        <v>3</v>
      </c>
      <c r="AN64" s="173">
        <v>21</v>
      </c>
      <c r="AO64" s="173">
        <v>21</v>
      </c>
    </row>
    <row r="65" spans="10:41" ht="16.5" customHeight="1">
      <c r="J65" s="166">
        <v>61</v>
      </c>
      <c r="K65" s="167" t="s">
        <v>31</v>
      </c>
      <c r="L65" s="167" t="s">
        <v>30</v>
      </c>
      <c r="M65" s="167" t="s">
        <v>81</v>
      </c>
      <c r="N65" s="167" t="s">
        <v>16</v>
      </c>
      <c r="O65" s="167" t="s">
        <v>29</v>
      </c>
      <c r="Q65" s="166">
        <v>7</v>
      </c>
      <c r="R65" s="166">
        <v>10</v>
      </c>
      <c r="S65" s="166">
        <v>14</v>
      </c>
      <c r="T65" s="166">
        <v>3</v>
      </c>
      <c r="U65" s="166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2" t="s">
        <v>78</v>
      </c>
      <c r="AD65" s="174">
        <v>0</v>
      </c>
      <c r="AE65" s="174">
        <v>8</v>
      </c>
      <c r="AF65" s="174">
        <v>1</v>
      </c>
      <c r="AG65" s="174">
        <v>5</v>
      </c>
      <c r="AH65" s="174">
        <v>0</v>
      </c>
      <c r="AI65" s="5"/>
      <c r="AJ65" s="172" t="s">
        <v>78</v>
      </c>
      <c r="AK65" s="174">
        <v>0</v>
      </c>
      <c r="AL65" s="174">
        <v>8</v>
      </c>
      <c r="AM65" s="174">
        <v>1</v>
      </c>
      <c r="AN65" s="174">
        <v>5</v>
      </c>
      <c r="AO65" s="174">
        <v>0</v>
      </c>
    </row>
    <row r="66" spans="10:41" ht="16.5" customHeight="1">
      <c r="J66" s="23">
        <v>62</v>
      </c>
      <c r="K66" s="167" t="s">
        <v>15</v>
      </c>
      <c r="L66" s="167" t="s">
        <v>16</v>
      </c>
      <c r="M66" s="167" t="s">
        <v>13</v>
      </c>
      <c r="N66" s="167" t="s">
        <v>28</v>
      </c>
      <c r="O66" s="167" t="s">
        <v>28</v>
      </c>
      <c r="Q66" s="166">
        <v>2</v>
      </c>
      <c r="R66" s="166">
        <v>3</v>
      </c>
      <c r="S66" s="166">
        <v>5</v>
      </c>
      <c r="T66" s="166">
        <v>9</v>
      </c>
      <c r="U66" s="166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2" t="s">
        <v>79</v>
      </c>
      <c r="AD66" s="174">
        <v>0</v>
      </c>
      <c r="AE66" s="174">
        <v>8</v>
      </c>
      <c r="AF66" s="174">
        <v>1</v>
      </c>
      <c r="AG66" s="174">
        <v>5</v>
      </c>
      <c r="AH66" s="174">
        <v>0</v>
      </c>
      <c r="AI66" s="5"/>
      <c r="AJ66" s="172" t="s">
        <v>79</v>
      </c>
      <c r="AK66" s="174">
        <v>0</v>
      </c>
      <c r="AL66" s="174">
        <v>8</v>
      </c>
      <c r="AM66" s="174">
        <v>1</v>
      </c>
      <c r="AN66" s="174">
        <v>5</v>
      </c>
      <c r="AO66" s="174">
        <v>0</v>
      </c>
    </row>
    <row r="67" spans="10:41" ht="16.5" customHeight="1">
      <c r="J67" s="166">
        <v>63</v>
      </c>
      <c r="K67" s="167" t="s">
        <v>31</v>
      </c>
      <c r="L67" s="167" t="s">
        <v>85</v>
      </c>
      <c r="M67" s="167" t="s">
        <v>95</v>
      </c>
      <c r="N67" s="167" t="s">
        <v>96</v>
      </c>
      <c r="O67" s="167" t="s">
        <v>16</v>
      </c>
      <c r="Q67" s="166">
        <v>7</v>
      </c>
      <c r="R67" s="166">
        <v>18</v>
      </c>
      <c r="S67" s="166">
        <v>6</v>
      </c>
      <c r="T67" s="166">
        <v>15</v>
      </c>
      <c r="U67" s="166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2" t="s">
        <v>80</v>
      </c>
      <c r="AD67" s="174">
        <v>0</v>
      </c>
      <c r="AE67" s="174">
        <v>8</v>
      </c>
      <c r="AF67" s="174">
        <v>1</v>
      </c>
      <c r="AG67" s="174">
        <v>5</v>
      </c>
      <c r="AH67" s="174">
        <v>0</v>
      </c>
      <c r="AI67" s="5"/>
      <c r="AJ67" s="172" t="s">
        <v>80</v>
      </c>
      <c r="AK67" s="174">
        <v>0</v>
      </c>
      <c r="AL67" s="174">
        <v>8</v>
      </c>
      <c r="AM67" s="174">
        <v>1</v>
      </c>
      <c r="AN67" s="174">
        <v>5</v>
      </c>
      <c r="AO67" s="174">
        <v>0</v>
      </c>
    </row>
    <row r="68" spans="10:41" ht="16.5" customHeight="1">
      <c r="J68" s="23">
        <v>64</v>
      </c>
      <c r="K68" s="167" t="s">
        <v>95</v>
      </c>
      <c r="L68" s="167" t="s">
        <v>16</v>
      </c>
      <c r="M68" s="167" t="s">
        <v>13</v>
      </c>
      <c r="N68" s="167" t="s">
        <v>29</v>
      </c>
      <c r="O68" s="167" t="s">
        <v>30</v>
      </c>
      <c r="Q68" s="166">
        <v>6</v>
      </c>
      <c r="R68" s="166">
        <v>3</v>
      </c>
      <c r="S68" s="166">
        <v>5</v>
      </c>
      <c r="T68" s="166">
        <v>8</v>
      </c>
      <c r="U68" s="166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2" t="s">
        <v>81</v>
      </c>
      <c r="AD68" s="174">
        <v>0</v>
      </c>
      <c r="AE68" s="174">
        <v>5</v>
      </c>
      <c r="AF68" s="174">
        <v>4</v>
      </c>
      <c r="AG68" s="174">
        <v>4</v>
      </c>
      <c r="AH68" s="174">
        <v>0</v>
      </c>
      <c r="AI68" s="5"/>
      <c r="AJ68" s="172" t="s">
        <v>81</v>
      </c>
      <c r="AK68" s="174">
        <v>0</v>
      </c>
      <c r="AL68" s="174">
        <v>5</v>
      </c>
      <c r="AM68" s="174">
        <v>4</v>
      </c>
      <c r="AN68" s="174">
        <v>4</v>
      </c>
      <c r="AO68" s="174">
        <v>0</v>
      </c>
    </row>
    <row r="69" spans="10:41" ht="16.5" customHeight="1">
      <c r="J69" s="166">
        <v>65</v>
      </c>
      <c r="K69" s="167" t="s">
        <v>14</v>
      </c>
      <c r="L69" s="167" t="s">
        <v>16</v>
      </c>
      <c r="M69" s="167" t="s">
        <v>95</v>
      </c>
      <c r="N69" s="167" t="s">
        <v>16</v>
      </c>
      <c r="O69" s="167" t="s">
        <v>28</v>
      </c>
      <c r="Q69" s="166">
        <v>1</v>
      </c>
      <c r="R69" s="166">
        <v>3</v>
      </c>
      <c r="S69" s="166">
        <v>6</v>
      </c>
      <c r="T69" s="166">
        <v>3</v>
      </c>
      <c r="U69" s="166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2" t="s">
        <v>96</v>
      </c>
      <c r="AD69" s="174">
        <v>0</v>
      </c>
      <c r="AE69" s="174">
        <v>5</v>
      </c>
      <c r="AF69" s="174">
        <v>4</v>
      </c>
      <c r="AG69" s="174">
        <v>4</v>
      </c>
      <c r="AH69" s="174">
        <v>0</v>
      </c>
      <c r="AI69" s="5"/>
      <c r="AJ69" s="172" t="s">
        <v>96</v>
      </c>
      <c r="AK69" s="174">
        <v>0</v>
      </c>
      <c r="AL69" s="174">
        <v>5</v>
      </c>
      <c r="AM69" s="174">
        <v>4</v>
      </c>
      <c r="AN69" s="174">
        <v>4</v>
      </c>
      <c r="AO69" s="174">
        <v>0</v>
      </c>
    </row>
    <row r="70" spans="10:41" ht="16.5" customHeight="1">
      <c r="J70" s="23">
        <v>66</v>
      </c>
      <c r="K70" s="167" t="s">
        <v>31</v>
      </c>
      <c r="L70" s="167" t="s">
        <v>78</v>
      </c>
      <c r="M70" s="167" t="s">
        <v>96</v>
      </c>
      <c r="N70" s="167" t="s">
        <v>30</v>
      </c>
      <c r="O70" s="167" t="s">
        <v>95</v>
      </c>
      <c r="Q70" s="166">
        <v>7</v>
      </c>
      <c r="R70" s="166">
        <v>11</v>
      </c>
      <c r="S70" s="166">
        <v>15</v>
      </c>
      <c r="T70" s="166">
        <v>10</v>
      </c>
      <c r="U70" s="166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2" t="s">
        <v>82</v>
      </c>
      <c r="AD70" s="174">
        <v>0</v>
      </c>
      <c r="AE70" s="174">
        <v>5</v>
      </c>
      <c r="AF70" s="174">
        <v>4</v>
      </c>
      <c r="AG70" s="174">
        <v>4</v>
      </c>
      <c r="AH70" s="174">
        <v>0</v>
      </c>
      <c r="AI70" s="5"/>
      <c r="AJ70" s="172" t="s">
        <v>82</v>
      </c>
      <c r="AK70" s="174">
        <v>0</v>
      </c>
      <c r="AL70" s="174">
        <v>5</v>
      </c>
      <c r="AM70" s="174">
        <v>4</v>
      </c>
      <c r="AN70" s="174">
        <v>4</v>
      </c>
      <c r="AO70" s="174">
        <v>0</v>
      </c>
    </row>
    <row r="71" spans="10:41" ht="16.5" customHeight="1">
      <c r="J71" s="166">
        <v>67</v>
      </c>
      <c r="K71" s="167" t="s">
        <v>30</v>
      </c>
      <c r="L71" s="167" t="s">
        <v>78</v>
      </c>
      <c r="M71" s="167" t="s">
        <v>95</v>
      </c>
      <c r="N71" s="167" t="s">
        <v>78</v>
      </c>
      <c r="O71" s="167" t="s">
        <v>15</v>
      </c>
      <c r="Q71" s="166">
        <v>10</v>
      </c>
      <c r="R71" s="166">
        <v>11</v>
      </c>
      <c r="S71" s="166">
        <v>6</v>
      </c>
      <c r="T71" s="166">
        <v>11</v>
      </c>
      <c r="U71" s="166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2" t="s">
        <v>94</v>
      </c>
      <c r="AD71" s="174">
        <v>0</v>
      </c>
      <c r="AE71" s="174">
        <v>5</v>
      </c>
      <c r="AF71" s="174">
        <v>4</v>
      </c>
      <c r="AG71" s="174">
        <v>4</v>
      </c>
      <c r="AH71" s="174">
        <v>0</v>
      </c>
      <c r="AI71" s="5"/>
      <c r="AJ71" s="172" t="s">
        <v>94</v>
      </c>
      <c r="AK71" s="174">
        <v>0</v>
      </c>
      <c r="AL71" s="174">
        <v>5</v>
      </c>
      <c r="AM71" s="174">
        <v>4</v>
      </c>
      <c r="AN71" s="174">
        <v>4</v>
      </c>
      <c r="AO71" s="174">
        <v>0</v>
      </c>
    </row>
    <row r="72" spans="10:41" ht="16.5" customHeight="1">
      <c r="J72" s="23">
        <v>68</v>
      </c>
      <c r="K72" s="167" t="s">
        <v>95</v>
      </c>
      <c r="L72" s="167" t="s">
        <v>14</v>
      </c>
      <c r="M72" s="167" t="s">
        <v>29</v>
      </c>
      <c r="N72" s="167" t="s">
        <v>30</v>
      </c>
      <c r="O72" s="167" t="s">
        <v>95</v>
      </c>
      <c r="Q72" s="166">
        <v>6</v>
      </c>
      <c r="R72" s="166">
        <v>1</v>
      </c>
      <c r="S72" s="166">
        <v>8</v>
      </c>
      <c r="T72" s="166">
        <v>10</v>
      </c>
      <c r="U72" s="166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2" t="s">
        <v>85</v>
      </c>
      <c r="AD72" s="174">
        <v>0</v>
      </c>
      <c r="AE72" s="174">
        <v>9</v>
      </c>
      <c r="AF72" s="174">
        <v>1</v>
      </c>
      <c r="AG72" s="174">
        <v>5</v>
      </c>
      <c r="AH72" s="174">
        <v>0</v>
      </c>
      <c r="AI72" s="5"/>
      <c r="AJ72" s="172" t="s">
        <v>85</v>
      </c>
      <c r="AK72" s="174">
        <v>0</v>
      </c>
      <c r="AL72" s="174">
        <v>9</v>
      </c>
      <c r="AM72" s="174">
        <v>1</v>
      </c>
      <c r="AN72" s="174">
        <v>5</v>
      </c>
      <c r="AO72" s="174">
        <v>0</v>
      </c>
    </row>
    <row r="73" spans="10:41" ht="16.5" customHeight="1">
      <c r="J73" s="166">
        <v>69</v>
      </c>
      <c r="K73" s="167" t="s">
        <v>30</v>
      </c>
      <c r="L73" s="167" t="s">
        <v>28</v>
      </c>
      <c r="M73" s="167" t="s">
        <v>95</v>
      </c>
      <c r="N73" s="167" t="s">
        <v>95</v>
      </c>
      <c r="O73" s="167" t="s">
        <v>31</v>
      </c>
      <c r="Q73" s="166">
        <v>10</v>
      </c>
      <c r="R73" s="166">
        <v>9</v>
      </c>
      <c r="S73" s="166">
        <v>6</v>
      </c>
      <c r="T73" s="166">
        <v>6</v>
      </c>
      <c r="U73" s="166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2" t="s">
        <v>87</v>
      </c>
      <c r="AD73" s="174">
        <v>0</v>
      </c>
      <c r="AE73" s="174">
        <v>9</v>
      </c>
      <c r="AF73" s="174">
        <v>1</v>
      </c>
      <c r="AG73" s="174">
        <v>5</v>
      </c>
      <c r="AH73" s="174">
        <v>0</v>
      </c>
      <c r="AI73" s="5"/>
      <c r="AJ73" s="172" t="s">
        <v>87</v>
      </c>
      <c r="AK73" s="174">
        <v>0</v>
      </c>
      <c r="AL73" s="174">
        <v>9</v>
      </c>
      <c r="AM73" s="174">
        <v>1</v>
      </c>
      <c r="AN73" s="174">
        <v>5</v>
      </c>
      <c r="AO73" s="174">
        <v>0</v>
      </c>
    </row>
    <row r="74" spans="10:41" ht="16.5" customHeight="1">
      <c r="J74" s="23">
        <v>70</v>
      </c>
      <c r="K74" s="167" t="s">
        <v>29</v>
      </c>
      <c r="L74" s="167" t="s">
        <v>28</v>
      </c>
      <c r="M74" s="167" t="s">
        <v>31</v>
      </c>
      <c r="N74" s="167" t="s">
        <v>16</v>
      </c>
      <c r="O74" s="167" t="s">
        <v>12</v>
      </c>
      <c r="Q74" s="166">
        <v>8</v>
      </c>
      <c r="R74" s="166">
        <v>9</v>
      </c>
      <c r="S74" s="166">
        <v>7</v>
      </c>
      <c r="T74" s="166">
        <v>3</v>
      </c>
      <c r="U74" s="166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7">
        <v>200</v>
      </c>
      <c r="AE74" s="97">
        <v>209</v>
      </c>
      <c r="AF74" s="97">
        <v>209</v>
      </c>
      <c r="AG74" s="97">
        <v>209</v>
      </c>
      <c r="AH74" s="97">
        <v>200</v>
      </c>
      <c r="AI74" s="5"/>
      <c r="AK74" s="97">
        <v>200</v>
      </c>
      <c r="AL74" s="97">
        <v>209</v>
      </c>
      <c r="AM74" s="97">
        <v>209</v>
      </c>
      <c r="AN74" s="97">
        <v>209</v>
      </c>
      <c r="AO74" s="97">
        <v>200</v>
      </c>
    </row>
    <row r="75" spans="10:41" ht="16.5" customHeight="1">
      <c r="J75" s="166">
        <v>71</v>
      </c>
      <c r="K75" s="167" t="s">
        <v>13</v>
      </c>
      <c r="L75" s="167" t="s">
        <v>16</v>
      </c>
      <c r="M75" s="167" t="s">
        <v>95</v>
      </c>
      <c r="N75" s="167" t="s">
        <v>23</v>
      </c>
      <c r="O75" s="167" t="s">
        <v>30</v>
      </c>
      <c r="Q75" s="166">
        <v>5</v>
      </c>
      <c r="R75" s="166">
        <v>3</v>
      </c>
      <c r="S75" s="166">
        <v>6</v>
      </c>
      <c r="T75" s="166">
        <v>5</v>
      </c>
      <c r="U75" s="166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7" t="s">
        <v>28</v>
      </c>
      <c r="L76" s="167" t="s">
        <v>16</v>
      </c>
      <c r="M76" s="167" t="s">
        <v>81</v>
      </c>
      <c r="N76" s="167" t="s">
        <v>78</v>
      </c>
      <c r="O76" s="167" t="s">
        <v>31</v>
      </c>
      <c r="Q76" s="166">
        <v>9</v>
      </c>
      <c r="R76" s="166">
        <v>3</v>
      </c>
      <c r="S76" s="166">
        <v>14</v>
      </c>
      <c r="T76" s="166">
        <v>11</v>
      </c>
      <c r="U76" s="166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6">
        <v>73</v>
      </c>
      <c r="K77" s="167" t="s">
        <v>13</v>
      </c>
      <c r="L77" s="167" t="s">
        <v>81</v>
      </c>
      <c r="M77" s="167" t="s">
        <v>13</v>
      </c>
      <c r="N77" s="167" t="s">
        <v>15</v>
      </c>
      <c r="O77" s="167" t="s">
        <v>12</v>
      </c>
      <c r="Q77" s="166">
        <v>5</v>
      </c>
      <c r="R77" s="166">
        <v>14</v>
      </c>
      <c r="S77" s="166">
        <v>5</v>
      </c>
      <c r="T77" s="166">
        <v>2</v>
      </c>
      <c r="U77" s="166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7" t="s">
        <v>31</v>
      </c>
      <c r="L78" s="167" t="s">
        <v>15</v>
      </c>
      <c r="M78" s="167" t="s">
        <v>95</v>
      </c>
      <c r="N78" s="167" t="s">
        <v>28</v>
      </c>
      <c r="O78" s="167" t="s">
        <v>30</v>
      </c>
      <c r="Q78" s="166">
        <v>7</v>
      </c>
      <c r="R78" s="166">
        <v>2</v>
      </c>
      <c r="S78" s="166">
        <v>6</v>
      </c>
      <c r="T78" s="166">
        <v>9</v>
      </c>
      <c r="U78" s="166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6">
        <v>75</v>
      </c>
      <c r="K79" s="167" t="s">
        <v>31</v>
      </c>
      <c r="L79" s="167" t="s">
        <v>30</v>
      </c>
      <c r="M79" s="167" t="s">
        <v>31</v>
      </c>
      <c r="N79" s="167" t="s">
        <v>80</v>
      </c>
      <c r="O79" s="167" t="s">
        <v>31</v>
      </c>
      <c r="Q79" s="166">
        <v>7</v>
      </c>
      <c r="R79" s="166">
        <v>10</v>
      </c>
      <c r="S79" s="166">
        <v>7</v>
      </c>
      <c r="T79" s="166">
        <v>13</v>
      </c>
      <c r="U79" s="166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7" t="s">
        <v>29</v>
      </c>
      <c r="L80" s="167" t="s">
        <v>15</v>
      </c>
      <c r="M80" s="167" t="s">
        <v>30</v>
      </c>
      <c r="N80" s="167" t="s">
        <v>31</v>
      </c>
      <c r="O80" s="167" t="s">
        <v>13</v>
      </c>
      <c r="Q80" s="166">
        <v>8</v>
      </c>
      <c r="R80" s="166">
        <v>2</v>
      </c>
      <c r="S80" s="166">
        <v>10</v>
      </c>
      <c r="T80" s="166">
        <v>7</v>
      </c>
      <c r="U80" s="166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6">
        <v>77</v>
      </c>
      <c r="K81" s="167" t="s">
        <v>31</v>
      </c>
      <c r="L81" s="167" t="s">
        <v>95</v>
      </c>
      <c r="M81" s="167" t="s">
        <v>13</v>
      </c>
      <c r="N81" s="167" t="s">
        <v>29</v>
      </c>
      <c r="O81" s="167" t="s">
        <v>31</v>
      </c>
      <c r="Q81" s="166">
        <v>7</v>
      </c>
      <c r="R81" s="166">
        <v>6</v>
      </c>
      <c r="S81" s="166">
        <v>5</v>
      </c>
      <c r="T81" s="166">
        <v>8</v>
      </c>
      <c r="U81" s="166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7" t="s">
        <v>13</v>
      </c>
      <c r="L82" s="167" t="s">
        <v>79</v>
      </c>
      <c r="M82" s="167" t="s">
        <v>29</v>
      </c>
      <c r="N82" s="167" t="s">
        <v>12</v>
      </c>
      <c r="O82" s="167" t="s">
        <v>13</v>
      </c>
      <c r="Q82" s="166">
        <v>5</v>
      </c>
      <c r="R82" s="166">
        <v>12</v>
      </c>
      <c r="S82" s="166">
        <v>8</v>
      </c>
      <c r="T82" s="166">
        <v>4</v>
      </c>
      <c r="U82" s="166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6">
        <v>79</v>
      </c>
      <c r="K83" s="167" t="s">
        <v>95</v>
      </c>
      <c r="L83" s="167" t="s">
        <v>30</v>
      </c>
      <c r="M83" s="167" t="s">
        <v>95</v>
      </c>
      <c r="N83" s="167" t="s">
        <v>16</v>
      </c>
      <c r="O83" s="167" t="s">
        <v>15</v>
      </c>
      <c r="Q83" s="166">
        <v>6</v>
      </c>
      <c r="R83" s="166">
        <v>10</v>
      </c>
      <c r="S83" s="166">
        <v>6</v>
      </c>
      <c r="T83" s="166">
        <v>3</v>
      </c>
      <c r="U83" s="166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7" t="s">
        <v>29</v>
      </c>
      <c r="L84" s="167" t="s">
        <v>30</v>
      </c>
      <c r="M84" s="167" t="s">
        <v>94</v>
      </c>
      <c r="N84" s="167" t="s">
        <v>23</v>
      </c>
      <c r="O84" s="167" t="s">
        <v>30</v>
      </c>
      <c r="Q84" s="166">
        <v>8</v>
      </c>
      <c r="R84" s="166">
        <v>10</v>
      </c>
      <c r="S84" s="166">
        <v>17</v>
      </c>
      <c r="T84" s="166">
        <v>5</v>
      </c>
      <c r="U84" s="166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6">
        <v>81</v>
      </c>
      <c r="K85" s="167" t="s">
        <v>31</v>
      </c>
      <c r="L85" s="167" t="s">
        <v>31</v>
      </c>
      <c r="M85" s="167" t="s">
        <v>31</v>
      </c>
      <c r="N85" s="167" t="s">
        <v>31</v>
      </c>
      <c r="O85" s="167" t="s">
        <v>29</v>
      </c>
      <c r="Q85" s="166">
        <v>7</v>
      </c>
      <c r="R85" s="166">
        <v>7</v>
      </c>
      <c r="S85" s="166">
        <v>7</v>
      </c>
      <c r="T85" s="166">
        <v>7</v>
      </c>
      <c r="U85" s="166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7" t="s">
        <v>12</v>
      </c>
      <c r="L86" s="167" t="s">
        <v>13</v>
      </c>
      <c r="M86" s="167" t="s">
        <v>12</v>
      </c>
      <c r="N86" s="167" t="s">
        <v>31</v>
      </c>
      <c r="O86" s="167" t="s">
        <v>15</v>
      </c>
      <c r="Q86" s="166">
        <v>4</v>
      </c>
      <c r="R86" s="166">
        <v>5</v>
      </c>
      <c r="S86" s="166">
        <v>4</v>
      </c>
      <c r="T86" s="166">
        <v>7</v>
      </c>
      <c r="U86" s="166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6">
        <v>83</v>
      </c>
      <c r="K87" s="167" t="s">
        <v>95</v>
      </c>
      <c r="L87" s="167" t="s">
        <v>16</v>
      </c>
      <c r="M87" s="167" t="s">
        <v>13</v>
      </c>
      <c r="N87" s="167" t="s">
        <v>13</v>
      </c>
      <c r="O87" s="167" t="s">
        <v>16</v>
      </c>
      <c r="Q87" s="166">
        <v>6</v>
      </c>
      <c r="R87" s="166">
        <v>3</v>
      </c>
      <c r="S87" s="166">
        <v>5</v>
      </c>
      <c r="T87" s="166">
        <v>5</v>
      </c>
      <c r="U87" s="166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7" t="s">
        <v>95</v>
      </c>
      <c r="L88" s="167" t="s">
        <v>28</v>
      </c>
      <c r="M88" s="167" t="s">
        <v>29</v>
      </c>
      <c r="N88" s="167" t="s">
        <v>16</v>
      </c>
      <c r="O88" s="167" t="s">
        <v>12</v>
      </c>
      <c r="Q88" s="166">
        <v>6</v>
      </c>
      <c r="R88" s="166">
        <v>9</v>
      </c>
      <c r="S88" s="166">
        <v>8</v>
      </c>
      <c r="T88" s="166">
        <v>3</v>
      </c>
      <c r="U88" s="166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6">
        <v>85</v>
      </c>
      <c r="K89" s="167" t="s">
        <v>14</v>
      </c>
      <c r="L89" s="167" t="s">
        <v>78</v>
      </c>
      <c r="M89" s="167" t="s">
        <v>29</v>
      </c>
      <c r="N89" s="167" t="s">
        <v>16</v>
      </c>
      <c r="O89" s="167" t="s">
        <v>29</v>
      </c>
      <c r="Q89" s="166">
        <v>1</v>
      </c>
      <c r="R89" s="166">
        <v>11</v>
      </c>
      <c r="S89" s="166">
        <v>8</v>
      </c>
      <c r="T89" s="166">
        <v>3</v>
      </c>
      <c r="U89" s="166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7" t="s">
        <v>29</v>
      </c>
      <c r="L90" s="167" t="s">
        <v>16</v>
      </c>
      <c r="M90" s="167" t="s">
        <v>29</v>
      </c>
      <c r="N90" s="167" t="s">
        <v>16</v>
      </c>
      <c r="O90" s="167" t="s">
        <v>12</v>
      </c>
      <c r="Q90" s="166">
        <v>8</v>
      </c>
      <c r="R90" s="166">
        <v>3</v>
      </c>
      <c r="S90" s="166">
        <v>8</v>
      </c>
      <c r="T90" s="166">
        <v>3</v>
      </c>
      <c r="U90" s="166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6">
        <v>87</v>
      </c>
      <c r="K91" s="167" t="s">
        <v>31</v>
      </c>
      <c r="L91" s="167" t="s">
        <v>14</v>
      </c>
      <c r="M91" s="167" t="s">
        <v>31</v>
      </c>
      <c r="N91" s="167" t="s">
        <v>79</v>
      </c>
      <c r="O91" s="167" t="s">
        <v>12</v>
      </c>
      <c r="Q91" s="166">
        <v>7</v>
      </c>
      <c r="R91" s="166">
        <v>1</v>
      </c>
      <c r="S91" s="166">
        <v>7</v>
      </c>
      <c r="T91" s="166">
        <v>12</v>
      </c>
      <c r="U91" s="166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7" t="s">
        <v>13</v>
      </c>
      <c r="L92" s="167" t="s">
        <v>13</v>
      </c>
      <c r="M92" s="167" t="s">
        <v>95</v>
      </c>
      <c r="N92" s="167" t="s">
        <v>28</v>
      </c>
      <c r="O92" s="167" t="s">
        <v>13</v>
      </c>
      <c r="Q92" s="166">
        <v>5</v>
      </c>
      <c r="R92" s="166">
        <v>5</v>
      </c>
      <c r="S92" s="166">
        <v>6</v>
      </c>
      <c r="T92" s="166">
        <v>9</v>
      </c>
      <c r="U92" s="166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6">
        <v>89</v>
      </c>
      <c r="K93" s="167" t="s">
        <v>13</v>
      </c>
      <c r="L93" s="167" t="s">
        <v>13</v>
      </c>
      <c r="M93" s="167" t="s">
        <v>14</v>
      </c>
      <c r="N93" s="167" t="s">
        <v>30</v>
      </c>
      <c r="O93" s="167" t="s">
        <v>13</v>
      </c>
      <c r="Q93" s="166">
        <v>5</v>
      </c>
      <c r="R93" s="166">
        <v>5</v>
      </c>
      <c r="S93" s="166">
        <v>1</v>
      </c>
      <c r="T93" s="166">
        <v>10</v>
      </c>
      <c r="U93" s="166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7" t="s">
        <v>95</v>
      </c>
      <c r="L94" s="167" t="s">
        <v>30</v>
      </c>
      <c r="M94" s="167" t="s">
        <v>82</v>
      </c>
      <c r="N94" s="167" t="s">
        <v>12</v>
      </c>
      <c r="O94" s="167" t="s">
        <v>23</v>
      </c>
      <c r="Q94" s="166">
        <v>6</v>
      </c>
      <c r="R94" s="166">
        <v>10</v>
      </c>
      <c r="S94" s="166">
        <v>16</v>
      </c>
      <c r="T94" s="166">
        <v>4</v>
      </c>
      <c r="U94" s="166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6">
        <v>91</v>
      </c>
      <c r="K95" s="167" t="s">
        <v>13</v>
      </c>
      <c r="L95" s="167" t="s">
        <v>16</v>
      </c>
      <c r="M95" s="167" t="s">
        <v>29</v>
      </c>
      <c r="N95" s="167" t="s">
        <v>12</v>
      </c>
      <c r="O95" s="167" t="s">
        <v>16</v>
      </c>
      <c r="Q95" s="166">
        <v>5</v>
      </c>
      <c r="R95" s="166">
        <v>3</v>
      </c>
      <c r="S95" s="166">
        <v>8</v>
      </c>
      <c r="T95" s="166">
        <v>4</v>
      </c>
      <c r="U95" s="166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7" t="s">
        <v>29</v>
      </c>
      <c r="L96" s="167" t="s">
        <v>78</v>
      </c>
      <c r="M96" s="167" t="s">
        <v>95</v>
      </c>
      <c r="N96" s="167" t="s">
        <v>28</v>
      </c>
      <c r="O96" s="167" t="s">
        <v>16</v>
      </c>
      <c r="Q96" s="166">
        <v>8</v>
      </c>
      <c r="R96" s="166">
        <v>11</v>
      </c>
      <c r="S96" s="166">
        <v>6</v>
      </c>
      <c r="T96" s="166">
        <v>9</v>
      </c>
      <c r="U96" s="166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6">
        <v>93</v>
      </c>
      <c r="K97" s="167" t="s">
        <v>15</v>
      </c>
      <c r="L97" s="167" t="s">
        <v>30</v>
      </c>
      <c r="M97" s="167" t="s">
        <v>31</v>
      </c>
      <c r="N97" s="167" t="s">
        <v>94</v>
      </c>
      <c r="O97" s="167" t="s">
        <v>31</v>
      </c>
      <c r="Q97" s="166">
        <v>2</v>
      </c>
      <c r="R97" s="166">
        <v>10</v>
      </c>
      <c r="S97" s="166">
        <v>7</v>
      </c>
      <c r="T97" s="166">
        <v>17</v>
      </c>
      <c r="U97" s="166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7" t="s">
        <v>13</v>
      </c>
      <c r="L98" s="167" t="s">
        <v>79</v>
      </c>
      <c r="M98" s="167" t="s">
        <v>13</v>
      </c>
      <c r="N98" s="167" t="s">
        <v>15</v>
      </c>
      <c r="O98" s="167" t="s">
        <v>30</v>
      </c>
      <c r="Q98" s="166">
        <v>5</v>
      </c>
      <c r="R98" s="166">
        <v>12</v>
      </c>
      <c r="S98" s="166">
        <v>5</v>
      </c>
      <c r="T98" s="166">
        <v>2</v>
      </c>
      <c r="U98" s="166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6">
        <v>95</v>
      </c>
      <c r="K99" s="167" t="s">
        <v>13</v>
      </c>
      <c r="L99" s="167" t="s">
        <v>15</v>
      </c>
      <c r="M99" s="167" t="s">
        <v>28</v>
      </c>
      <c r="N99" s="167" t="s">
        <v>30</v>
      </c>
      <c r="O99" s="167" t="s">
        <v>13</v>
      </c>
      <c r="Q99" s="166">
        <v>5</v>
      </c>
      <c r="R99" s="166">
        <v>2</v>
      </c>
      <c r="S99" s="166">
        <v>9</v>
      </c>
      <c r="T99" s="166">
        <v>10</v>
      </c>
      <c r="U99" s="166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7" t="s">
        <v>31</v>
      </c>
      <c r="L100" s="167" t="s">
        <v>13</v>
      </c>
      <c r="M100" s="167" t="s">
        <v>29</v>
      </c>
      <c r="N100" s="167" t="s">
        <v>15</v>
      </c>
      <c r="O100" s="167" t="s">
        <v>15</v>
      </c>
      <c r="Q100" s="166">
        <v>7</v>
      </c>
      <c r="R100" s="166">
        <v>5</v>
      </c>
      <c r="S100" s="166">
        <v>8</v>
      </c>
      <c r="T100" s="166">
        <v>2</v>
      </c>
      <c r="U100" s="166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6">
        <v>97</v>
      </c>
      <c r="K101" s="167" t="s">
        <v>29</v>
      </c>
      <c r="L101" s="167" t="s">
        <v>13</v>
      </c>
      <c r="M101" s="167" t="s">
        <v>13</v>
      </c>
      <c r="N101" s="167" t="s">
        <v>15</v>
      </c>
      <c r="O101" s="167" t="s">
        <v>15</v>
      </c>
      <c r="Q101" s="166">
        <v>8</v>
      </c>
      <c r="R101" s="166">
        <v>5</v>
      </c>
      <c r="S101" s="166">
        <v>5</v>
      </c>
      <c r="T101" s="166">
        <v>2</v>
      </c>
      <c r="U101" s="166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7" t="s">
        <v>14</v>
      </c>
      <c r="L102" s="167" t="s">
        <v>78</v>
      </c>
      <c r="M102" s="167" t="s">
        <v>13</v>
      </c>
      <c r="N102" s="167" t="s">
        <v>13</v>
      </c>
      <c r="O102" s="167" t="s">
        <v>95</v>
      </c>
      <c r="Q102" s="166">
        <v>1</v>
      </c>
      <c r="R102" s="166">
        <v>11</v>
      </c>
      <c r="S102" s="166">
        <v>5</v>
      </c>
      <c r="T102" s="166">
        <v>5</v>
      </c>
      <c r="U102" s="166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6">
        <v>99</v>
      </c>
      <c r="K103" s="167" t="s">
        <v>95</v>
      </c>
      <c r="L103" s="167" t="s">
        <v>96</v>
      </c>
      <c r="M103" s="167" t="s">
        <v>29</v>
      </c>
      <c r="N103" s="167" t="s">
        <v>28</v>
      </c>
      <c r="O103" s="167" t="s">
        <v>28</v>
      </c>
      <c r="Q103" s="166">
        <v>6</v>
      </c>
      <c r="R103" s="166">
        <v>15</v>
      </c>
      <c r="S103" s="166">
        <v>8</v>
      </c>
      <c r="T103" s="166">
        <v>9</v>
      </c>
      <c r="U103" s="166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7" t="s">
        <v>95</v>
      </c>
      <c r="L104" s="167" t="s">
        <v>12</v>
      </c>
      <c r="M104" s="167" t="s">
        <v>31</v>
      </c>
      <c r="N104" s="167" t="s">
        <v>31</v>
      </c>
      <c r="O104" s="167" t="s">
        <v>12</v>
      </c>
      <c r="Q104" s="166">
        <v>6</v>
      </c>
      <c r="R104" s="166">
        <v>4</v>
      </c>
      <c r="S104" s="166">
        <v>7</v>
      </c>
      <c r="T104" s="166">
        <v>7</v>
      </c>
      <c r="U104" s="166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7" t="s">
        <v>28</v>
      </c>
      <c r="L105" s="167" t="s">
        <v>95</v>
      </c>
      <c r="M105" s="167" t="s">
        <v>31</v>
      </c>
      <c r="N105" s="167" t="s">
        <v>29</v>
      </c>
      <c r="O105" s="167" t="s">
        <v>13</v>
      </c>
      <c r="Q105" s="166">
        <v>9</v>
      </c>
      <c r="R105" s="166">
        <v>6</v>
      </c>
      <c r="S105" s="166">
        <v>7</v>
      </c>
      <c r="T105" s="166">
        <v>8</v>
      </c>
      <c r="U105" s="166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6">
        <v>102</v>
      </c>
      <c r="K106" s="167" t="s">
        <v>12</v>
      </c>
      <c r="L106" s="167" t="s">
        <v>95</v>
      </c>
      <c r="M106" s="167" t="s">
        <v>95</v>
      </c>
      <c r="N106" s="167" t="s">
        <v>29</v>
      </c>
      <c r="O106" s="167" t="s">
        <v>28</v>
      </c>
      <c r="Q106" s="166">
        <v>4</v>
      </c>
      <c r="R106" s="166">
        <v>6</v>
      </c>
      <c r="S106" s="166">
        <v>6</v>
      </c>
      <c r="T106" s="166">
        <v>8</v>
      </c>
      <c r="U106" s="166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7" t="s">
        <v>29</v>
      </c>
      <c r="L107" s="167" t="s">
        <v>95</v>
      </c>
      <c r="M107" s="167" t="s">
        <v>16</v>
      </c>
      <c r="N107" s="167" t="s">
        <v>13</v>
      </c>
      <c r="O107" s="167" t="s">
        <v>30</v>
      </c>
      <c r="Q107" s="166">
        <v>8</v>
      </c>
      <c r="R107" s="166">
        <v>6</v>
      </c>
      <c r="S107" s="166">
        <v>3</v>
      </c>
      <c r="T107" s="166">
        <v>5</v>
      </c>
      <c r="U107" s="166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6">
        <v>104</v>
      </c>
      <c r="K108" s="167" t="s">
        <v>13</v>
      </c>
      <c r="L108" s="167" t="s">
        <v>30</v>
      </c>
      <c r="M108" s="167" t="s">
        <v>29</v>
      </c>
      <c r="N108" s="167" t="s">
        <v>30</v>
      </c>
      <c r="O108" s="167" t="s">
        <v>30</v>
      </c>
      <c r="Q108" s="166">
        <v>5</v>
      </c>
      <c r="R108" s="166">
        <v>10</v>
      </c>
      <c r="S108" s="166">
        <v>8</v>
      </c>
      <c r="T108" s="166">
        <v>10</v>
      </c>
      <c r="U108" s="166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7" t="s">
        <v>30</v>
      </c>
      <c r="L109" s="167" t="s">
        <v>16</v>
      </c>
      <c r="M109" s="167" t="s">
        <v>31</v>
      </c>
      <c r="N109" s="167" t="s">
        <v>28</v>
      </c>
      <c r="O109" s="167" t="s">
        <v>16</v>
      </c>
      <c r="Q109" s="166">
        <v>10</v>
      </c>
      <c r="R109" s="166">
        <v>3</v>
      </c>
      <c r="S109" s="166">
        <v>7</v>
      </c>
      <c r="T109" s="166">
        <v>9</v>
      </c>
      <c r="U109" s="166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6">
        <v>106</v>
      </c>
      <c r="K110" s="167" t="s">
        <v>29</v>
      </c>
      <c r="L110" s="167" t="s">
        <v>12</v>
      </c>
      <c r="M110" s="167" t="s">
        <v>13</v>
      </c>
      <c r="N110" s="167" t="s">
        <v>23</v>
      </c>
      <c r="O110" s="167" t="s">
        <v>28</v>
      </c>
      <c r="Q110" s="166">
        <v>8</v>
      </c>
      <c r="R110" s="166">
        <v>4</v>
      </c>
      <c r="S110" s="166">
        <v>5</v>
      </c>
      <c r="T110" s="166">
        <v>5</v>
      </c>
      <c r="U110" s="166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7" t="s">
        <v>29</v>
      </c>
      <c r="L111" s="167" t="s">
        <v>87</v>
      </c>
      <c r="M111" s="167" t="s">
        <v>14</v>
      </c>
      <c r="N111" s="167" t="s">
        <v>95</v>
      </c>
      <c r="O111" s="167" t="s">
        <v>12</v>
      </c>
      <c r="Q111" s="166">
        <v>8</v>
      </c>
      <c r="R111" s="166">
        <v>19</v>
      </c>
      <c r="S111" s="166">
        <v>1</v>
      </c>
      <c r="T111" s="166">
        <v>6</v>
      </c>
      <c r="U111" s="166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6">
        <v>108</v>
      </c>
      <c r="K112" s="167" t="s">
        <v>29</v>
      </c>
      <c r="L112" s="167" t="s">
        <v>85</v>
      </c>
      <c r="M112" s="167" t="s">
        <v>96</v>
      </c>
      <c r="N112" s="167" t="s">
        <v>15</v>
      </c>
      <c r="O112" s="167" t="s">
        <v>16</v>
      </c>
      <c r="Q112" s="166">
        <v>8</v>
      </c>
      <c r="R112" s="166">
        <v>18</v>
      </c>
      <c r="S112" s="166">
        <v>15</v>
      </c>
      <c r="T112" s="166">
        <v>2</v>
      </c>
      <c r="U112" s="166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7" t="s">
        <v>31</v>
      </c>
      <c r="L113" s="167" t="s">
        <v>95</v>
      </c>
      <c r="M113" s="167" t="s">
        <v>82</v>
      </c>
      <c r="N113" s="167" t="s">
        <v>15</v>
      </c>
      <c r="O113" s="167" t="s">
        <v>15</v>
      </c>
      <c r="Q113" s="166">
        <v>7</v>
      </c>
      <c r="R113" s="166">
        <v>6</v>
      </c>
      <c r="S113" s="166">
        <v>16</v>
      </c>
      <c r="T113" s="166">
        <v>2</v>
      </c>
      <c r="U113" s="166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6">
        <v>110</v>
      </c>
      <c r="K114" s="167" t="s">
        <v>95</v>
      </c>
      <c r="L114" s="167" t="s">
        <v>94</v>
      </c>
      <c r="M114" s="167" t="s">
        <v>29</v>
      </c>
      <c r="N114" s="167" t="s">
        <v>15</v>
      </c>
      <c r="O114" s="167" t="s">
        <v>13</v>
      </c>
      <c r="Q114" s="166">
        <v>6</v>
      </c>
      <c r="R114" s="166">
        <v>17</v>
      </c>
      <c r="S114" s="166">
        <v>8</v>
      </c>
      <c r="T114" s="166">
        <v>2</v>
      </c>
      <c r="U114" s="166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7" t="s">
        <v>13</v>
      </c>
      <c r="L115" s="167" t="s">
        <v>29</v>
      </c>
      <c r="M115" s="167" t="s">
        <v>13</v>
      </c>
      <c r="N115" s="167" t="s">
        <v>30</v>
      </c>
      <c r="O115" s="167" t="s">
        <v>13</v>
      </c>
      <c r="Q115" s="166">
        <v>5</v>
      </c>
      <c r="R115" s="166">
        <v>8</v>
      </c>
      <c r="S115" s="166">
        <v>5</v>
      </c>
      <c r="T115" s="166">
        <v>10</v>
      </c>
      <c r="U115" s="166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6">
        <v>112</v>
      </c>
      <c r="K116" s="167" t="s">
        <v>31</v>
      </c>
      <c r="L116" s="167" t="s">
        <v>28</v>
      </c>
      <c r="M116" s="167" t="s">
        <v>95</v>
      </c>
      <c r="N116" s="167" t="s">
        <v>29</v>
      </c>
      <c r="O116" s="167" t="s">
        <v>31</v>
      </c>
      <c r="Q116" s="166">
        <v>7</v>
      </c>
      <c r="R116" s="166">
        <v>9</v>
      </c>
      <c r="S116" s="166">
        <v>6</v>
      </c>
      <c r="T116" s="166">
        <v>8</v>
      </c>
      <c r="U116" s="166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7" t="s">
        <v>95</v>
      </c>
      <c r="L117" s="167" t="s">
        <v>28</v>
      </c>
      <c r="M117" s="167" t="s">
        <v>94</v>
      </c>
      <c r="N117" s="167" t="s">
        <v>30</v>
      </c>
      <c r="O117" s="167" t="s">
        <v>16</v>
      </c>
      <c r="Q117" s="166">
        <v>6</v>
      </c>
      <c r="R117" s="166">
        <v>9</v>
      </c>
      <c r="S117" s="166">
        <v>17</v>
      </c>
      <c r="T117" s="166">
        <v>10</v>
      </c>
      <c r="U117" s="166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6">
        <v>114</v>
      </c>
      <c r="K118" s="167" t="s">
        <v>29</v>
      </c>
      <c r="L118" s="167" t="s">
        <v>80</v>
      </c>
      <c r="M118" s="167" t="s">
        <v>31</v>
      </c>
      <c r="N118" s="167" t="s">
        <v>16</v>
      </c>
      <c r="O118" s="167" t="s">
        <v>95</v>
      </c>
      <c r="Q118" s="166">
        <v>8</v>
      </c>
      <c r="R118" s="166">
        <v>13</v>
      </c>
      <c r="S118" s="166">
        <v>7</v>
      </c>
      <c r="T118" s="166">
        <v>3</v>
      </c>
      <c r="U118" s="166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7" t="s">
        <v>31</v>
      </c>
      <c r="L119" s="167" t="s">
        <v>29</v>
      </c>
      <c r="M119" s="167" t="s">
        <v>95</v>
      </c>
      <c r="N119" s="167" t="s">
        <v>13</v>
      </c>
      <c r="O119" s="167" t="s">
        <v>23</v>
      </c>
      <c r="Q119" s="166">
        <v>7</v>
      </c>
      <c r="R119" s="166">
        <v>8</v>
      </c>
      <c r="S119" s="166">
        <v>6</v>
      </c>
      <c r="T119" s="166">
        <v>5</v>
      </c>
      <c r="U119" s="166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6">
        <v>116</v>
      </c>
      <c r="K120" s="167" t="s">
        <v>13</v>
      </c>
      <c r="L120" s="167" t="s">
        <v>29</v>
      </c>
      <c r="M120" s="167" t="s">
        <v>81</v>
      </c>
      <c r="N120" s="167" t="s">
        <v>23</v>
      </c>
      <c r="O120" s="167" t="s">
        <v>31</v>
      </c>
      <c r="Q120" s="166">
        <v>5</v>
      </c>
      <c r="R120" s="166">
        <v>8</v>
      </c>
      <c r="S120" s="166">
        <v>14</v>
      </c>
      <c r="T120" s="166">
        <v>5</v>
      </c>
      <c r="U120" s="166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7" t="s">
        <v>31</v>
      </c>
      <c r="L121" s="167" t="s">
        <v>13</v>
      </c>
      <c r="M121" s="167" t="s">
        <v>95</v>
      </c>
      <c r="N121" s="167" t="s">
        <v>12</v>
      </c>
      <c r="O121" s="167" t="s">
        <v>16</v>
      </c>
      <c r="Q121" s="166">
        <v>7</v>
      </c>
      <c r="R121" s="166">
        <v>5</v>
      </c>
      <c r="S121" s="166">
        <v>6</v>
      </c>
      <c r="T121" s="166">
        <v>4</v>
      </c>
      <c r="U121" s="166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6">
        <v>118</v>
      </c>
      <c r="K122" s="167" t="s">
        <v>31</v>
      </c>
      <c r="L122" s="167" t="s">
        <v>13</v>
      </c>
      <c r="M122" s="167" t="s">
        <v>31</v>
      </c>
      <c r="N122" s="167" t="s">
        <v>31</v>
      </c>
      <c r="O122" s="167" t="s">
        <v>15</v>
      </c>
      <c r="Q122" s="166">
        <v>7</v>
      </c>
      <c r="R122" s="166">
        <v>5</v>
      </c>
      <c r="S122" s="166">
        <v>7</v>
      </c>
      <c r="T122" s="166">
        <v>7</v>
      </c>
      <c r="U122" s="166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7" t="s">
        <v>13</v>
      </c>
      <c r="L123" s="167" t="s">
        <v>13</v>
      </c>
      <c r="M123" s="167" t="s">
        <v>31</v>
      </c>
      <c r="N123" s="167" t="s">
        <v>31</v>
      </c>
      <c r="O123" s="167" t="s">
        <v>16</v>
      </c>
      <c r="Q123" s="166">
        <v>5</v>
      </c>
      <c r="R123" s="166">
        <v>5</v>
      </c>
      <c r="S123" s="166">
        <v>7</v>
      </c>
      <c r="T123" s="166">
        <v>7</v>
      </c>
      <c r="U123" s="166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6">
        <v>120</v>
      </c>
      <c r="K124" s="167" t="s">
        <v>13</v>
      </c>
      <c r="L124" s="167" t="s">
        <v>30</v>
      </c>
      <c r="M124" s="167" t="s">
        <v>95</v>
      </c>
      <c r="N124" s="167" t="s">
        <v>28</v>
      </c>
      <c r="O124" s="167" t="s">
        <v>12</v>
      </c>
      <c r="Q124" s="166">
        <v>5</v>
      </c>
      <c r="R124" s="166">
        <v>10</v>
      </c>
      <c r="S124" s="166">
        <v>6</v>
      </c>
      <c r="T124" s="166">
        <v>9</v>
      </c>
      <c r="U124" s="166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7" t="s">
        <v>31</v>
      </c>
      <c r="L125" s="167" t="s">
        <v>16</v>
      </c>
      <c r="M125" s="167" t="s">
        <v>95</v>
      </c>
      <c r="N125" s="167" t="s">
        <v>16</v>
      </c>
      <c r="O125" s="167" t="s">
        <v>13</v>
      </c>
      <c r="Q125" s="166">
        <v>7</v>
      </c>
      <c r="R125" s="166">
        <v>3</v>
      </c>
      <c r="S125" s="166">
        <v>6</v>
      </c>
      <c r="T125" s="166">
        <v>3</v>
      </c>
      <c r="U125" s="166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6">
        <v>122</v>
      </c>
      <c r="K126" s="167" t="s">
        <v>95</v>
      </c>
      <c r="L126" s="167" t="s">
        <v>28</v>
      </c>
      <c r="M126" s="167" t="s">
        <v>14</v>
      </c>
      <c r="N126" s="167" t="s">
        <v>80</v>
      </c>
      <c r="O126" s="167" t="s">
        <v>28</v>
      </c>
      <c r="Q126" s="166">
        <v>6</v>
      </c>
      <c r="R126" s="166">
        <v>9</v>
      </c>
      <c r="S126" s="166">
        <v>1</v>
      </c>
      <c r="T126" s="166">
        <v>13</v>
      </c>
      <c r="U126" s="166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7" t="s">
        <v>29</v>
      </c>
      <c r="L127" s="167" t="s">
        <v>30</v>
      </c>
      <c r="M127" s="167" t="s">
        <v>29</v>
      </c>
      <c r="N127" s="167" t="s">
        <v>79</v>
      </c>
      <c r="O127" s="167" t="s">
        <v>16</v>
      </c>
      <c r="Q127" s="166">
        <v>8</v>
      </c>
      <c r="R127" s="166">
        <v>10</v>
      </c>
      <c r="S127" s="166">
        <v>8</v>
      </c>
      <c r="T127" s="166">
        <v>12</v>
      </c>
      <c r="U127" s="166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6">
        <v>124</v>
      </c>
      <c r="K128" s="167" t="s">
        <v>13</v>
      </c>
      <c r="L128" s="167" t="s">
        <v>87</v>
      </c>
      <c r="M128" s="167" t="s">
        <v>15</v>
      </c>
      <c r="N128" s="167" t="s">
        <v>30</v>
      </c>
      <c r="O128" s="167" t="s">
        <v>30</v>
      </c>
      <c r="Q128" s="166">
        <v>5</v>
      </c>
      <c r="R128" s="166">
        <v>19</v>
      </c>
      <c r="S128" s="166">
        <v>2</v>
      </c>
      <c r="T128" s="166">
        <v>10</v>
      </c>
      <c r="U128" s="166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7" t="s">
        <v>31</v>
      </c>
      <c r="L129" s="167" t="s">
        <v>15</v>
      </c>
      <c r="M129" s="167" t="s">
        <v>13</v>
      </c>
      <c r="N129" s="167" t="s">
        <v>30</v>
      </c>
      <c r="O129" s="167" t="s">
        <v>16</v>
      </c>
      <c r="Q129" s="166">
        <v>7</v>
      </c>
      <c r="R129" s="166">
        <v>2</v>
      </c>
      <c r="S129" s="166">
        <v>5</v>
      </c>
      <c r="T129" s="166">
        <v>10</v>
      </c>
      <c r="U129" s="166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6">
        <v>126</v>
      </c>
      <c r="K130" s="167" t="s">
        <v>29</v>
      </c>
      <c r="L130" s="167" t="s">
        <v>85</v>
      </c>
      <c r="M130" s="167" t="s">
        <v>29</v>
      </c>
      <c r="N130" s="167" t="s">
        <v>30</v>
      </c>
      <c r="O130" s="167" t="s">
        <v>15</v>
      </c>
      <c r="Q130" s="166">
        <v>8</v>
      </c>
      <c r="R130" s="166">
        <v>18</v>
      </c>
      <c r="S130" s="166">
        <v>8</v>
      </c>
      <c r="T130" s="166">
        <v>10</v>
      </c>
      <c r="U130" s="166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7" t="s">
        <v>95</v>
      </c>
      <c r="L131" s="167" t="s">
        <v>12</v>
      </c>
      <c r="M131" s="167" t="s">
        <v>31</v>
      </c>
      <c r="N131" s="167" t="s">
        <v>12</v>
      </c>
      <c r="O131" s="167" t="s">
        <v>12</v>
      </c>
      <c r="Q131" s="166">
        <v>6</v>
      </c>
      <c r="R131" s="166">
        <v>4</v>
      </c>
      <c r="S131" s="166">
        <v>7</v>
      </c>
      <c r="T131" s="166">
        <v>4</v>
      </c>
      <c r="U131" s="166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6">
        <v>128</v>
      </c>
      <c r="K132" s="167" t="s">
        <v>95</v>
      </c>
      <c r="L132" s="167" t="s">
        <v>87</v>
      </c>
      <c r="M132" s="167" t="s">
        <v>31</v>
      </c>
      <c r="N132" s="167" t="s">
        <v>95</v>
      </c>
      <c r="O132" s="167" t="s">
        <v>12</v>
      </c>
      <c r="Q132" s="166">
        <v>6</v>
      </c>
      <c r="R132" s="166">
        <v>19</v>
      </c>
      <c r="S132" s="166">
        <v>7</v>
      </c>
      <c r="T132" s="166">
        <v>6</v>
      </c>
      <c r="U132" s="166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7" t="s">
        <v>13</v>
      </c>
      <c r="L133" s="167" t="s">
        <v>87</v>
      </c>
      <c r="M133" s="167" t="s">
        <v>13</v>
      </c>
      <c r="N133" s="167" t="s">
        <v>30</v>
      </c>
      <c r="O133" s="167" t="s">
        <v>30</v>
      </c>
      <c r="Q133" s="166">
        <v>5</v>
      </c>
      <c r="R133" s="166">
        <v>19</v>
      </c>
      <c r="S133" s="166">
        <v>5</v>
      </c>
      <c r="T133" s="166">
        <v>10</v>
      </c>
      <c r="U133" s="166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6">
        <v>130</v>
      </c>
      <c r="K134" s="167" t="s">
        <v>29</v>
      </c>
      <c r="L134" s="167" t="s">
        <v>15</v>
      </c>
      <c r="M134" s="167" t="s">
        <v>13</v>
      </c>
      <c r="N134" s="167" t="s">
        <v>12</v>
      </c>
      <c r="O134" s="167" t="s">
        <v>28</v>
      </c>
      <c r="Q134" s="166">
        <v>8</v>
      </c>
      <c r="R134" s="166">
        <v>2</v>
      </c>
      <c r="S134" s="166">
        <v>5</v>
      </c>
      <c r="T134" s="166">
        <v>4</v>
      </c>
      <c r="U134" s="166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7" t="s">
        <v>29</v>
      </c>
      <c r="L135" s="167" t="s">
        <v>80</v>
      </c>
      <c r="M135" s="167" t="s">
        <v>31</v>
      </c>
      <c r="N135" s="167" t="s">
        <v>13</v>
      </c>
      <c r="O135" s="167" t="s">
        <v>95</v>
      </c>
      <c r="Q135" s="166">
        <v>8</v>
      </c>
      <c r="R135" s="166">
        <v>13</v>
      </c>
      <c r="S135" s="166">
        <v>7</v>
      </c>
      <c r="T135" s="166">
        <v>5</v>
      </c>
      <c r="U135" s="166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6">
        <v>132</v>
      </c>
      <c r="K136" s="167" t="s">
        <v>31</v>
      </c>
      <c r="L136" s="167" t="s">
        <v>29</v>
      </c>
      <c r="M136" s="167" t="s">
        <v>82</v>
      </c>
      <c r="N136" s="167" t="s">
        <v>79</v>
      </c>
      <c r="O136" s="167" t="s">
        <v>15</v>
      </c>
      <c r="Q136" s="166">
        <v>7</v>
      </c>
      <c r="R136" s="166">
        <v>8</v>
      </c>
      <c r="S136" s="166">
        <v>16</v>
      </c>
      <c r="T136" s="166">
        <v>12</v>
      </c>
      <c r="U136" s="166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7" t="s">
        <v>95</v>
      </c>
      <c r="L137" s="167" t="s">
        <v>12</v>
      </c>
      <c r="M137" s="167" t="s">
        <v>31</v>
      </c>
      <c r="N137" s="167" t="s">
        <v>15</v>
      </c>
      <c r="O137" s="167" t="s">
        <v>13</v>
      </c>
      <c r="Q137" s="166">
        <v>6</v>
      </c>
      <c r="R137" s="166">
        <v>4</v>
      </c>
      <c r="S137" s="166">
        <v>7</v>
      </c>
      <c r="T137" s="166">
        <v>2</v>
      </c>
      <c r="U137" s="166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6">
        <v>134</v>
      </c>
      <c r="K138" s="167" t="s">
        <v>29</v>
      </c>
      <c r="L138" s="167" t="s">
        <v>13</v>
      </c>
      <c r="M138" s="167" t="s">
        <v>13</v>
      </c>
      <c r="N138" s="167" t="s">
        <v>28</v>
      </c>
      <c r="O138" s="167" t="s">
        <v>16</v>
      </c>
      <c r="Q138" s="166">
        <v>8</v>
      </c>
      <c r="R138" s="166">
        <v>5</v>
      </c>
      <c r="S138" s="166">
        <v>5</v>
      </c>
      <c r="T138" s="166">
        <v>9</v>
      </c>
      <c r="U138" s="166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7" t="s">
        <v>31</v>
      </c>
      <c r="L139" s="167" t="s">
        <v>15</v>
      </c>
      <c r="M139" s="167" t="s">
        <v>29</v>
      </c>
      <c r="N139" s="167" t="s">
        <v>85</v>
      </c>
      <c r="O139" s="167" t="s">
        <v>30</v>
      </c>
      <c r="Q139" s="166">
        <v>7</v>
      </c>
      <c r="R139" s="166">
        <v>2</v>
      </c>
      <c r="S139" s="166">
        <v>8</v>
      </c>
      <c r="T139" s="166">
        <v>18</v>
      </c>
      <c r="U139" s="166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6">
        <v>136</v>
      </c>
      <c r="K140" s="167" t="s">
        <v>13</v>
      </c>
      <c r="L140" s="167" t="s">
        <v>31</v>
      </c>
      <c r="M140" s="167" t="s">
        <v>13</v>
      </c>
      <c r="N140" s="167" t="s">
        <v>28</v>
      </c>
      <c r="O140" s="167" t="s">
        <v>31</v>
      </c>
      <c r="Q140" s="166">
        <v>5</v>
      </c>
      <c r="R140" s="166">
        <v>7</v>
      </c>
      <c r="S140" s="166">
        <v>5</v>
      </c>
      <c r="T140" s="166">
        <v>9</v>
      </c>
      <c r="U140" s="166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7" t="s">
        <v>29</v>
      </c>
      <c r="L141" s="167" t="s">
        <v>31</v>
      </c>
      <c r="M141" s="167" t="s">
        <v>95</v>
      </c>
      <c r="N141" s="167" t="s">
        <v>15</v>
      </c>
      <c r="O141" s="167" t="s">
        <v>28</v>
      </c>
      <c r="Q141" s="166">
        <v>8</v>
      </c>
      <c r="R141" s="166">
        <v>7</v>
      </c>
      <c r="S141" s="166">
        <v>6</v>
      </c>
      <c r="T141" s="166">
        <v>2</v>
      </c>
      <c r="U141" s="166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6">
        <v>138</v>
      </c>
      <c r="K142" s="167" t="s">
        <v>31</v>
      </c>
      <c r="L142" s="167" t="s">
        <v>31</v>
      </c>
      <c r="M142" s="167" t="s">
        <v>94</v>
      </c>
      <c r="N142" s="167" t="s">
        <v>95</v>
      </c>
      <c r="O142" s="167" t="s">
        <v>12</v>
      </c>
      <c r="Q142" s="166">
        <v>7</v>
      </c>
      <c r="R142" s="166">
        <v>7</v>
      </c>
      <c r="S142" s="166">
        <v>17</v>
      </c>
      <c r="T142" s="166">
        <v>6</v>
      </c>
      <c r="U142" s="166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7" t="s">
        <v>13</v>
      </c>
      <c r="L143" s="167" t="s">
        <v>16</v>
      </c>
      <c r="M143" s="167" t="s">
        <v>29</v>
      </c>
      <c r="N143" s="167" t="s">
        <v>12</v>
      </c>
      <c r="O143" s="167" t="s">
        <v>31</v>
      </c>
      <c r="Q143" s="166">
        <v>5</v>
      </c>
      <c r="R143" s="166">
        <v>3</v>
      </c>
      <c r="S143" s="166">
        <v>8</v>
      </c>
      <c r="T143" s="166">
        <v>4</v>
      </c>
      <c r="U143" s="166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6">
        <v>140</v>
      </c>
      <c r="K144" s="167" t="s">
        <v>95</v>
      </c>
      <c r="L144" s="167" t="s">
        <v>31</v>
      </c>
      <c r="M144" s="167" t="s">
        <v>13</v>
      </c>
      <c r="N144" s="167" t="s">
        <v>29</v>
      </c>
      <c r="O144" s="167" t="s">
        <v>31</v>
      </c>
      <c r="Q144" s="166">
        <v>6</v>
      </c>
      <c r="R144" s="166">
        <v>7</v>
      </c>
      <c r="S144" s="166">
        <v>5</v>
      </c>
      <c r="T144" s="166">
        <v>8</v>
      </c>
      <c r="U144" s="166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7" t="s">
        <v>31</v>
      </c>
      <c r="L145" s="167" t="s">
        <v>31</v>
      </c>
      <c r="M145" s="167" t="s">
        <v>13</v>
      </c>
      <c r="N145" s="167" t="s">
        <v>31</v>
      </c>
      <c r="O145" s="167" t="s">
        <v>23</v>
      </c>
      <c r="Q145" s="166">
        <v>7</v>
      </c>
      <c r="R145" s="166">
        <v>7</v>
      </c>
      <c r="S145" s="166">
        <v>5</v>
      </c>
      <c r="T145" s="166">
        <v>7</v>
      </c>
      <c r="U145" s="166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6">
        <v>142</v>
      </c>
      <c r="K146" s="167" t="s">
        <v>95</v>
      </c>
      <c r="L146" s="167" t="s">
        <v>95</v>
      </c>
      <c r="M146" s="167" t="s">
        <v>13</v>
      </c>
      <c r="N146" s="167" t="s">
        <v>13</v>
      </c>
      <c r="O146" s="167" t="s">
        <v>95</v>
      </c>
      <c r="Q146" s="166">
        <v>6</v>
      </c>
      <c r="R146" s="166">
        <v>6</v>
      </c>
      <c r="S146" s="166">
        <v>5</v>
      </c>
      <c r="T146" s="166">
        <v>5</v>
      </c>
      <c r="U146" s="166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7" t="s">
        <v>13</v>
      </c>
      <c r="L147" s="167" t="s">
        <v>79</v>
      </c>
      <c r="M147" s="167" t="s">
        <v>95</v>
      </c>
      <c r="N147" s="167" t="s">
        <v>13</v>
      </c>
      <c r="O147" s="167" t="s">
        <v>31</v>
      </c>
      <c r="Q147" s="166">
        <v>5</v>
      </c>
      <c r="R147" s="166">
        <v>12</v>
      </c>
      <c r="S147" s="166">
        <v>6</v>
      </c>
      <c r="T147" s="166">
        <v>5</v>
      </c>
      <c r="U147" s="166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6">
        <v>144</v>
      </c>
      <c r="K148" s="167" t="s">
        <v>31</v>
      </c>
      <c r="L148" s="167" t="s">
        <v>28</v>
      </c>
      <c r="M148" s="167" t="s">
        <v>31</v>
      </c>
      <c r="N148" s="167" t="s">
        <v>31</v>
      </c>
      <c r="O148" s="167" t="s">
        <v>95</v>
      </c>
      <c r="Q148" s="166">
        <v>7</v>
      </c>
      <c r="R148" s="166">
        <v>9</v>
      </c>
      <c r="S148" s="166">
        <v>7</v>
      </c>
      <c r="T148" s="166">
        <v>7</v>
      </c>
      <c r="U148" s="166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7" t="s">
        <v>29</v>
      </c>
      <c r="L149" s="167" t="s">
        <v>14</v>
      </c>
      <c r="M149" s="167" t="s">
        <v>31</v>
      </c>
      <c r="N149" s="167" t="s">
        <v>12</v>
      </c>
      <c r="O149" s="167" t="s">
        <v>16</v>
      </c>
      <c r="Q149" s="166">
        <v>8</v>
      </c>
      <c r="R149" s="166">
        <v>1</v>
      </c>
      <c r="S149" s="166">
        <v>7</v>
      </c>
      <c r="T149" s="166">
        <v>4</v>
      </c>
      <c r="U149" s="166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6">
        <v>146</v>
      </c>
      <c r="K150" s="167" t="s">
        <v>31</v>
      </c>
      <c r="L150" s="167" t="s">
        <v>15</v>
      </c>
      <c r="M150" s="167" t="s">
        <v>31</v>
      </c>
      <c r="N150" s="167" t="s">
        <v>12</v>
      </c>
      <c r="O150" s="167" t="s">
        <v>95</v>
      </c>
      <c r="Q150" s="166">
        <v>7</v>
      </c>
      <c r="R150" s="166">
        <v>2</v>
      </c>
      <c r="S150" s="166">
        <v>7</v>
      </c>
      <c r="T150" s="166">
        <v>4</v>
      </c>
      <c r="U150" s="166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7" t="s">
        <v>95</v>
      </c>
      <c r="L151" s="167" t="s">
        <v>15</v>
      </c>
      <c r="M151" s="167" t="s">
        <v>95</v>
      </c>
      <c r="N151" s="167" t="s">
        <v>12</v>
      </c>
      <c r="O151" s="167" t="s">
        <v>15</v>
      </c>
      <c r="Q151" s="166">
        <v>6</v>
      </c>
      <c r="R151" s="166">
        <v>2</v>
      </c>
      <c r="S151" s="166">
        <v>6</v>
      </c>
      <c r="T151" s="166">
        <v>4</v>
      </c>
      <c r="U151" s="166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6">
        <v>148</v>
      </c>
      <c r="K152" s="167" t="s">
        <v>12</v>
      </c>
      <c r="L152" s="167" t="s">
        <v>16</v>
      </c>
      <c r="M152" s="167" t="s">
        <v>13</v>
      </c>
      <c r="N152" s="167" t="s">
        <v>30</v>
      </c>
      <c r="O152" s="167" t="s">
        <v>23</v>
      </c>
      <c r="Q152" s="166">
        <v>4</v>
      </c>
      <c r="R152" s="166">
        <v>3</v>
      </c>
      <c r="S152" s="166">
        <v>5</v>
      </c>
      <c r="T152" s="166">
        <v>10</v>
      </c>
      <c r="U152" s="166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7" t="s">
        <v>31</v>
      </c>
      <c r="L153" s="167" t="s">
        <v>12</v>
      </c>
      <c r="M153" s="167" t="s">
        <v>16</v>
      </c>
      <c r="N153" s="167" t="s">
        <v>80</v>
      </c>
      <c r="O153" s="167" t="s">
        <v>95</v>
      </c>
      <c r="Q153" s="166">
        <v>7</v>
      </c>
      <c r="R153" s="166">
        <v>4</v>
      </c>
      <c r="S153" s="166">
        <v>3</v>
      </c>
      <c r="T153" s="166">
        <v>13</v>
      </c>
      <c r="U153" s="166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6">
        <v>150</v>
      </c>
      <c r="K154" s="167" t="s">
        <v>31</v>
      </c>
      <c r="L154" s="167" t="s">
        <v>82</v>
      </c>
      <c r="M154" s="167" t="s">
        <v>29</v>
      </c>
      <c r="N154" s="167" t="s">
        <v>28</v>
      </c>
      <c r="O154" s="167" t="s">
        <v>28</v>
      </c>
      <c r="Q154" s="166">
        <v>7</v>
      </c>
      <c r="R154" s="166">
        <v>16</v>
      </c>
      <c r="S154" s="166">
        <v>8</v>
      </c>
      <c r="T154" s="166">
        <v>9</v>
      </c>
      <c r="U154" s="166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7" t="s">
        <v>95</v>
      </c>
      <c r="L155" s="167" t="s">
        <v>12</v>
      </c>
      <c r="M155" s="167" t="s">
        <v>13</v>
      </c>
      <c r="N155" s="167" t="s">
        <v>13</v>
      </c>
      <c r="O155" s="167" t="s">
        <v>28</v>
      </c>
      <c r="Q155" s="166">
        <v>6</v>
      </c>
      <c r="R155" s="166">
        <v>4</v>
      </c>
      <c r="S155" s="166">
        <v>5</v>
      </c>
      <c r="T155" s="166">
        <v>5</v>
      </c>
      <c r="U155" s="166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6">
        <v>152</v>
      </c>
      <c r="K156" s="167" t="s">
        <v>31</v>
      </c>
      <c r="L156" s="167" t="s">
        <v>30</v>
      </c>
      <c r="M156" s="167" t="s">
        <v>13</v>
      </c>
      <c r="N156" s="167" t="s">
        <v>29</v>
      </c>
      <c r="O156" s="167" t="s">
        <v>95</v>
      </c>
      <c r="Q156" s="166">
        <v>7</v>
      </c>
      <c r="R156" s="166">
        <v>10</v>
      </c>
      <c r="S156" s="166">
        <v>5</v>
      </c>
      <c r="T156" s="166">
        <v>8</v>
      </c>
      <c r="U156" s="166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7" t="s">
        <v>95</v>
      </c>
      <c r="L157" s="167" t="s">
        <v>15</v>
      </c>
      <c r="M157" s="167" t="s">
        <v>13</v>
      </c>
      <c r="N157" s="167" t="s">
        <v>82</v>
      </c>
      <c r="O157" s="167" t="s">
        <v>95</v>
      </c>
      <c r="Q157" s="166">
        <v>6</v>
      </c>
      <c r="R157" s="166">
        <v>2</v>
      </c>
      <c r="S157" s="166">
        <v>5</v>
      </c>
      <c r="T157" s="166">
        <v>16</v>
      </c>
      <c r="U157" s="166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6">
        <v>154</v>
      </c>
      <c r="K158" s="167" t="s">
        <v>29</v>
      </c>
      <c r="L158" s="167" t="s">
        <v>12</v>
      </c>
      <c r="M158" s="167" t="s">
        <v>29</v>
      </c>
      <c r="N158" s="167" t="s">
        <v>15</v>
      </c>
      <c r="O158" s="167" t="s">
        <v>29</v>
      </c>
      <c r="Q158" s="166">
        <v>8</v>
      </c>
      <c r="R158" s="166">
        <v>4</v>
      </c>
      <c r="S158" s="166">
        <v>8</v>
      </c>
      <c r="T158" s="166">
        <v>2</v>
      </c>
      <c r="U158" s="166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7" t="s">
        <v>29</v>
      </c>
      <c r="L159" s="167" t="s">
        <v>31</v>
      </c>
      <c r="M159" s="167" t="s">
        <v>29</v>
      </c>
      <c r="N159" s="167" t="s">
        <v>23</v>
      </c>
      <c r="O159" s="167" t="s">
        <v>23</v>
      </c>
      <c r="Q159" s="166">
        <v>8</v>
      </c>
      <c r="R159" s="166">
        <v>7</v>
      </c>
      <c r="S159" s="166">
        <v>8</v>
      </c>
      <c r="T159" s="166">
        <v>5</v>
      </c>
      <c r="U159" s="166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6">
        <v>156</v>
      </c>
      <c r="K160" s="167" t="s">
        <v>14</v>
      </c>
      <c r="L160" s="167" t="s">
        <v>95</v>
      </c>
      <c r="M160" s="167" t="s">
        <v>31</v>
      </c>
      <c r="N160" s="167" t="s">
        <v>31</v>
      </c>
      <c r="O160" s="167" t="s">
        <v>13</v>
      </c>
      <c r="Q160" s="166">
        <v>1</v>
      </c>
      <c r="R160" s="166">
        <v>6</v>
      </c>
      <c r="S160" s="166">
        <v>7</v>
      </c>
      <c r="T160" s="166">
        <v>7</v>
      </c>
      <c r="U160" s="166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7" t="s">
        <v>29</v>
      </c>
      <c r="L161" s="167" t="s">
        <v>15</v>
      </c>
      <c r="M161" s="167" t="s">
        <v>95</v>
      </c>
      <c r="N161" s="167" t="s">
        <v>28</v>
      </c>
      <c r="O161" s="167" t="s">
        <v>31</v>
      </c>
      <c r="Q161" s="166">
        <v>8</v>
      </c>
      <c r="R161" s="166">
        <v>2</v>
      </c>
      <c r="S161" s="166">
        <v>6</v>
      </c>
      <c r="T161" s="166">
        <v>9</v>
      </c>
      <c r="U161" s="166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6">
        <v>158</v>
      </c>
      <c r="K162" s="167" t="s">
        <v>31</v>
      </c>
      <c r="L162" s="167" t="s">
        <v>30</v>
      </c>
      <c r="M162" s="167" t="s">
        <v>95</v>
      </c>
      <c r="N162" s="167" t="s">
        <v>28</v>
      </c>
      <c r="O162" s="167" t="s">
        <v>95</v>
      </c>
      <c r="Q162" s="166">
        <v>7</v>
      </c>
      <c r="R162" s="166">
        <v>10</v>
      </c>
      <c r="S162" s="166">
        <v>6</v>
      </c>
      <c r="T162" s="166">
        <v>9</v>
      </c>
      <c r="U162" s="166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7" t="s">
        <v>29</v>
      </c>
      <c r="L163" s="167" t="s">
        <v>12</v>
      </c>
      <c r="M163" s="167" t="s">
        <v>95</v>
      </c>
      <c r="N163" s="167" t="s">
        <v>28</v>
      </c>
      <c r="O163" s="167" t="s">
        <v>95</v>
      </c>
      <c r="Q163" s="166">
        <v>8</v>
      </c>
      <c r="R163" s="166">
        <v>4</v>
      </c>
      <c r="S163" s="166">
        <v>6</v>
      </c>
      <c r="T163" s="166">
        <v>9</v>
      </c>
      <c r="U163" s="166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6">
        <v>160</v>
      </c>
      <c r="K164" s="167" t="s">
        <v>29</v>
      </c>
      <c r="L164" s="167" t="s">
        <v>16</v>
      </c>
      <c r="M164" s="167" t="s">
        <v>13</v>
      </c>
      <c r="N164" s="167" t="s">
        <v>30</v>
      </c>
      <c r="O164" s="167" t="s">
        <v>29</v>
      </c>
      <c r="Q164" s="166">
        <v>8</v>
      </c>
      <c r="R164" s="166">
        <v>3</v>
      </c>
      <c r="S164" s="166">
        <v>5</v>
      </c>
      <c r="T164" s="166">
        <v>10</v>
      </c>
      <c r="U164" s="166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7" t="s">
        <v>13</v>
      </c>
      <c r="L165" s="167" t="s">
        <v>78</v>
      </c>
      <c r="M165" s="167" t="s">
        <v>15</v>
      </c>
      <c r="N165" s="167" t="s">
        <v>29</v>
      </c>
      <c r="O165" s="167" t="s">
        <v>30</v>
      </c>
      <c r="Q165" s="166">
        <v>5</v>
      </c>
      <c r="R165" s="166">
        <v>11</v>
      </c>
      <c r="S165" s="166">
        <v>2</v>
      </c>
      <c r="T165" s="166">
        <v>8</v>
      </c>
      <c r="U165" s="166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6">
        <v>162</v>
      </c>
      <c r="K166" s="167" t="s">
        <v>95</v>
      </c>
      <c r="L166" s="167" t="s">
        <v>12</v>
      </c>
      <c r="M166" s="167" t="s">
        <v>31</v>
      </c>
      <c r="N166" s="167" t="s">
        <v>29</v>
      </c>
      <c r="O166" s="167" t="s">
        <v>29</v>
      </c>
      <c r="Q166" s="166">
        <v>6</v>
      </c>
      <c r="R166" s="166">
        <v>4</v>
      </c>
      <c r="S166" s="166">
        <v>7</v>
      </c>
      <c r="T166" s="166">
        <v>8</v>
      </c>
      <c r="U166" s="166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7" t="s">
        <v>29</v>
      </c>
      <c r="L167" s="167" t="s">
        <v>16</v>
      </c>
      <c r="M167" s="167" t="s">
        <v>13</v>
      </c>
      <c r="N167" s="167" t="s">
        <v>13</v>
      </c>
      <c r="O167" s="167" t="s">
        <v>15</v>
      </c>
      <c r="Q167" s="166">
        <v>8</v>
      </c>
      <c r="R167" s="166">
        <v>3</v>
      </c>
      <c r="S167" s="166">
        <v>5</v>
      </c>
      <c r="T167" s="166">
        <v>5</v>
      </c>
      <c r="U167" s="166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6">
        <v>164</v>
      </c>
      <c r="K168" s="167" t="s">
        <v>31</v>
      </c>
      <c r="L168" s="167" t="s">
        <v>80</v>
      </c>
      <c r="M168" s="167" t="s">
        <v>95</v>
      </c>
      <c r="N168" s="167" t="s">
        <v>15</v>
      </c>
      <c r="O168" s="167" t="s">
        <v>28</v>
      </c>
      <c r="Q168" s="166">
        <v>7</v>
      </c>
      <c r="R168" s="166">
        <v>13</v>
      </c>
      <c r="S168" s="166">
        <v>6</v>
      </c>
      <c r="T168" s="166">
        <v>2</v>
      </c>
      <c r="U168" s="166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7" t="s">
        <v>31</v>
      </c>
      <c r="L169" s="167" t="s">
        <v>28</v>
      </c>
      <c r="M169" s="167" t="s">
        <v>95</v>
      </c>
      <c r="N169" s="167" t="s">
        <v>15</v>
      </c>
      <c r="O169" s="167" t="s">
        <v>12</v>
      </c>
      <c r="Q169" s="166">
        <v>7</v>
      </c>
      <c r="R169" s="166">
        <v>9</v>
      </c>
      <c r="S169" s="166">
        <v>6</v>
      </c>
      <c r="T169" s="166">
        <v>2</v>
      </c>
      <c r="U169" s="166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6">
        <v>166</v>
      </c>
      <c r="K170" s="167" t="s">
        <v>31</v>
      </c>
      <c r="L170" s="167" t="s">
        <v>15</v>
      </c>
      <c r="M170" s="167" t="s">
        <v>95</v>
      </c>
      <c r="N170" s="167" t="s">
        <v>13</v>
      </c>
      <c r="O170" s="167" t="s">
        <v>16</v>
      </c>
      <c r="Q170" s="166">
        <v>7</v>
      </c>
      <c r="R170" s="166">
        <v>2</v>
      </c>
      <c r="S170" s="166">
        <v>6</v>
      </c>
      <c r="T170" s="166">
        <v>5</v>
      </c>
      <c r="U170" s="166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7" t="s">
        <v>29</v>
      </c>
      <c r="L171" s="167" t="s">
        <v>29</v>
      </c>
      <c r="M171" s="167" t="s">
        <v>13</v>
      </c>
      <c r="N171" s="167" t="s">
        <v>15</v>
      </c>
      <c r="O171" s="167" t="s">
        <v>29</v>
      </c>
      <c r="Q171" s="166">
        <v>8</v>
      </c>
      <c r="R171" s="166">
        <v>8</v>
      </c>
      <c r="S171" s="166">
        <v>5</v>
      </c>
      <c r="T171" s="166">
        <v>2</v>
      </c>
      <c r="U171" s="166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6">
        <v>168</v>
      </c>
      <c r="K172" s="167" t="s">
        <v>31</v>
      </c>
      <c r="L172" s="167" t="s">
        <v>16</v>
      </c>
      <c r="M172" s="167" t="s">
        <v>95</v>
      </c>
      <c r="N172" s="167" t="s">
        <v>95</v>
      </c>
      <c r="O172" s="167" t="s">
        <v>15</v>
      </c>
      <c r="Q172" s="166">
        <v>7</v>
      </c>
      <c r="R172" s="166">
        <v>3</v>
      </c>
      <c r="S172" s="166">
        <v>6</v>
      </c>
      <c r="T172" s="166">
        <v>6</v>
      </c>
      <c r="U172" s="166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7" t="s">
        <v>13</v>
      </c>
      <c r="L173" s="167" t="s">
        <v>28</v>
      </c>
      <c r="M173" s="167" t="s">
        <v>13</v>
      </c>
      <c r="N173" s="167" t="s">
        <v>16</v>
      </c>
      <c r="O173" s="167" t="s">
        <v>12</v>
      </c>
      <c r="Q173" s="166">
        <v>5</v>
      </c>
      <c r="R173" s="166">
        <v>9</v>
      </c>
      <c r="S173" s="166">
        <v>5</v>
      </c>
      <c r="T173" s="166">
        <v>3</v>
      </c>
      <c r="U173" s="166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6">
        <v>170</v>
      </c>
      <c r="K174" s="167" t="s">
        <v>95</v>
      </c>
      <c r="L174" s="167" t="s">
        <v>31</v>
      </c>
      <c r="M174" s="167" t="s">
        <v>14</v>
      </c>
      <c r="N174" s="167" t="s">
        <v>95</v>
      </c>
      <c r="O174" s="167" t="s">
        <v>31</v>
      </c>
      <c r="Q174" s="166">
        <v>6</v>
      </c>
      <c r="R174" s="166">
        <v>7</v>
      </c>
      <c r="S174" s="166">
        <v>1</v>
      </c>
      <c r="T174" s="166">
        <v>6</v>
      </c>
      <c r="U174" s="166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7" t="s">
        <v>31</v>
      </c>
      <c r="L175" s="167" t="s">
        <v>31</v>
      </c>
      <c r="M175" s="167" t="s">
        <v>29</v>
      </c>
      <c r="N175" s="167" t="s">
        <v>31</v>
      </c>
      <c r="O175" s="167" t="s">
        <v>29</v>
      </c>
      <c r="Q175" s="166">
        <v>7</v>
      </c>
      <c r="R175" s="166">
        <v>7</v>
      </c>
      <c r="S175" s="166">
        <v>8</v>
      </c>
      <c r="T175" s="166">
        <v>7</v>
      </c>
      <c r="U175" s="166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6">
        <v>172</v>
      </c>
      <c r="K176" s="167" t="s">
        <v>95</v>
      </c>
      <c r="L176" s="167" t="s">
        <v>12</v>
      </c>
      <c r="M176" s="167" t="s">
        <v>29</v>
      </c>
      <c r="N176" s="167" t="s">
        <v>81</v>
      </c>
      <c r="O176" s="167" t="s">
        <v>23</v>
      </c>
      <c r="Q176" s="166">
        <v>6</v>
      </c>
      <c r="R176" s="166">
        <v>4</v>
      </c>
      <c r="S176" s="166">
        <v>8</v>
      </c>
      <c r="T176" s="166">
        <v>14</v>
      </c>
      <c r="U176" s="166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7" t="s">
        <v>95</v>
      </c>
      <c r="L177" s="167" t="s">
        <v>80</v>
      </c>
      <c r="M177" s="167" t="s">
        <v>13</v>
      </c>
      <c r="N177" s="167" t="s">
        <v>85</v>
      </c>
      <c r="O177" s="167" t="s">
        <v>29</v>
      </c>
      <c r="Q177" s="166">
        <v>6</v>
      </c>
      <c r="R177" s="166">
        <v>13</v>
      </c>
      <c r="S177" s="166">
        <v>5</v>
      </c>
      <c r="T177" s="166">
        <v>18</v>
      </c>
      <c r="U177" s="166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6">
        <v>174</v>
      </c>
      <c r="K178" s="167" t="s">
        <v>95</v>
      </c>
      <c r="L178" s="167" t="s">
        <v>15</v>
      </c>
      <c r="M178" s="167" t="s">
        <v>29</v>
      </c>
      <c r="N178" s="167" t="s">
        <v>87</v>
      </c>
      <c r="O178" s="167" t="s">
        <v>29</v>
      </c>
      <c r="Q178" s="166">
        <v>6</v>
      </c>
      <c r="R178" s="166">
        <v>2</v>
      </c>
      <c r="S178" s="166">
        <v>8</v>
      </c>
      <c r="T178" s="166">
        <v>19</v>
      </c>
      <c r="U178" s="166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7" t="s">
        <v>14</v>
      </c>
      <c r="L179" s="167" t="s">
        <v>15</v>
      </c>
      <c r="M179" s="167" t="s">
        <v>13</v>
      </c>
      <c r="N179" s="167" t="s">
        <v>28</v>
      </c>
      <c r="O179" s="167" t="s">
        <v>31</v>
      </c>
      <c r="Q179" s="166">
        <v>1</v>
      </c>
      <c r="R179" s="166">
        <v>2</v>
      </c>
      <c r="S179" s="166">
        <v>5</v>
      </c>
      <c r="T179" s="166">
        <v>9</v>
      </c>
      <c r="U179" s="166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6">
        <v>176</v>
      </c>
      <c r="K180" s="167" t="s">
        <v>31</v>
      </c>
      <c r="L180" s="167" t="s">
        <v>15</v>
      </c>
      <c r="M180" s="167" t="s">
        <v>13</v>
      </c>
      <c r="N180" s="167" t="s">
        <v>13</v>
      </c>
      <c r="O180" s="167" t="s">
        <v>30</v>
      </c>
      <c r="Q180" s="166">
        <v>7</v>
      </c>
      <c r="R180" s="166">
        <v>2</v>
      </c>
      <c r="S180" s="166">
        <v>5</v>
      </c>
      <c r="T180" s="166">
        <v>5</v>
      </c>
      <c r="U180" s="166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7" t="s">
        <v>95</v>
      </c>
      <c r="L181" s="167" t="s">
        <v>15</v>
      </c>
      <c r="M181" s="167" t="s">
        <v>31</v>
      </c>
      <c r="N181" s="167" t="s">
        <v>15</v>
      </c>
      <c r="O181" s="167" t="s">
        <v>30</v>
      </c>
      <c r="Q181" s="166">
        <v>6</v>
      </c>
      <c r="R181" s="166">
        <v>2</v>
      </c>
      <c r="S181" s="166">
        <v>7</v>
      </c>
      <c r="T181" s="166">
        <v>2</v>
      </c>
      <c r="U181" s="166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6">
        <v>178</v>
      </c>
      <c r="K182" s="167" t="s">
        <v>13</v>
      </c>
      <c r="L182" s="167" t="s">
        <v>30</v>
      </c>
      <c r="M182" s="167" t="s">
        <v>29</v>
      </c>
      <c r="N182" s="167" t="s">
        <v>23</v>
      </c>
      <c r="O182" s="167" t="s">
        <v>29</v>
      </c>
      <c r="Q182" s="166">
        <v>5</v>
      </c>
      <c r="R182" s="166">
        <v>10</v>
      </c>
      <c r="S182" s="166">
        <v>8</v>
      </c>
      <c r="T182" s="166">
        <v>5</v>
      </c>
      <c r="U182" s="166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7" t="s">
        <v>13</v>
      </c>
      <c r="L183" s="167" t="s">
        <v>28</v>
      </c>
      <c r="M183" s="167" t="s">
        <v>95</v>
      </c>
      <c r="N183" s="167" t="s">
        <v>29</v>
      </c>
      <c r="O183" s="167" t="s">
        <v>95</v>
      </c>
      <c r="Q183" s="166">
        <v>5</v>
      </c>
      <c r="R183" s="166">
        <v>9</v>
      </c>
      <c r="S183" s="166">
        <v>6</v>
      </c>
      <c r="T183" s="166">
        <v>8</v>
      </c>
      <c r="U183" s="166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6">
        <v>180</v>
      </c>
      <c r="K184" s="167" t="s">
        <v>13</v>
      </c>
      <c r="L184" s="167" t="s">
        <v>96</v>
      </c>
      <c r="M184" s="167" t="s">
        <v>95</v>
      </c>
      <c r="N184" s="167" t="s">
        <v>16</v>
      </c>
      <c r="O184" s="167" t="s">
        <v>12</v>
      </c>
      <c r="Q184" s="166">
        <v>5</v>
      </c>
      <c r="R184" s="166">
        <v>15</v>
      </c>
      <c r="S184" s="166">
        <v>6</v>
      </c>
      <c r="T184" s="166">
        <v>3</v>
      </c>
      <c r="U184" s="166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7" t="s">
        <v>29</v>
      </c>
      <c r="L185" s="167" t="s">
        <v>29</v>
      </c>
      <c r="M185" s="167" t="s">
        <v>13</v>
      </c>
      <c r="N185" s="167" t="s">
        <v>16</v>
      </c>
      <c r="O185" s="167" t="s">
        <v>29</v>
      </c>
      <c r="Q185" s="166">
        <v>8</v>
      </c>
      <c r="R185" s="166">
        <v>8</v>
      </c>
      <c r="S185" s="166">
        <v>5</v>
      </c>
      <c r="T185" s="166">
        <v>3</v>
      </c>
      <c r="U185" s="166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6">
        <v>182</v>
      </c>
      <c r="K186" s="167" t="s">
        <v>13</v>
      </c>
      <c r="L186" s="167" t="s">
        <v>31</v>
      </c>
      <c r="M186" s="167" t="s">
        <v>31</v>
      </c>
      <c r="N186" s="167" t="s">
        <v>95</v>
      </c>
      <c r="O186" s="167" t="s">
        <v>29</v>
      </c>
      <c r="Q186" s="166">
        <v>5</v>
      </c>
      <c r="R186" s="166">
        <v>7</v>
      </c>
      <c r="S186" s="166">
        <v>7</v>
      </c>
      <c r="T186" s="166">
        <v>6</v>
      </c>
      <c r="U186" s="166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7" t="s">
        <v>29</v>
      </c>
      <c r="L187" s="167" t="s">
        <v>28</v>
      </c>
      <c r="M187" s="167" t="s">
        <v>13</v>
      </c>
      <c r="N187" s="167" t="s">
        <v>96</v>
      </c>
      <c r="O187" s="167" t="s">
        <v>28</v>
      </c>
      <c r="Q187" s="166">
        <v>8</v>
      </c>
      <c r="R187" s="166">
        <v>9</v>
      </c>
      <c r="S187" s="166">
        <v>5</v>
      </c>
      <c r="T187" s="166">
        <v>15</v>
      </c>
      <c r="U187" s="166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6">
        <v>184</v>
      </c>
      <c r="K188" s="167" t="s">
        <v>12</v>
      </c>
      <c r="L188" s="167" t="s">
        <v>80</v>
      </c>
      <c r="M188" s="167" t="s">
        <v>29</v>
      </c>
      <c r="N188" s="167" t="s">
        <v>28</v>
      </c>
      <c r="O188" s="167" t="s">
        <v>30</v>
      </c>
      <c r="Q188" s="166">
        <v>4</v>
      </c>
      <c r="R188" s="166">
        <v>13</v>
      </c>
      <c r="S188" s="166">
        <v>8</v>
      </c>
      <c r="T188" s="166">
        <v>9</v>
      </c>
      <c r="U188" s="166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7" t="s">
        <v>29</v>
      </c>
      <c r="L189" s="167" t="s">
        <v>14</v>
      </c>
      <c r="M189" s="167" t="s">
        <v>13</v>
      </c>
      <c r="N189" s="167" t="s">
        <v>12</v>
      </c>
      <c r="O189" s="167" t="s">
        <v>29</v>
      </c>
      <c r="Q189" s="166">
        <v>8</v>
      </c>
      <c r="R189" s="166">
        <v>1</v>
      </c>
      <c r="S189" s="166">
        <v>5</v>
      </c>
      <c r="T189" s="166">
        <v>4</v>
      </c>
      <c r="U189" s="166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6">
        <v>186</v>
      </c>
      <c r="K190" s="167" t="s">
        <v>13</v>
      </c>
      <c r="L190" s="167" t="s">
        <v>85</v>
      </c>
      <c r="M190" s="167" t="s">
        <v>13</v>
      </c>
      <c r="N190" s="167" t="s">
        <v>23</v>
      </c>
      <c r="O190" s="167" t="s">
        <v>29</v>
      </c>
      <c r="Q190" s="166">
        <v>5</v>
      </c>
      <c r="R190" s="166">
        <v>18</v>
      </c>
      <c r="S190" s="166">
        <v>5</v>
      </c>
      <c r="T190" s="166">
        <v>5</v>
      </c>
      <c r="U190" s="166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7" t="s">
        <v>29</v>
      </c>
      <c r="L191" s="167" t="s">
        <v>15</v>
      </c>
      <c r="M191" s="167" t="s">
        <v>29</v>
      </c>
      <c r="N191" s="167" t="s">
        <v>95</v>
      </c>
      <c r="O191" s="167" t="s">
        <v>31</v>
      </c>
      <c r="Q191" s="166">
        <v>8</v>
      </c>
      <c r="R191" s="166">
        <v>2</v>
      </c>
      <c r="S191" s="166">
        <v>8</v>
      </c>
      <c r="T191" s="166">
        <v>6</v>
      </c>
      <c r="U191" s="166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6">
        <v>188</v>
      </c>
      <c r="K192" s="167" t="s">
        <v>95</v>
      </c>
      <c r="L192" s="167" t="s">
        <v>31</v>
      </c>
      <c r="M192" s="167" t="s">
        <v>29</v>
      </c>
      <c r="N192" s="167" t="s">
        <v>16</v>
      </c>
      <c r="O192" s="167" t="s">
        <v>31</v>
      </c>
      <c r="Q192" s="166">
        <v>6</v>
      </c>
      <c r="R192" s="166">
        <v>7</v>
      </c>
      <c r="S192" s="166">
        <v>8</v>
      </c>
      <c r="T192" s="166">
        <v>3</v>
      </c>
      <c r="U192" s="166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7" t="s">
        <v>13</v>
      </c>
      <c r="L193" s="167" t="s">
        <v>28</v>
      </c>
      <c r="M193" s="167" t="s">
        <v>31</v>
      </c>
      <c r="N193" s="167" t="s">
        <v>13</v>
      </c>
      <c r="O193" s="167" t="s">
        <v>28</v>
      </c>
      <c r="Q193" s="166">
        <v>5</v>
      </c>
      <c r="R193" s="166">
        <v>9</v>
      </c>
      <c r="S193" s="166">
        <v>7</v>
      </c>
      <c r="T193" s="166">
        <v>5</v>
      </c>
      <c r="U193" s="166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6">
        <v>190</v>
      </c>
      <c r="K194" s="167" t="s">
        <v>29</v>
      </c>
      <c r="L194" s="167" t="s">
        <v>12</v>
      </c>
      <c r="M194" s="167" t="s">
        <v>95</v>
      </c>
      <c r="N194" s="167" t="s">
        <v>13</v>
      </c>
      <c r="O194" s="167" t="s">
        <v>12</v>
      </c>
      <c r="Q194" s="166">
        <v>8</v>
      </c>
      <c r="R194" s="166">
        <v>4</v>
      </c>
      <c r="S194" s="166">
        <v>6</v>
      </c>
      <c r="T194" s="166">
        <v>5</v>
      </c>
      <c r="U194" s="166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7" t="s">
        <v>28</v>
      </c>
      <c r="L195" s="167" t="s">
        <v>95</v>
      </c>
      <c r="M195" s="167" t="s">
        <v>28</v>
      </c>
      <c r="N195" s="167" t="s">
        <v>87</v>
      </c>
      <c r="O195" s="167" t="s">
        <v>29</v>
      </c>
      <c r="Q195" s="166">
        <v>9</v>
      </c>
      <c r="R195" s="166">
        <v>6</v>
      </c>
      <c r="S195" s="166">
        <v>9</v>
      </c>
      <c r="T195" s="166">
        <v>19</v>
      </c>
      <c r="U195" s="166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6">
        <v>192</v>
      </c>
      <c r="K196" s="167" t="s">
        <v>13</v>
      </c>
      <c r="L196" s="167" t="s">
        <v>15</v>
      </c>
      <c r="M196" s="167" t="s">
        <v>13</v>
      </c>
      <c r="N196" s="167" t="s">
        <v>29</v>
      </c>
      <c r="O196" s="167" t="s">
        <v>95</v>
      </c>
      <c r="Q196" s="166">
        <v>5</v>
      </c>
      <c r="R196" s="166">
        <v>2</v>
      </c>
      <c r="S196" s="166">
        <v>5</v>
      </c>
      <c r="T196" s="166">
        <v>8</v>
      </c>
      <c r="U196" s="166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7" t="s">
        <v>29</v>
      </c>
      <c r="L197" s="167" t="s">
        <v>82</v>
      </c>
      <c r="M197" s="167" t="s">
        <v>31</v>
      </c>
      <c r="N197" s="167" t="s">
        <v>16</v>
      </c>
      <c r="O197" s="167" t="s">
        <v>29</v>
      </c>
      <c r="Q197" s="166">
        <v>8</v>
      </c>
      <c r="R197" s="166">
        <v>16</v>
      </c>
      <c r="S197" s="166">
        <v>7</v>
      </c>
      <c r="T197" s="166">
        <v>3</v>
      </c>
      <c r="U197" s="166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6">
        <v>194</v>
      </c>
      <c r="K198" s="167" t="s">
        <v>31</v>
      </c>
      <c r="L198" s="167" t="s">
        <v>12</v>
      </c>
      <c r="M198" s="167" t="s">
        <v>31</v>
      </c>
      <c r="N198" s="167" t="s">
        <v>30</v>
      </c>
      <c r="O198" s="167" t="s">
        <v>16</v>
      </c>
      <c r="Q198" s="166">
        <v>7</v>
      </c>
      <c r="R198" s="166">
        <v>4</v>
      </c>
      <c r="S198" s="166">
        <v>7</v>
      </c>
      <c r="T198" s="166">
        <v>10</v>
      </c>
      <c r="U198" s="166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7" t="s">
        <v>13</v>
      </c>
      <c r="L199" s="167" t="s">
        <v>28</v>
      </c>
      <c r="M199" s="167" t="s">
        <v>13</v>
      </c>
      <c r="N199" s="167" t="s">
        <v>13</v>
      </c>
      <c r="O199" s="167" t="s">
        <v>31</v>
      </c>
      <c r="Q199" s="166">
        <v>5</v>
      </c>
      <c r="R199" s="166">
        <v>9</v>
      </c>
      <c r="S199" s="166">
        <v>5</v>
      </c>
      <c r="T199" s="166">
        <v>5</v>
      </c>
      <c r="U199" s="166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6">
        <v>196</v>
      </c>
      <c r="K200" s="167" t="s">
        <v>95</v>
      </c>
      <c r="L200" s="167" t="s">
        <v>85</v>
      </c>
      <c r="M200" s="167" t="s">
        <v>29</v>
      </c>
      <c r="N200" s="167" t="s">
        <v>28</v>
      </c>
      <c r="O200" s="167" t="s">
        <v>31</v>
      </c>
      <c r="Q200" s="166">
        <v>6</v>
      </c>
      <c r="R200" s="166">
        <v>18</v>
      </c>
      <c r="S200" s="166">
        <v>8</v>
      </c>
      <c r="T200" s="166">
        <v>9</v>
      </c>
      <c r="U200" s="166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7" t="s">
        <v>13</v>
      </c>
      <c r="L201" s="167" t="s">
        <v>28</v>
      </c>
      <c r="M201" s="167" t="s">
        <v>95</v>
      </c>
      <c r="N201" s="167" t="s">
        <v>28</v>
      </c>
      <c r="O201" s="167" t="s">
        <v>95</v>
      </c>
      <c r="Q201" s="166">
        <v>5</v>
      </c>
      <c r="R201" s="166">
        <v>9</v>
      </c>
      <c r="S201" s="166">
        <v>6</v>
      </c>
      <c r="T201" s="166">
        <v>9</v>
      </c>
      <c r="U201" s="166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6">
        <v>198</v>
      </c>
      <c r="K202" s="167" t="s">
        <v>95</v>
      </c>
      <c r="L202" s="167" t="s">
        <v>13</v>
      </c>
      <c r="M202" s="167" t="s">
        <v>29</v>
      </c>
      <c r="N202" s="167" t="s">
        <v>96</v>
      </c>
      <c r="O202" s="167" t="s">
        <v>95</v>
      </c>
      <c r="Q202" s="166">
        <v>6</v>
      </c>
      <c r="R202" s="166">
        <v>5</v>
      </c>
      <c r="S202" s="166">
        <v>8</v>
      </c>
      <c r="T202" s="166">
        <v>15</v>
      </c>
      <c r="U202" s="166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7" t="s">
        <v>31</v>
      </c>
      <c r="L203" s="167" t="s">
        <v>79</v>
      </c>
      <c r="M203" s="167" t="s">
        <v>29</v>
      </c>
      <c r="N203" s="167" t="s">
        <v>79</v>
      </c>
      <c r="O203" s="167" t="s">
        <v>12</v>
      </c>
      <c r="Q203" s="166">
        <v>7</v>
      </c>
      <c r="R203" s="166">
        <v>12</v>
      </c>
      <c r="S203" s="166">
        <v>8</v>
      </c>
      <c r="T203" s="166">
        <v>12</v>
      </c>
      <c r="U203" s="166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6"/>
      <c r="K204" s="167"/>
      <c r="L204" s="167"/>
      <c r="M204" s="167"/>
      <c r="N204" s="167"/>
      <c r="O204" s="167"/>
      <c r="Q204" s="166" t="str">
        <v/>
      </c>
      <c r="R204" s="166" t="str">
        <v/>
      </c>
      <c r="S204" s="166" t="str">
        <v/>
      </c>
      <c r="T204" s="166" t="str">
        <v/>
      </c>
      <c r="U204" s="166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7"/>
      <c r="L205" s="167"/>
      <c r="M205" s="167"/>
      <c r="N205" s="167"/>
      <c r="O205" s="167"/>
      <c r="Q205" s="166" t="str">
        <v/>
      </c>
      <c r="R205" s="166" t="str">
        <v/>
      </c>
      <c r="S205" s="166" t="str">
        <v/>
      </c>
      <c r="T205" s="166" t="str">
        <v/>
      </c>
      <c r="U205" s="166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7"/>
      <c r="L206" s="167"/>
      <c r="M206" s="167"/>
      <c r="N206" s="167"/>
      <c r="O206" s="167"/>
      <c r="Q206" s="166" t="str">
        <v/>
      </c>
      <c r="R206" s="166" t="str">
        <v/>
      </c>
      <c r="S206" s="166" t="str">
        <v/>
      </c>
      <c r="T206" s="166" t="str">
        <v/>
      </c>
      <c r="U206" s="166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6"/>
      <c r="K207" s="167"/>
      <c r="L207" s="167"/>
      <c r="M207" s="167"/>
      <c r="N207" s="167"/>
      <c r="O207" s="167"/>
      <c r="Q207" s="166" t="str">
        <v/>
      </c>
      <c r="R207" s="166" t="str">
        <v/>
      </c>
      <c r="S207" s="166" t="str">
        <v/>
      </c>
      <c r="T207" s="166" t="str">
        <v/>
      </c>
      <c r="U207" s="166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7"/>
      <c r="L208" s="167"/>
      <c r="M208" s="167"/>
      <c r="N208" s="167"/>
      <c r="O208" s="167"/>
      <c r="Q208" s="166" t="str">
        <v/>
      </c>
      <c r="R208" s="166" t="str">
        <v/>
      </c>
      <c r="S208" s="166" t="str">
        <v/>
      </c>
      <c r="T208" s="166" t="str">
        <v/>
      </c>
      <c r="U208" s="166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6"/>
      <c r="K209" s="167"/>
      <c r="L209" s="167"/>
      <c r="M209" s="167"/>
      <c r="N209" s="167"/>
      <c r="O209" s="167"/>
      <c r="Q209" s="166" t="str">
        <v/>
      </c>
      <c r="R209" s="166" t="str">
        <v/>
      </c>
      <c r="S209" s="166" t="str">
        <v/>
      </c>
      <c r="T209" s="166" t="str">
        <v/>
      </c>
      <c r="U209" s="166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7"/>
      <c r="L210" s="167"/>
      <c r="M210" s="167"/>
      <c r="N210" s="167"/>
      <c r="O210" s="167"/>
      <c r="Q210" s="166" t="str">
        <v/>
      </c>
      <c r="R210" s="166" t="str">
        <v/>
      </c>
      <c r="S210" s="166" t="str">
        <v/>
      </c>
      <c r="T210" s="166" t="str">
        <v/>
      </c>
      <c r="U210" s="166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6"/>
      <c r="K211" s="167"/>
      <c r="L211" s="167"/>
      <c r="M211" s="167"/>
      <c r="N211" s="167"/>
      <c r="O211" s="167"/>
      <c r="Q211" s="166" t="str">
        <v/>
      </c>
      <c r="R211" s="166" t="str">
        <v/>
      </c>
      <c r="S211" s="166" t="str">
        <v/>
      </c>
      <c r="T211" s="166" t="str">
        <v/>
      </c>
      <c r="U211" s="166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2"/>
      <c r="L212" s="172"/>
      <c r="M212" s="172"/>
      <c r="N212" s="172"/>
      <c r="O212" s="172"/>
      <c r="Q212" s="166" t="str">
        <v/>
      </c>
      <c r="R212" s="166" t="str">
        <v/>
      </c>
      <c r="S212" s="166" t="str">
        <v/>
      </c>
      <c r="T212" s="166" t="str">
        <v/>
      </c>
      <c r="U212" s="166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6"/>
      <c r="K213" s="172"/>
      <c r="L213" s="172"/>
      <c r="M213" s="172"/>
      <c r="N213" s="172"/>
      <c r="O213" s="172"/>
      <c r="Q213" s="166" t="str">
        <v/>
      </c>
      <c r="R213" s="166" t="str">
        <v/>
      </c>
      <c r="S213" s="166" t="str">
        <v/>
      </c>
      <c r="T213" s="166" t="str">
        <v/>
      </c>
      <c r="U213" s="166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2"/>
      <c r="L214" s="172"/>
      <c r="M214" s="172"/>
      <c r="N214" s="172"/>
      <c r="O214" s="172"/>
      <c r="Q214" s="166" t="str">
        <v/>
      </c>
      <c r="R214" s="166" t="str">
        <v/>
      </c>
      <c r="S214" s="166" t="str">
        <v/>
      </c>
      <c r="T214" s="166" t="str">
        <v/>
      </c>
      <c r="U214" s="166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6"/>
      <c r="K215" s="172"/>
      <c r="L215" s="172"/>
      <c r="M215" s="172"/>
      <c r="N215" s="172"/>
      <c r="O215" s="172"/>
      <c r="Q215" s="166" t="str">
        <v/>
      </c>
      <c r="R215" s="166" t="str">
        <v/>
      </c>
      <c r="S215" s="166" t="str">
        <v/>
      </c>
      <c r="T215" s="166" t="str">
        <v/>
      </c>
      <c r="U215" s="166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2"/>
      <c r="L216" s="172"/>
      <c r="M216" s="172"/>
      <c r="N216" s="172"/>
      <c r="O216" s="172"/>
      <c r="Q216" s="166" t="str">
        <v/>
      </c>
      <c r="R216" s="166" t="str">
        <v/>
      </c>
      <c r="S216" s="166" t="str">
        <v/>
      </c>
      <c r="T216" s="166" t="str">
        <v/>
      </c>
      <c r="U216" s="166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6"/>
      <c r="K217" s="172"/>
      <c r="L217" s="172"/>
      <c r="M217" s="172"/>
      <c r="N217" s="172"/>
      <c r="O217" s="172"/>
      <c r="Q217" s="166" t="str">
        <v/>
      </c>
      <c r="R217" s="166" t="str">
        <v/>
      </c>
      <c r="S217" s="166" t="str">
        <v/>
      </c>
      <c r="T217" s="166" t="str">
        <v/>
      </c>
      <c r="U217" s="166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2"/>
      <c r="L218" s="172"/>
      <c r="M218" s="172"/>
      <c r="N218" s="172"/>
      <c r="O218" s="172"/>
      <c r="Q218" s="166" t="str">
        <v/>
      </c>
      <c r="R218" s="166" t="str">
        <v/>
      </c>
      <c r="S218" s="166" t="str">
        <v/>
      </c>
      <c r="T218" s="166" t="str">
        <v/>
      </c>
      <c r="U218" s="166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6"/>
      <c r="K219" s="172"/>
      <c r="L219" s="172"/>
      <c r="M219" s="172"/>
      <c r="N219" s="172"/>
      <c r="O219" s="172"/>
      <c r="Q219" s="166" t="str">
        <v/>
      </c>
      <c r="R219" s="166" t="str">
        <v/>
      </c>
      <c r="S219" s="166" t="str">
        <v/>
      </c>
      <c r="T219" s="166" t="str">
        <v/>
      </c>
      <c r="U219" s="166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2"/>
      <c r="L220" s="172"/>
      <c r="M220" s="172"/>
      <c r="N220" s="172"/>
      <c r="O220" s="172"/>
      <c r="Q220" s="166" t="str">
        <v/>
      </c>
      <c r="R220" s="166" t="str">
        <v/>
      </c>
      <c r="S220" s="166" t="str">
        <v/>
      </c>
      <c r="T220" s="166" t="str">
        <v/>
      </c>
      <c r="U220" s="166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6"/>
      <c r="K221" s="172"/>
      <c r="L221" s="172"/>
      <c r="M221" s="172"/>
      <c r="N221" s="172"/>
      <c r="O221" s="172"/>
      <c r="Q221" s="166" t="str">
        <v/>
      </c>
      <c r="R221" s="166" t="str">
        <v/>
      </c>
      <c r="S221" s="166" t="str">
        <v/>
      </c>
      <c r="T221" s="166" t="str">
        <v/>
      </c>
      <c r="U221" s="166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2"/>
      <c r="L222" s="172"/>
      <c r="M222" s="172"/>
      <c r="N222" s="172"/>
      <c r="O222" s="172"/>
      <c r="Q222" s="166" t="str">
        <v/>
      </c>
      <c r="R222" s="166" t="str">
        <v/>
      </c>
      <c r="S222" s="166" t="str">
        <v/>
      </c>
      <c r="T222" s="166" t="str">
        <v/>
      </c>
      <c r="U222" s="166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6"/>
      <c r="K223" s="172"/>
      <c r="L223" s="172"/>
      <c r="M223" s="172"/>
      <c r="N223" s="172"/>
      <c r="O223" s="172"/>
      <c r="Q223" s="166" t="str">
        <v/>
      </c>
      <c r="R223" s="166" t="str">
        <v/>
      </c>
      <c r="S223" s="166" t="str">
        <v/>
      </c>
      <c r="T223" s="166" t="str">
        <v/>
      </c>
      <c r="U223" s="166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2"/>
      <c r="L224" s="172"/>
      <c r="M224" s="172"/>
      <c r="N224" s="172"/>
      <c r="O224" s="172"/>
      <c r="Q224" s="166" t="str">
        <v/>
      </c>
      <c r="R224" s="166" t="str">
        <v/>
      </c>
      <c r="S224" s="166" t="str">
        <v/>
      </c>
      <c r="T224" s="166" t="str">
        <v/>
      </c>
      <c r="U224" s="166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6"/>
      <c r="K225" s="172"/>
      <c r="L225" s="172"/>
      <c r="M225" s="172"/>
      <c r="N225" s="172"/>
      <c r="O225" s="172"/>
      <c r="Q225" s="166" t="str">
        <v/>
      </c>
      <c r="R225" s="166" t="str">
        <v/>
      </c>
      <c r="S225" s="166" t="str">
        <v/>
      </c>
      <c r="T225" s="166" t="str">
        <v/>
      </c>
      <c r="U225" s="166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2"/>
      <c r="L226" s="172"/>
      <c r="M226" s="172"/>
      <c r="N226" s="172"/>
      <c r="O226" s="172"/>
      <c r="Q226" s="166" t="str">
        <v/>
      </c>
      <c r="R226" s="166" t="str">
        <v/>
      </c>
      <c r="S226" s="166" t="str">
        <v/>
      </c>
      <c r="T226" s="166" t="str">
        <v/>
      </c>
      <c r="U226" s="166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6"/>
      <c r="K227" s="172"/>
      <c r="L227" s="172"/>
      <c r="M227" s="172"/>
      <c r="N227" s="172"/>
      <c r="O227" s="172"/>
      <c r="Q227" s="166" t="str">
        <v/>
      </c>
      <c r="R227" s="166" t="str">
        <v/>
      </c>
      <c r="S227" s="166" t="str">
        <v/>
      </c>
      <c r="T227" s="166" t="str">
        <v/>
      </c>
      <c r="U227" s="166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2"/>
      <c r="L228" s="172"/>
      <c r="M228" s="172"/>
      <c r="N228" s="172"/>
      <c r="O228" s="172"/>
      <c r="Q228" s="166" t="str">
        <v/>
      </c>
      <c r="R228" s="166" t="str">
        <v/>
      </c>
      <c r="S228" s="166" t="str">
        <v/>
      </c>
      <c r="T228" s="166" t="str">
        <v/>
      </c>
      <c r="U228" s="166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6"/>
      <c r="K229" s="172"/>
      <c r="L229" s="172"/>
      <c r="M229" s="172"/>
      <c r="N229" s="172"/>
      <c r="O229" s="172"/>
      <c r="Q229" s="166" t="str">
        <v/>
      </c>
      <c r="R229" s="166" t="str">
        <v/>
      </c>
      <c r="S229" s="166" t="str">
        <v/>
      </c>
      <c r="T229" s="166" t="str">
        <v/>
      </c>
      <c r="U229" s="166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2"/>
      <c r="L230" s="172"/>
      <c r="M230" s="172"/>
      <c r="N230" s="172"/>
      <c r="O230" s="172"/>
      <c r="Q230" s="166" t="str">
        <v/>
      </c>
      <c r="R230" s="166" t="str">
        <v/>
      </c>
      <c r="S230" s="166" t="str">
        <v/>
      </c>
      <c r="T230" s="166" t="str">
        <v/>
      </c>
      <c r="U230" s="166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6"/>
      <c r="K231" s="172"/>
      <c r="L231" s="172"/>
      <c r="M231" s="172"/>
      <c r="N231" s="172"/>
      <c r="O231" s="172"/>
      <c r="Q231" s="166" t="str">
        <v/>
      </c>
      <c r="R231" s="166" t="str">
        <v/>
      </c>
      <c r="S231" s="166" t="str">
        <v/>
      </c>
      <c r="T231" s="166" t="str">
        <v/>
      </c>
      <c r="U231" s="166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2"/>
      <c r="L232" s="172"/>
      <c r="M232" s="172"/>
      <c r="N232" s="172"/>
      <c r="O232" s="172"/>
      <c r="Q232" s="166" t="str">
        <v/>
      </c>
      <c r="R232" s="166" t="str">
        <v/>
      </c>
      <c r="S232" s="166" t="str">
        <v/>
      </c>
      <c r="T232" s="166" t="str">
        <v/>
      </c>
      <c r="U232" s="166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6"/>
      <c r="K233" s="172"/>
      <c r="L233" s="172"/>
      <c r="M233" s="172"/>
      <c r="N233" s="172"/>
      <c r="O233" s="172"/>
      <c r="Q233" s="166" t="str">
        <v/>
      </c>
      <c r="R233" s="166" t="str">
        <v/>
      </c>
      <c r="S233" s="166" t="str">
        <v/>
      </c>
      <c r="T233" s="166" t="str">
        <v/>
      </c>
      <c r="U233" s="166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2"/>
      <c r="L234" s="172"/>
      <c r="M234" s="172"/>
      <c r="N234" s="172"/>
      <c r="O234" s="172"/>
      <c r="Q234" s="166" t="str">
        <v/>
      </c>
      <c r="R234" s="166" t="str">
        <v/>
      </c>
      <c r="S234" s="166" t="str">
        <v/>
      </c>
      <c r="T234" s="166" t="str">
        <v/>
      </c>
      <c r="U234" s="166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6"/>
      <c r="K235" s="172"/>
      <c r="L235" s="172"/>
      <c r="M235" s="172"/>
      <c r="N235" s="172"/>
      <c r="O235" s="172"/>
      <c r="Q235" s="166" t="str">
        <v/>
      </c>
      <c r="R235" s="166" t="str">
        <v/>
      </c>
      <c r="S235" s="166" t="str">
        <v/>
      </c>
      <c r="T235" s="166" t="str">
        <v/>
      </c>
      <c r="U235" s="166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2"/>
      <c r="L236" s="172"/>
      <c r="M236" s="172"/>
      <c r="N236" s="172"/>
      <c r="O236" s="172"/>
      <c r="Q236" s="166" t="str">
        <v/>
      </c>
      <c r="R236" s="166" t="str">
        <v/>
      </c>
      <c r="S236" s="166" t="str">
        <v/>
      </c>
      <c r="T236" s="166" t="str">
        <v/>
      </c>
      <c r="U236" s="166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6"/>
      <c r="K237" s="172"/>
      <c r="L237" s="172"/>
      <c r="M237" s="172"/>
      <c r="N237" s="172"/>
      <c r="O237" s="172"/>
      <c r="Q237" s="166" t="str">
        <v/>
      </c>
      <c r="R237" s="166" t="str">
        <v/>
      </c>
      <c r="S237" s="166" t="str">
        <v/>
      </c>
      <c r="T237" s="166" t="str">
        <v/>
      </c>
      <c r="U237" s="166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2"/>
      <c r="L238" s="172"/>
      <c r="M238" s="172"/>
      <c r="N238" s="172"/>
      <c r="O238" s="172"/>
      <c r="Q238" s="166" t="str">
        <v/>
      </c>
      <c r="R238" s="166" t="str">
        <v/>
      </c>
      <c r="S238" s="166" t="str">
        <v/>
      </c>
      <c r="T238" s="166" t="str">
        <v/>
      </c>
      <c r="U238" s="166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6"/>
      <c r="K239" s="172"/>
      <c r="L239" s="172"/>
      <c r="M239" s="172"/>
      <c r="N239" s="172"/>
      <c r="O239" s="172"/>
      <c r="Q239" s="166" t="str">
        <v/>
      </c>
      <c r="R239" s="166" t="str">
        <v/>
      </c>
      <c r="S239" s="166" t="str">
        <v/>
      </c>
      <c r="T239" s="166" t="str">
        <v/>
      </c>
      <c r="U239" s="166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2"/>
      <c r="L240" s="172"/>
      <c r="M240" s="172"/>
      <c r="N240" s="172"/>
      <c r="O240" s="172"/>
      <c r="Q240" s="166" t="str">
        <v/>
      </c>
      <c r="R240" s="166" t="str">
        <v/>
      </c>
      <c r="S240" s="166" t="str">
        <v/>
      </c>
      <c r="T240" s="166" t="str">
        <v/>
      </c>
      <c r="U240" s="166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6"/>
      <c r="K241" s="172"/>
      <c r="L241" s="172"/>
      <c r="M241" s="172"/>
      <c r="N241" s="172"/>
      <c r="O241" s="172"/>
      <c r="Q241" s="166" t="str">
        <v/>
      </c>
      <c r="R241" s="166" t="str">
        <v/>
      </c>
      <c r="S241" s="166" t="str">
        <v/>
      </c>
      <c r="T241" s="166" t="str">
        <v/>
      </c>
      <c r="U241" s="166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2"/>
      <c r="L242" s="172"/>
      <c r="M242" s="172"/>
      <c r="N242" s="172"/>
      <c r="O242" s="172"/>
      <c r="Q242" s="166" t="str">
        <v/>
      </c>
      <c r="R242" s="166" t="str">
        <v/>
      </c>
      <c r="S242" s="166" t="str">
        <v/>
      </c>
      <c r="T242" s="166" t="str">
        <v/>
      </c>
      <c r="U242" s="166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6"/>
      <c r="K243" s="172"/>
      <c r="L243" s="172"/>
      <c r="M243" s="172"/>
      <c r="N243" s="172"/>
      <c r="O243" s="172"/>
      <c r="Q243" s="166" t="str">
        <v/>
      </c>
      <c r="R243" s="166" t="str">
        <v/>
      </c>
      <c r="S243" s="166" t="str">
        <v/>
      </c>
      <c r="T243" s="166" t="str">
        <v/>
      </c>
      <c r="U243" s="166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2"/>
      <c r="L244" s="172"/>
      <c r="M244" s="172"/>
      <c r="N244" s="172"/>
      <c r="O244" s="172"/>
      <c r="Q244" s="166" t="str">
        <v/>
      </c>
      <c r="R244" s="166" t="str">
        <v/>
      </c>
      <c r="S244" s="166" t="str">
        <v/>
      </c>
      <c r="T244" s="166" t="str">
        <v/>
      </c>
      <c r="U244" s="166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6"/>
      <c r="K245" s="172"/>
      <c r="L245" s="172"/>
      <c r="M245" s="172"/>
      <c r="N245" s="172"/>
      <c r="O245" s="172"/>
      <c r="Q245" s="166" t="str">
        <v/>
      </c>
      <c r="R245" s="166" t="str">
        <v/>
      </c>
      <c r="S245" s="166" t="str">
        <v/>
      </c>
      <c r="T245" s="166" t="str">
        <v/>
      </c>
      <c r="U245" s="166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2"/>
      <c r="L246" s="172"/>
      <c r="M246" s="172"/>
      <c r="N246" s="172"/>
      <c r="O246" s="172"/>
      <c r="Q246" s="166" t="str">
        <v/>
      </c>
      <c r="R246" s="166" t="str">
        <v/>
      </c>
      <c r="S246" s="166" t="str">
        <v/>
      </c>
      <c r="T246" s="166" t="str">
        <v/>
      </c>
      <c r="U246" s="166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6"/>
      <c r="K247" s="172"/>
      <c r="L247" s="172"/>
      <c r="M247" s="172"/>
      <c r="N247" s="172"/>
      <c r="O247" s="172"/>
      <c r="Q247" s="166" t="str">
        <v/>
      </c>
      <c r="R247" s="166" t="str">
        <v/>
      </c>
      <c r="S247" s="166" t="str">
        <v/>
      </c>
      <c r="T247" s="166" t="str">
        <v/>
      </c>
      <c r="U247" s="166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2"/>
      <c r="L248" s="172"/>
      <c r="M248" s="172"/>
      <c r="N248" s="172"/>
      <c r="O248" s="172"/>
      <c r="Q248" s="166" t="str">
        <v/>
      </c>
      <c r="R248" s="166" t="str">
        <v/>
      </c>
      <c r="S248" s="166" t="str">
        <v/>
      </c>
      <c r="T248" s="166" t="str">
        <v/>
      </c>
      <c r="U248" s="166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6"/>
      <c r="K249" s="172"/>
      <c r="L249" s="172"/>
      <c r="M249" s="172"/>
      <c r="N249" s="172"/>
      <c r="O249" s="172"/>
      <c r="Q249" s="166" t="str">
        <v/>
      </c>
      <c r="R249" s="166" t="str">
        <v/>
      </c>
      <c r="S249" s="166" t="str">
        <v/>
      </c>
      <c r="T249" s="166" t="str">
        <v/>
      </c>
      <c r="U249" s="166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2"/>
      <c r="L250" s="172"/>
      <c r="M250" s="172"/>
      <c r="N250" s="172"/>
      <c r="O250" s="172"/>
      <c r="Q250" s="166" t="str">
        <v/>
      </c>
      <c r="R250" s="166" t="str">
        <v/>
      </c>
      <c r="S250" s="166" t="str">
        <v/>
      </c>
      <c r="T250" s="166" t="str">
        <v/>
      </c>
      <c r="U250" s="166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6"/>
      <c r="K251" s="172"/>
      <c r="L251" s="172"/>
      <c r="M251" s="172"/>
      <c r="N251" s="172"/>
      <c r="O251" s="172"/>
      <c r="Q251" s="166" t="str">
        <v/>
      </c>
      <c r="R251" s="166" t="str">
        <v/>
      </c>
      <c r="S251" s="166" t="str">
        <v/>
      </c>
      <c r="T251" s="166" t="str">
        <v/>
      </c>
      <c r="U251" s="166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2"/>
      <c r="L252" s="172"/>
      <c r="M252" s="172"/>
      <c r="N252" s="172"/>
      <c r="O252" s="172"/>
      <c r="Q252" s="166" t="str">
        <v/>
      </c>
      <c r="R252" s="166" t="str">
        <v/>
      </c>
      <c r="S252" s="166" t="str">
        <v/>
      </c>
      <c r="T252" s="166" t="str">
        <v/>
      </c>
      <c r="U252" s="166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6"/>
      <c r="K253" s="172"/>
      <c r="L253" s="172"/>
      <c r="M253" s="172"/>
      <c r="N253" s="172"/>
      <c r="O253" s="172"/>
      <c r="Q253" s="166" t="str">
        <v/>
      </c>
      <c r="R253" s="166" t="str">
        <v/>
      </c>
      <c r="S253" s="166" t="str">
        <v/>
      </c>
      <c r="T253" s="166" t="str">
        <v/>
      </c>
      <c r="U253" s="166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2"/>
      <c r="L254" s="172"/>
      <c r="M254" s="172"/>
      <c r="N254" s="172"/>
      <c r="O254" s="172"/>
      <c r="Q254" s="166" t="str">
        <v/>
      </c>
      <c r="R254" s="166" t="str">
        <v/>
      </c>
      <c r="S254" s="166" t="str">
        <v/>
      </c>
      <c r="T254" s="166" t="str">
        <v/>
      </c>
      <c r="U254" s="166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6"/>
      <c r="K255" s="172"/>
      <c r="L255" s="172"/>
      <c r="M255" s="172"/>
      <c r="N255" s="172"/>
      <c r="O255" s="172"/>
      <c r="Q255" s="166" t="str">
        <v/>
      </c>
      <c r="R255" s="166" t="str">
        <v/>
      </c>
      <c r="S255" s="166" t="str">
        <v/>
      </c>
      <c r="T255" s="166" t="str">
        <v/>
      </c>
      <c r="U255" s="166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2"/>
      <c r="L256" s="172"/>
      <c r="M256" s="172"/>
      <c r="N256" s="172"/>
      <c r="O256" s="172"/>
      <c r="Q256" s="166" t="str">
        <v/>
      </c>
      <c r="R256" s="166" t="str">
        <v/>
      </c>
      <c r="S256" s="166" t="str">
        <v/>
      </c>
      <c r="T256" s="166" t="str">
        <v/>
      </c>
      <c r="U256" s="166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6"/>
      <c r="K257" s="172"/>
      <c r="L257" s="172"/>
      <c r="M257" s="172"/>
      <c r="N257" s="172"/>
      <c r="O257" s="172"/>
      <c r="Q257" s="166" t="str">
        <v/>
      </c>
      <c r="R257" s="166" t="str">
        <v/>
      </c>
      <c r="S257" s="166" t="str">
        <v/>
      </c>
      <c r="T257" s="166" t="str">
        <v/>
      </c>
      <c r="U257" s="166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2"/>
      <c r="L258" s="172"/>
      <c r="M258" s="172"/>
      <c r="N258" s="172"/>
      <c r="O258" s="172"/>
      <c r="Q258" s="166" t="str">
        <v/>
      </c>
      <c r="R258" s="166" t="str">
        <v/>
      </c>
      <c r="S258" s="166" t="str">
        <v/>
      </c>
      <c r="T258" s="166" t="str">
        <v/>
      </c>
      <c r="U258" s="166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6"/>
      <c r="K259" s="172"/>
      <c r="L259" s="172"/>
      <c r="M259" s="172"/>
      <c r="N259" s="172"/>
      <c r="O259" s="172"/>
      <c r="Q259" s="166" t="str">
        <v/>
      </c>
      <c r="R259" s="166" t="str">
        <v/>
      </c>
      <c r="S259" s="166" t="str">
        <v/>
      </c>
      <c r="T259" s="166" t="str">
        <v/>
      </c>
      <c r="U259" s="166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2"/>
      <c r="L260" s="172"/>
      <c r="M260" s="172"/>
      <c r="N260" s="172"/>
      <c r="O260" s="172"/>
      <c r="Q260" s="166" t="str">
        <v/>
      </c>
      <c r="R260" s="166" t="str">
        <v/>
      </c>
      <c r="S260" s="166" t="str">
        <v/>
      </c>
      <c r="T260" s="166" t="str">
        <v/>
      </c>
      <c r="U260" s="166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6"/>
      <c r="K261" s="172"/>
      <c r="L261" s="172"/>
      <c r="M261" s="172"/>
      <c r="N261" s="172"/>
      <c r="O261" s="172"/>
      <c r="Q261" s="166" t="str">
        <v/>
      </c>
      <c r="R261" s="166" t="str">
        <v/>
      </c>
      <c r="S261" s="166" t="str">
        <v/>
      </c>
      <c r="T261" s="166" t="str">
        <v/>
      </c>
      <c r="U261" s="166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2"/>
      <c r="L262" s="172"/>
      <c r="M262" s="172"/>
      <c r="N262" s="172"/>
      <c r="O262" s="172"/>
      <c r="Q262" s="166" t="str">
        <v/>
      </c>
      <c r="R262" s="166" t="str">
        <v/>
      </c>
      <c r="S262" s="166" t="str">
        <v/>
      </c>
      <c r="T262" s="166" t="str">
        <v/>
      </c>
      <c r="U262" s="166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6"/>
      <c r="K263" s="172"/>
      <c r="L263" s="172"/>
      <c r="M263" s="172"/>
      <c r="N263" s="172"/>
      <c r="O263" s="172"/>
      <c r="Q263" s="166" t="str">
        <v/>
      </c>
      <c r="R263" s="166" t="str">
        <v/>
      </c>
      <c r="S263" s="166" t="str">
        <v/>
      </c>
      <c r="T263" s="166" t="str">
        <v/>
      </c>
      <c r="U263" s="166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2"/>
      <c r="L264" s="172"/>
      <c r="M264" s="172"/>
      <c r="N264" s="172"/>
      <c r="O264" s="172"/>
      <c r="Q264" s="166" t="str">
        <v/>
      </c>
      <c r="R264" s="166" t="str">
        <v/>
      </c>
      <c r="S264" s="166" t="str">
        <v/>
      </c>
      <c r="T264" s="166" t="str">
        <v/>
      </c>
      <c r="U264" s="166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6"/>
      <c r="K265" s="172"/>
      <c r="L265" s="172"/>
      <c r="M265" s="172"/>
      <c r="N265" s="172"/>
      <c r="O265" s="172"/>
      <c r="Q265" s="166" t="str">
        <v/>
      </c>
      <c r="R265" s="166" t="str">
        <v/>
      </c>
      <c r="S265" s="166" t="str">
        <v/>
      </c>
      <c r="T265" s="166" t="str">
        <v/>
      </c>
      <c r="U265" s="166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2"/>
      <c r="L266" s="172"/>
      <c r="M266" s="172"/>
      <c r="N266" s="172"/>
      <c r="O266" s="172"/>
      <c r="Q266" s="166" t="str">
        <v/>
      </c>
      <c r="R266" s="166" t="str">
        <v/>
      </c>
      <c r="S266" s="166" t="str">
        <v/>
      </c>
      <c r="T266" s="166" t="str">
        <v/>
      </c>
      <c r="U266" s="166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6"/>
      <c r="K267" s="172"/>
      <c r="L267" s="172"/>
      <c r="M267" s="172"/>
      <c r="N267" s="172"/>
      <c r="O267" s="172"/>
      <c r="Q267" s="166" t="str">
        <v/>
      </c>
      <c r="R267" s="166" t="str">
        <v/>
      </c>
      <c r="S267" s="166" t="str">
        <v/>
      </c>
      <c r="T267" s="166" t="str">
        <v/>
      </c>
      <c r="U267" s="166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2"/>
      <c r="L268" s="172"/>
      <c r="M268" s="172"/>
      <c r="N268" s="172"/>
      <c r="O268" s="172"/>
      <c r="Q268" s="166" t="str">
        <v/>
      </c>
      <c r="R268" s="166" t="str">
        <v/>
      </c>
      <c r="S268" s="166" t="str">
        <v/>
      </c>
      <c r="T268" s="166" t="str">
        <v/>
      </c>
      <c r="U268" s="166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6"/>
      <c r="K269" s="172"/>
      <c r="L269" s="172"/>
      <c r="M269" s="172"/>
      <c r="N269" s="172"/>
      <c r="O269" s="172"/>
      <c r="Q269" s="166" t="str">
        <v/>
      </c>
      <c r="R269" s="166" t="str">
        <v/>
      </c>
      <c r="S269" s="166" t="str">
        <v/>
      </c>
      <c r="T269" s="166" t="str">
        <v/>
      </c>
      <c r="U269" s="166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2"/>
      <c r="L270" s="172"/>
      <c r="M270" s="172"/>
      <c r="N270" s="172"/>
      <c r="O270" s="172"/>
      <c r="Q270" s="166" t="str">
        <v/>
      </c>
      <c r="R270" s="166" t="str">
        <v/>
      </c>
      <c r="S270" s="166" t="str">
        <v/>
      </c>
      <c r="T270" s="166" t="str">
        <v/>
      </c>
      <c r="U270" s="166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6"/>
      <c r="K271" s="172"/>
      <c r="L271" s="172"/>
      <c r="M271" s="172"/>
      <c r="N271" s="172"/>
      <c r="O271" s="172"/>
      <c r="Q271" s="166" t="str">
        <v/>
      </c>
      <c r="R271" s="166" t="str">
        <v/>
      </c>
      <c r="S271" s="166" t="str">
        <v/>
      </c>
      <c r="T271" s="166" t="str">
        <v/>
      </c>
      <c r="U271" s="166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2"/>
      <c r="L272" s="172"/>
      <c r="M272" s="172"/>
      <c r="N272" s="172"/>
      <c r="O272" s="172"/>
      <c r="Q272" s="166" t="str">
        <v/>
      </c>
      <c r="R272" s="166" t="str">
        <v/>
      </c>
      <c r="S272" s="166" t="str">
        <v/>
      </c>
      <c r="T272" s="166" t="str">
        <v/>
      </c>
      <c r="U272" s="166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6"/>
      <c r="K273" s="172"/>
      <c r="L273" s="172"/>
      <c r="M273" s="172"/>
      <c r="N273" s="172"/>
      <c r="O273" s="172"/>
      <c r="Q273" s="166" t="str">
        <v/>
      </c>
      <c r="R273" s="166" t="str">
        <v/>
      </c>
      <c r="S273" s="166" t="str">
        <v/>
      </c>
      <c r="T273" s="166" t="str">
        <v/>
      </c>
      <c r="U273" s="166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2"/>
      <c r="L274" s="172"/>
      <c r="M274" s="172"/>
      <c r="N274" s="172"/>
      <c r="O274" s="172"/>
      <c r="Q274" s="166" t="str">
        <v/>
      </c>
      <c r="R274" s="166" t="str">
        <v/>
      </c>
      <c r="S274" s="166" t="str">
        <v/>
      </c>
      <c r="T274" s="166" t="str">
        <v/>
      </c>
      <c r="U274" s="166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6"/>
      <c r="K275" s="172"/>
      <c r="L275" s="172"/>
      <c r="M275" s="172"/>
      <c r="N275" s="172"/>
      <c r="O275" s="172"/>
      <c r="Q275" s="166" t="str">
        <v/>
      </c>
      <c r="R275" s="166" t="str">
        <v/>
      </c>
      <c r="S275" s="166" t="str">
        <v/>
      </c>
      <c r="T275" s="166" t="str">
        <v/>
      </c>
      <c r="U275" s="166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2"/>
      <c r="L276" s="172"/>
      <c r="M276" s="172"/>
      <c r="N276" s="172"/>
      <c r="O276" s="172"/>
      <c r="Q276" s="166" t="str">
        <v/>
      </c>
      <c r="R276" s="166" t="str">
        <v/>
      </c>
      <c r="S276" s="166" t="str">
        <v/>
      </c>
      <c r="T276" s="166" t="str">
        <v/>
      </c>
      <c r="U276" s="166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6"/>
      <c r="K277" s="172"/>
      <c r="L277" s="172"/>
      <c r="M277" s="172"/>
      <c r="N277" s="172"/>
      <c r="O277" s="172"/>
      <c r="Q277" s="166" t="str">
        <v/>
      </c>
      <c r="R277" s="166" t="str">
        <v/>
      </c>
      <c r="S277" s="166" t="str">
        <v/>
      </c>
      <c r="T277" s="166" t="str">
        <v/>
      </c>
      <c r="U277" s="166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2"/>
      <c r="L278" s="172"/>
      <c r="M278" s="172"/>
      <c r="N278" s="172"/>
      <c r="O278" s="172"/>
      <c r="Q278" s="166" t="str">
        <v/>
      </c>
      <c r="R278" s="166" t="str">
        <v/>
      </c>
      <c r="S278" s="166" t="str">
        <v/>
      </c>
      <c r="T278" s="166" t="str">
        <v/>
      </c>
      <c r="U278" s="166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6"/>
      <c r="K279" s="172"/>
      <c r="L279" s="172"/>
      <c r="M279" s="172"/>
      <c r="N279" s="172"/>
      <c r="O279" s="172"/>
      <c r="Q279" s="166" t="str">
        <v/>
      </c>
      <c r="R279" s="166" t="str">
        <v/>
      </c>
      <c r="S279" s="166" t="str">
        <v/>
      </c>
      <c r="T279" s="166" t="str">
        <v/>
      </c>
      <c r="U279" s="166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2"/>
      <c r="L280" s="172"/>
      <c r="M280" s="172"/>
      <c r="N280" s="172"/>
      <c r="O280" s="172"/>
      <c r="Q280" s="166" t="str">
        <v/>
      </c>
      <c r="R280" s="166" t="str">
        <v/>
      </c>
      <c r="S280" s="166" t="str">
        <v/>
      </c>
      <c r="T280" s="166" t="str">
        <v/>
      </c>
      <c r="U280" s="166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6"/>
      <c r="K281" s="172"/>
      <c r="L281" s="172"/>
      <c r="M281" s="172"/>
      <c r="N281" s="172"/>
      <c r="O281" s="172"/>
      <c r="Q281" s="166" t="str">
        <v/>
      </c>
      <c r="R281" s="166" t="str">
        <v/>
      </c>
      <c r="S281" s="166" t="str">
        <v/>
      </c>
      <c r="T281" s="166" t="str">
        <v/>
      </c>
      <c r="U281" s="166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2"/>
      <c r="L282" s="172"/>
      <c r="M282" s="172"/>
      <c r="N282" s="172"/>
      <c r="O282" s="172"/>
      <c r="Q282" s="166" t="str">
        <v/>
      </c>
      <c r="R282" s="166" t="str">
        <v/>
      </c>
      <c r="S282" s="166" t="str">
        <v/>
      </c>
      <c r="T282" s="166" t="str">
        <v/>
      </c>
      <c r="U282" s="166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6"/>
      <c r="K283" s="172"/>
      <c r="L283" s="172"/>
      <c r="M283" s="172"/>
      <c r="N283" s="172"/>
      <c r="O283" s="172"/>
      <c r="Q283" s="166" t="str">
        <v/>
      </c>
      <c r="R283" s="166" t="str">
        <v/>
      </c>
      <c r="S283" s="166" t="str">
        <v/>
      </c>
      <c r="T283" s="166" t="str">
        <v/>
      </c>
      <c r="U283" s="166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2"/>
      <c r="L284" s="172"/>
      <c r="M284" s="172"/>
      <c r="N284" s="172"/>
      <c r="O284" s="172"/>
      <c r="Q284" s="166" t="str">
        <v/>
      </c>
      <c r="R284" s="166" t="str">
        <v/>
      </c>
      <c r="S284" s="166" t="str">
        <v/>
      </c>
      <c r="T284" s="166" t="str">
        <v/>
      </c>
      <c r="U284" s="166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6"/>
      <c r="K285" s="172"/>
      <c r="L285" s="172"/>
      <c r="M285" s="172"/>
      <c r="N285" s="172"/>
      <c r="O285" s="172"/>
      <c r="Q285" s="166" t="str">
        <v/>
      </c>
      <c r="R285" s="166" t="str">
        <v/>
      </c>
      <c r="S285" s="166" t="str">
        <v/>
      </c>
      <c r="T285" s="166" t="str">
        <v/>
      </c>
      <c r="U285" s="166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2"/>
      <c r="L286" s="172"/>
      <c r="M286" s="172"/>
      <c r="N286" s="172"/>
      <c r="O286" s="172"/>
      <c r="Q286" s="166" t="str">
        <v/>
      </c>
      <c r="R286" s="166" t="str">
        <v/>
      </c>
      <c r="S286" s="166" t="str">
        <v/>
      </c>
      <c r="T286" s="166" t="str">
        <v/>
      </c>
      <c r="U286" s="166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6"/>
      <c r="K287" s="172"/>
      <c r="L287" s="172"/>
      <c r="M287" s="172"/>
      <c r="N287" s="172"/>
      <c r="O287" s="172"/>
      <c r="Q287" s="166" t="str">
        <v/>
      </c>
      <c r="R287" s="166" t="str">
        <v/>
      </c>
      <c r="S287" s="166" t="str">
        <v/>
      </c>
      <c r="T287" s="166" t="str">
        <v/>
      </c>
      <c r="U287" s="166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2"/>
      <c r="L288" s="172"/>
      <c r="M288" s="172"/>
      <c r="N288" s="172"/>
      <c r="O288" s="172"/>
      <c r="Q288" s="166" t="str">
        <v/>
      </c>
      <c r="R288" s="166" t="str">
        <v/>
      </c>
      <c r="S288" s="166" t="str">
        <v/>
      </c>
      <c r="T288" s="166" t="str">
        <v/>
      </c>
      <c r="U288" s="166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6"/>
      <c r="K289" s="172"/>
      <c r="L289" s="172"/>
      <c r="M289" s="172"/>
      <c r="N289" s="172"/>
      <c r="O289" s="172"/>
      <c r="Q289" s="166" t="str">
        <v/>
      </c>
      <c r="R289" s="166" t="str">
        <v/>
      </c>
      <c r="S289" s="166" t="str">
        <v/>
      </c>
      <c r="T289" s="166" t="str">
        <v/>
      </c>
      <c r="U289" s="166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2"/>
      <c r="L290" s="172"/>
      <c r="M290" s="172"/>
      <c r="N290" s="172"/>
      <c r="O290" s="172"/>
      <c r="Q290" s="166" t="str">
        <v/>
      </c>
      <c r="R290" s="166" t="str">
        <v/>
      </c>
      <c r="S290" s="166" t="str">
        <v/>
      </c>
      <c r="T290" s="166" t="str">
        <v/>
      </c>
      <c r="U290" s="166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6"/>
      <c r="K291" s="172"/>
      <c r="L291" s="172"/>
      <c r="M291" s="172"/>
      <c r="N291" s="172"/>
      <c r="O291" s="172"/>
      <c r="Q291" s="166" t="str">
        <v/>
      </c>
      <c r="R291" s="166" t="str">
        <v/>
      </c>
      <c r="S291" s="166" t="str">
        <v/>
      </c>
      <c r="T291" s="166" t="str">
        <v/>
      </c>
      <c r="U291" s="166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2"/>
      <c r="L292" s="172"/>
      <c r="M292" s="172"/>
      <c r="N292" s="172"/>
      <c r="O292" s="172"/>
      <c r="Q292" s="166" t="str">
        <v/>
      </c>
      <c r="R292" s="166" t="str">
        <v/>
      </c>
      <c r="S292" s="166" t="str">
        <v/>
      </c>
      <c r="T292" s="166" t="str">
        <v/>
      </c>
      <c r="U292" s="166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6"/>
      <c r="K293" s="172"/>
      <c r="L293" s="172"/>
      <c r="M293" s="172"/>
      <c r="N293" s="172"/>
      <c r="O293" s="172"/>
      <c r="Q293" s="166" t="str">
        <v/>
      </c>
      <c r="R293" s="166" t="str">
        <v/>
      </c>
      <c r="S293" s="166" t="str">
        <v/>
      </c>
      <c r="T293" s="166" t="str">
        <v/>
      </c>
      <c r="U293" s="166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6"/>
      <c r="K294" s="172"/>
      <c r="L294" s="172"/>
      <c r="M294" s="172"/>
      <c r="N294" s="172"/>
      <c r="O294" s="172"/>
      <c r="Q294" s="166" t="str">
        <v/>
      </c>
      <c r="R294" s="166" t="str">
        <v/>
      </c>
      <c r="S294" s="166" t="str">
        <v/>
      </c>
      <c r="T294" s="166" t="str">
        <v/>
      </c>
      <c r="U294" s="166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6"/>
      <c r="K295" s="172"/>
      <c r="L295" s="172"/>
      <c r="M295" s="172"/>
      <c r="N295" s="172"/>
      <c r="O295" s="172"/>
      <c r="Q295" s="166" t="str">
        <v/>
      </c>
      <c r="R295" s="166" t="str">
        <v/>
      </c>
      <c r="S295" s="166" t="str">
        <v/>
      </c>
      <c r="T295" s="166" t="str">
        <v/>
      </c>
      <c r="U295" s="166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6"/>
      <c r="K296" s="172"/>
      <c r="L296" s="172"/>
      <c r="M296" s="172"/>
      <c r="N296" s="172"/>
      <c r="O296" s="172"/>
      <c r="Q296" s="166" t="str">
        <v/>
      </c>
      <c r="R296" s="166" t="str">
        <v/>
      </c>
      <c r="S296" s="166" t="str">
        <v/>
      </c>
      <c r="T296" s="166" t="str">
        <v/>
      </c>
      <c r="U296" s="166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6"/>
      <c r="K297" s="172"/>
      <c r="L297" s="172"/>
      <c r="M297" s="172"/>
      <c r="N297" s="172"/>
      <c r="O297" s="172"/>
      <c r="Q297" s="166" t="str">
        <v/>
      </c>
      <c r="R297" s="166" t="str">
        <v/>
      </c>
      <c r="S297" s="166" t="str">
        <v/>
      </c>
      <c r="T297" s="166" t="str">
        <v/>
      </c>
      <c r="U297" s="166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6"/>
      <c r="K298" s="172"/>
      <c r="L298" s="172"/>
      <c r="M298" s="172"/>
      <c r="N298" s="172"/>
      <c r="O298" s="172"/>
      <c r="Q298" s="166" t="str">
        <v/>
      </c>
      <c r="R298" s="166" t="str">
        <v/>
      </c>
      <c r="S298" s="166" t="str">
        <v/>
      </c>
      <c r="T298" s="166" t="str">
        <v/>
      </c>
      <c r="U298" s="166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6"/>
      <c r="K299" s="172"/>
      <c r="L299" s="172"/>
      <c r="M299" s="172"/>
      <c r="N299" s="172"/>
      <c r="O299" s="172"/>
      <c r="Q299" s="166" t="str">
        <v/>
      </c>
      <c r="R299" s="166" t="str">
        <v/>
      </c>
      <c r="S299" s="166" t="str">
        <v/>
      </c>
      <c r="T299" s="166" t="str">
        <v/>
      </c>
      <c r="U299" s="166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6"/>
      <c r="K300" s="172"/>
      <c r="L300" s="172"/>
      <c r="M300" s="172"/>
      <c r="N300" s="172"/>
      <c r="O300" s="172"/>
      <c r="Q300" s="166" t="str">
        <v/>
      </c>
      <c r="R300" s="166" t="str">
        <v/>
      </c>
      <c r="S300" s="166" t="str">
        <v/>
      </c>
      <c r="T300" s="166" t="str">
        <v/>
      </c>
      <c r="U300" s="166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6"/>
      <c r="K301" s="172"/>
      <c r="L301" s="172"/>
      <c r="M301" s="172"/>
      <c r="N301" s="172"/>
      <c r="O301" s="172"/>
      <c r="Q301" s="166" t="str">
        <v/>
      </c>
      <c r="R301" s="166" t="str">
        <v/>
      </c>
      <c r="S301" s="166" t="str">
        <v/>
      </c>
      <c r="T301" s="166" t="str">
        <v/>
      </c>
      <c r="U301" s="166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6"/>
      <c r="K302" s="172"/>
      <c r="L302" s="172"/>
      <c r="M302" s="172"/>
      <c r="N302" s="172"/>
      <c r="O302" s="172"/>
      <c r="Q302" s="166" t="str">
        <v/>
      </c>
      <c r="R302" s="166" t="str">
        <v/>
      </c>
      <c r="S302" s="166" t="str">
        <v/>
      </c>
      <c r="T302" s="166" t="str">
        <v/>
      </c>
      <c r="U302" s="166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6"/>
      <c r="K303" s="172"/>
      <c r="L303" s="172"/>
      <c r="M303" s="172"/>
      <c r="N303" s="172"/>
      <c r="O303" s="172"/>
      <c r="Q303" s="166" t="str">
        <v/>
      </c>
      <c r="R303" s="166" t="str">
        <v/>
      </c>
      <c r="S303" s="166" t="str">
        <v/>
      </c>
      <c r="T303" s="166" t="str">
        <v/>
      </c>
      <c r="U303" s="166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6"/>
      <c r="K304" s="172"/>
      <c r="L304" s="172"/>
      <c r="M304" s="172"/>
      <c r="N304" s="172"/>
      <c r="O304" s="172"/>
      <c r="Q304" s="166" t="str">
        <v/>
      </c>
      <c r="R304" s="166" t="str">
        <v/>
      </c>
      <c r="S304" s="166" t="str">
        <v/>
      </c>
      <c r="T304" s="166" t="str">
        <v/>
      </c>
      <c r="U304" s="166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21" priority="79">
      <formula>_xlfn.LET(_xlpm.x, W4, AND(NOT(_xlfn.ISFORMULA(_xlpm.x)), _xlpm.x&lt;&gt;""))</formula>
    </cfRule>
  </conditionalFormatting>
  <conditionalFormatting sqref="W4:AA203">
    <cfRule type="expression" dxfId="20" priority="74">
      <formula>_xlfn.LET(_xlpm.x, W4, AND(NOT(_xlfn.ISFORMULA(_xlpm.x)), _xlpm.x&lt;&gt;""))</formula>
    </cfRule>
  </conditionalFormatting>
  <conditionalFormatting sqref="K1:M1048576">
    <cfRule type="cellIs" dxfId="19" priority="23" operator="equal">
      <formula>"C1"</formula>
    </cfRule>
    <cfRule type="cellIs" dxfId="18" priority="24" operator="between">
      <formula>"G1"</formula>
      <formula>"G5"</formula>
    </cfRule>
    <cfRule type="cellIs" dxfId="17" priority="26" operator="between">
      <formula>"M1"</formula>
      <formula>"M5"</formula>
    </cfRule>
  </conditionalFormatting>
  <conditionalFormatting sqref="C28:G28 C39:G46 C29 G2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6" priority="18" operator="equal">
      <formula>"C1"</formula>
    </cfRule>
    <cfRule type="cellIs" dxfId="15" priority="19" operator="between">
      <formula>"G1"</formula>
      <formula>"G4"</formula>
    </cfRule>
    <cfRule type="cellIs" dxfId="14" priority="20" operator="between">
      <formula>"GA"</formula>
      <formula>"GQ"</formula>
    </cfRule>
    <cfRule type="cellIs" dxfId="13" priority="21" operator="between">
      <formula>"M1"</formula>
      <formula>"M4"</formula>
    </cfRule>
  </conditionalFormatting>
  <conditionalFormatting sqref="E52:E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F52:F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D29:F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conditionalFormatting sqref="N1:O1048576">
    <cfRule type="cellIs" dxfId="4" priority="2" operator="equal">
      <formula>"C1"</formula>
    </cfRule>
    <cfRule type="cellIs" dxfId="3" priority="2" operator="between">
      <formula>"G1"</formula>
      <formula>"G5"</formula>
    </cfRule>
    <cfRule type="cellIs" dxfId="2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K1:M1048576</xm:sqref>
        </x14:conditionalFormatting>
        <x14:conditionalFormatting xmlns:xm="http://schemas.microsoft.com/office/excel/2006/main">
          <x14:cfRule type="containsText" priority="3" operator="containsText" id="{207D1BFA-9DF4-4079-A39A-7D697E993873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2026-07-27T02:26:09Z</dcterms:modified>
</cp:coreProperties>
</file>