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3C287BDF-9D2F-4AE0-B02B-CA8C95486D59}" xr6:coauthVersionLast="47" xr6:coauthVersionMax="47" xr10:uidLastSave="{00000000-0000-0000-0000-000000000000}"/>
  <bookViews>
    <workbookView xWindow="-28920" yWindow="60" windowWidth="29040" windowHeight="15720" tabRatio="848" xr2:uid="{AD39F839-ECDA-4527-95BF-F4AB0DE85CE1}"/>
  </bookViews>
  <sheets>
    <sheet name="Overview" sheetId="4" r:id="rId1"/>
    <sheet name="Parameter" sheetId="30" r:id="rId2"/>
    <sheet name="Tool_BG" sheetId="50" state="hidden" r:id="rId3"/>
    <sheet name="Tool_FG" sheetId="52" state="hidden" r:id="rId4"/>
    <sheet name="NB_Flow" sheetId="29" state="hidden" r:id="rId5"/>
    <sheet name="Multiplier_Weight" sheetId="55" r:id="rId6"/>
    <sheet name="Multiplier_Weight_Newbie" sheetId="54" r:id="rId7"/>
    <sheet name="Multiplier_Weight_Oldhand" sheetId="48" r:id="rId8"/>
    <sheet name="OP Jackpot" sheetId="53" r:id="rId9"/>
    <sheet name="BG_Symbol" sheetId="13" r:id="rId10"/>
    <sheet name="BG_Symbol (2)" sheetId="35" state="hidden" r:id="rId11"/>
    <sheet name="BG_Symbol (3)" sheetId="22" r:id="rId12"/>
    <sheet name="FG_Symbol (2)" sheetId="32" state="hidden" r:id="rId13"/>
    <sheet name="BG_Symbol (4)" sheetId="21" r:id="rId14"/>
    <sheet name="FG_Symbol" sheetId="28" r:id="rId15"/>
    <sheet name="FG_Symbol (3)" sheetId="39" r:id="rId16"/>
    <sheet name="FG_Symbol (4)" sheetId="38" r:id="rId17"/>
    <sheet name="BF_Flow" sheetId="40" state="hidden" r:id="rId18"/>
    <sheet name="BF_Symbol" sheetId="34" r:id="rId19"/>
    <sheet name="SF_Symbol" sheetId="44" r:id="rId20"/>
    <sheet name="SF_Symbol (2)" sheetId="45" state="hidden" r:id="rId21"/>
    <sheet name="SF_Symbol (3)" sheetId="46" r:id="rId22"/>
    <sheet name="SF_Symbol (4)" sheetId="47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55" l="1" a="1"/>
  <c r="H4" i="55" s="1"/>
  <c r="G4" i="55" a="1"/>
  <c r="G4" i="55" s="1"/>
  <c r="F4" i="55" a="1"/>
  <c r="F4" i="55" s="1"/>
  <c r="E4" i="55" a="1"/>
  <c r="E4" i="55" s="1"/>
  <c r="D4" i="55" a="1"/>
  <c r="D4" i="55" s="1"/>
  <c r="C4" i="55" a="1"/>
  <c r="C4" i="55" s="1"/>
  <c r="O89" i="48" a="1"/>
  <c r="O89" i="48" s="1"/>
  <c r="M59" i="53" a="1"/>
  <c r="M59" i="53" s="1"/>
  <c r="O60" i="53" s="1"/>
  <c r="O61" i="53" s="1"/>
  <c r="M37" i="53" a="1"/>
  <c r="M37" i="53" s="1"/>
  <c r="I8" i="53" s="1"/>
  <c r="M15" i="53" a="1"/>
  <c r="M15" i="53" s="1"/>
  <c r="C16" i="53" a="1"/>
  <c r="C16" i="53" s="1"/>
  <c r="C8" i="53" a="1"/>
  <c r="C8" i="53" s="1"/>
  <c r="I11" i="53" l="1" a="1"/>
  <c r="I11" i="53" s="1"/>
  <c r="J17" i="53"/>
  <c r="J10" i="53"/>
  <c r="O229" i="48" l="1" a="1"/>
  <c r="O229" i="48" s="1"/>
  <c r="E16" i="48" l="1" a="1"/>
  <c r="E16" i="48" s="1"/>
  <c r="AE103" i="47" a="1"/>
  <c r="AE103" i="47" s="1"/>
  <c r="AD103" i="47" a="1"/>
  <c r="AD103" i="47" s="1"/>
  <c r="AC103" i="47" a="1"/>
  <c r="AC103" i="47" s="1"/>
  <c r="AB103" i="47" a="1"/>
  <c r="AB103" i="47" s="1"/>
  <c r="AA103" i="47" a="1"/>
  <c r="AA103" i="47" s="1"/>
  <c r="Z103" i="47" a="1"/>
  <c r="Z103" i="47" s="1"/>
  <c r="AE102" i="47" a="1"/>
  <c r="AE102" i="47" s="1"/>
  <c r="AD102" i="47" a="1"/>
  <c r="AD102" i="47" s="1"/>
  <c r="AC102" i="47" a="1"/>
  <c r="AC102" i="47" s="1"/>
  <c r="AB102" i="47" a="1"/>
  <c r="AB102" i="47" s="1"/>
  <c r="AA102" i="47" a="1"/>
  <c r="AA102" i="47" s="1"/>
  <c r="Z102" i="47" a="1"/>
  <c r="Z102" i="47" s="1"/>
  <c r="AE101" i="47" a="1"/>
  <c r="AE101" i="47" s="1"/>
  <c r="AD101" i="47" a="1"/>
  <c r="AD101" i="47" s="1"/>
  <c r="AC101" i="47" a="1"/>
  <c r="AC101" i="47" s="1"/>
  <c r="AB101" i="47" a="1"/>
  <c r="AB101" i="47" s="1"/>
  <c r="AA101" i="47" a="1"/>
  <c r="AA101" i="47" s="1"/>
  <c r="Z101" i="47" a="1"/>
  <c r="Z101" i="47" s="1"/>
  <c r="AE100" i="47" a="1"/>
  <c r="AE100" i="47" s="1"/>
  <c r="AD100" i="47" a="1"/>
  <c r="AD100" i="47" s="1"/>
  <c r="AC100" i="47" a="1"/>
  <c r="AC100" i="47" s="1"/>
  <c r="AB100" i="47" a="1"/>
  <c r="AB100" i="47" s="1"/>
  <c r="AA100" i="47" a="1"/>
  <c r="AA100" i="47" s="1"/>
  <c r="Z100" i="47" a="1"/>
  <c r="Z100" i="47" s="1"/>
  <c r="AE99" i="47" a="1"/>
  <c r="AE99" i="47" s="1"/>
  <c r="AD99" i="47" a="1"/>
  <c r="AD99" i="47" s="1"/>
  <c r="AC99" i="47" a="1"/>
  <c r="AC99" i="47" s="1"/>
  <c r="AB99" i="47" a="1"/>
  <c r="AB99" i="47" s="1"/>
  <c r="AA99" i="47" a="1"/>
  <c r="AA99" i="47" s="1"/>
  <c r="Z99" i="47" a="1"/>
  <c r="Z99" i="47" s="1"/>
  <c r="AE98" i="47" a="1"/>
  <c r="AE98" i="47" s="1"/>
  <c r="AD98" i="47" a="1"/>
  <c r="AD98" i="47" s="1"/>
  <c r="AC98" i="47" a="1"/>
  <c r="AC98" i="47" s="1"/>
  <c r="AB98" i="47" a="1"/>
  <c r="AB98" i="47" s="1"/>
  <c r="AA98" i="47" a="1"/>
  <c r="AA98" i="47" s="1"/>
  <c r="Z98" i="47" a="1"/>
  <c r="Z98" i="47" s="1"/>
  <c r="AE97" i="47" a="1"/>
  <c r="AE97" i="47" s="1"/>
  <c r="AD97" i="47" a="1"/>
  <c r="AD97" i="47" s="1"/>
  <c r="AC97" i="47" a="1"/>
  <c r="AC97" i="47" s="1"/>
  <c r="AB97" i="47" a="1"/>
  <c r="AB97" i="47" s="1"/>
  <c r="AA97" i="47" a="1"/>
  <c r="AA97" i="47" s="1"/>
  <c r="Z97" i="47" a="1"/>
  <c r="Z97" i="47" s="1"/>
  <c r="AE96" i="47" a="1"/>
  <c r="AE96" i="47" s="1"/>
  <c r="AD96" i="47" a="1"/>
  <c r="AD96" i="47" s="1"/>
  <c r="AC96" i="47" a="1"/>
  <c r="AC96" i="47" s="1"/>
  <c r="AB96" i="47" a="1"/>
  <c r="AB96" i="47" s="1"/>
  <c r="AA96" i="47" a="1"/>
  <c r="AA96" i="47" s="1"/>
  <c r="Z96" i="47" a="1"/>
  <c r="Z96" i="47" s="1"/>
  <c r="AE95" i="47" a="1"/>
  <c r="AE95" i="47" s="1"/>
  <c r="AD95" i="47" a="1"/>
  <c r="AD95" i="47" s="1"/>
  <c r="AC95" i="47" a="1"/>
  <c r="AC95" i="47" s="1"/>
  <c r="AB95" i="47" a="1"/>
  <c r="AB95" i="47" s="1"/>
  <c r="AA95" i="47" a="1"/>
  <c r="AA95" i="47" s="1"/>
  <c r="Z95" i="47" a="1"/>
  <c r="Z95" i="47" s="1"/>
  <c r="AE94" i="47" a="1"/>
  <c r="AE94" i="47" s="1"/>
  <c r="AD94" i="47" a="1"/>
  <c r="AD94" i="47" s="1"/>
  <c r="AC94" i="47" a="1"/>
  <c r="AC94" i="47" s="1"/>
  <c r="AB94" i="47" a="1"/>
  <c r="AB94" i="47" s="1"/>
  <c r="AA94" i="47" a="1"/>
  <c r="AA94" i="47" s="1"/>
  <c r="Z94" i="47" a="1"/>
  <c r="Z94" i="47" s="1"/>
  <c r="AE93" i="47" a="1"/>
  <c r="AE93" i="47" s="1"/>
  <c r="AD93" i="47" a="1"/>
  <c r="AD93" i="47" s="1"/>
  <c r="AC93" i="47" a="1"/>
  <c r="AC93" i="47" s="1"/>
  <c r="AB93" i="47" a="1"/>
  <c r="AB93" i="47" s="1"/>
  <c r="AA93" i="47" a="1"/>
  <c r="AA93" i="47" s="1"/>
  <c r="Z93" i="47" a="1"/>
  <c r="Z93" i="47" s="1"/>
  <c r="AE92" i="47" a="1"/>
  <c r="AE92" i="47" s="1"/>
  <c r="AD92" i="47" a="1"/>
  <c r="AD92" i="47" s="1"/>
  <c r="AC92" i="47" a="1"/>
  <c r="AC92" i="47" s="1"/>
  <c r="AB92" i="47" a="1"/>
  <c r="AB92" i="47" s="1"/>
  <c r="AA92" i="47" a="1"/>
  <c r="AA92" i="47" s="1"/>
  <c r="Z92" i="47" a="1"/>
  <c r="Z92" i="47" s="1"/>
  <c r="AE91" i="47" a="1"/>
  <c r="AE91" i="47" s="1"/>
  <c r="AD91" i="47" a="1"/>
  <c r="AD91" i="47" s="1"/>
  <c r="AC91" i="47" a="1"/>
  <c r="AC91" i="47" s="1"/>
  <c r="AB91" i="47" a="1"/>
  <c r="AB91" i="47" s="1"/>
  <c r="AA91" i="47" a="1"/>
  <c r="AA91" i="47" s="1"/>
  <c r="Z91" i="47" a="1"/>
  <c r="Z91" i="47" s="1"/>
  <c r="AE90" i="47" a="1"/>
  <c r="AE90" i="47" s="1"/>
  <c r="AD90" i="47" a="1"/>
  <c r="AD90" i="47" s="1"/>
  <c r="AC90" i="47" a="1"/>
  <c r="AC90" i="47" s="1"/>
  <c r="AB90" i="47" a="1"/>
  <c r="AB90" i="47" s="1"/>
  <c r="AA90" i="47" a="1"/>
  <c r="AA90" i="47" s="1"/>
  <c r="Z90" i="47" a="1"/>
  <c r="Z90" i="47" s="1"/>
  <c r="AE89" i="47" a="1"/>
  <c r="AE89" i="47" s="1"/>
  <c r="AD89" i="47" a="1"/>
  <c r="AD89" i="47" s="1"/>
  <c r="AC89" i="47" a="1"/>
  <c r="AC89" i="47" s="1"/>
  <c r="AB89" i="47" a="1"/>
  <c r="AB89" i="47" s="1"/>
  <c r="AA89" i="47" a="1"/>
  <c r="AA89" i="47" s="1"/>
  <c r="Z89" i="47" a="1"/>
  <c r="Z89" i="47" s="1"/>
  <c r="AE88" i="47" a="1"/>
  <c r="AE88" i="47" s="1"/>
  <c r="AD88" i="47" a="1"/>
  <c r="AD88" i="47" s="1"/>
  <c r="AC88" i="47" a="1"/>
  <c r="AC88" i="47" s="1"/>
  <c r="AB88" i="47" a="1"/>
  <c r="AB88" i="47" s="1"/>
  <c r="AA88" i="47" a="1"/>
  <c r="AA88" i="47" s="1"/>
  <c r="Z88" i="47" a="1"/>
  <c r="Z88" i="47" s="1"/>
  <c r="AE87" i="47" a="1"/>
  <c r="AE87" i="47" s="1"/>
  <c r="AC87" i="47" a="1"/>
  <c r="AC87" i="47" s="1"/>
  <c r="AB87" i="47" a="1"/>
  <c r="AB87" i="47" s="1"/>
  <c r="AA87" i="47" a="1"/>
  <c r="AA87" i="47" s="1"/>
  <c r="Z87" i="47" a="1"/>
  <c r="Z87" i="47" s="1"/>
  <c r="AE86" i="47" a="1"/>
  <c r="AE86" i="47" s="1"/>
  <c r="AC86" i="47" a="1"/>
  <c r="AC86" i="47" s="1"/>
  <c r="AB86" i="47" a="1"/>
  <c r="AB86" i="47" s="1"/>
  <c r="AA86" i="47" a="1"/>
  <c r="AA86" i="47" s="1"/>
  <c r="Z86" i="47" a="1"/>
  <c r="Z86" i="47" s="1"/>
  <c r="AE85" i="47" a="1"/>
  <c r="AE85" i="47" s="1"/>
  <c r="AC85" i="47" a="1"/>
  <c r="AC85" i="47" s="1"/>
  <c r="AA85" i="47" a="1"/>
  <c r="AA85" i="47" s="1"/>
  <c r="Z85" i="47" a="1"/>
  <c r="Z85" i="47" s="1"/>
  <c r="AE84" i="47" a="1"/>
  <c r="AE84" i="47" s="1"/>
  <c r="AC84" i="47" a="1"/>
  <c r="AC84" i="47" s="1"/>
  <c r="AA84" i="47" a="1"/>
  <c r="AA84" i="47" s="1"/>
  <c r="Z84" i="47" a="1"/>
  <c r="Z84" i="47" s="1"/>
  <c r="AE83" i="47" a="1"/>
  <c r="AE83" i="47" s="1"/>
  <c r="AC83" i="47" a="1"/>
  <c r="AC83" i="47" s="1"/>
  <c r="AA83" i="47" a="1"/>
  <c r="AA83" i="47" s="1"/>
  <c r="Z83" i="47" a="1"/>
  <c r="Z83" i="47" s="1"/>
  <c r="AE82" i="47" a="1"/>
  <c r="AE82" i="47" s="1"/>
  <c r="AD82" i="47" a="1"/>
  <c r="AD82" i="47" s="1"/>
  <c r="AC82" i="47" a="1"/>
  <c r="AC82" i="47" s="1"/>
  <c r="AA82" i="47" a="1"/>
  <c r="AA82" i="47" s="1"/>
  <c r="Z82" i="47" a="1"/>
  <c r="Z82" i="47" s="1"/>
  <c r="AE81" i="47" a="1"/>
  <c r="AE81" i="47" s="1"/>
  <c r="AD81" i="47" a="1"/>
  <c r="AD81" i="47" s="1"/>
  <c r="AC81" i="47" a="1"/>
  <c r="AC81" i="47" s="1"/>
  <c r="AA81" i="47" a="1"/>
  <c r="AA81" i="47" s="1"/>
  <c r="Z81" i="47" a="1"/>
  <c r="Z81" i="47" s="1"/>
  <c r="AE80" i="47" a="1"/>
  <c r="AE80" i="47" s="1"/>
  <c r="AD80" i="47" a="1"/>
  <c r="AD80" i="47" s="1"/>
  <c r="AC80" i="47" a="1"/>
  <c r="AC80" i="47" s="1"/>
  <c r="AB80" i="47" a="1"/>
  <c r="AB80" i="47" s="1"/>
  <c r="AA80" i="47" a="1"/>
  <c r="AA80" i="47" s="1"/>
  <c r="Z80" i="47" a="1"/>
  <c r="Z80" i="47" s="1"/>
  <c r="AE79" i="47" a="1"/>
  <c r="AE79" i="47" s="1"/>
  <c r="AD79" i="47" a="1"/>
  <c r="AD79" i="47" s="1"/>
  <c r="AC79" i="47" a="1"/>
  <c r="AC79" i="47" s="1"/>
  <c r="AB79" i="47" a="1"/>
  <c r="AB79" i="47" s="1"/>
  <c r="AA79" i="47" a="1"/>
  <c r="AA79" i="47" s="1"/>
  <c r="Z79" i="47" a="1"/>
  <c r="Z79" i="47" s="1"/>
  <c r="AE78" i="47" a="1"/>
  <c r="AE78" i="47" s="1"/>
  <c r="AD78" i="47" a="1"/>
  <c r="AD78" i="47" s="1"/>
  <c r="AC78" i="47" a="1"/>
  <c r="AC78" i="47" s="1"/>
  <c r="AB78" i="47" a="1"/>
  <c r="AB78" i="47" s="1"/>
  <c r="AA78" i="47" a="1"/>
  <c r="AA78" i="47" s="1"/>
  <c r="Z78" i="47" a="1"/>
  <c r="Z78" i="47" s="1"/>
  <c r="AE77" i="47" a="1"/>
  <c r="AE77" i="47" s="1"/>
  <c r="AD77" i="47" a="1"/>
  <c r="AD77" i="47" s="1"/>
  <c r="AC77" i="47" a="1"/>
  <c r="AC77" i="47" s="1"/>
  <c r="AB77" i="47" a="1"/>
  <c r="AB77" i="47" s="1"/>
  <c r="AA77" i="47" a="1"/>
  <c r="AA77" i="47" s="1"/>
  <c r="Z77" i="47" a="1"/>
  <c r="Z77" i="47" s="1"/>
  <c r="AE76" i="47" a="1"/>
  <c r="AE76" i="47" s="1"/>
  <c r="AD76" i="47" a="1"/>
  <c r="AD76" i="47" s="1"/>
  <c r="AC76" i="47" a="1"/>
  <c r="AC76" i="47" s="1"/>
  <c r="AB76" i="47" a="1"/>
  <c r="AB76" i="47" s="1"/>
  <c r="AA76" i="47" a="1"/>
  <c r="AA76" i="47" s="1"/>
  <c r="Z76" i="47" a="1"/>
  <c r="Z76" i="47" s="1"/>
  <c r="AE75" i="47" a="1"/>
  <c r="AE75" i="47" s="1"/>
  <c r="AD75" i="47" a="1"/>
  <c r="AD75" i="47" s="1"/>
  <c r="AC75" i="47" a="1"/>
  <c r="AC75" i="47" s="1"/>
  <c r="AB75" i="47" a="1"/>
  <c r="AB75" i="47" s="1"/>
  <c r="AA75" i="47" a="1"/>
  <c r="AA75" i="47" s="1"/>
  <c r="Z75" i="47" a="1"/>
  <c r="Z75" i="47" s="1"/>
  <c r="AE74" i="47" a="1"/>
  <c r="AE74" i="47" s="1"/>
  <c r="AD74" i="47" a="1"/>
  <c r="AD74" i="47" s="1"/>
  <c r="AC74" i="47" a="1"/>
  <c r="AC74" i="47" s="1"/>
  <c r="AB74" i="47" a="1"/>
  <c r="AB74" i="47" s="1"/>
  <c r="AA74" i="47" a="1"/>
  <c r="AA74" i="47" s="1"/>
  <c r="Z74" i="47" a="1"/>
  <c r="Z74" i="47" s="1"/>
  <c r="AE73" i="47" a="1"/>
  <c r="AE73" i="47" s="1"/>
  <c r="AD73" i="47" a="1"/>
  <c r="AD73" i="47" s="1"/>
  <c r="AC73" i="47" a="1"/>
  <c r="AC73" i="47" s="1"/>
  <c r="AB73" i="47" a="1"/>
  <c r="AB73" i="47" s="1"/>
  <c r="AA73" i="47" a="1"/>
  <c r="AA73" i="47" s="1"/>
  <c r="AE72" i="47" a="1"/>
  <c r="AE72" i="47" s="1"/>
  <c r="AD72" i="47" a="1"/>
  <c r="AD72" i="47" s="1"/>
  <c r="AC72" i="47" a="1"/>
  <c r="AC72" i="47" s="1"/>
  <c r="AB72" i="47" a="1"/>
  <c r="AB72" i="47" s="1"/>
  <c r="AA72" i="47" a="1"/>
  <c r="AA72" i="47" s="1"/>
  <c r="AE71" i="47" a="1"/>
  <c r="AE71" i="47" s="1"/>
  <c r="AD71" i="47" a="1"/>
  <c r="AD71" i="47" s="1"/>
  <c r="AC71" i="47" a="1"/>
  <c r="AC71" i="47" s="1"/>
  <c r="AB71" i="47" a="1"/>
  <c r="AB71" i="47" s="1"/>
  <c r="AA71" i="47" a="1"/>
  <c r="AA71" i="47" s="1"/>
  <c r="AE70" i="47" a="1"/>
  <c r="AE70" i="47" s="1"/>
  <c r="AD70" i="47" a="1"/>
  <c r="AD70" i="47" s="1"/>
  <c r="AC70" i="47" a="1"/>
  <c r="AC70" i="47" s="1"/>
  <c r="AB70" i="47" a="1"/>
  <c r="AB70" i="47" s="1"/>
  <c r="AA70" i="47" a="1"/>
  <c r="AA70" i="47" s="1"/>
  <c r="AD69" i="47" a="1"/>
  <c r="AD69" i="47" s="1"/>
  <c r="AC69" i="47" a="1"/>
  <c r="AC69" i="47" s="1"/>
  <c r="AB69" i="47" a="1"/>
  <c r="AB69" i="47" s="1"/>
  <c r="AA69" i="47" a="1"/>
  <c r="AA69" i="47" s="1"/>
  <c r="AD68" i="47" a="1"/>
  <c r="AD68" i="47" s="1"/>
  <c r="AC68" i="47" a="1"/>
  <c r="AC68" i="47" s="1"/>
  <c r="AB68" i="47" a="1"/>
  <c r="AB68" i="47" s="1"/>
  <c r="AA68" i="47" a="1"/>
  <c r="AA68" i="47" s="1"/>
  <c r="Z68" i="47" a="1"/>
  <c r="Z68" i="47" s="1"/>
  <c r="AD67" i="47" a="1"/>
  <c r="AD67" i="47" s="1"/>
  <c r="AC67" i="47" a="1"/>
  <c r="AC67" i="47" s="1"/>
  <c r="AB67" i="47" a="1"/>
  <c r="AB67" i="47" s="1"/>
  <c r="AA67" i="47" a="1"/>
  <c r="AA67" i="47" s="1"/>
  <c r="Z67" i="47" a="1"/>
  <c r="Z67" i="47" s="1"/>
  <c r="AD66" i="47" a="1"/>
  <c r="AD66" i="47" s="1"/>
  <c r="AC66" i="47" a="1"/>
  <c r="AC66" i="47" s="1"/>
  <c r="AB66" i="47" a="1"/>
  <c r="AB66" i="47" s="1"/>
  <c r="AA66" i="47" a="1"/>
  <c r="AA66" i="47" s="1"/>
  <c r="Z66" i="47" a="1"/>
  <c r="Z66" i="47" s="1"/>
  <c r="AD65" i="47" a="1"/>
  <c r="AD65" i="47" s="1"/>
  <c r="AC65" i="47" a="1"/>
  <c r="AC65" i="47" s="1"/>
  <c r="AB65" i="47" a="1"/>
  <c r="AB65" i="47" s="1"/>
  <c r="AA65" i="47" a="1"/>
  <c r="AA65" i="47" s="1"/>
  <c r="Z65" i="47" a="1"/>
  <c r="Z65" i="47" s="1"/>
  <c r="AE64" i="47" a="1"/>
  <c r="AE64" i="47" s="1"/>
  <c r="AC64" i="47" a="1"/>
  <c r="AC64" i="47" s="1"/>
  <c r="AB64" i="47" a="1"/>
  <c r="AB64" i="47" s="1"/>
  <c r="AA64" i="47" a="1"/>
  <c r="AA64" i="47" s="1"/>
  <c r="Z64" i="47" a="1"/>
  <c r="Z64" i="47" s="1"/>
  <c r="AE63" i="47" a="1"/>
  <c r="AE63" i="47" s="1"/>
  <c r="AC63" i="47" a="1"/>
  <c r="AC63" i="47" s="1"/>
  <c r="AB63" i="47" a="1"/>
  <c r="AB63" i="47" s="1"/>
  <c r="AA63" i="47" a="1"/>
  <c r="AA63" i="47" s="1"/>
  <c r="Z63" i="47" a="1"/>
  <c r="Z63" i="47" s="1"/>
  <c r="AE62" i="47" a="1"/>
  <c r="AE62" i="47" s="1"/>
  <c r="AC62" i="47" a="1"/>
  <c r="AC62" i="47" s="1"/>
  <c r="AB62" i="47" a="1"/>
  <c r="AB62" i="47" s="1"/>
  <c r="AA62" i="47" a="1"/>
  <c r="AA62" i="47" s="1"/>
  <c r="Z62" i="47" a="1"/>
  <c r="Z62" i="47" s="1"/>
  <c r="AE61" i="47" a="1"/>
  <c r="AE61" i="47" s="1"/>
  <c r="AC61" i="47" a="1"/>
  <c r="AC61" i="47" s="1"/>
  <c r="AB61" i="47" a="1"/>
  <c r="AB61" i="47" s="1"/>
  <c r="AA61" i="47" a="1"/>
  <c r="AA61" i="47" s="1"/>
  <c r="Z61" i="47" a="1"/>
  <c r="Z61" i="47" s="1"/>
  <c r="AE60" i="47" a="1"/>
  <c r="AE60" i="47" s="1"/>
  <c r="AC60" i="47" a="1"/>
  <c r="AC60" i="47" s="1"/>
  <c r="AB60" i="47" a="1"/>
  <c r="AB60" i="47" s="1"/>
  <c r="AA60" i="47" a="1"/>
  <c r="AA60" i="47" s="1"/>
  <c r="Z60" i="47" a="1"/>
  <c r="Z60" i="47" s="1"/>
  <c r="AE59" i="47" a="1"/>
  <c r="AE59" i="47" s="1"/>
  <c r="AD59" i="47" a="1"/>
  <c r="AD59" i="47" s="1"/>
  <c r="AC59" i="47" a="1"/>
  <c r="AC59" i="47" s="1"/>
  <c r="AB59" i="47" a="1"/>
  <c r="AB59" i="47" s="1"/>
  <c r="AA59" i="47" a="1"/>
  <c r="AA59" i="47" s="1"/>
  <c r="Z59" i="47" a="1"/>
  <c r="Z59" i="47" s="1"/>
  <c r="AE58" i="47" a="1"/>
  <c r="AE58" i="47" s="1"/>
  <c r="AD58" i="47" a="1"/>
  <c r="AD58" i="47" s="1"/>
  <c r="AC58" i="47" a="1"/>
  <c r="AC58" i="47" s="1"/>
  <c r="AB58" i="47" a="1"/>
  <c r="AB58" i="47" s="1"/>
  <c r="AA58" i="47" a="1"/>
  <c r="AA58" i="47" s="1"/>
  <c r="Z58" i="47" a="1"/>
  <c r="Z58" i="47" s="1"/>
  <c r="AE57" i="47" a="1"/>
  <c r="AE57" i="47" s="1"/>
  <c r="AD57" i="47" a="1"/>
  <c r="AD57" i="47" s="1"/>
  <c r="AC57" i="47" a="1"/>
  <c r="AC57" i="47" s="1"/>
  <c r="AB57" i="47" a="1"/>
  <c r="AB57" i="47" s="1"/>
  <c r="AA57" i="47" a="1"/>
  <c r="AA57" i="47" s="1"/>
  <c r="Z57" i="47" a="1"/>
  <c r="Z57" i="47" s="1"/>
  <c r="AE56" i="47" a="1"/>
  <c r="AE56" i="47" s="1"/>
  <c r="AD56" i="47" a="1"/>
  <c r="AD56" i="47" s="1"/>
  <c r="AC56" i="47" a="1"/>
  <c r="AC56" i="47" s="1"/>
  <c r="AB56" i="47" a="1"/>
  <c r="AB56" i="47" s="1"/>
  <c r="AA56" i="47" a="1"/>
  <c r="AA56" i="47" s="1"/>
  <c r="Z56" i="47" a="1"/>
  <c r="Z56" i="47" s="1"/>
  <c r="AE55" i="47" a="1"/>
  <c r="AE55" i="47" s="1"/>
  <c r="AD55" i="47" a="1"/>
  <c r="AD55" i="47" s="1"/>
  <c r="AC55" i="47" a="1"/>
  <c r="AC55" i="47" s="1"/>
  <c r="AB55" i="47" a="1"/>
  <c r="AB55" i="47" s="1"/>
  <c r="AA55" i="47" a="1"/>
  <c r="AA55" i="47" s="1"/>
  <c r="Z55" i="47" a="1"/>
  <c r="Z55" i="47" s="1"/>
  <c r="AE54" i="47" a="1"/>
  <c r="AE54" i="47" s="1"/>
  <c r="AD54" i="47" a="1"/>
  <c r="AD54" i="47" s="1"/>
  <c r="AC54" i="47" a="1"/>
  <c r="AC54" i="47" s="1"/>
  <c r="AB54" i="47" a="1"/>
  <c r="AB54" i="47" s="1"/>
  <c r="Z54" i="47" a="1"/>
  <c r="Z54" i="47" s="1"/>
  <c r="AE53" i="47" a="1"/>
  <c r="AE53" i="47" s="1"/>
  <c r="AD53" i="47" a="1"/>
  <c r="AD53" i="47" s="1"/>
  <c r="AC53" i="47" a="1"/>
  <c r="AC53" i="47" s="1"/>
  <c r="AB53" i="47" a="1"/>
  <c r="AB53" i="47" s="1"/>
  <c r="Z53" i="47" a="1"/>
  <c r="Z53" i="47" s="1"/>
  <c r="AE52" i="47" a="1"/>
  <c r="AE52" i="47" s="1"/>
  <c r="AD52" i="47" a="1"/>
  <c r="AD52" i="47" s="1"/>
  <c r="AC52" i="47" a="1"/>
  <c r="AC52" i="47" s="1"/>
  <c r="AB52" i="47" a="1"/>
  <c r="AB52" i="47" s="1"/>
  <c r="Z52" i="47" a="1"/>
  <c r="Z52" i="47" s="1"/>
  <c r="AE51" i="47" a="1"/>
  <c r="AE51" i="47" s="1"/>
  <c r="AD51" i="47" a="1"/>
  <c r="AD51" i="47" s="1"/>
  <c r="AC51" i="47" a="1"/>
  <c r="AC51" i="47" s="1"/>
  <c r="Z51" i="47" a="1"/>
  <c r="Z51" i="47" s="1"/>
  <c r="AE50" i="47" a="1"/>
  <c r="AE50" i="47" s="1"/>
  <c r="AD50" i="47" a="1"/>
  <c r="AD50" i="47" s="1"/>
  <c r="Z50" i="47" a="1"/>
  <c r="Z50" i="47" s="1"/>
  <c r="AE49" i="47" a="1"/>
  <c r="AE49" i="47" s="1"/>
  <c r="AD49" i="47" a="1"/>
  <c r="AD49" i="47" s="1"/>
  <c r="AA49" i="47" a="1"/>
  <c r="AA49" i="47" s="1"/>
  <c r="Z49" i="47" a="1"/>
  <c r="Z49" i="47" s="1"/>
  <c r="AE48" i="47" a="1"/>
  <c r="AE48" i="47" s="1"/>
  <c r="AD48" i="47" a="1"/>
  <c r="AD48" i="47" s="1"/>
  <c r="AA48" i="47" a="1"/>
  <c r="AA48" i="47" s="1"/>
  <c r="Z48" i="47" a="1"/>
  <c r="Z48" i="47" s="1"/>
  <c r="AE47" i="47" a="1"/>
  <c r="AE47" i="47" s="1"/>
  <c r="AD47" i="47" a="1"/>
  <c r="AD47" i="47" s="1"/>
  <c r="AA47" i="47" a="1"/>
  <c r="AA47" i="47" s="1"/>
  <c r="Z47" i="47" a="1"/>
  <c r="Z47" i="47" s="1"/>
  <c r="AE46" i="47" a="1"/>
  <c r="AE46" i="47" s="1"/>
  <c r="AD46" i="47" a="1"/>
  <c r="AD46" i="47" s="1"/>
  <c r="AB46" i="47" a="1"/>
  <c r="AB46" i="47" s="1"/>
  <c r="AA46" i="47" a="1"/>
  <c r="AA46" i="47" s="1"/>
  <c r="Z46" i="47" a="1"/>
  <c r="Z46" i="47" s="1"/>
  <c r="AE45" i="47" a="1"/>
  <c r="AE45" i="47" s="1"/>
  <c r="AD45" i="47" a="1"/>
  <c r="AD45" i="47" s="1"/>
  <c r="AC45" i="47" a="1"/>
  <c r="AC45" i="47" s="1"/>
  <c r="AB45" i="47" a="1"/>
  <c r="AB45" i="47" s="1"/>
  <c r="AA45" i="47" a="1"/>
  <c r="AA45" i="47" s="1"/>
  <c r="Z45" i="47" a="1"/>
  <c r="Z45" i="47" s="1"/>
  <c r="AE44" i="47" a="1"/>
  <c r="AE44" i="47" s="1"/>
  <c r="AD44" i="47" a="1"/>
  <c r="AD44" i="47" s="1"/>
  <c r="AC44" i="47" a="1"/>
  <c r="AC44" i="47" s="1"/>
  <c r="AB44" i="47" a="1"/>
  <c r="AB44" i="47" s="1"/>
  <c r="AA44" i="47" a="1"/>
  <c r="AA44" i="47" s="1"/>
  <c r="Z44" i="47" a="1"/>
  <c r="Z44" i="47" s="1"/>
  <c r="AE43" i="47" a="1"/>
  <c r="AE43" i="47" s="1"/>
  <c r="AD43" i="47" a="1"/>
  <c r="AD43" i="47" s="1"/>
  <c r="AC43" i="47" a="1"/>
  <c r="AC43" i="47" s="1"/>
  <c r="AB43" i="47" a="1"/>
  <c r="AB43" i="47" s="1"/>
  <c r="Z43" i="47" a="1"/>
  <c r="Z43" i="47" s="1"/>
  <c r="AE42" i="47" a="1"/>
  <c r="AE42" i="47" s="1"/>
  <c r="AD42" i="47" a="1"/>
  <c r="AD42" i="47" s="1"/>
  <c r="AC42" i="47" a="1"/>
  <c r="AC42" i="47" s="1"/>
  <c r="AB42" i="47" a="1"/>
  <c r="AB42" i="47" s="1"/>
  <c r="Z42" i="47" a="1"/>
  <c r="Z42" i="47" s="1"/>
  <c r="AE41" i="47" a="1"/>
  <c r="AE41" i="47" s="1"/>
  <c r="AD41" i="47" a="1"/>
  <c r="AD41" i="47" s="1"/>
  <c r="AC41" i="47" a="1"/>
  <c r="AC41" i="47" s="1"/>
  <c r="AB41" i="47" a="1"/>
  <c r="AB41" i="47" s="1"/>
  <c r="Z41" i="47" a="1"/>
  <c r="Z41" i="47" s="1"/>
  <c r="AE40" i="47" a="1"/>
  <c r="AE40" i="47" s="1"/>
  <c r="AD40" i="47" a="1"/>
  <c r="AD40" i="47" s="1"/>
  <c r="AC40" i="47" a="1"/>
  <c r="AC40" i="47" s="1"/>
  <c r="AB40" i="47" a="1"/>
  <c r="AB40" i="47" s="1"/>
  <c r="Z40" i="47" a="1"/>
  <c r="Z40" i="47" s="1"/>
  <c r="AE39" i="47" a="1"/>
  <c r="AE39" i="47" s="1"/>
  <c r="AD39" i="47" a="1"/>
  <c r="AD39" i="47" s="1"/>
  <c r="AC39" i="47" a="1"/>
  <c r="AC39" i="47" s="1"/>
  <c r="AB39" i="47" a="1"/>
  <c r="AB39" i="47" s="1"/>
  <c r="Z39" i="47" a="1"/>
  <c r="Z39" i="47" s="1"/>
  <c r="AE38" i="47" a="1"/>
  <c r="AE38" i="47" s="1"/>
  <c r="AD38" i="47" a="1"/>
  <c r="AD38" i="47" s="1"/>
  <c r="AC38" i="47" a="1"/>
  <c r="AC38" i="47" s="1"/>
  <c r="AA38" i="47" a="1"/>
  <c r="AA38" i="47" s="1"/>
  <c r="Z38" i="47" a="1"/>
  <c r="Z38" i="47" s="1"/>
  <c r="AE37" i="47" a="1"/>
  <c r="AE37" i="47" s="1"/>
  <c r="AD37" i="47" a="1"/>
  <c r="AD37" i="47" s="1"/>
  <c r="AC37" i="47" a="1"/>
  <c r="AC37" i="47" s="1"/>
  <c r="AA37" i="47" a="1"/>
  <c r="AA37" i="47" s="1"/>
  <c r="Z37" i="47" a="1"/>
  <c r="Z37" i="47" s="1"/>
  <c r="AE36" i="47" a="1"/>
  <c r="AE36" i="47" s="1"/>
  <c r="AD36" i="47" a="1"/>
  <c r="AD36" i="47" s="1"/>
  <c r="AC36" i="47" a="1"/>
  <c r="AC36" i="47" s="1"/>
  <c r="AA36" i="47" a="1"/>
  <c r="AA36" i="47" s="1"/>
  <c r="Z36" i="47" a="1"/>
  <c r="Z36" i="47" s="1"/>
  <c r="AE35" i="47" a="1"/>
  <c r="AE35" i="47" s="1"/>
  <c r="AD35" i="47" a="1"/>
  <c r="AD35" i="47" s="1"/>
  <c r="AC35" i="47" a="1"/>
  <c r="AC35" i="47" s="1"/>
  <c r="AA35" i="47" a="1"/>
  <c r="AA35" i="47" s="1"/>
  <c r="Z35" i="47" a="1"/>
  <c r="Z35" i="47" s="1"/>
  <c r="AE34" i="47" a="1"/>
  <c r="AE34" i="47" s="1"/>
  <c r="AD34" i="47" a="1"/>
  <c r="AD34" i="47" s="1"/>
  <c r="AC34" i="47" a="1"/>
  <c r="AC34" i="47" s="1"/>
  <c r="AA34" i="47" a="1"/>
  <c r="AA34" i="47" s="1"/>
  <c r="Z34" i="47" a="1"/>
  <c r="Z34" i="47" s="1"/>
  <c r="AE33" i="47" a="1"/>
  <c r="AE33" i="47" s="1"/>
  <c r="AD33" i="47" a="1"/>
  <c r="AD33" i="47" s="1"/>
  <c r="AC33" i="47" a="1"/>
  <c r="AC33" i="47" s="1"/>
  <c r="AB33" i="47" a="1"/>
  <c r="AB33" i="47" s="1"/>
  <c r="AA33" i="47" a="1"/>
  <c r="AA33" i="47" s="1"/>
  <c r="Z33" i="47" a="1"/>
  <c r="Z33" i="47" s="1"/>
  <c r="AE32" i="47" a="1"/>
  <c r="AE32" i="47" s="1"/>
  <c r="AD32" i="47" a="1"/>
  <c r="AD32" i="47" s="1"/>
  <c r="AC32" i="47" a="1"/>
  <c r="AC32" i="47" s="1"/>
  <c r="AB32" i="47" a="1"/>
  <c r="AB32" i="47" s="1"/>
  <c r="AA32" i="47" a="1"/>
  <c r="AA32" i="47" s="1"/>
  <c r="Z32" i="47" a="1"/>
  <c r="Z32" i="47" s="1"/>
  <c r="AE31" i="47" a="1"/>
  <c r="AE31" i="47" s="1"/>
  <c r="AD31" i="47" a="1"/>
  <c r="AD31" i="47" s="1"/>
  <c r="AC31" i="47" a="1"/>
  <c r="AC31" i="47" s="1"/>
  <c r="AB31" i="47" a="1"/>
  <c r="AB31" i="47" s="1"/>
  <c r="AA31" i="47" a="1"/>
  <c r="AA31" i="47" s="1"/>
  <c r="Z31" i="47" a="1"/>
  <c r="Z31" i="47" s="1"/>
  <c r="AE30" i="47" a="1"/>
  <c r="AE30" i="47" s="1"/>
  <c r="AD30" i="47" a="1"/>
  <c r="AD30" i="47" s="1"/>
  <c r="AC30" i="47" a="1"/>
  <c r="AC30" i="47" s="1"/>
  <c r="AB30" i="47" a="1"/>
  <c r="AB30" i="47" s="1"/>
  <c r="AA30" i="47" a="1"/>
  <c r="AA30" i="47" s="1"/>
  <c r="Z30" i="47" a="1"/>
  <c r="Z30" i="47" s="1"/>
  <c r="AE29" i="47" a="1"/>
  <c r="AE29" i="47" s="1"/>
  <c r="AD29" i="47" a="1"/>
  <c r="AD29" i="47" s="1"/>
  <c r="AC29" i="47" a="1"/>
  <c r="AC29" i="47" s="1"/>
  <c r="AB29" i="47" a="1"/>
  <c r="AB29" i="47" s="1"/>
  <c r="AA29" i="47" a="1"/>
  <c r="AA29" i="47" s="1"/>
  <c r="Z29" i="47" a="1"/>
  <c r="Z29" i="47" s="1"/>
  <c r="AE28" i="47" a="1"/>
  <c r="AE28" i="47" s="1"/>
  <c r="AD28" i="47" a="1"/>
  <c r="AD28" i="47" s="1"/>
  <c r="AC28" i="47" a="1"/>
  <c r="AC28" i="47" s="1"/>
  <c r="AB28" i="47" a="1"/>
  <c r="AB28" i="47" s="1"/>
  <c r="AA28" i="47" a="1"/>
  <c r="AA28" i="47" s="1"/>
  <c r="Z28" i="47" a="1"/>
  <c r="Z28" i="47" s="1"/>
  <c r="AE27" i="47" a="1"/>
  <c r="AE27" i="47" s="1"/>
  <c r="AD27" i="47" a="1"/>
  <c r="AD27" i="47" s="1"/>
  <c r="AC27" i="47" a="1"/>
  <c r="AC27" i="47" s="1"/>
  <c r="AB27" i="47" a="1"/>
  <c r="AB27" i="47" s="1"/>
  <c r="AA27" i="47" a="1"/>
  <c r="AA27" i="47" s="1"/>
  <c r="Z27" i="47" a="1"/>
  <c r="Z27" i="47" s="1"/>
  <c r="AE26" i="47" a="1"/>
  <c r="AE26" i="47" s="1"/>
  <c r="AD26" i="47" a="1"/>
  <c r="AD26" i="47" s="1"/>
  <c r="AC26" i="47" a="1"/>
  <c r="AC26" i="47" s="1"/>
  <c r="AB26" i="47" a="1"/>
  <c r="AB26" i="47" s="1"/>
  <c r="AA26" i="47" a="1"/>
  <c r="AA26" i="47" s="1"/>
  <c r="Z26" i="47" a="1"/>
  <c r="Z26" i="47" s="1"/>
  <c r="AE25" i="47" a="1"/>
  <c r="AE25" i="47" s="1"/>
  <c r="AD25" i="47" a="1"/>
  <c r="AD25" i="47" s="1"/>
  <c r="AC25" i="47" a="1"/>
  <c r="AC25" i="47" s="1"/>
  <c r="AB25" i="47" a="1"/>
  <c r="AB25" i="47" s="1"/>
  <c r="AA25" i="47" a="1"/>
  <c r="AA25" i="47" s="1"/>
  <c r="Z25" i="47" a="1"/>
  <c r="Z25" i="47" s="1"/>
  <c r="AE24" i="47" a="1"/>
  <c r="AE24" i="47" s="1"/>
  <c r="AD24" i="47" a="1"/>
  <c r="AD24" i="47" s="1"/>
  <c r="AC24" i="47" a="1"/>
  <c r="AC24" i="47" s="1"/>
  <c r="AB24" i="47" a="1"/>
  <c r="AB24" i="47" s="1"/>
  <c r="AA24" i="47" a="1"/>
  <c r="AA24" i="47" s="1"/>
  <c r="Z24" i="47" a="1"/>
  <c r="Z24" i="47" s="1"/>
  <c r="AE23" i="47" a="1"/>
  <c r="AE23" i="47" s="1"/>
  <c r="AD23" i="47" a="1"/>
  <c r="AD23" i="47" s="1"/>
  <c r="AC23" i="47" a="1"/>
  <c r="AC23" i="47" s="1"/>
  <c r="AB23" i="47" a="1"/>
  <c r="AB23" i="47" s="1"/>
  <c r="AA23" i="47" a="1"/>
  <c r="AA23" i="47" s="1"/>
  <c r="Z23" i="47" a="1"/>
  <c r="Z23" i="47" s="1"/>
  <c r="AE22" i="47" a="1"/>
  <c r="AE22" i="47" s="1"/>
  <c r="AD22" i="47" a="1"/>
  <c r="AD22" i="47" s="1"/>
  <c r="AC22" i="47" a="1"/>
  <c r="AC22" i="47" s="1"/>
  <c r="AB22" i="47" a="1"/>
  <c r="AB22" i="47" s="1"/>
  <c r="AA22" i="47" a="1"/>
  <c r="AA22" i="47" s="1"/>
  <c r="Z22" i="47" a="1"/>
  <c r="Z22" i="47" s="1"/>
  <c r="AE21" i="47" a="1"/>
  <c r="AE21" i="47" s="1"/>
  <c r="AD21" i="47" a="1"/>
  <c r="AD21" i="47" s="1"/>
  <c r="AC21" i="47" a="1"/>
  <c r="AC21" i="47" s="1"/>
  <c r="AB21" i="47" a="1"/>
  <c r="AB21" i="47" s="1"/>
  <c r="AA21" i="47" a="1"/>
  <c r="AA21" i="47" s="1"/>
  <c r="Z21" i="47" a="1"/>
  <c r="Z21" i="47" s="1"/>
  <c r="AE20" i="47" a="1"/>
  <c r="AE20" i="47" s="1"/>
  <c r="AD20" i="47" a="1"/>
  <c r="AD20" i="47" s="1"/>
  <c r="AC20" i="47" a="1"/>
  <c r="AC20" i="47" s="1"/>
  <c r="AB20" i="47" a="1"/>
  <c r="AB20" i="47" s="1"/>
  <c r="AA20" i="47" a="1"/>
  <c r="AA20" i="47" s="1"/>
  <c r="Z20" i="47" a="1"/>
  <c r="Z20" i="47" s="1"/>
  <c r="AE19" i="47" a="1"/>
  <c r="AE19" i="47" s="1"/>
  <c r="AC19" i="47" a="1"/>
  <c r="AC19" i="47" s="1"/>
  <c r="AB19" i="47" a="1"/>
  <c r="AB19" i="47" s="1"/>
  <c r="AA19" i="47" a="1"/>
  <c r="AA19" i="47" s="1"/>
  <c r="Z19" i="47" a="1"/>
  <c r="Z19" i="47" s="1"/>
  <c r="AE18" i="47" a="1"/>
  <c r="AE18" i="47" s="1"/>
  <c r="AC18" i="47" a="1"/>
  <c r="AC18" i="47" s="1"/>
  <c r="AB18" i="47" a="1"/>
  <c r="AB18" i="47" s="1"/>
  <c r="AA18" i="47" a="1"/>
  <c r="AA18" i="47" s="1"/>
  <c r="AE17" i="47" a="1"/>
  <c r="AE17" i="47" s="1"/>
  <c r="AC17" i="47" a="1"/>
  <c r="AC17" i="47" s="1"/>
  <c r="AB17" i="47" a="1"/>
  <c r="AB17" i="47" s="1"/>
  <c r="AA17" i="47" a="1"/>
  <c r="AA17" i="47" s="1"/>
  <c r="AE16" i="47" a="1"/>
  <c r="AE16" i="47" s="1"/>
  <c r="AC16" i="47" a="1"/>
  <c r="AC16" i="47" s="1"/>
  <c r="AB16" i="47" a="1"/>
  <c r="AB16" i="47" s="1"/>
  <c r="AA16" i="47" a="1"/>
  <c r="AA16" i="47" s="1"/>
  <c r="AE15" i="47" a="1"/>
  <c r="AE15" i="47" s="1"/>
  <c r="AC15" i="47" a="1"/>
  <c r="AC15" i="47" s="1"/>
  <c r="AB15" i="47" a="1"/>
  <c r="AB15" i="47" s="1"/>
  <c r="AA15" i="47" a="1"/>
  <c r="AA15" i="47" s="1"/>
  <c r="AE14" i="47" a="1"/>
  <c r="AE14" i="47" s="1"/>
  <c r="AD14" i="47" a="1"/>
  <c r="AD14" i="47" s="1"/>
  <c r="AC14" i="47" a="1"/>
  <c r="AC14" i="47" s="1"/>
  <c r="AB14" i="47" a="1"/>
  <c r="AB14" i="47" s="1"/>
  <c r="AA14" i="47" a="1"/>
  <c r="AA14" i="47" s="1"/>
  <c r="AE13" i="47" a="1"/>
  <c r="AE13" i="47" s="1"/>
  <c r="AD13" i="47" a="1"/>
  <c r="AD13" i="47" s="1"/>
  <c r="AC13" i="47" a="1"/>
  <c r="AC13" i="47" s="1"/>
  <c r="AB13" i="47" a="1"/>
  <c r="AB13" i="47" s="1"/>
  <c r="AA13" i="47" a="1"/>
  <c r="AA13" i="47" s="1"/>
  <c r="Z13" i="47" a="1"/>
  <c r="Z13" i="47" s="1"/>
  <c r="AE12" i="47" a="1"/>
  <c r="AE12" i="47" s="1"/>
  <c r="AD12" i="47" a="1"/>
  <c r="AD12" i="47" s="1"/>
  <c r="AC12" i="47" a="1"/>
  <c r="AC12" i="47" s="1"/>
  <c r="AB12" i="47" a="1"/>
  <c r="AB12" i="47" s="1"/>
  <c r="AA12" i="47" a="1"/>
  <c r="AA12" i="47" s="1"/>
  <c r="Z12" i="47" a="1"/>
  <c r="Z12" i="47" s="1"/>
  <c r="AE11" i="47" a="1"/>
  <c r="AE11" i="47" s="1"/>
  <c r="AD11" i="47" a="1"/>
  <c r="AD11" i="47" s="1"/>
  <c r="AC11" i="47" a="1"/>
  <c r="AC11" i="47" s="1"/>
  <c r="AB11" i="47" a="1"/>
  <c r="AB11" i="47" s="1"/>
  <c r="AA11" i="47" a="1"/>
  <c r="AA11" i="47" s="1"/>
  <c r="Z11" i="47" a="1"/>
  <c r="Z11" i="47" s="1"/>
  <c r="AE10" i="47" a="1"/>
  <c r="AE10" i="47" s="1"/>
  <c r="AD10" i="47" a="1"/>
  <c r="AD10" i="47" s="1"/>
  <c r="AC10" i="47" a="1"/>
  <c r="AC10" i="47" s="1"/>
  <c r="AB10" i="47" a="1"/>
  <c r="AB10" i="47" s="1"/>
  <c r="AA10" i="47" a="1"/>
  <c r="AA10" i="47" s="1"/>
  <c r="Z10" i="47" a="1"/>
  <c r="Z10" i="47" s="1"/>
  <c r="AE9" i="47" a="1"/>
  <c r="AE9" i="47" s="1"/>
  <c r="AD9" i="47" a="1"/>
  <c r="AD9" i="47" s="1"/>
  <c r="AC9" i="47" a="1"/>
  <c r="AC9" i="47" s="1"/>
  <c r="AB9" i="47" a="1"/>
  <c r="AB9" i="47" s="1"/>
  <c r="AA9" i="47" a="1"/>
  <c r="AA9" i="47" s="1"/>
  <c r="Z9" i="47" a="1"/>
  <c r="Z9" i="47" s="1"/>
  <c r="AE8" i="47" a="1"/>
  <c r="AE8" i="47" s="1"/>
  <c r="AD8" i="47" a="1"/>
  <c r="AD8" i="47" s="1"/>
  <c r="AC8" i="47" a="1"/>
  <c r="AC8" i="47" s="1"/>
  <c r="AB8" i="47" a="1"/>
  <c r="AB8" i="47" s="1"/>
  <c r="AA8" i="47" a="1"/>
  <c r="AA8" i="47" s="1"/>
  <c r="Z8" i="47" a="1"/>
  <c r="Z8" i="47" s="1"/>
  <c r="AE7" i="47" a="1"/>
  <c r="AE7" i="47" s="1"/>
  <c r="AD7" i="47" a="1"/>
  <c r="AD7" i="47" s="1"/>
  <c r="AC7" i="47" a="1"/>
  <c r="AC7" i="47" s="1"/>
  <c r="AB7" i="47" a="1"/>
  <c r="AB7" i="47" s="1"/>
  <c r="AA7" i="47" a="1"/>
  <c r="AA7" i="47" s="1"/>
  <c r="Z7" i="47" a="1"/>
  <c r="Z7" i="47" s="1"/>
  <c r="AE6" i="47" a="1"/>
  <c r="AE6" i="47" s="1"/>
  <c r="AD6" i="47" a="1"/>
  <c r="AD6" i="47" s="1"/>
  <c r="AC6" i="47" a="1"/>
  <c r="AC6" i="47" s="1"/>
  <c r="AB6" i="47" a="1"/>
  <c r="AB6" i="47" s="1"/>
  <c r="AA6" i="47" a="1"/>
  <c r="AA6" i="47" s="1"/>
  <c r="Z6" i="47" a="1"/>
  <c r="Z6" i="47" s="1"/>
  <c r="AE5" i="47" a="1"/>
  <c r="AE5" i="47" s="1"/>
  <c r="AD5" i="47" a="1"/>
  <c r="AD5" i="47" s="1"/>
  <c r="AC5" i="47" a="1"/>
  <c r="AC5" i="47" s="1"/>
  <c r="AB5" i="47" a="1"/>
  <c r="AB5" i="47" s="1"/>
  <c r="AA5" i="47" a="1"/>
  <c r="AA5" i="47" s="1"/>
  <c r="Z5" i="47" a="1"/>
  <c r="Z5" i="47" s="1"/>
  <c r="AE4" i="47" a="1"/>
  <c r="AE4" i="47" s="1"/>
  <c r="AD4" i="47" a="1"/>
  <c r="AD4" i="47" s="1"/>
  <c r="AC4" i="47" a="1"/>
  <c r="AC4" i="47" s="1"/>
  <c r="AB4" i="47" a="1"/>
  <c r="AB4" i="47" s="1"/>
  <c r="AA4" i="47" a="1"/>
  <c r="AA4" i="47" s="1"/>
  <c r="Z4" i="47" a="1"/>
  <c r="Z4" i="47" s="1"/>
  <c r="S4" i="47" a="1"/>
  <c r="S4" i="47" s="1"/>
  <c r="AE103" i="46" a="1"/>
  <c r="AE103" i="46" s="1"/>
  <c r="AD103" i="46" a="1"/>
  <c r="AD103" i="46" s="1"/>
  <c r="AC103" i="46" a="1"/>
  <c r="AC103" i="46" s="1"/>
  <c r="AB103" i="46" a="1"/>
  <c r="AB103" i="46" s="1"/>
  <c r="AA103" i="46" a="1"/>
  <c r="AA103" i="46" s="1"/>
  <c r="Z103" i="46" a="1"/>
  <c r="Z103" i="46" s="1"/>
  <c r="AE102" i="46" a="1"/>
  <c r="AE102" i="46" s="1"/>
  <c r="AD102" i="46" a="1"/>
  <c r="AD102" i="46" s="1"/>
  <c r="AC102" i="46" a="1"/>
  <c r="AC102" i="46" s="1"/>
  <c r="AB102" i="46" a="1"/>
  <c r="AB102" i="46" s="1"/>
  <c r="AA102" i="46" a="1"/>
  <c r="AA102" i="46" s="1"/>
  <c r="Z102" i="46" a="1"/>
  <c r="Z102" i="46" s="1"/>
  <c r="AE101" i="46" a="1"/>
  <c r="AE101" i="46" s="1"/>
  <c r="AD101" i="46" a="1"/>
  <c r="AD101" i="46" s="1"/>
  <c r="AC101" i="46" a="1"/>
  <c r="AC101" i="46" s="1"/>
  <c r="AB101" i="46" a="1"/>
  <c r="AB101" i="46" s="1"/>
  <c r="AA101" i="46" a="1"/>
  <c r="AA101" i="46" s="1"/>
  <c r="Z101" i="46" a="1"/>
  <c r="Z101" i="46" s="1"/>
  <c r="AE100" i="46" a="1"/>
  <c r="AE100" i="46" s="1"/>
  <c r="AD100" i="46" a="1"/>
  <c r="AD100" i="46" s="1"/>
  <c r="AC100" i="46" a="1"/>
  <c r="AC100" i="46" s="1"/>
  <c r="AB100" i="46" a="1"/>
  <c r="AB100" i="46" s="1"/>
  <c r="AA100" i="46" a="1"/>
  <c r="AA100" i="46" s="1"/>
  <c r="Z100" i="46" a="1"/>
  <c r="Z100" i="46" s="1"/>
  <c r="AE99" i="46" a="1"/>
  <c r="AE99" i="46" s="1"/>
  <c r="AD99" i="46" a="1"/>
  <c r="AD99" i="46" s="1"/>
  <c r="AC99" i="46" a="1"/>
  <c r="AC99" i="46" s="1"/>
  <c r="AB99" i="46" a="1"/>
  <c r="AB99" i="46" s="1"/>
  <c r="AA99" i="46" a="1"/>
  <c r="AA99" i="46" s="1"/>
  <c r="Z99" i="46" a="1"/>
  <c r="Z99" i="46" s="1"/>
  <c r="AE98" i="46" a="1"/>
  <c r="AE98" i="46" s="1"/>
  <c r="AD98" i="46" a="1"/>
  <c r="AD98" i="46" s="1"/>
  <c r="AC98" i="46" a="1"/>
  <c r="AC98" i="46" s="1"/>
  <c r="AB98" i="46" a="1"/>
  <c r="AB98" i="46" s="1"/>
  <c r="AA98" i="46" a="1"/>
  <c r="AA98" i="46" s="1"/>
  <c r="Z98" i="46" a="1"/>
  <c r="Z98" i="46" s="1"/>
  <c r="AE97" i="46" a="1"/>
  <c r="AE97" i="46" s="1"/>
  <c r="AD97" i="46" a="1"/>
  <c r="AD97" i="46" s="1"/>
  <c r="AC97" i="46" a="1"/>
  <c r="AC97" i="46" s="1"/>
  <c r="AB97" i="46" a="1"/>
  <c r="AB97" i="46" s="1"/>
  <c r="AA97" i="46" a="1"/>
  <c r="AA97" i="46" s="1"/>
  <c r="Z97" i="46" a="1"/>
  <c r="Z97" i="46" s="1"/>
  <c r="AE96" i="46" a="1"/>
  <c r="AE96" i="46" s="1"/>
  <c r="AD96" i="46" a="1"/>
  <c r="AD96" i="46" s="1"/>
  <c r="AC96" i="46" a="1"/>
  <c r="AC96" i="46" s="1"/>
  <c r="AB96" i="46" a="1"/>
  <c r="AB96" i="46" s="1"/>
  <c r="AA96" i="46" a="1"/>
  <c r="AA96" i="46" s="1"/>
  <c r="Z96" i="46" a="1"/>
  <c r="Z96" i="46" s="1"/>
  <c r="AE95" i="46" a="1"/>
  <c r="AE95" i="46" s="1"/>
  <c r="AD95" i="46" a="1"/>
  <c r="AD95" i="46" s="1"/>
  <c r="AC95" i="46" a="1"/>
  <c r="AC95" i="46" s="1"/>
  <c r="AB95" i="46" a="1"/>
  <c r="AB95" i="46" s="1"/>
  <c r="AA95" i="46" a="1"/>
  <c r="AA95" i="46" s="1"/>
  <c r="Z95" i="46" a="1"/>
  <c r="Z95" i="46" s="1"/>
  <c r="AE94" i="46" a="1"/>
  <c r="AE94" i="46" s="1"/>
  <c r="AD94" i="46" a="1"/>
  <c r="AD94" i="46" s="1"/>
  <c r="AC94" i="46" a="1"/>
  <c r="AC94" i="46" s="1"/>
  <c r="AB94" i="46" a="1"/>
  <c r="AB94" i="46" s="1"/>
  <c r="AA94" i="46" a="1"/>
  <c r="AA94" i="46" s="1"/>
  <c r="Z94" i="46" a="1"/>
  <c r="Z94" i="46" s="1"/>
  <c r="AE93" i="46" a="1"/>
  <c r="AE93" i="46" s="1"/>
  <c r="AD93" i="46" a="1"/>
  <c r="AD93" i="46" s="1"/>
  <c r="AC93" i="46" a="1"/>
  <c r="AC93" i="46" s="1"/>
  <c r="AB93" i="46" a="1"/>
  <c r="AB93" i="46" s="1"/>
  <c r="AA93" i="46" a="1"/>
  <c r="AA93" i="46" s="1"/>
  <c r="Z93" i="46" a="1"/>
  <c r="Z93" i="46" s="1"/>
  <c r="AE92" i="46" a="1"/>
  <c r="AE92" i="46" s="1"/>
  <c r="AD92" i="46" a="1"/>
  <c r="AD92" i="46" s="1"/>
  <c r="AC92" i="46" a="1"/>
  <c r="AC92" i="46" s="1"/>
  <c r="AB92" i="46" a="1"/>
  <c r="AB92" i="46" s="1"/>
  <c r="AA92" i="46" a="1"/>
  <c r="AA92" i="46" s="1"/>
  <c r="Z92" i="46" a="1"/>
  <c r="Z92" i="46" s="1"/>
  <c r="AE91" i="46" a="1"/>
  <c r="AE91" i="46" s="1"/>
  <c r="AD91" i="46" a="1"/>
  <c r="AD91" i="46" s="1"/>
  <c r="AC91" i="46" a="1"/>
  <c r="AC91" i="46" s="1"/>
  <c r="AB91" i="46" a="1"/>
  <c r="AB91" i="46" s="1"/>
  <c r="AA91" i="46" a="1"/>
  <c r="AA91" i="46" s="1"/>
  <c r="Z91" i="46" a="1"/>
  <c r="Z91" i="46" s="1"/>
  <c r="AE90" i="46" a="1"/>
  <c r="AE90" i="46" s="1"/>
  <c r="AD90" i="46" a="1"/>
  <c r="AD90" i="46" s="1"/>
  <c r="AC90" i="46" a="1"/>
  <c r="AC90" i="46" s="1"/>
  <c r="AB90" i="46" a="1"/>
  <c r="AB90" i="46" s="1"/>
  <c r="AA90" i="46" a="1"/>
  <c r="AA90" i="46" s="1"/>
  <c r="Z90" i="46" a="1"/>
  <c r="Z90" i="46" s="1"/>
  <c r="AE89" i="46" a="1"/>
  <c r="AE89" i="46" s="1"/>
  <c r="AD89" i="46" a="1"/>
  <c r="AD89" i="46" s="1"/>
  <c r="AC89" i="46" a="1"/>
  <c r="AC89" i="46" s="1"/>
  <c r="AB89" i="46" a="1"/>
  <c r="AB89" i="46" s="1"/>
  <c r="AA89" i="46" a="1"/>
  <c r="AA89" i="46" s="1"/>
  <c r="Z89" i="46" a="1"/>
  <c r="Z89" i="46" s="1"/>
  <c r="AE88" i="46" a="1"/>
  <c r="AE88" i="46" s="1"/>
  <c r="AD88" i="46" a="1"/>
  <c r="AD88" i="46" s="1"/>
  <c r="AC88" i="46" a="1"/>
  <c r="AC88" i="46" s="1"/>
  <c r="AB88" i="46" a="1"/>
  <c r="AB88" i="46" s="1"/>
  <c r="AA88" i="46" a="1"/>
  <c r="AA88" i="46" s="1"/>
  <c r="Z88" i="46" a="1"/>
  <c r="Z88" i="46" s="1"/>
  <c r="AE87" i="46" a="1"/>
  <c r="AE87" i="46" s="1"/>
  <c r="AD87" i="46" a="1"/>
  <c r="AD87" i="46" s="1"/>
  <c r="AC87" i="46" a="1"/>
  <c r="AC87" i="46" s="1"/>
  <c r="AB87" i="46" a="1"/>
  <c r="AB87" i="46" s="1"/>
  <c r="AA87" i="46" a="1"/>
  <c r="AA87" i="46" s="1"/>
  <c r="Z87" i="46" a="1"/>
  <c r="Z87" i="46" s="1"/>
  <c r="AE86" i="46" a="1"/>
  <c r="AE86" i="46" s="1"/>
  <c r="AD86" i="46" a="1"/>
  <c r="AD86" i="46" s="1"/>
  <c r="AC86" i="46" a="1"/>
  <c r="AC86" i="46" s="1"/>
  <c r="AB86" i="46" a="1"/>
  <c r="AB86" i="46" s="1"/>
  <c r="AA86" i="46" a="1"/>
  <c r="AA86" i="46" s="1"/>
  <c r="Z86" i="46" a="1"/>
  <c r="Z86" i="46" s="1"/>
  <c r="AE85" i="46" a="1"/>
  <c r="AE85" i="46" s="1"/>
  <c r="AD85" i="46" a="1"/>
  <c r="AD85" i="46" s="1"/>
  <c r="AB85" i="46" a="1"/>
  <c r="AB85" i="46" s="1"/>
  <c r="AA85" i="46" a="1"/>
  <c r="AA85" i="46" s="1"/>
  <c r="Z85" i="46" a="1"/>
  <c r="Z85" i="46" s="1"/>
  <c r="AE84" i="46" a="1"/>
  <c r="AE84" i="46" s="1"/>
  <c r="AD84" i="46" a="1"/>
  <c r="AD84" i="46" s="1"/>
  <c r="AB84" i="46" a="1"/>
  <c r="AB84" i="46" s="1"/>
  <c r="AA84" i="46" a="1"/>
  <c r="AA84" i="46" s="1"/>
  <c r="Z84" i="46" a="1"/>
  <c r="Z84" i="46" s="1"/>
  <c r="AE83" i="46" a="1"/>
  <c r="AE83" i="46" s="1"/>
  <c r="AD83" i="46" a="1"/>
  <c r="AD83" i="46" s="1"/>
  <c r="AB83" i="46" a="1"/>
  <c r="AB83" i="46" s="1"/>
  <c r="AA83" i="46" a="1"/>
  <c r="AA83" i="46" s="1"/>
  <c r="Z83" i="46" a="1"/>
  <c r="Z83" i="46" s="1"/>
  <c r="AE82" i="46" a="1"/>
  <c r="AE82" i="46" s="1"/>
  <c r="AD82" i="46" a="1"/>
  <c r="AD82" i="46" s="1"/>
  <c r="AB82" i="46" a="1"/>
  <c r="AB82" i="46" s="1"/>
  <c r="AA82" i="46" a="1"/>
  <c r="AA82" i="46" s="1"/>
  <c r="Z82" i="46" a="1"/>
  <c r="Z82" i="46" s="1"/>
  <c r="AE81" i="46" a="1"/>
  <c r="AE81" i="46" s="1"/>
  <c r="AD81" i="46" a="1"/>
  <c r="AD81" i="46" s="1"/>
  <c r="AB81" i="46" a="1"/>
  <c r="AB81" i="46" s="1"/>
  <c r="AA81" i="46" a="1"/>
  <c r="AA81" i="46" s="1"/>
  <c r="Z81" i="46" a="1"/>
  <c r="Z81" i="46" s="1"/>
  <c r="AE80" i="46" a="1"/>
  <c r="AE80" i="46" s="1"/>
  <c r="AD80" i="46" a="1"/>
  <c r="AD80" i="46" s="1"/>
  <c r="AC80" i="46" a="1"/>
  <c r="AC80" i="46" s="1"/>
  <c r="AB80" i="46" a="1"/>
  <c r="AB80" i="46" s="1"/>
  <c r="AA80" i="46" a="1"/>
  <c r="AA80" i="46" s="1"/>
  <c r="Z80" i="46" a="1"/>
  <c r="Z80" i="46" s="1"/>
  <c r="AE79" i="46" a="1"/>
  <c r="AE79" i="46" s="1"/>
  <c r="AD79" i="46" a="1"/>
  <c r="AD79" i="46" s="1"/>
  <c r="AC79" i="46" a="1"/>
  <c r="AC79" i="46" s="1"/>
  <c r="AB79" i="46" a="1"/>
  <c r="AB79" i="46" s="1"/>
  <c r="AA79" i="46" a="1"/>
  <c r="AA79" i="46" s="1"/>
  <c r="Z79" i="46" a="1"/>
  <c r="Z79" i="46" s="1"/>
  <c r="AE78" i="46" a="1"/>
  <c r="AE78" i="46" s="1"/>
  <c r="AD78" i="46" a="1"/>
  <c r="AD78" i="46" s="1"/>
  <c r="AC78" i="46" a="1"/>
  <c r="AC78" i="46" s="1"/>
  <c r="AB78" i="46" a="1"/>
  <c r="AB78" i="46" s="1"/>
  <c r="AA78" i="46" a="1"/>
  <c r="AA78" i="46" s="1"/>
  <c r="Z78" i="46" a="1"/>
  <c r="Z78" i="46" s="1"/>
  <c r="AE77" i="46" a="1"/>
  <c r="AE77" i="46" s="1"/>
  <c r="AD77" i="46" a="1"/>
  <c r="AD77" i="46" s="1"/>
  <c r="AC77" i="46" a="1"/>
  <c r="AC77" i="46" s="1"/>
  <c r="AB77" i="46" a="1"/>
  <c r="AB77" i="46" s="1"/>
  <c r="AA77" i="46" a="1"/>
  <c r="AA77" i="46" s="1"/>
  <c r="Z77" i="46" a="1"/>
  <c r="Z77" i="46" s="1"/>
  <c r="AE76" i="46" a="1"/>
  <c r="AE76" i="46" s="1"/>
  <c r="AD76" i="46" a="1"/>
  <c r="AD76" i="46" s="1"/>
  <c r="AC76" i="46" a="1"/>
  <c r="AC76" i="46" s="1"/>
  <c r="AB76" i="46" a="1"/>
  <c r="AB76" i="46" s="1"/>
  <c r="AA76" i="46" a="1"/>
  <c r="AA76" i="46" s="1"/>
  <c r="Z76" i="46" a="1"/>
  <c r="Z76" i="46" s="1"/>
  <c r="AE75" i="46" a="1"/>
  <c r="AE75" i="46" s="1"/>
  <c r="AD75" i="46" a="1"/>
  <c r="AD75" i="46" s="1"/>
  <c r="AC75" i="46" a="1"/>
  <c r="AC75" i="46" s="1"/>
  <c r="AB75" i="46" a="1"/>
  <c r="AB75" i="46" s="1"/>
  <c r="AA75" i="46" a="1"/>
  <c r="AA75" i="46" s="1"/>
  <c r="Z75" i="46" a="1"/>
  <c r="Z75" i="46" s="1"/>
  <c r="AE74" i="46" a="1"/>
  <c r="AE74" i="46" s="1"/>
  <c r="AD74" i="46" a="1"/>
  <c r="AD74" i="46" s="1"/>
  <c r="AC74" i="46" a="1"/>
  <c r="AC74" i="46" s="1"/>
  <c r="AB74" i="46" a="1"/>
  <c r="AB74" i="46" s="1"/>
  <c r="AA74" i="46" a="1"/>
  <c r="AA74" i="46" s="1"/>
  <c r="Z74" i="46" a="1"/>
  <c r="Z74" i="46" s="1"/>
  <c r="AE73" i="46" a="1"/>
  <c r="AE73" i="46" s="1"/>
  <c r="AD73" i="46" a="1"/>
  <c r="AD73" i="46" s="1"/>
  <c r="AC73" i="46" a="1"/>
  <c r="AC73" i="46" s="1"/>
  <c r="AB73" i="46" a="1"/>
  <c r="AB73" i="46" s="1"/>
  <c r="AA73" i="46" a="1"/>
  <c r="AA73" i="46" s="1"/>
  <c r="Z73" i="46" a="1"/>
  <c r="Z73" i="46" s="1"/>
  <c r="AE72" i="46" a="1"/>
  <c r="AE72" i="46" s="1"/>
  <c r="AD72" i="46" a="1"/>
  <c r="AD72" i="46" s="1"/>
  <c r="AC72" i="46" a="1"/>
  <c r="AC72" i="46" s="1"/>
  <c r="AB72" i="46" a="1"/>
  <c r="AB72" i="46" s="1"/>
  <c r="AA72" i="46" a="1"/>
  <c r="AA72" i="46" s="1"/>
  <c r="Z72" i="46" a="1"/>
  <c r="Z72" i="46" s="1"/>
  <c r="AE71" i="46" a="1"/>
  <c r="AE71" i="46" s="1"/>
  <c r="AD71" i="46" a="1"/>
  <c r="AD71" i="46" s="1"/>
  <c r="AC71" i="46" a="1"/>
  <c r="AC71" i="46" s="1"/>
  <c r="AB71" i="46" a="1"/>
  <c r="AB71" i="46" s="1"/>
  <c r="AA71" i="46" a="1"/>
  <c r="AA71" i="46" s="1"/>
  <c r="Z71" i="46" a="1"/>
  <c r="Z71" i="46" s="1"/>
  <c r="AE70" i="46" a="1"/>
  <c r="AE70" i="46" s="1"/>
  <c r="AD70" i="46" a="1"/>
  <c r="AD70" i="46" s="1"/>
  <c r="AC70" i="46" a="1"/>
  <c r="AC70" i="46" s="1"/>
  <c r="AB70" i="46" a="1"/>
  <c r="AB70" i="46" s="1"/>
  <c r="AA70" i="46" a="1"/>
  <c r="AA70" i="46" s="1"/>
  <c r="Z70" i="46" a="1"/>
  <c r="Z70" i="46" s="1"/>
  <c r="AE69" i="46" a="1"/>
  <c r="AE69" i="46" s="1"/>
  <c r="AD69" i="46" a="1"/>
  <c r="AD69" i="46" s="1"/>
  <c r="AC69" i="46" a="1"/>
  <c r="AC69" i="46" s="1"/>
  <c r="AB69" i="46" a="1"/>
  <c r="AB69" i="46" s="1"/>
  <c r="AA69" i="46" a="1"/>
  <c r="AA69" i="46" s="1"/>
  <c r="Z69" i="46" a="1"/>
  <c r="Z69" i="46" s="1"/>
  <c r="AE68" i="46" a="1"/>
  <c r="AE68" i="46" s="1"/>
  <c r="AD68" i="46" a="1"/>
  <c r="AD68" i="46" s="1"/>
  <c r="AC68" i="46" a="1"/>
  <c r="AC68" i="46" s="1"/>
  <c r="AB68" i="46" a="1"/>
  <c r="AB68" i="46" s="1"/>
  <c r="AA68" i="46" a="1"/>
  <c r="AA68" i="46" s="1"/>
  <c r="Z68" i="46" a="1"/>
  <c r="Z68" i="46" s="1"/>
  <c r="AE67" i="46" a="1"/>
  <c r="AE67" i="46" s="1"/>
  <c r="AD67" i="46" a="1"/>
  <c r="AD67" i="46" s="1"/>
  <c r="AC67" i="46" a="1"/>
  <c r="AC67" i="46" s="1"/>
  <c r="AB67" i="46" a="1"/>
  <c r="AB67" i="46" s="1"/>
  <c r="AA67" i="46" a="1"/>
  <c r="AA67" i="46" s="1"/>
  <c r="Z67" i="46" a="1"/>
  <c r="Z67" i="46" s="1"/>
  <c r="AE66" i="46" a="1"/>
  <c r="AE66" i="46" s="1"/>
  <c r="AD66" i="46" a="1"/>
  <c r="AD66" i="46" s="1"/>
  <c r="AC66" i="46" a="1"/>
  <c r="AC66" i="46" s="1"/>
  <c r="AB66" i="46" a="1"/>
  <c r="AB66" i="46" s="1"/>
  <c r="AA66" i="46" a="1"/>
  <c r="AA66" i="46" s="1"/>
  <c r="Z66" i="46" a="1"/>
  <c r="Z66" i="46" s="1"/>
  <c r="AE65" i="46" a="1"/>
  <c r="AE65" i="46" s="1"/>
  <c r="AD65" i="46" a="1"/>
  <c r="AD65" i="46" s="1"/>
  <c r="AC65" i="46" a="1"/>
  <c r="AC65" i="46" s="1"/>
  <c r="AB65" i="46" a="1"/>
  <c r="AB65" i="46" s="1"/>
  <c r="AA65" i="46" a="1"/>
  <c r="AA65" i="46" s="1"/>
  <c r="Z65" i="46" a="1"/>
  <c r="Z65" i="46" s="1"/>
  <c r="AE64" i="46" a="1"/>
  <c r="AE64" i="46" s="1"/>
  <c r="AD64" i="46" a="1"/>
  <c r="AD64" i="46" s="1"/>
  <c r="AC64" i="46" a="1"/>
  <c r="AC64" i="46" s="1"/>
  <c r="AB64" i="46" a="1"/>
  <c r="AB64" i="46" s="1"/>
  <c r="AA64" i="46" a="1"/>
  <c r="AA64" i="46" s="1"/>
  <c r="Z64" i="46" a="1"/>
  <c r="Z64" i="46" s="1"/>
  <c r="AE63" i="46" a="1"/>
  <c r="AE63" i="46" s="1"/>
  <c r="AD63" i="46" a="1"/>
  <c r="AD63" i="46" s="1"/>
  <c r="AC63" i="46" a="1"/>
  <c r="AC63" i="46" s="1"/>
  <c r="AB63" i="46" a="1"/>
  <c r="AB63" i="46" s="1"/>
  <c r="AA63" i="46" a="1"/>
  <c r="AA63" i="46" s="1"/>
  <c r="Z63" i="46" a="1"/>
  <c r="Z63" i="46" s="1"/>
  <c r="AE62" i="46" a="1"/>
  <c r="AE62" i="46" s="1"/>
  <c r="AD62" i="46" a="1"/>
  <c r="AD62" i="46" s="1"/>
  <c r="AC62" i="46" a="1"/>
  <c r="AC62" i="46" s="1"/>
  <c r="AB62" i="46" a="1"/>
  <c r="AB62" i="46" s="1"/>
  <c r="AA62" i="46" a="1"/>
  <c r="AA62" i="46" s="1"/>
  <c r="Z62" i="46" a="1"/>
  <c r="Z62" i="46" s="1"/>
  <c r="AE61" i="46" a="1"/>
  <c r="AE61" i="46" s="1"/>
  <c r="AD61" i="46" a="1"/>
  <c r="AD61" i="46" s="1"/>
  <c r="AC61" i="46" a="1"/>
  <c r="AC61" i="46" s="1"/>
  <c r="AB61" i="46" a="1"/>
  <c r="AB61" i="46" s="1"/>
  <c r="AA61" i="46" a="1"/>
  <c r="AA61" i="46" s="1"/>
  <c r="Z61" i="46" a="1"/>
  <c r="Z61" i="46" s="1"/>
  <c r="AE60" i="46" a="1"/>
  <c r="AE60" i="46" s="1"/>
  <c r="AD60" i="46" a="1"/>
  <c r="AD60" i="46" s="1"/>
  <c r="AC60" i="46" a="1"/>
  <c r="AC60" i="46" s="1"/>
  <c r="AB60" i="46" a="1"/>
  <c r="AB60" i="46" s="1"/>
  <c r="AA60" i="46" a="1"/>
  <c r="AA60" i="46" s="1"/>
  <c r="Z60" i="46" a="1"/>
  <c r="Z60" i="46" s="1"/>
  <c r="AE59" i="46" a="1"/>
  <c r="AE59" i="46" s="1"/>
  <c r="AD59" i="46" a="1"/>
  <c r="AD59" i="46" s="1"/>
  <c r="AC59" i="46" a="1"/>
  <c r="AC59" i="46" s="1"/>
  <c r="AB59" i="46" a="1"/>
  <c r="AB59" i="46" s="1"/>
  <c r="AA59" i="46" a="1"/>
  <c r="AA59" i="46" s="1"/>
  <c r="Z59" i="46" a="1"/>
  <c r="Z59" i="46" s="1"/>
  <c r="AE58" i="46" a="1"/>
  <c r="AE58" i="46" s="1"/>
  <c r="AD58" i="46" a="1"/>
  <c r="AD58" i="46" s="1"/>
  <c r="AC58" i="46" a="1"/>
  <c r="AC58" i="46" s="1"/>
  <c r="AB58" i="46" a="1"/>
  <c r="AB58" i="46" s="1"/>
  <c r="AA58" i="46" a="1"/>
  <c r="AA58" i="46" s="1"/>
  <c r="Z58" i="46" a="1"/>
  <c r="Z58" i="46" s="1"/>
  <c r="AE57" i="46" a="1"/>
  <c r="AE57" i="46" s="1"/>
  <c r="AD57" i="46" a="1"/>
  <c r="AD57" i="46" s="1"/>
  <c r="AC57" i="46" a="1"/>
  <c r="AC57" i="46" s="1"/>
  <c r="AB57" i="46" a="1"/>
  <c r="AB57" i="46" s="1"/>
  <c r="AA57" i="46" a="1"/>
  <c r="AA57" i="46" s="1"/>
  <c r="Z57" i="46" a="1"/>
  <c r="Z57" i="46" s="1"/>
  <c r="AE56" i="46" a="1"/>
  <c r="AE56" i="46" s="1"/>
  <c r="AD56" i="46" a="1"/>
  <c r="AD56" i="46" s="1"/>
  <c r="AC56" i="46" a="1"/>
  <c r="AC56" i="46" s="1"/>
  <c r="AB56" i="46" a="1"/>
  <c r="AB56" i="46" s="1"/>
  <c r="AA56" i="46" a="1"/>
  <c r="AA56" i="46" s="1"/>
  <c r="Z56" i="46" a="1"/>
  <c r="Z56" i="46" s="1"/>
  <c r="AE55" i="46" a="1"/>
  <c r="AE55" i="46" s="1"/>
  <c r="AD55" i="46" a="1"/>
  <c r="AD55" i="46" s="1"/>
  <c r="AC55" i="46" a="1"/>
  <c r="AC55" i="46" s="1"/>
  <c r="AB55" i="46" a="1"/>
  <c r="AB55" i="46" s="1"/>
  <c r="AA55" i="46" a="1"/>
  <c r="AA55" i="46" s="1"/>
  <c r="Z55" i="46" a="1"/>
  <c r="Z55" i="46" s="1"/>
  <c r="AE54" i="46" a="1"/>
  <c r="AE54" i="46" s="1"/>
  <c r="AD54" i="46" a="1"/>
  <c r="AD54" i="46" s="1"/>
  <c r="AC54" i="46" a="1"/>
  <c r="AC54" i="46" s="1"/>
  <c r="AB54" i="46" a="1"/>
  <c r="AB54" i="46" s="1"/>
  <c r="AA54" i="46" a="1"/>
  <c r="AA54" i="46" s="1"/>
  <c r="Z54" i="46" a="1"/>
  <c r="Z54" i="46" s="1"/>
  <c r="AE53" i="46" a="1"/>
  <c r="AE53" i="46" s="1"/>
  <c r="AD53" i="46" a="1"/>
  <c r="AD53" i="46" s="1"/>
  <c r="AC53" i="46" a="1"/>
  <c r="AC53" i="46" s="1"/>
  <c r="AB53" i="46" a="1"/>
  <c r="AB53" i="46" s="1"/>
  <c r="AA53" i="46" a="1"/>
  <c r="AA53" i="46" s="1"/>
  <c r="Z53" i="46" a="1"/>
  <c r="Z53" i="46" s="1"/>
  <c r="AE52" i="46" a="1"/>
  <c r="AE52" i="46" s="1"/>
  <c r="AD52" i="46" a="1"/>
  <c r="AD52" i="46" s="1"/>
  <c r="AC52" i="46" a="1"/>
  <c r="AC52" i="46" s="1"/>
  <c r="AB52" i="46" a="1"/>
  <c r="AB52" i="46" s="1"/>
  <c r="AA52" i="46" a="1"/>
  <c r="AA52" i="46" s="1"/>
  <c r="Z52" i="46" a="1"/>
  <c r="Z52" i="46" s="1"/>
  <c r="AE51" i="46" a="1"/>
  <c r="AE51" i="46" s="1"/>
  <c r="AD51" i="46" a="1"/>
  <c r="AD51" i="46" s="1"/>
  <c r="AC51" i="46" a="1"/>
  <c r="AC51" i="46" s="1"/>
  <c r="AB51" i="46" a="1"/>
  <c r="AB51" i="46" s="1"/>
  <c r="AA51" i="46" a="1"/>
  <c r="AA51" i="46" s="1"/>
  <c r="Z51" i="46" a="1"/>
  <c r="Z51" i="46" s="1"/>
  <c r="AE50" i="46" a="1"/>
  <c r="AE50" i="46" s="1"/>
  <c r="AD50" i="46" a="1"/>
  <c r="AD50" i="46" s="1"/>
  <c r="AC50" i="46" a="1"/>
  <c r="AC50" i="46" s="1"/>
  <c r="AB50" i="46" a="1"/>
  <c r="AB50" i="46" s="1"/>
  <c r="AA50" i="46" a="1"/>
  <c r="AA50" i="46" s="1"/>
  <c r="Z50" i="46" a="1"/>
  <c r="Z50" i="46" s="1"/>
  <c r="AE49" i="46" a="1"/>
  <c r="AE49" i="46" s="1"/>
  <c r="AD49" i="46" a="1"/>
  <c r="AD49" i="46" s="1"/>
  <c r="AC49" i="46" a="1"/>
  <c r="AC49" i="46" s="1"/>
  <c r="AB49" i="46" a="1"/>
  <c r="AB49" i="46" s="1"/>
  <c r="AA49" i="46" a="1"/>
  <c r="AA49" i="46" s="1"/>
  <c r="Z49" i="46" a="1"/>
  <c r="Z49" i="46" s="1"/>
  <c r="AE48" i="46" a="1"/>
  <c r="AE48" i="46" s="1"/>
  <c r="AD48" i="46" a="1"/>
  <c r="AD48" i="46" s="1"/>
  <c r="AC48" i="46" a="1"/>
  <c r="AC48" i="46" s="1"/>
  <c r="AB48" i="46" a="1"/>
  <c r="AB48" i="46" s="1"/>
  <c r="AA48" i="46" a="1"/>
  <c r="AA48" i="46" s="1"/>
  <c r="Z48" i="46" a="1"/>
  <c r="Z48" i="46" s="1"/>
  <c r="AE47" i="46" a="1"/>
  <c r="AE47" i="46" s="1"/>
  <c r="AD47" i="46" a="1"/>
  <c r="AD47" i="46" s="1"/>
  <c r="AC47" i="46" a="1"/>
  <c r="AC47" i="46" s="1"/>
  <c r="AB47" i="46" a="1"/>
  <c r="AB47" i="46" s="1"/>
  <c r="AA47" i="46" a="1"/>
  <c r="AA47" i="46" s="1"/>
  <c r="Z47" i="46" a="1"/>
  <c r="Z47" i="46" s="1"/>
  <c r="AE46" i="46" a="1"/>
  <c r="AE46" i="46" s="1"/>
  <c r="AD46" i="46" a="1"/>
  <c r="AD46" i="46" s="1"/>
  <c r="AC46" i="46" a="1"/>
  <c r="AC46" i="46" s="1"/>
  <c r="AB46" i="46" a="1"/>
  <c r="AB46" i="46" s="1"/>
  <c r="AA46" i="46" a="1"/>
  <c r="AA46" i="46" s="1"/>
  <c r="Z46" i="46" a="1"/>
  <c r="Z46" i="46" s="1"/>
  <c r="AE45" i="46" a="1"/>
  <c r="AE45" i="46" s="1"/>
  <c r="AD45" i="46" a="1"/>
  <c r="AD45" i="46" s="1"/>
  <c r="AC45" i="46" a="1"/>
  <c r="AC45" i="46" s="1"/>
  <c r="AB45" i="46" a="1"/>
  <c r="AB45" i="46" s="1"/>
  <c r="AA45" i="46" a="1"/>
  <c r="AA45" i="46" s="1"/>
  <c r="Z45" i="46" a="1"/>
  <c r="Z45" i="46" s="1"/>
  <c r="AE44" i="46" a="1"/>
  <c r="AE44" i="46" s="1"/>
  <c r="AD44" i="46" a="1"/>
  <c r="AD44" i="46" s="1"/>
  <c r="AC44" i="46" a="1"/>
  <c r="AC44" i="46" s="1"/>
  <c r="AB44" i="46" a="1"/>
  <c r="AB44" i="46" s="1"/>
  <c r="AA44" i="46" a="1"/>
  <c r="AA44" i="46" s="1"/>
  <c r="Z44" i="46" a="1"/>
  <c r="Z44" i="46" s="1"/>
  <c r="AE43" i="46" a="1"/>
  <c r="AE43" i="46" s="1"/>
  <c r="AD43" i="46" a="1"/>
  <c r="AD43" i="46" s="1"/>
  <c r="AC43" i="46" a="1"/>
  <c r="AC43" i="46" s="1"/>
  <c r="AB43" i="46" a="1"/>
  <c r="AB43" i="46" s="1"/>
  <c r="AA43" i="46" a="1"/>
  <c r="AA43" i="46" s="1"/>
  <c r="Z43" i="46" a="1"/>
  <c r="Z43" i="46" s="1"/>
  <c r="AE42" i="46" a="1"/>
  <c r="AE42" i="46" s="1"/>
  <c r="AD42" i="46" a="1"/>
  <c r="AD42" i="46" s="1"/>
  <c r="AC42" i="46" a="1"/>
  <c r="AC42" i="46" s="1"/>
  <c r="AA42" i="46" a="1"/>
  <c r="AA42" i="46" s="1"/>
  <c r="Z42" i="46" a="1"/>
  <c r="Z42" i="46" s="1"/>
  <c r="AE41" i="46" a="1"/>
  <c r="AE41" i="46" s="1"/>
  <c r="AD41" i="46" a="1"/>
  <c r="AD41" i="46" s="1"/>
  <c r="AC41" i="46" a="1"/>
  <c r="AC41" i="46" s="1"/>
  <c r="AA41" i="46" a="1"/>
  <c r="AA41" i="46" s="1"/>
  <c r="Z41" i="46" a="1"/>
  <c r="Z41" i="46" s="1"/>
  <c r="AE40" i="46" a="1"/>
  <c r="AE40" i="46" s="1"/>
  <c r="AD40" i="46" a="1"/>
  <c r="AD40" i="46" s="1"/>
  <c r="AC40" i="46" a="1"/>
  <c r="AC40" i="46" s="1"/>
  <c r="AA40" i="46" a="1"/>
  <c r="AA40" i="46" s="1"/>
  <c r="Z40" i="46" a="1"/>
  <c r="Z40" i="46" s="1"/>
  <c r="AE39" i="46" a="1"/>
  <c r="AE39" i="46" s="1"/>
  <c r="AD39" i="46" a="1"/>
  <c r="AD39" i="46" s="1"/>
  <c r="AC39" i="46" a="1"/>
  <c r="AC39" i="46" s="1"/>
  <c r="AA39" i="46" a="1"/>
  <c r="AA39" i="46" s="1"/>
  <c r="Z39" i="46" a="1"/>
  <c r="Z39" i="46" s="1"/>
  <c r="AE38" i="46" a="1"/>
  <c r="AE38" i="46" s="1"/>
  <c r="AD38" i="46" a="1"/>
  <c r="AD38" i="46" s="1"/>
  <c r="AC38" i="46" a="1"/>
  <c r="AC38" i="46" s="1"/>
  <c r="Z38" i="46" a="1"/>
  <c r="Z38" i="46" s="1"/>
  <c r="AE37" i="46" a="1"/>
  <c r="AE37" i="46" s="1"/>
  <c r="AD37" i="46" a="1"/>
  <c r="AD37" i="46" s="1"/>
  <c r="AC37" i="46" a="1"/>
  <c r="AC37" i="46" s="1"/>
  <c r="AB37" i="46" a="1"/>
  <c r="AB37" i="46" s="1"/>
  <c r="Z37" i="46" a="1"/>
  <c r="Z37" i="46" s="1"/>
  <c r="AE36" i="46" a="1"/>
  <c r="AE36" i="46" s="1"/>
  <c r="AD36" i="46" a="1"/>
  <c r="AD36" i="46" s="1"/>
  <c r="AC36" i="46" a="1"/>
  <c r="AC36" i="46" s="1"/>
  <c r="AB36" i="46" a="1"/>
  <c r="AB36" i="46" s="1"/>
  <c r="Z36" i="46" a="1"/>
  <c r="Z36" i="46" s="1"/>
  <c r="AE35" i="46" a="1"/>
  <c r="AE35" i="46" s="1"/>
  <c r="AD35" i="46" a="1"/>
  <c r="AD35" i="46" s="1"/>
  <c r="AC35" i="46" a="1"/>
  <c r="AC35" i="46" s="1"/>
  <c r="AB35" i="46" a="1"/>
  <c r="AB35" i="46" s="1"/>
  <c r="Z35" i="46" a="1"/>
  <c r="Z35" i="46" s="1"/>
  <c r="AE34" i="46" a="1"/>
  <c r="AE34" i="46" s="1"/>
  <c r="AD34" i="46" a="1"/>
  <c r="AD34" i="46" s="1"/>
  <c r="AC34" i="46" a="1"/>
  <c r="AC34" i="46" s="1"/>
  <c r="AB34" i="46" a="1"/>
  <c r="AB34" i="46" s="1"/>
  <c r="Z34" i="46" a="1"/>
  <c r="Z34" i="46" s="1"/>
  <c r="AE33" i="46" a="1"/>
  <c r="AE33" i="46" s="1"/>
  <c r="AD33" i="46" a="1"/>
  <c r="AD33" i="46" s="1"/>
  <c r="AC33" i="46" a="1"/>
  <c r="AC33" i="46" s="1"/>
  <c r="AB33" i="46" a="1"/>
  <c r="AB33" i="46" s="1"/>
  <c r="AA33" i="46" a="1"/>
  <c r="AA33" i="46" s="1"/>
  <c r="Z33" i="46" a="1"/>
  <c r="Z33" i="46" s="1"/>
  <c r="AE32" i="46" a="1"/>
  <c r="AE32" i="46" s="1"/>
  <c r="AD32" i="46" a="1"/>
  <c r="AD32" i="46" s="1"/>
  <c r="AC32" i="46" a="1"/>
  <c r="AC32" i="46" s="1"/>
  <c r="AB32" i="46" a="1"/>
  <c r="AB32" i="46" s="1"/>
  <c r="AA32" i="46" a="1"/>
  <c r="AA32" i="46" s="1"/>
  <c r="Z32" i="46" a="1"/>
  <c r="Z32" i="46" s="1"/>
  <c r="AE31" i="46" a="1"/>
  <c r="AE31" i="46" s="1"/>
  <c r="AD31" i="46" a="1"/>
  <c r="AD31" i="46" s="1"/>
  <c r="AC31" i="46" a="1"/>
  <c r="AC31" i="46" s="1"/>
  <c r="AB31" i="46" a="1"/>
  <c r="AB31" i="46" s="1"/>
  <c r="AA31" i="46" a="1"/>
  <c r="AA31" i="46" s="1"/>
  <c r="Z31" i="46" a="1"/>
  <c r="Z31" i="46" s="1"/>
  <c r="AE30" i="46" a="1"/>
  <c r="AE30" i="46" s="1"/>
  <c r="AD30" i="46" a="1"/>
  <c r="AD30" i="46" s="1"/>
  <c r="AC30" i="46" a="1"/>
  <c r="AC30" i="46" s="1"/>
  <c r="AB30" i="46" a="1"/>
  <c r="AB30" i="46" s="1"/>
  <c r="AA30" i="46" a="1"/>
  <c r="AA30" i="46" s="1"/>
  <c r="Z30" i="46" a="1"/>
  <c r="Z30" i="46" s="1"/>
  <c r="AE29" i="46" a="1"/>
  <c r="AE29" i="46" s="1"/>
  <c r="AD29" i="46" a="1"/>
  <c r="AD29" i="46" s="1"/>
  <c r="AC29" i="46" a="1"/>
  <c r="AC29" i="46" s="1"/>
  <c r="AB29" i="46" a="1"/>
  <c r="AB29" i="46" s="1"/>
  <c r="AA29" i="46" a="1"/>
  <c r="AA29" i="46" s="1"/>
  <c r="Z29" i="46" a="1"/>
  <c r="Z29" i="46" s="1"/>
  <c r="AE28" i="46" a="1"/>
  <c r="AE28" i="46" s="1"/>
  <c r="AD28" i="46" a="1"/>
  <c r="AD28" i="46" s="1"/>
  <c r="AC28" i="46" a="1"/>
  <c r="AC28" i="46" s="1"/>
  <c r="AB28" i="46" a="1"/>
  <c r="AB28" i="46" s="1"/>
  <c r="AA28" i="46" a="1"/>
  <c r="AA28" i="46" s="1"/>
  <c r="Z28" i="46" a="1"/>
  <c r="Z28" i="46" s="1"/>
  <c r="AE27" i="46" a="1"/>
  <c r="AE27" i="46" s="1"/>
  <c r="AD27" i="46" a="1"/>
  <c r="AD27" i="46" s="1"/>
  <c r="AC27" i="46" a="1"/>
  <c r="AC27" i="46" s="1"/>
  <c r="AB27" i="46" a="1"/>
  <c r="AB27" i="46" s="1"/>
  <c r="AA27" i="46" a="1"/>
  <c r="AA27" i="46" s="1"/>
  <c r="Z27" i="46" a="1"/>
  <c r="Z27" i="46" s="1"/>
  <c r="AE26" i="46" a="1"/>
  <c r="AE26" i="46" s="1"/>
  <c r="AD26" i="46" a="1"/>
  <c r="AD26" i="46" s="1"/>
  <c r="AC26" i="46" a="1"/>
  <c r="AC26" i="46" s="1"/>
  <c r="AB26" i="46" a="1"/>
  <c r="AB26" i="46" s="1"/>
  <c r="AA26" i="46" a="1"/>
  <c r="AA26" i="46" s="1"/>
  <c r="Z26" i="46" a="1"/>
  <c r="Z26" i="46" s="1"/>
  <c r="AE25" i="46" a="1"/>
  <c r="AE25" i="46" s="1"/>
  <c r="AD25" i="46" a="1"/>
  <c r="AD25" i="46" s="1"/>
  <c r="AC25" i="46" a="1"/>
  <c r="AC25" i="46" s="1"/>
  <c r="AB25" i="46" a="1"/>
  <c r="AB25" i="46" s="1"/>
  <c r="AA25" i="46" a="1"/>
  <c r="AA25" i="46" s="1"/>
  <c r="Z25" i="46" a="1"/>
  <c r="Z25" i="46" s="1"/>
  <c r="AE24" i="46" a="1"/>
  <c r="AE24" i="46" s="1"/>
  <c r="AC24" i="46" a="1"/>
  <c r="AC24" i="46" s="1"/>
  <c r="AB24" i="46" a="1"/>
  <c r="AB24" i="46" s="1"/>
  <c r="AA24" i="46" a="1"/>
  <c r="AA24" i="46" s="1"/>
  <c r="Z24" i="46" a="1"/>
  <c r="Z24" i="46" s="1"/>
  <c r="AE23" i="46" a="1"/>
  <c r="AE23" i="46" s="1"/>
  <c r="AC23" i="46" a="1"/>
  <c r="AC23" i="46" s="1"/>
  <c r="AB23" i="46" a="1"/>
  <c r="AB23" i="46" s="1"/>
  <c r="AA23" i="46" a="1"/>
  <c r="AA23" i="46" s="1"/>
  <c r="Z23" i="46" a="1"/>
  <c r="Z23" i="46" s="1"/>
  <c r="AE22" i="46" a="1"/>
  <c r="AE22" i="46" s="1"/>
  <c r="AC22" i="46" a="1"/>
  <c r="AC22" i="46" s="1"/>
  <c r="AB22" i="46" a="1"/>
  <c r="AB22" i="46" s="1"/>
  <c r="AA22" i="46" a="1"/>
  <c r="AA22" i="46" s="1"/>
  <c r="Z22" i="46" a="1"/>
  <c r="Z22" i="46" s="1"/>
  <c r="AE21" i="46" a="1"/>
  <c r="AE21" i="46" s="1"/>
  <c r="AC21" i="46" a="1"/>
  <c r="AC21" i="46" s="1"/>
  <c r="AB21" i="46" a="1"/>
  <c r="AB21" i="46" s="1"/>
  <c r="AA21" i="46" a="1"/>
  <c r="AA21" i="46" s="1"/>
  <c r="Z21" i="46" a="1"/>
  <c r="Z21" i="46" s="1"/>
  <c r="AE20" i="46" a="1"/>
  <c r="AE20" i="46" s="1"/>
  <c r="AC20" i="46" a="1"/>
  <c r="AC20" i="46" s="1"/>
  <c r="AB20" i="46" a="1"/>
  <c r="AB20" i="46" s="1"/>
  <c r="AA20" i="46" a="1"/>
  <c r="AA20" i="46" s="1"/>
  <c r="Z20" i="46" a="1"/>
  <c r="Z20" i="46" s="1"/>
  <c r="AE19" i="46" a="1"/>
  <c r="AE19" i="46" s="1"/>
  <c r="AD19" i="46" a="1"/>
  <c r="AD19" i="46" s="1"/>
  <c r="AC19" i="46" a="1"/>
  <c r="AC19" i="46" s="1"/>
  <c r="AB19" i="46" a="1"/>
  <c r="AB19" i="46" s="1"/>
  <c r="AA19" i="46" a="1"/>
  <c r="AA19" i="46" s="1"/>
  <c r="Z19" i="46" a="1"/>
  <c r="Z19" i="46" s="1"/>
  <c r="AE18" i="46" a="1"/>
  <c r="AE18" i="46" s="1"/>
  <c r="AD18" i="46" a="1"/>
  <c r="AD18" i="46" s="1"/>
  <c r="AC18" i="46" a="1"/>
  <c r="AC18" i="46" s="1"/>
  <c r="AB18" i="46" a="1"/>
  <c r="AB18" i="46" s="1"/>
  <c r="AA18" i="46" a="1"/>
  <c r="AA18" i="46" s="1"/>
  <c r="Z18" i="46" a="1"/>
  <c r="Z18" i="46" s="1"/>
  <c r="AE17" i="46" a="1"/>
  <c r="AE17" i="46" s="1"/>
  <c r="AD17" i="46" a="1"/>
  <c r="AD17" i="46" s="1"/>
  <c r="AC17" i="46" a="1"/>
  <c r="AC17" i="46" s="1"/>
  <c r="AB17" i="46" a="1"/>
  <c r="AB17" i="46" s="1"/>
  <c r="AA17" i="46" a="1"/>
  <c r="AA17" i="46" s="1"/>
  <c r="Z17" i="46" a="1"/>
  <c r="Z17" i="46" s="1"/>
  <c r="AD16" i="46" a="1"/>
  <c r="AD16" i="46" s="1"/>
  <c r="AC16" i="46" a="1"/>
  <c r="AC16" i="46" s="1"/>
  <c r="AB16" i="46" a="1"/>
  <c r="AB16" i="46" s="1"/>
  <c r="AA16" i="46" a="1"/>
  <c r="AA16" i="46" s="1"/>
  <c r="Z16" i="46" a="1"/>
  <c r="Z16" i="46" s="1"/>
  <c r="AD15" i="46" a="1"/>
  <c r="AD15" i="46" s="1"/>
  <c r="AC15" i="46" a="1"/>
  <c r="AC15" i="46" s="1"/>
  <c r="AB15" i="46" a="1"/>
  <c r="AB15" i="46" s="1"/>
  <c r="AA15" i="46" a="1"/>
  <c r="AA15" i="46" s="1"/>
  <c r="Z15" i="46" a="1"/>
  <c r="Z15" i="46" s="1"/>
  <c r="AD14" i="46" a="1"/>
  <c r="AD14" i="46" s="1"/>
  <c r="AC14" i="46" a="1"/>
  <c r="AC14" i="46" s="1"/>
  <c r="AB14" i="46" a="1"/>
  <c r="AB14" i="46" s="1"/>
  <c r="AA14" i="46" a="1"/>
  <c r="AA14" i="46" s="1"/>
  <c r="Z14" i="46" a="1"/>
  <c r="Z14" i="46" s="1"/>
  <c r="AD13" i="46" a="1"/>
  <c r="AD13" i="46" s="1"/>
  <c r="AC13" i="46" a="1"/>
  <c r="AC13" i="46" s="1"/>
  <c r="AB13" i="46" a="1"/>
  <c r="AB13" i="46" s="1"/>
  <c r="AA13" i="46" a="1"/>
  <c r="AA13" i="46" s="1"/>
  <c r="Z13" i="46" a="1"/>
  <c r="Z13" i="46" s="1"/>
  <c r="AD12" i="46" a="1"/>
  <c r="AD12" i="46" s="1"/>
  <c r="AC12" i="46" a="1"/>
  <c r="AC12" i="46" s="1"/>
  <c r="AB12" i="46" a="1"/>
  <c r="AB12" i="46" s="1"/>
  <c r="AA12" i="46" a="1"/>
  <c r="AA12" i="46" s="1"/>
  <c r="AE11" i="46" a="1"/>
  <c r="AE11" i="46" s="1"/>
  <c r="AD11" i="46" a="1"/>
  <c r="AD11" i="46" s="1"/>
  <c r="AC11" i="46" a="1"/>
  <c r="AC11" i="46" s="1"/>
  <c r="AB11" i="46" a="1"/>
  <c r="AB11" i="46" s="1"/>
  <c r="AA11" i="46" a="1"/>
  <c r="AA11" i="46" s="1"/>
  <c r="AE10" i="46" a="1"/>
  <c r="AE10" i="46" s="1"/>
  <c r="AD10" i="46" a="1"/>
  <c r="AD10" i="46" s="1"/>
  <c r="AC10" i="46" a="1"/>
  <c r="AC10" i="46" s="1"/>
  <c r="AB10" i="46" a="1"/>
  <c r="AB10" i="46" s="1"/>
  <c r="AA10" i="46" a="1"/>
  <c r="AA10" i="46" s="1"/>
  <c r="AE9" i="46" a="1"/>
  <c r="AE9" i="46" s="1"/>
  <c r="AD9" i="46" a="1"/>
  <c r="AD9" i="46" s="1"/>
  <c r="AC9" i="46" a="1"/>
  <c r="AC9" i="46" s="1"/>
  <c r="AB9" i="46" a="1"/>
  <c r="AB9" i="46" s="1"/>
  <c r="AA9" i="46" a="1"/>
  <c r="AA9" i="46" s="1"/>
  <c r="AE8" i="46" a="1"/>
  <c r="AE8" i="46" s="1"/>
  <c r="AD8" i="46" a="1"/>
  <c r="AD8" i="46" s="1"/>
  <c r="AC8" i="46" a="1"/>
  <c r="AC8" i="46" s="1"/>
  <c r="AB8" i="46" a="1"/>
  <c r="AB8" i="46" s="1"/>
  <c r="AA8" i="46" a="1"/>
  <c r="AA8" i="46" s="1"/>
  <c r="AE7" i="46" a="1"/>
  <c r="AE7" i="46" s="1"/>
  <c r="AD7" i="46" a="1"/>
  <c r="AD7" i="46" s="1"/>
  <c r="AC7" i="46" a="1"/>
  <c r="AC7" i="46" s="1"/>
  <c r="AB7" i="46" a="1"/>
  <c r="AB7" i="46" s="1"/>
  <c r="AA7" i="46" a="1"/>
  <c r="AA7" i="46" s="1"/>
  <c r="Z7" i="46" a="1"/>
  <c r="Z7" i="46" s="1"/>
  <c r="AE6" i="46" a="1"/>
  <c r="AE6" i="46" s="1"/>
  <c r="AD6" i="46" a="1"/>
  <c r="AD6" i="46" s="1"/>
  <c r="AC6" i="46" a="1"/>
  <c r="AC6" i="46" s="1"/>
  <c r="AB6" i="46" a="1"/>
  <c r="AB6" i="46" s="1"/>
  <c r="AA6" i="46" a="1"/>
  <c r="AA6" i="46" s="1"/>
  <c r="Z6" i="46" a="1"/>
  <c r="Z6" i="46" s="1"/>
  <c r="AE5" i="46" a="1"/>
  <c r="AE5" i="46" s="1"/>
  <c r="AD5" i="46" a="1"/>
  <c r="AD5" i="46" s="1"/>
  <c r="AC5" i="46" a="1"/>
  <c r="AC5" i="46" s="1"/>
  <c r="AB5" i="46" a="1"/>
  <c r="AB5" i="46" s="1"/>
  <c r="AA5" i="46" a="1"/>
  <c r="AA5" i="46" s="1"/>
  <c r="Z5" i="46" a="1"/>
  <c r="Z5" i="46" s="1"/>
  <c r="AE4" i="46" a="1"/>
  <c r="AE4" i="46" s="1"/>
  <c r="AD4" i="46" a="1"/>
  <c r="AD4" i="46" s="1"/>
  <c r="AC4" i="46" a="1"/>
  <c r="AC4" i="46" s="1"/>
  <c r="AB4" i="46" a="1"/>
  <c r="AB4" i="46" s="1"/>
  <c r="AA4" i="46" a="1"/>
  <c r="AA4" i="46" s="1"/>
  <c r="Z4" i="46" a="1"/>
  <c r="Z4" i="46" s="1"/>
  <c r="S4" i="46" a="1"/>
  <c r="S4" i="46" s="1"/>
  <c r="AE103" i="44" a="1"/>
  <c r="AE103" i="44" s="1"/>
  <c r="AD103" i="44" a="1"/>
  <c r="AD103" i="44" s="1"/>
  <c r="AC103" i="44" a="1"/>
  <c r="AC103" i="44" s="1"/>
  <c r="AB103" i="44" a="1"/>
  <c r="AB103" i="44" s="1"/>
  <c r="AA103" i="44" a="1"/>
  <c r="AA103" i="44" s="1"/>
  <c r="Z103" i="44" a="1"/>
  <c r="Z103" i="44" s="1"/>
  <c r="AD102" i="44" a="1"/>
  <c r="AD102" i="44" s="1"/>
  <c r="AC102" i="44" a="1"/>
  <c r="AC102" i="44" s="1"/>
  <c r="AB102" i="44" a="1"/>
  <c r="AB102" i="44" s="1"/>
  <c r="AA102" i="44" a="1"/>
  <c r="AA102" i="44" s="1"/>
  <c r="Z102" i="44" a="1"/>
  <c r="Z102" i="44" s="1"/>
  <c r="AD101" i="44" a="1"/>
  <c r="AD101" i="44" s="1"/>
  <c r="AC101" i="44" a="1"/>
  <c r="AC101" i="44" s="1"/>
  <c r="AB101" i="44" a="1"/>
  <c r="AB101" i="44" s="1"/>
  <c r="AA101" i="44" a="1"/>
  <c r="AA101" i="44" s="1"/>
  <c r="Z101" i="44" a="1"/>
  <c r="Z101" i="44" s="1"/>
  <c r="AD100" i="44" a="1"/>
  <c r="AD100" i="44" s="1"/>
  <c r="AC100" i="44" a="1"/>
  <c r="AC100" i="44" s="1"/>
  <c r="AB100" i="44" a="1"/>
  <c r="AB100" i="44" s="1"/>
  <c r="AA100" i="44" a="1"/>
  <c r="AA100" i="44" s="1"/>
  <c r="Z100" i="44" a="1"/>
  <c r="Z100" i="44" s="1"/>
  <c r="AD99" i="44" a="1"/>
  <c r="AD99" i="44" s="1"/>
  <c r="AC99" i="44" a="1"/>
  <c r="AC99" i="44" s="1"/>
  <c r="AB99" i="44" a="1"/>
  <c r="AB99" i="44" s="1"/>
  <c r="Z99" i="44" a="1"/>
  <c r="Z99" i="44" s="1"/>
  <c r="AE98" i="44" a="1"/>
  <c r="AE98" i="44" s="1"/>
  <c r="AD98" i="44" a="1"/>
  <c r="AD98" i="44" s="1"/>
  <c r="AC98" i="44" a="1"/>
  <c r="AC98" i="44" s="1"/>
  <c r="AB98" i="44" a="1"/>
  <c r="AB98" i="44" s="1"/>
  <c r="Z98" i="44" a="1"/>
  <c r="Z98" i="44" s="1"/>
  <c r="AE97" i="44" a="1"/>
  <c r="AE97" i="44" s="1"/>
  <c r="AD97" i="44" a="1"/>
  <c r="AD97" i="44" s="1"/>
  <c r="AC97" i="44" a="1"/>
  <c r="AC97" i="44" s="1"/>
  <c r="AB97" i="44" a="1"/>
  <c r="AB97" i="44" s="1"/>
  <c r="Z97" i="44" a="1"/>
  <c r="Z97" i="44" s="1"/>
  <c r="AE96" i="44" a="1"/>
  <c r="AE96" i="44" s="1"/>
  <c r="AD96" i="44" a="1"/>
  <c r="AD96" i="44" s="1"/>
  <c r="AC96" i="44" a="1"/>
  <c r="AC96" i="44" s="1"/>
  <c r="AB96" i="44" a="1"/>
  <c r="AB96" i="44" s="1"/>
  <c r="Z96" i="44" a="1"/>
  <c r="Z96" i="44" s="1"/>
  <c r="AE95" i="44" a="1"/>
  <c r="AE95" i="44" s="1"/>
  <c r="AD95" i="44" a="1"/>
  <c r="AD95" i="44" s="1"/>
  <c r="AC95" i="44" a="1"/>
  <c r="AC95" i="44" s="1"/>
  <c r="AB95" i="44" a="1"/>
  <c r="AB95" i="44" s="1"/>
  <c r="AA95" i="44" a="1"/>
  <c r="AA95" i="44" s="1"/>
  <c r="Z95" i="44" a="1"/>
  <c r="Z95" i="44" s="1"/>
  <c r="AE94" i="44" a="1"/>
  <c r="AE94" i="44" s="1"/>
  <c r="AD94" i="44" a="1"/>
  <c r="AD94" i="44" s="1"/>
  <c r="AC94" i="44" a="1"/>
  <c r="AC94" i="44" s="1"/>
  <c r="AB94" i="44" a="1"/>
  <c r="AB94" i="44" s="1"/>
  <c r="AA94" i="44" a="1"/>
  <c r="AA94" i="44" s="1"/>
  <c r="Z94" i="44" a="1"/>
  <c r="Z94" i="44" s="1"/>
  <c r="AE93" i="44" a="1"/>
  <c r="AE93" i="44" s="1"/>
  <c r="AD93" i="44" a="1"/>
  <c r="AD93" i="44" s="1"/>
  <c r="AC93" i="44" a="1"/>
  <c r="AC93" i="44" s="1"/>
  <c r="AB93" i="44" a="1"/>
  <c r="AB93" i="44" s="1"/>
  <c r="AA93" i="44" a="1"/>
  <c r="AA93" i="44" s="1"/>
  <c r="Z93" i="44" a="1"/>
  <c r="Z93" i="44" s="1"/>
  <c r="AE92" i="44" a="1"/>
  <c r="AE92" i="44" s="1"/>
  <c r="AD92" i="44" a="1"/>
  <c r="AD92" i="44" s="1"/>
  <c r="AC92" i="44" a="1"/>
  <c r="AC92" i="44" s="1"/>
  <c r="AB92" i="44" a="1"/>
  <c r="AB92" i="44" s="1"/>
  <c r="AA92" i="44" a="1"/>
  <c r="AA92" i="44" s="1"/>
  <c r="Z92" i="44" a="1"/>
  <c r="Z92" i="44" s="1"/>
  <c r="AE91" i="44" a="1"/>
  <c r="AE91" i="44" s="1"/>
  <c r="AD91" i="44" a="1"/>
  <c r="AD91" i="44" s="1"/>
  <c r="AC91" i="44" a="1"/>
  <c r="AC91" i="44" s="1"/>
  <c r="AB91" i="44" a="1"/>
  <c r="AB91" i="44" s="1"/>
  <c r="AA91" i="44" a="1"/>
  <c r="AA91" i="44" s="1"/>
  <c r="Z91" i="44" a="1"/>
  <c r="Z91" i="44" s="1"/>
  <c r="AE90" i="44" a="1"/>
  <c r="AE90" i="44" s="1"/>
  <c r="AD90" i="44" a="1"/>
  <c r="AD90" i="44" s="1"/>
  <c r="AC90" i="44" a="1"/>
  <c r="AC90" i="44" s="1"/>
  <c r="AB90" i="44" a="1"/>
  <c r="AB90" i="44" s="1"/>
  <c r="AA90" i="44" a="1"/>
  <c r="AA90" i="44" s="1"/>
  <c r="Z90" i="44" a="1"/>
  <c r="Z90" i="44" s="1"/>
  <c r="AE89" i="44" a="1"/>
  <c r="AE89" i="44" s="1"/>
  <c r="AD89" i="44" a="1"/>
  <c r="AD89" i="44" s="1"/>
  <c r="AC89" i="44" a="1"/>
  <c r="AC89" i="44" s="1"/>
  <c r="AB89" i="44" a="1"/>
  <c r="AB89" i="44" s="1"/>
  <c r="AA89" i="44" a="1"/>
  <c r="AA89" i="44" s="1"/>
  <c r="Z89" i="44" a="1"/>
  <c r="Z89" i="44" s="1"/>
  <c r="AE88" i="44" a="1"/>
  <c r="AE88" i="44" s="1"/>
  <c r="AD88" i="44" a="1"/>
  <c r="AD88" i="44" s="1"/>
  <c r="AC88" i="44" a="1"/>
  <c r="AC88" i="44" s="1"/>
  <c r="AB88" i="44" a="1"/>
  <c r="AB88" i="44" s="1"/>
  <c r="AA88" i="44" a="1"/>
  <c r="AA88" i="44" s="1"/>
  <c r="Z88" i="44" a="1"/>
  <c r="Z88" i="44" s="1"/>
  <c r="AE87" i="44" a="1"/>
  <c r="AE87" i="44" s="1"/>
  <c r="AD87" i="44" a="1"/>
  <c r="AD87" i="44" s="1"/>
  <c r="AC87" i="44" a="1"/>
  <c r="AC87" i="44" s="1"/>
  <c r="AB87" i="44" a="1"/>
  <c r="AB87" i="44" s="1"/>
  <c r="AA87" i="44" a="1"/>
  <c r="AA87" i="44" s="1"/>
  <c r="Z87" i="44" a="1"/>
  <c r="Z87" i="44" s="1"/>
  <c r="AE86" i="44" a="1"/>
  <c r="AE86" i="44" s="1"/>
  <c r="AD86" i="44" a="1"/>
  <c r="AD86" i="44" s="1"/>
  <c r="AC86" i="44" a="1"/>
  <c r="AC86" i="44" s="1"/>
  <c r="AB86" i="44" a="1"/>
  <c r="AB86" i="44" s="1"/>
  <c r="AA86" i="44" a="1"/>
  <c r="AA86" i="44" s="1"/>
  <c r="Z86" i="44" a="1"/>
  <c r="Z86" i="44" s="1"/>
  <c r="AE85" i="44" a="1"/>
  <c r="AE85" i="44" s="1"/>
  <c r="AD85" i="44" a="1"/>
  <c r="AD85" i="44" s="1"/>
  <c r="AC85" i="44" a="1"/>
  <c r="AC85" i="44" s="1"/>
  <c r="AB85" i="44" a="1"/>
  <c r="AB85" i="44" s="1"/>
  <c r="AA85" i="44" a="1"/>
  <c r="AA85" i="44" s="1"/>
  <c r="Z85" i="44" a="1"/>
  <c r="Z85" i="44" s="1"/>
  <c r="AE84" i="44" a="1"/>
  <c r="AE84" i="44" s="1"/>
  <c r="AD84" i="44" a="1"/>
  <c r="AD84" i="44" s="1"/>
  <c r="AC84" i="44" a="1"/>
  <c r="AC84" i="44" s="1"/>
  <c r="AB84" i="44" a="1"/>
  <c r="AB84" i="44" s="1"/>
  <c r="AA84" i="44" a="1"/>
  <c r="AA84" i="44" s="1"/>
  <c r="Z84" i="44" a="1"/>
  <c r="Z84" i="44" s="1"/>
  <c r="AE83" i="44" a="1"/>
  <c r="AE83" i="44" s="1"/>
  <c r="AD83" i="44" a="1"/>
  <c r="AD83" i="44" s="1"/>
  <c r="AC83" i="44" a="1"/>
  <c r="AC83" i="44" s="1"/>
  <c r="AB83" i="44" a="1"/>
  <c r="AB83" i="44" s="1"/>
  <c r="Z83" i="44" a="1"/>
  <c r="Z83" i="44" s="1"/>
  <c r="AE82" i="44" a="1"/>
  <c r="AE82" i="44" s="1"/>
  <c r="AD82" i="44" a="1"/>
  <c r="AD82" i="44" s="1"/>
  <c r="AC82" i="44" a="1"/>
  <c r="AC82" i="44" s="1"/>
  <c r="AB82" i="44" a="1"/>
  <c r="AB82" i="44" s="1"/>
  <c r="Z82" i="44" a="1"/>
  <c r="Z82" i="44" s="1"/>
  <c r="AE81" i="44" a="1"/>
  <c r="AE81" i="44" s="1"/>
  <c r="AD81" i="44" a="1"/>
  <c r="AD81" i="44" s="1"/>
  <c r="AC81" i="44" a="1"/>
  <c r="AC81" i="44" s="1"/>
  <c r="AB81" i="44" a="1"/>
  <c r="AB81" i="44" s="1"/>
  <c r="Z81" i="44" a="1"/>
  <c r="Z81" i="44" s="1"/>
  <c r="AE80" i="44" a="1"/>
  <c r="AE80" i="44" s="1"/>
  <c r="AD80" i="44" a="1"/>
  <c r="AD80" i="44" s="1"/>
  <c r="AC80" i="44" a="1"/>
  <c r="AC80" i="44" s="1"/>
  <c r="AB80" i="44" a="1"/>
  <c r="AB80" i="44" s="1"/>
  <c r="AA80" i="44" a="1"/>
  <c r="AA80" i="44" s="1"/>
  <c r="Z80" i="44" a="1"/>
  <c r="Z80" i="44" s="1"/>
  <c r="AE79" i="44" a="1"/>
  <c r="AE79" i="44" s="1"/>
  <c r="AD79" i="44" a="1"/>
  <c r="AD79" i="44" s="1"/>
  <c r="AC79" i="44" a="1"/>
  <c r="AC79" i="44" s="1"/>
  <c r="AB79" i="44" a="1"/>
  <c r="AB79" i="44" s="1"/>
  <c r="AA79" i="44" a="1"/>
  <c r="AA79" i="44" s="1"/>
  <c r="AE78" i="44" a="1"/>
  <c r="AE78" i="44" s="1"/>
  <c r="AD78" i="44" a="1"/>
  <c r="AD78" i="44" s="1"/>
  <c r="AC78" i="44" a="1"/>
  <c r="AC78" i="44" s="1"/>
  <c r="AB78" i="44" a="1"/>
  <c r="AB78" i="44" s="1"/>
  <c r="AA78" i="44" a="1"/>
  <c r="AA78" i="44" s="1"/>
  <c r="AE77" i="44" a="1"/>
  <c r="AE77" i="44" s="1"/>
  <c r="AD77" i="44" a="1"/>
  <c r="AD77" i="44" s="1"/>
  <c r="AC77" i="44" a="1"/>
  <c r="AC77" i="44" s="1"/>
  <c r="AB77" i="44" a="1"/>
  <c r="AB77" i="44" s="1"/>
  <c r="AA77" i="44" a="1"/>
  <c r="AA77" i="44" s="1"/>
  <c r="AE76" i="44" a="1"/>
  <c r="AE76" i="44" s="1"/>
  <c r="AD76" i="44" a="1"/>
  <c r="AD76" i="44" s="1"/>
  <c r="AC76" i="44" a="1"/>
  <c r="AC76" i="44" s="1"/>
  <c r="AB76" i="44" a="1"/>
  <c r="AB76" i="44" s="1"/>
  <c r="AA76" i="44" a="1"/>
  <c r="AA76" i="44" s="1"/>
  <c r="AE75" i="44" a="1"/>
  <c r="AE75" i="44" s="1"/>
  <c r="AD75" i="44" a="1"/>
  <c r="AD75" i="44" s="1"/>
  <c r="AC75" i="44" a="1"/>
  <c r="AC75" i="44" s="1"/>
  <c r="AB75" i="44" a="1"/>
  <c r="AB75" i="44" s="1"/>
  <c r="AA75" i="44" a="1"/>
  <c r="AA75" i="44" s="1"/>
  <c r="Z75" i="44" a="1"/>
  <c r="Z75" i="44" s="1"/>
  <c r="AE74" i="44" a="1"/>
  <c r="AE74" i="44" s="1"/>
  <c r="AD74" i="44" a="1"/>
  <c r="AD74" i="44" s="1"/>
  <c r="AC74" i="44" a="1"/>
  <c r="AC74" i="44" s="1"/>
  <c r="AB74" i="44" a="1"/>
  <c r="AB74" i="44" s="1"/>
  <c r="AA74" i="44" a="1"/>
  <c r="AA74" i="44" s="1"/>
  <c r="Z74" i="44" a="1"/>
  <c r="Z74" i="44" s="1"/>
  <c r="AE73" i="44" a="1"/>
  <c r="AE73" i="44" s="1"/>
  <c r="AD73" i="44" a="1"/>
  <c r="AD73" i="44" s="1"/>
  <c r="AC73" i="44" a="1"/>
  <c r="AC73" i="44" s="1"/>
  <c r="AB73" i="44" a="1"/>
  <c r="AB73" i="44" s="1"/>
  <c r="AA73" i="44" a="1"/>
  <c r="AA73" i="44" s="1"/>
  <c r="Z73" i="44" a="1"/>
  <c r="Z73" i="44" s="1"/>
  <c r="AE72" i="44" a="1"/>
  <c r="AE72" i="44" s="1"/>
  <c r="AD72" i="44" a="1"/>
  <c r="AD72" i="44" s="1"/>
  <c r="AC72" i="44" a="1"/>
  <c r="AC72" i="44" s="1"/>
  <c r="AB72" i="44" a="1"/>
  <c r="AB72" i="44" s="1"/>
  <c r="AA72" i="44" a="1"/>
  <c r="AA72" i="44" s="1"/>
  <c r="Z72" i="44" a="1"/>
  <c r="Z72" i="44" s="1"/>
  <c r="AE71" i="44" a="1"/>
  <c r="AE71" i="44" s="1"/>
  <c r="AD71" i="44" a="1"/>
  <c r="AD71" i="44" s="1"/>
  <c r="AC71" i="44" a="1"/>
  <c r="AC71" i="44" s="1"/>
  <c r="AB71" i="44" a="1"/>
  <c r="AB71" i="44" s="1"/>
  <c r="AA71" i="44" a="1"/>
  <c r="AA71" i="44" s="1"/>
  <c r="Z71" i="44" a="1"/>
  <c r="Z71" i="44" s="1"/>
  <c r="AE70" i="44" a="1"/>
  <c r="AE70" i="44" s="1"/>
  <c r="AD70" i="44" a="1"/>
  <c r="AD70" i="44" s="1"/>
  <c r="AC70" i="44" a="1"/>
  <c r="AC70" i="44" s="1"/>
  <c r="AB70" i="44" a="1"/>
  <c r="AB70" i="44" s="1"/>
  <c r="AA70" i="44" a="1"/>
  <c r="AA70" i="44" s="1"/>
  <c r="Z70" i="44" a="1"/>
  <c r="Z70" i="44" s="1"/>
  <c r="AE69" i="44" a="1"/>
  <c r="AE69" i="44" s="1"/>
  <c r="AD69" i="44" a="1"/>
  <c r="AD69" i="44" s="1"/>
  <c r="AC69" i="44" a="1"/>
  <c r="AC69" i="44" s="1"/>
  <c r="AB69" i="44" a="1"/>
  <c r="AB69" i="44" s="1"/>
  <c r="AA69" i="44" a="1"/>
  <c r="AA69" i="44" s="1"/>
  <c r="Z69" i="44" a="1"/>
  <c r="Z69" i="44" s="1"/>
  <c r="AD68" i="44" a="1"/>
  <c r="AD68" i="44" s="1"/>
  <c r="AC68" i="44" a="1"/>
  <c r="AC68" i="44" s="1"/>
  <c r="AB68" i="44" a="1"/>
  <c r="AB68" i="44" s="1"/>
  <c r="AA68" i="44" a="1"/>
  <c r="AA68" i="44" s="1"/>
  <c r="Z68" i="44" a="1"/>
  <c r="Z68" i="44" s="1"/>
  <c r="AD67" i="44" a="1"/>
  <c r="AD67" i="44" s="1"/>
  <c r="AB67" i="44" a="1"/>
  <c r="AB67" i="44" s="1"/>
  <c r="AD66" i="44" a="1"/>
  <c r="AD66" i="44" s="1"/>
  <c r="AB66" i="44" a="1"/>
  <c r="AB66" i="44" s="1"/>
  <c r="AE65" i="44" a="1"/>
  <c r="AE65" i="44" s="1"/>
  <c r="AD65" i="44" a="1"/>
  <c r="AD65" i="44" s="1"/>
  <c r="AB65" i="44" a="1"/>
  <c r="AB65" i="44" s="1"/>
  <c r="AE64" i="44" a="1"/>
  <c r="AE64" i="44" s="1"/>
  <c r="AD64" i="44" a="1"/>
  <c r="AD64" i="44" s="1"/>
  <c r="AB64" i="44" a="1"/>
  <c r="AB64" i="44" s="1"/>
  <c r="Z64" i="44" a="1"/>
  <c r="Z64" i="44" s="1"/>
  <c r="AE63" i="44" a="1"/>
  <c r="AE63" i="44" s="1"/>
  <c r="AD63" i="44" a="1"/>
  <c r="AD63" i="44" s="1"/>
  <c r="AC63" i="44" a="1"/>
  <c r="AC63" i="44" s="1"/>
  <c r="AB63" i="44" a="1"/>
  <c r="AB63" i="44" s="1"/>
  <c r="AA63" i="44" a="1"/>
  <c r="AA63" i="44" s="1"/>
  <c r="Z63" i="44" a="1"/>
  <c r="Z63" i="44" s="1"/>
  <c r="AE62" i="44" a="1"/>
  <c r="AE62" i="44" s="1"/>
  <c r="AD62" i="44" a="1"/>
  <c r="AD62" i="44" s="1"/>
  <c r="AC62" i="44" a="1"/>
  <c r="AC62" i="44" s="1"/>
  <c r="AB62" i="44" a="1"/>
  <c r="AB62" i="44" s="1"/>
  <c r="Z62" i="44" a="1"/>
  <c r="Z62" i="44" s="1"/>
  <c r="AE61" i="44" a="1"/>
  <c r="AE61" i="44" s="1"/>
  <c r="AD61" i="44" a="1"/>
  <c r="AD61" i="44" s="1"/>
  <c r="AC61" i="44" a="1"/>
  <c r="AC61" i="44" s="1"/>
  <c r="AB61" i="44" a="1"/>
  <c r="AB61" i="44" s="1"/>
  <c r="Z61" i="44" a="1"/>
  <c r="Z61" i="44" s="1"/>
  <c r="AE60" i="44" a="1"/>
  <c r="AE60" i="44" s="1"/>
  <c r="AD60" i="44" a="1"/>
  <c r="AD60" i="44" s="1"/>
  <c r="AC60" i="44" a="1"/>
  <c r="AC60" i="44" s="1"/>
  <c r="AB60" i="44" a="1"/>
  <c r="AB60" i="44" s="1"/>
  <c r="Z60" i="44" a="1"/>
  <c r="Z60" i="44" s="1"/>
  <c r="AE59" i="44" a="1"/>
  <c r="AE59" i="44" s="1"/>
  <c r="AD59" i="44" a="1"/>
  <c r="AD59" i="44" s="1"/>
  <c r="AC59" i="44" a="1"/>
  <c r="AC59" i="44" s="1"/>
  <c r="AB59" i="44" a="1"/>
  <c r="AB59" i="44" s="1"/>
  <c r="Z59" i="44" a="1"/>
  <c r="Z59" i="44" s="1"/>
  <c r="AE58" i="44" a="1"/>
  <c r="AE58" i="44" s="1"/>
  <c r="AD58" i="44" a="1"/>
  <c r="AD58" i="44" s="1"/>
  <c r="AC58" i="44" a="1"/>
  <c r="AC58" i="44" s="1"/>
  <c r="AB58" i="44" a="1"/>
  <c r="AB58" i="44" s="1"/>
  <c r="AA58" i="44" a="1"/>
  <c r="AA58" i="44" s="1"/>
  <c r="Z58" i="44" a="1"/>
  <c r="Z58" i="44" s="1"/>
  <c r="AE57" i="44" a="1"/>
  <c r="AE57" i="44" s="1"/>
  <c r="AD57" i="44" a="1"/>
  <c r="AD57" i="44" s="1"/>
  <c r="AC57" i="44" a="1"/>
  <c r="AC57" i="44" s="1"/>
  <c r="AB57" i="44" a="1"/>
  <c r="AB57" i="44" s="1"/>
  <c r="AA57" i="44" a="1"/>
  <c r="AA57" i="44" s="1"/>
  <c r="Z57" i="44" a="1"/>
  <c r="Z57" i="44" s="1"/>
  <c r="AE56" i="44" a="1"/>
  <c r="AE56" i="44" s="1"/>
  <c r="AD56" i="44" a="1"/>
  <c r="AD56" i="44" s="1"/>
  <c r="AC56" i="44" a="1"/>
  <c r="AC56" i="44" s="1"/>
  <c r="AB56" i="44" a="1"/>
  <c r="AB56" i="44" s="1"/>
  <c r="AA56" i="44" a="1"/>
  <c r="AA56" i="44" s="1"/>
  <c r="Z56" i="44" a="1"/>
  <c r="Z56" i="44" s="1"/>
  <c r="AE55" i="44" a="1"/>
  <c r="AE55" i="44" s="1"/>
  <c r="AD55" i="44" a="1"/>
  <c r="AD55" i="44" s="1"/>
  <c r="AC55" i="44" a="1"/>
  <c r="AC55" i="44" s="1"/>
  <c r="AB55" i="44" a="1"/>
  <c r="AB55" i="44" s="1"/>
  <c r="AA55" i="44" a="1"/>
  <c r="AA55" i="44" s="1"/>
  <c r="Z55" i="44" a="1"/>
  <c r="Z55" i="44" s="1"/>
  <c r="AE54" i="44" a="1"/>
  <c r="AE54" i="44" s="1"/>
  <c r="AD54" i="44" a="1"/>
  <c r="AD54" i="44" s="1"/>
  <c r="AC54" i="44" a="1"/>
  <c r="AC54" i="44" s="1"/>
  <c r="AB54" i="44" a="1"/>
  <c r="AB54" i="44" s="1"/>
  <c r="AA54" i="44" a="1"/>
  <c r="AA54" i="44" s="1"/>
  <c r="Z54" i="44" a="1"/>
  <c r="Z54" i="44" s="1"/>
  <c r="AE53" i="44" a="1"/>
  <c r="AE53" i="44" s="1"/>
  <c r="AD53" i="44" a="1"/>
  <c r="AD53" i="44" s="1"/>
  <c r="AB53" i="44" a="1"/>
  <c r="AB53" i="44" s="1"/>
  <c r="AA53" i="44" a="1"/>
  <c r="AA53" i="44" s="1"/>
  <c r="Z53" i="44" a="1"/>
  <c r="Z53" i="44" s="1"/>
  <c r="AE52" i="44" a="1"/>
  <c r="AE52" i="44" s="1"/>
  <c r="AD52" i="44" a="1"/>
  <c r="AD52" i="44" s="1"/>
  <c r="AB52" i="44" a="1"/>
  <c r="AB52" i="44" s="1"/>
  <c r="AA52" i="44" a="1"/>
  <c r="AA52" i="44" s="1"/>
  <c r="Z52" i="44" a="1"/>
  <c r="Z52" i="44" s="1"/>
  <c r="AE51" i="44" a="1"/>
  <c r="AE51" i="44" s="1"/>
  <c r="AD51" i="44" a="1"/>
  <c r="AD51" i="44" s="1"/>
  <c r="AB51" i="44" a="1"/>
  <c r="AB51" i="44" s="1"/>
  <c r="AA51" i="44" a="1"/>
  <c r="AA51" i="44" s="1"/>
  <c r="Z51" i="44" a="1"/>
  <c r="Z51" i="44" s="1"/>
  <c r="AD50" i="44" a="1"/>
  <c r="AD50" i="44" s="1"/>
  <c r="AC50" i="44" a="1"/>
  <c r="AC50" i="44" s="1"/>
  <c r="AA50" i="44" a="1"/>
  <c r="AA50" i="44" s="1"/>
  <c r="Z50" i="44" a="1"/>
  <c r="Z50" i="44" s="1"/>
  <c r="AD49" i="44" a="1"/>
  <c r="AD49" i="44" s="1"/>
  <c r="AC49" i="44" a="1"/>
  <c r="AC49" i="44" s="1"/>
  <c r="AA49" i="44" a="1"/>
  <c r="AA49" i="44" s="1"/>
  <c r="Z49" i="44" a="1"/>
  <c r="Z49" i="44" s="1"/>
  <c r="AD48" i="44" a="1"/>
  <c r="AD48" i="44" s="1"/>
  <c r="AC48" i="44" a="1"/>
  <c r="AC48" i="44" s="1"/>
  <c r="AA48" i="44" a="1"/>
  <c r="AA48" i="44" s="1"/>
  <c r="Z48" i="44" a="1"/>
  <c r="Z48" i="44" s="1"/>
  <c r="AC47" i="44" a="1"/>
  <c r="AC47" i="44" s="1"/>
  <c r="AA47" i="44" a="1"/>
  <c r="AA47" i="44" s="1"/>
  <c r="Z47" i="44" a="1"/>
  <c r="Z47" i="44" s="1"/>
  <c r="AE46" i="44" a="1"/>
  <c r="AE46" i="44" s="1"/>
  <c r="AC46" i="44" a="1"/>
  <c r="AC46" i="44" s="1"/>
  <c r="AB46" i="44" a="1"/>
  <c r="AB46" i="44" s="1"/>
  <c r="AA46" i="44" a="1"/>
  <c r="AA46" i="44" s="1"/>
  <c r="Z46" i="44" a="1"/>
  <c r="Z46" i="44" s="1"/>
  <c r="AE45" i="44" a="1"/>
  <c r="AE45" i="44" s="1"/>
  <c r="AC45" i="44" a="1"/>
  <c r="AC45" i="44" s="1"/>
  <c r="AB45" i="44" a="1"/>
  <c r="AB45" i="44" s="1"/>
  <c r="AA45" i="44" a="1"/>
  <c r="AA45" i="44" s="1"/>
  <c r="Z45" i="44" a="1"/>
  <c r="Z45" i="44" s="1"/>
  <c r="AE44" i="44" a="1"/>
  <c r="AE44" i="44" s="1"/>
  <c r="AC44" i="44" a="1"/>
  <c r="AC44" i="44" s="1"/>
  <c r="AB44" i="44" a="1"/>
  <c r="AB44" i="44" s="1"/>
  <c r="AA44" i="44" a="1"/>
  <c r="AA44" i="44" s="1"/>
  <c r="Z44" i="44" a="1"/>
  <c r="Z44" i="44" s="1"/>
  <c r="AE43" i="44" a="1"/>
  <c r="AE43" i="44" s="1"/>
  <c r="AD43" i="44" a="1"/>
  <c r="AD43" i="44" s="1"/>
  <c r="AC43" i="44" a="1"/>
  <c r="AC43" i="44" s="1"/>
  <c r="AB43" i="44" a="1"/>
  <c r="AB43" i="44" s="1"/>
  <c r="AA43" i="44" a="1"/>
  <c r="AA43" i="44" s="1"/>
  <c r="Z43" i="44" a="1"/>
  <c r="Z43" i="44" s="1"/>
  <c r="AE42" i="44" a="1"/>
  <c r="AE42" i="44" s="1"/>
  <c r="AD42" i="44" a="1"/>
  <c r="AD42" i="44" s="1"/>
  <c r="AC42" i="44" a="1"/>
  <c r="AC42" i="44" s="1"/>
  <c r="AB42" i="44" a="1"/>
  <c r="AB42" i="44" s="1"/>
  <c r="AA42" i="44" a="1"/>
  <c r="AA42" i="44" s="1"/>
  <c r="Z42" i="44" a="1"/>
  <c r="Z42" i="44" s="1"/>
  <c r="AE41" i="44" a="1"/>
  <c r="AE41" i="44" s="1"/>
  <c r="AD41" i="44" a="1"/>
  <c r="AD41" i="44" s="1"/>
  <c r="AC41" i="44" a="1"/>
  <c r="AC41" i="44" s="1"/>
  <c r="AB41" i="44" a="1"/>
  <c r="AB41" i="44" s="1"/>
  <c r="AA41" i="44" a="1"/>
  <c r="AA41" i="44" s="1"/>
  <c r="Z41" i="44" a="1"/>
  <c r="Z41" i="44" s="1"/>
  <c r="AE40" i="44" a="1"/>
  <c r="AE40" i="44" s="1"/>
  <c r="AD40" i="44" a="1"/>
  <c r="AD40" i="44" s="1"/>
  <c r="AC40" i="44" a="1"/>
  <c r="AC40" i="44" s="1"/>
  <c r="AB40" i="44" a="1"/>
  <c r="AB40" i="44" s="1"/>
  <c r="AA40" i="44" a="1"/>
  <c r="AA40" i="44" s="1"/>
  <c r="Z40" i="44" a="1"/>
  <c r="Z40" i="44" s="1"/>
  <c r="AE39" i="44" a="1"/>
  <c r="AE39" i="44" s="1"/>
  <c r="AD39" i="44" a="1"/>
  <c r="AD39" i="44" s="1"/>
  <c r="AC39" i="44" a="1"/>
  <c r="AC39" i="44" s="1"/>
  <c r="AB39" i="44" a="1"/>
  <c r="AB39" i="44" s="1"/>
  <c r="AA39" i="44" a="1"/>
  <c r="AA39" i="44" s="1"/>
  <c r="Z39" i="44" a="1"/>
  <c r="Z39" i="44" s="1"/>
  <c r="AE38" i="44" a="1"/>
  <c r="AE38" i="44" s="1"/>
  <c r="AD38" i="44" a="1"/>
  <c r="AD38" i="44" s="1"/>
  <c r="AC38" i="44" a="1"/>
  <c r="AC38" i="44" s="1"/>
  <c r="AB38" i="44" a="1"/>
  <c r="AB38" i="44" s="1"/>
  <c r="AA38" i="44" a="1"/>
  <c r="AA38" i="44" s="1"/>
  <c r="Z38" i="44" a="1"/>
  <c r="Z38" i="44" s="1"/>
  <c r="AE37" i="44" a="1"/>
  <c r="AE37" i="44" s="1"/>
  <c r="AD37" i="44" a="1"/>
  <c r="AD37" i="44" s="1"/>
  <c r="AC37" i="44" a="1"/>
  <c r="AC37" i="44" s="1"/>
  <c r="AB37" i="44" a="1"/>
  <c r="AB37" i="44" s="1"/>
  <c r="AA37" i="44" a="1"/>
  <c r="AA37" i="44" s="1"/>
  <c r="Z37" i="44" a="1"/>
  <c r="Z37" i="44" s="1"/>
  <c r="AE36" i="44" a="1"/>
  <c r="AE36" i="44" s="1"/>
  <c r="AD36" i="44" a="1"/>
  <c r="AD36" i="44" s="1"/>
  <c r="AC36" i="44" a="1"/>
  <c r="AC36" i="44" s="1"/>
  <c r="AB36" i="44" a="1"/>
  <c r="AB36" i="44" s="1"/>
  <c r="AA36" i="44" a="1"/>
  <c r="AA36" i="44" s="1"/>
  <c r="Z36" i="44" a="1"/>
  <c r="Z36" i="44" s="1"/>
  <c r="AE35" i="44" a="1"/>
  <c r="AE35" i="44" s="1"/>
  <c r="AD35" i="44" a="1"/>
  <c r="AD35" i="44" s="1"/>
  <c r="AB35" i="44" a="1"/>
  <c r="AB35" i="44" s="1"/>
  <c r="AA35" i="44" a="1"/>
  <c r="AA35" i="44" s="1"/>
  <c r="Z35" i="44" a="1"/>
  <c r="Z35" i="44" s="1"/>
  <c r="AE34" i="44" a="1"/>
  <c r="AE34" i="44" s="1"/>
  <c r="AD34" i="44" a="1"/>
  <c r="AD34" i="44" s="1"/>
  <c r="AB34" i="44" a="1"/>
  <c r="AB34" i="44" s="1"/>
  <c r="AA34" i="44" a="1"/>
  <c r="AA34" i="44" s="1"/>
  <c r="Z34" i="44" a="1"/>
  <c r="Z34" i="44" s="1"/>
  <c r="AE33" i="44" a="1"/>
  <c r="AE33" i="44" s="1"/>
  <c r="AD33" i="44" a="1"/>
  <c r="AD33" i="44" s="1"/>
  <c r="AB33" i="44" a="1"/>
  <c r="AB33" i="44" s="1"/>
  <c r="AA33" i="44" a="1"/>
  <c r="AA33" i="44" s="1"/>
  <c r="Z33" i="44" a="1"/>
  <c r="Z33" i="44" s="1"/>
  <c r="AE32" i="44" a="1"/>
  <c r="AE32" i="44" s="1"/>
  <c r="AD32" i="44" a="1"/>
  <c r="AD32" i="44" s="1"/>
  <c r="AB32" i="44" a="1"/>
  <c r="AB32" i="44" s="1"/>
  <c r="AA32" i="44" a="1"/>
  <c r="AA32" i="44" s="1"/>
  <c r="Z32" i="44" a="1"/>
  <c r="Z32" i="44" s="1"/>
  <c r="AE31" i="44" a="1"/>
  <c r="AE31" i="44" s="1"/>
  <c r="AD31" i="44" a="1"/>
  <c r="AD31" i="44" s="1"/>
  <c r="AC31" i="44" a="1"/>
  <c r="AC31" i="44" s="1"/>
  <c r="AB31" i="44" a="1"/>
  <c r="AB31" i="44" s="1"/>
  <c r="AA31" i="44" a="1"/>
  <c r="AA31" i="44" s="1"/>
  <c r="Z31" i="44" a="1"/>
  <c r="Z31" i="44" s="1"/>
  <c r="AE30" i="44" a="1"/>
  <c r="AE30" i="44" s="1"/>
  <c r="AB30" i="44" a="1"/>
  <c r="AB30" i="44" s="1"/>
  <c r="AA30" i="44" a="1"/>
  <c r="AA30" i="44" s="1"/>
  <c r="Z30" i="44" a="1"/>
  <c r="Z30" i="44" s="1"/>
  <c r="AE29" i="44" a="1"/>
  <c r="AE29" i="44" s="1"/>
  <c r="AB29" i="44" a="1"/>
  <c r="AB29" i="44" s="1"/>
  <c r="AA29" i="44" a="1"/>
  <c r="AA29" i="44" s="1"/>
  <c r="Z29" i="44" a="1"/>
  <c r="Z29" i="44" s="1"/>
  <c r="AE28" i="44" a="1"/>
  <c r="AE28" i="44" s="1"/>
  <c r="AB28" i="44" a="1"/>
  <c r="AB28" i="44" s="1"/>
  <c r="AA28" i="44" a="1"/>
  <c r="AA28" i="44" s="1"/>
  <c r="Z28" i="44" a="1"/>
  <c r="Z28" i="44" s="1"/>
  <c r="AE27" i="44" a="1"/>
  <c r="AE27" i="44" s="1"/>
  <c r="AB27" i="44" a="1"/>
  <c r="AB27" i="44" s="1"/>
  <c r="AA27" i="44" a="1"/>
  <c r="AA27" i="44" s="1"/>
  <c r="Z27" i="44" a="1"/>
  <c r="Z27" i="44" s="1"/>
  <c r="AE26" i="44" a="1"/>
  <c r="AE26" i="44" s="1"/>
  <c r="AD26" i="44" a="1"/>
  <c r="AD26" i="44" s="1"/>
  <c r="AC26" i="44" a="1"/>
  <c r="AC26" i="44" s="1"/>
  <c r="AB26" i="44" a="1"/>
  <c r="AB26" i="44" s="1"/>
  <c r="AA26" i="44" a="1"/>
  <c r="AA26" i="44" s="1"/>
  <c r="Z26" i="44" a="1"/>
  <c r="Z26" i="44" s="1"/>
  <c r="AE25" i="44" a="1"/>
  <c r="AE25" i="44" s="1"/>
  <c r="AC25" i="44" a="1"/>
  <c r="AC25" i="44" s="1"/>
  <c r="AB25" i="44" a="1"/>
  <c r="AB25" i="44" s="1"/>
  <c r="AA25" i="44" a="1"/>
  <c r="AA25" i="44" s="1"/>
  <c r="Z25" i="44" a="1"/>
  <c r="Z25" i="44" s="1"/>
  <c r="AE24" i="44" a="1"/>
  <c r="AE24" i="44" s="1"/>
  <c r="AC24" i="44" a="1"/>
  <c r="AC24" i="44" s="1"/>
  <c r="AB24" i="44" a="1"/>
  <c r="AB24" i="44" s="1"/>
  <c r="AA24" i="44" a="1"/>
  <c r="AA24" i="44" s="1"/>
  <c r="Z24" i="44" a="1"/>
  <c r="Z24" i="44" s="1"/>
  <c r="AE23" i="44" a="1"/>
  <c r="AE23" i="44" s="1"/>
  <c r="AC23" i="44" a="1"/>
  <c r="AC23" i="44" s="1"/>
  <c r="AA23" i="44" a="1"/>
  <c r="AA23" i="44" s="1"/>
  <c r="Z23" i="44" a="1"/>
  <c r="Z23" i="44" s="1"/>
  <c r="AE22" i="44" a="1"/>
  <c r="AE22" i="44" s="1"/>
  <c r="AC22" i="44" a="1"/>
  <c r="AC22" i="44" s="1"/>
  <c r="AA22" i="44" a="1"/>
  <c r="AA22" i="44" s="1"/>
  <c r="Z22" i="44" a="1"/>
  <c r="Z22" i="44" s="1"/>
  <c r="AE21" i="44" a="1"/>
  <c r="AE21" i="44" s="1"/>
  <c r="AD21" i="44" a="1"/>
  <c r="AD21" i="44" s="1"/>
  <c r="AC21" i="44" a="1"/>
  <c r="AC21" i="44" s="1"/>
  <c r="AA21" i="44" a="1"/>
  <c r="AA21" i="44" s="1"/>
  <c r="Z21" i="44" a="1"/>
  <c r="Z21" i="44" s="1"/>
  <c r="AE20" i="44" a="1"/>
  <c r="AE20" i="44" s="1"/>
  <c r="AD20" i="44" a="1"/>
  <c r="AD20" i="44" s="1"/>
  <c r="AC20" i="44" a="1"/>
  <c r="AC20" i="44" s="1"/>
  <c r="AB20" i="44" a="1"/>
  <c r="AB20" i="44" s="1"/>
  <c r="AA20" i="44" a="1"/>
  <c r="AA20" i="44" s="1"/>
  <c r="Z20" i="44" a="1"/>
  <c r="Z20" i="44" s="1"/>
  <c r="AE19" i="44" a="1"/>
  <c r="AE19" i="44" s="1"/>
  <c r="AD19" i="44" a="1"/>
  <c r="AD19" i="44" s="1"/>
  <c r="AC19" i="44" a="1"/>
  <c r="AC19" i="44" s="1"/>
  <c r="AB19" i="44" a="1"/>
  <c r="AB19" i="44" s="1"/>
  <c r="AA19" i="44" a="1"/>
  <c r="AA19" i="44" s="1"/>
  <c r="Z19" i="44" a="1"/>
  <c r="Z19" i="44" s="1"/>
  <c r="AE18" i="44" a="1"/>
  <c r="AE18" i="44" s="1"/>
  <c r="AD18" i="44" a="1"/>
  <c r="AD18" i="44" s="1"/>
  <c r="AC18" i="44" a="1"/>
  <c r="AC18" i="44" s="1"/>
  <c r="AB18" i="44" a="1"/>
  <c r="AB18" i="44" s="1"/>
  <c r="AA18" i="44" a="1"/>
  <c r="AA18" i="44" s="1"/>
  <c r="Z18" i="44" a="1"/>
  <c r="Z18" i="44" s="1"/>
  <c r="AE17" i="44" a="1"/>
  <c r="AE17" i="44" s="1"/>
  <c r="AD17" i="44" a="1"/>
  <c r="AD17" i="44" s="1"/>
  <c r="AC17" i="44" a="1"/>
  <c r="AC17" i="44" s="1"/>
  <c r="AB17" i="44" a="1"/>
  <c r="AB17" i="44" s="1"/>
  <c r="AA17" i="44" a="1"/>
  <c r="AA17" i="44" s="1"/>
  <c r="AE16" i="44" a="1"/>
  <c r="AE16" i="44" s="1"/>
  <c r="AD16" i="44" a="1"/>
  <c r="AD16" i="44" s="1"/>
  <c r="AC16" i="44" a="1"/>
  <c r="AC16" i="44" s="1"/>
  <c r="AB16" i="44" a="1"/>
  <c r="AB16" i="44" s="1"/>
  <c r="AA16" i="44" a="1"/>
  <c r="AA16" i="44" s="1"/>
  <c r="AE15" i="44" a="1"/>
  <c r="AE15" i="44" s="1"/>
  <c r="AC15" i="44" a="1"/>
  <c r="AC15" i="44" s="1"/>
  <c r="AB15" i="44" a="1"/>
  <c r="AB15" i="44" s="1"/>
  <c r="AA15" i="44" a="1"/>
  <c r="AA15" i="44" s="1"/>
  <c r="AE14" i="44" a="1"/>
  <c r="AE14" i="44" s="1"/>
  <c r="AC14" i="44" a="1"/>
  <c r="AC14" i="44" s="1"/>
  <c r="AB14" i="44" a="1"/>
  <c r="AB14" i="44" s="1"/>
  <c r="AA14" i="44" a="1"/>
  <c r="AA14" i="44" s="1"/>
  <c r="AE13" i="44" a="1"/>
  <c r="AE13" i="44" s="1"/>
  <c r="AC13" i="44" a="1"/>
  <c r="AC13" i="44" s="1"/>
  <c r="AB13" i="44" a="1"/>
  <c r="AB13" i="44" s="1"/>
  <c r="AA13" i="44" a="1"/>
  <c r="AA13" i="44" s="1"/>
  <c r="Z13" i="44" a="1"/>
  <c r="Z13" i="44" s="1"/>
  <c r="AE12" i="44" a="1"/>
  <c r="AE12" i="44" s="1"/>
  <c r="AD12" i="44" a="1"/>
  <c r="AD12" i="44" s="1"/>
  <c r="AC12" i="44" a="1"/>
  <c r="AC12" i="44" s="1"/>
  <c r="AB12" i="44" a="1"/>
  <c r="AB12" i="44" s="1"/>
  <c r="AA12" i="44" a="1"/>
  <c r="AA12" i="44" s="1"/>
  <c r="Z12" i="44" a="1"/>
  <c r="Z12" i="44" s="1"/>
  <c r="AE11" i="44" a="1"/>
  <c r="AE11" i="44" s="1"/>
  <c r="AD11" i="44" a="1"/>
  <c r="AD11" i="44" s="1"/>
  <c r="AC11" i="44" a="1"/>
  <c r="AC11" i="44" s="1"/>
  <c r="AB11" i="44" a="1"/>
  <c r="AB11" i="44" s="1"/>
  <c r="AA11" i="44" a="1"/>
  <c r="AA11" i="44" s="1"/>
  <c r="Z11" i="44" a="1"/>
  <c r="Z11" i="44" s="1"/>
  <c r="AE10" i="44" a="1"/>
  <c r="AE10" i="44" s="1"/>
  <c r="AD10" i="44" a="1"/>
  <c r="AD10" i="44" s="1"/>
  <c r="AC10" i="44" a="1"/>
  <c r="AC10" i="44" s="1"/>
  <c r="AB10" i="44" a="1"/>
  <c r="AB10" i="44" s="1"/>
  <c r="AA10" i="44" a="1"/>
  <c r="AA10" i="44" s="1"/>
  <c r="Z10" i="44" a="1"/>
  <c r="Z10" i="44" s="1"/>
  <c r="AE9" i="44" a="1"/>
  <c r="AE9" i="44" s="1"/>
  <c r="AD9" i="44" a="1"/>
  <c r="AD9" i="44" s="1"/>
  <c r="AC9" i="44" a="1"/>
  <c r="AC9" i="44" s="1"/>
  <c r="AB9" i="44" a="1"/>
  <c r="AB9" i="44" s="1"/>
  <c r="AA9" i="44" a="1"/>
  <c r="AA9" i="44" s="1"/>
  <c r="Z9" i="44" a="1"/>
  <c r="Z9" i="44" s="1"/>
  <c r="AE8" i="44" a="1"/>
  <c r="AE8" i="44" s="1"/>
  <c r="AD8" i="44" a="1"/>
  <c r="AD8" i="44" s="1"/>
  <c r="AC8" i="44" a="1"/>
  <c r="AC8" i="44" s="1"/>
  <c r="AB8" i="44" a="1"/>
  <c r="AB8" i="44" s="1"/>
  <c r="AA8" i="44" a="1"/>
  <c r="AA8" i="44" s="1"/>
  <c r="Z8" i="44" a="1"/>
  <c r="Z8" i="44" s="1"/>
  <c r="AE7" i="44" a="1"/>
  <c r="AE7" i="44" s="1"/>
  <c r="AD7" i="44" a="1"/>
  <c r="AD7" i="44" s="1"/>
  <c r="AC7" i="44" a="1"/>
  <c r="AC7" i="44" s="1"/>
  <c r="AB7" i="44" a="1"/>
  <c r="AB7" i="44" s="1"/>
  <c r="AA7" i="44" a="1"/>
  <c r="AA7" i="44" s="1"/>
  <c r="Z7" i="44" a="1"/>
  <c r="Z7" i="44" s="1"/>
  <c r="AE6" i="44" a="1"/>
  <c r="AE6" i="44" s="1"/>
  <c r="AD6" i="44" a="1"/>
  <c r="AD6" i="44" s="1"/>
  <c r="AC6" i="44" a="1"/>
  <c r="AC6" i="44" s="1"/>
  <c r="AB6" i="44" a="1"/>
  <c r="AB6" i="44" s="1"/>
  <c r="AA6" i="44" a="1"/>
  <c r="AA6" i="44" s="1"/>
  <c r="Z6" i="44" a="1"/>
  <c r="Z6" i="44" s="1"/>
  <c r="AE5" i="44" a="1"/>
  <c r="AE5" i="44" s="1"/>
  <c r="AD5" i="44" a="1"/>
  <c r="AD5" i="44" s="1"/>
  <c r="AC5" i="44" a="1"/>
  <c r="AC5" i="44" s="1"/>
  <c r="AB5" i="44" a="1"/>
  <c r="AB5" i="44" s="1"/>
  <c r="AA5" i="44" a="1"/>
  <c r="AA5" i="44" s="1"/>
  <c r="Z5" i="44" a="1"/>
  <c r="Z5" i="44" s="1"/>
  <c r="AE4" i="44" a="1"/>
  <c r="AE4" i="44" s="1"/>
  <c r="AD4" i="44" a="1"/>
  <c r="AD4" i="44" s="1"/>
  <c r="AC4" i="44" a="1"/>
  <c r="AC4" i="44" s="1"/>
  <c r="AB4" i="44" a="1"/>
  <c r="AB4" i="44" s="1"/>
  <c r="AA4" i="44" a="1"/>
  <c r="AA4" i="44" s="1"/>
  <c r="Z4" i="44" a="1"/>
  <c r="Z4" i="44" s="1"/>
  <c r="S4" i="44" a="1"/>
  <c r="S4" i="44" s="1"/>
  <c r="S4" i="34" a="1"/>
  <c r="S4" i="34" s="1"/>
  <c r="AE103" i="38" a="1"/>
  <c r="AE103" i="38" s="1"/>
  <c r="AD103" i="38" a="1"/>
  <c r="AD103" i="38" s="1"/>
  <c r="AC103" i="38" a="1"/>
  <c r="AC103" i="38" s="1"/>
  <c r="AB103" i="38" a="1"/>
  <c r="AB103" i="38" s="1"/>
  <c r="AA103" i="38" a="1"/>
  <c r="AA103" i="38" s="1"/>
  <c r="Z103" i="38" a="1"/>
  <c r="Z103" i="38" s="1"/>
  <c r="AE102" i="38" a="1"/>
  <c r="AE102" i="38" s="1"/>
  <c r="AD102" i="38" a="1"/>
  <c r="AD102" i="38" s="1"/>
  <c r="AC102" i="38" a="1"/>
  <c r="AC102" i="38" s="1"/>
  <c r="AB102" i="38" a="1"/>
  <c r="AB102" i="38" s="1"/>
  <c r="AA102" i="38" a="1"/>
  <c r="AA102" i="38" s="1"/>
  <c r="Z102" i="38" a="1"/>
  <c r="Z102" i="38" s="1"/>
  <c r="AE101" i="38" a="1"/>
  <c r="AE101" i="38" s="1"/>
  <c r="AD101" i="38" a="1"/>
  <c r="AD101" i="38" s="1"/>
  <c r="AC101" i="38" a="1"/>
  <c r="AC101" i="38" s="1"/>
  <c r="AB101" i="38" a="1"/>
  <c r="AB101" i="38" s="1"/>
  <c r="AA101" i="38" a="1"/>
  <c r="AA101" i="38" s="1"/>
  <c r="Z101" i="38" a="1"/>
  <c r="Z101" i="38" s="1"/>
  <c r="AE100" i="38" a="1"/>
  <c r="AE100" i="38" s="1"/>
  <c r="AD100" i="38" a="1"/>
  <c r="AD100" i="38" s="1"/>
  <c r="AC100" i="38" a="1"/>
  <c r="AC100" i="38" s="1"/>
  <c r="AB100" i="38" a="1"/>
  <c r="AB100" i="38" s="1"/>
  <c r="AA100" i="38" a="1"/>
  <c r="AA100" i="38" s="1"/>
  <c r="Z100" i="38" a="1"/>
  <c r="Z100" i="38" s="1"/>
  <c r="AE99" i="38" a="1"/>
  <c r="AE99" i="38" s="1"/>
  <c r="AD99" i="38" a="1"/>
  <c r="AD99" i="38" s="1"/>
  <c r="AC99" i="38" a="1"/>
  <c r="AC99" i="38" s="1"/>
  <c r="AB99" i="38" a="1"/>
  <c r="AB99" i="38" s="1"/>
  <c r="AA99" i="38" a="1"/>
  <c r="AA99" i="38" s="1"/>
  <c r="Z99" i="38" a="1"/>
  <c r="Z99" i="38" s="1"/>
  <c r="AE98" i="38" a="1"/>
  <c r="AE98" i="38" s="1"/>
  <c r="AD98" i="38" a="1"/>
  <c r="AD98" i="38" s="1"/>
  <c r="AC98" i="38" a="1"/>
  <c r="AC98" i="38" s="1"/>
  <c r="AB98" i="38" a="1"/>
  <c r="AB98" i="38" s="1"/>
  <c r="AA98" i="38" a="1"/>
  <c r="AA98" i="38" s="1"/>
  <c r="Z98" i="38" a="1"/>
  <c r="Z98" i="38" s="1"/>
  <c r="AE97" i="38" a="1"/>
  <c r="AE97" i="38" s="1"/>
  <c r="AD97" i="38" a="1"/>
  <c r="AD97" i="38" s="1"/>
  <c r="AC97" i="38" a="1"/>
  <c r="AC97" i="38" s="1"/>
  <c r="AB97" i="38" a="1"/>
  <c r="AB97" i="38" s="1"/>
  <c r="AA97" i="38" a="1"/>
  <c r="AA97" i="38" s="1"/>
  <c r="Z97" i="38" a="1"/>
  <c r="Z97" i="38" s="1"/>
  <c r="AE96" i="38" a="1"/>
  <c r="AE96" i="38" s="1"/>
  <c r="AD96" i="38" a="1"/>
  <c r="AD96" i="38" s="1"/>
  <c r="AC96" i="38" a="1"/>
  <c r="AC96" i="38" s="1"/>
  <c r="AB96" i="38" a="1"/>
  <c r="AB96" i="38" s="1"/>
  <c r="AA96" i="38" a="1"/>
  <c r="AA96" i="38" s="1"/>
  <c r="Z96" i="38" a="1"/>
  <c r="Z96" i="38" s="1"/>
  <c r="AE95" i="38" a="1"/>
  <c r="AE95" i="38" s="1"/>
  <c r="AD95" i="38" a="1"/>
  <c r="AD95" i="38" s="1"/>
  <c r="AC95" i="38" a="1"/>
  <c r="AC95" i="38" s="1"/>
  <c r="AB95" i="38" a="1"/>
  <c r="AB95" i="38" s="1"/>
  <c r="AA95" i="38" a="1"/>
  <c r="AA95" i="38" s="1"/>
  <c r="Z95" i="38" a="1"/>
  <c r="Z95" i="38" s="1"/>
  <c r="AE94" i="38" a="1"/>
  <c r="AE94" i="38" s="1"/>
  <c r="AD94" i="38" a="1"/>
  <c r="AD94" i="38" s="1"/>
  <c r="AC94" i="38" a="1"/>
  <c r="AC94" i="38" s="1"/>
  <c r="AB94" i="38" a="1"/>
  <c r="AB94" i="38" s="1"/>
  <c r="AA94" i="38" a="1"/>
  <c r="AA94" i="38" s="1"/>
  <c r="Z94" i="38" a="1"/>
  <c r="Z94" i="38" s="1"/>
  <c r="AE93" i="38" a="1"/>
  <c r="AE93" i="38" s="1"/>
  <c r="AD93" i="38" a="1"/>
  <c r="AD93" i="38" s="1"/>
  <c r="AC93" i="38" a="1"/>
  <c r="AC93" i="38" s="1"/>
  <c r="AB93" i="38" a="1"/>
  <c r="AB93" i="38" s="1"/>
  <c r="AA93" i="38" a="1"/>
  <c r="AA93" i="38" s="1"/>
  <c r="Z93" i="38" a="1"/>
  <c r="Z93" i="38" s="1"/>
  <c r="AE92" i="38" a="1"/>
  <c r="AE92" i="38" s="1"/>
  <c r="AD92" i="38" a="1"/>
  <c r="AD92" i="38" s="1"/>
  <c r="AC92" i="38" a="1"/>
  <c r="AC92" i="38" s="1"/>
  <c r="AB92" i="38" a="1"/>
  <c r="AB92" i="38" s="1"/>
  <c r="AA92" i="38" a="1"/>
  <c r="AA92" i="38" s="1"/>
  <c r="Z92" i="38" a="1"/>
  <c r="Z92" i="38" s="1"/>
  <c r="AE91" i="38" a="1"/>
  <c r="AE91" i="38" s="1"/>
  <c r="AD91" i="38" a="1"/>
  <c r="AD91" i="38" s="1"/>
  <c r="AC91" i="38" a="1"/>
  <c r="AC91" i="38" s="1"/>
  <c r="AB91" i="38" a="1"/>
  <c r="AB91" i="38" s="1"/>
  <c r="AA91" i="38" a="1"/>
  <c r="AA91" i="38" s="1"/>
  <c r="Z91" i="38" a="1"/>
  <c r="Z91" i="38" s="1"/>
  <c r="AE90" i="38" a="1"/>
  <c r="AE90" i="38" s="1"/>
  <c r="AD90" i="38" a="1"/>
  <c r="AD90" i="38" s="1"/>
  <c r="AC90" i="38" a="1"/>
  <c r="AC90" i="38" s="1"/>
  <c r="AB90" i="38" a="1"/>
  <c r="AB90" i="38" s="1"/>
  <c r="AA90" i="38" a="1"/>
  <c r="AA90" i="38" s="1"/>
  <c r="Z90" i="38" a="1"/>
  <c r="Z90" i="38" s="1"/>
  <c r="AE89" i="38" a="1"/>
  <c r="AE89" i="38" s="1"/>
  <c r="AD89" i="38" a="1"/>
  <c r="AD89" i="38" s="1"/>
  <c r="AC89" i="38" a="1"/>
  <c r="AC89" i="38" s="1"/>
  <c r="AB89" i="38" a="1"/>
  <c r="AB89" i="38" s="1"/>
  <c r="AA89" i="38" a="1"/>
  <c r="AA89" i="38" s="1"/>
  <c r="Z89" i="38" a="1"/>
  <c r="Z89" i="38" s="1"/>
  <c r="AE88" i="38" a="1"/>
  <c r="AE88" i="38" s="1"/>
  <c r="AD88" i="38" a="1"/>
  <c r="AD88" i="38" s="1"/>
  <c r="AC88" i="38" a="1"/>
  <c r="AC88" i="38" s="1"/>
  <c r="AB88" i="38" a="1"/>
  <c r="AB88" i="38" s="1"/>
  <c r="AA88" i="38" a="1"/>
  <c r="AA88" i="38" s="1"/>
  <c r="Z88" i="38" a="1"/>
  <c r="Z88" i="38" s="1"/>
  <c r="AE87" i="38" a="1"/>
  <c r="AE87" i="38" s="1"/>
  <c r="AC87" i="38" a="1"/>
  <c r="AC87" i="38" s="1"/>
  <c r="AB87" i="38" a="1"/>
  <c r="AB87" i="38" s="1"/>
  <c r="AA87" i="38" a="1"/>
  <c r="AA87" i="38" s="1"/>
  <c r="Z87" i="38" a="1"/>
  <c r="Z87" i="38" s="1"/>
  <c r="AE86" i="38" a="1"/>
  <c r="AE86" i="38" s="1"/>
  <c r="AC86" i="38" a="1"/>
  <c r="AC86" i="38" s="1"/>
  <c r="AB86" i="38" a="1"/>
  <c r="AB86" i="38" s="1"/>
  <c r="AA86" i="38" a="1"/>
  <c r="AA86" i="38" s="1"/>
  <c r="Z86" i="38" a="1"/>
  <c r="Z86" i="38" s="1"/>
  <c r="AE85" i="38" a="1"/>
  <c r="AE85" i="38" s="1"/>
  <c r="AC85" i="38" a="1"/>
  <c r="AC85" i="38" s="1"/>
  <c r="AA85" i="38" a="1"/>
  <c r="AA85" i="38" s="1"/>
  <c r="Z85" i="38" a="1"/>
  <c r="Z85" i="38" s="1"/>
  <c r="AE84" i="38" a="1"/>
  <c r="AE84" i="38" s="1"/>
  <c r="AC84" i="38" a="1"/>
  <c r="AC84" i="38" s="1"/>
  <c r="AA84" i="38" a="1"/>
  <c r="AA84" i="38" s="1"/>
  <c r="Z84" i="38" a="1"/>
  <c r="Z84" i="38" s="1"/>
  <c r="AE83" i="38" a="1"/>
  <c r="AE83" i="38" s="1"/>
  <c r="AC83" i="38" a="1"/>
  <c r="AC83" i="38" s="1"/>
  <c r="AA83" i="38" a="1"/>
  <c r="AA83" i="38" s="1"/>
  <c r="Z83" i="38" a="1"/>
  <c r="Z83" i="38" s="1"/>
  <c r="AE82" i="38" a="1"/>
  <c r="AE82" i="38" s="1"/>
  <c r="AD82" i="38" a="1"/>
  <c r="AD82" i="38" s="1"/>
  <c r="AC82" i="38" a="1"/>
  <c r="AC82" i="38" s="1"/>
  <c r="AA82" i="38" a="1"/>
  <c r="AA82" i="38" s="1"/>
  <c r="Z82" i="38" a="1"/>
  <c r="Z82" i="38" s="1"/>
  <c r="AE81" i="38" a="1"/>
  <c r="AE81" i="38" s="1"/>
  <c r="AD81" i="38" a="1"/>
  <c r="AD81" i="38" s="1"/>
  <c r="AC81" i="38" a="1"/>
  <c r="AC81" i="38" s="1"/>
  <c r="AA81" i="38" a="1"/>
  <c r="AA81" i="38" s="1"/>
  <c r="Z81" i="38" a="1"/>
  <c r="Z81" i="38" s="1"/>
  <c r="AE80" i="38" a="1"/>
  <c r="AE80" i="38" s="1"/>
  <c r="AD80" i="38" a="1"/>
  <c r="AD80" i="38" s="1"/>
  <c r="AC80" i="38" a="1"/>
  <c r="AC80" i="38" s="1"/>
  <c r="AB80" i="38" a="1"/>
  <c r="AB80" i="38" s="1"/>
  <c r="AA80" i="38" a="1"/>
  <c r="AA80" i="38" s="1"/>
  <c r="Z80" i="38" a="1"/>
  <c r="Z80" i="38" s="1"/>
  <c r="AE79" i="38" a="1"/>
  <c r="AE79" i="38" s="1"/>
  <c r="AD79" i="38" a="1"/>
  <c r="AD79" i="38" s="1"/>
  <c r="AC79" i="38" a="1"/>
  <c r="AC79" i="38" s="1"/>
  <c r="AB79" i="38" a="1"/>
  <c r="AB79" i="38" s="1"/>
  <c r="AA79" i="38" a="1"/>
  <c r="AA79" i="38" s="1"/>
  <c r="Z79" i="38" a="1"/>
  <c r="Z79" i="38" s="1"/>
  <c r="AE78" i="38" a="1"/>
  <c r="AE78" i="38" s="1"/>
  <c r="AD78" i="38" a="1"/>
  <c r="AD78" i="38" s="1"/>
  <c r="AC78" i="38" a="1"/>
  <c r="AC78" i="38" s="1"/>
  <c r="AB78" i="38" a="1"/>
  <c r="AB78" i="38" s="1"/>
  <c r="AA78" i="38" a="1"/>
  <c r="AA78" i="38" s="1"/>
  <c r="Z78" i="38" a="1"/>
  <c r="Z78" i="38" s="1"/>
  <c r="AE77" i="38" a="1"/>
  <c r="AE77" i="38" s="1"/>
  <c r="AD77" i="38" a="1"/>
  <c r="AD77" i="38" s="1"/>
  <c r="AC77" i="38" a="1"/>
  <c r="AC77" i="38" s="1"/>
  <c r="AB77" i="38" a="1"/>
  <c r="AB77" i="38" s="1"/>
  <c r="AA77" i="38" a="1"/>
  <c r="AA77" i="38" s="1"/>
  <c r="Z77" i="38" a="1"/>
  <c r="Z77" i="38" s="1"/>
  <c r="AE76" i="38" a="1"/>
  <c r="AE76" i="38" s="1"/>
  <c r="AD76" i="38" a="1"/>
  <c r="AD76" i="38" s="1"/>
  <c r="AC76" i="38" a="1"/>
  <c r="AC76" i="38" s="1"/>
  <c r="AB76" i="38" a="1"/>
  <c r="AB76" i="38" s="1"/>
  <c r="AA76" i="38" a="1"/>
  <c r="AA76" i="38" s="1"/>
  <c r="Z76" i="38" a="1"/>
  <c r="Z76" i="38" s="1"/>
  <c r="AE75" i="38" a="1"/>
  <c r="AE75" i="38" s="1"/>
  <c r="AD75" i="38" a="1"/>
  <c r="AD75" i="38" s="1"/>
  <c r="AC75" i="38" a="1"/>
  <c r="AC75" i="38" s="1"/>
  <c r="AB75" i="38" a="1"/>
  <c r="AB75" i="38" s="1"/>
  <c r="AA75" i="38" a="1"/>
  <c r="AA75" i="38" s="1"/>
  <c r="Z75" i="38" a="1"/>
  <c r="Z75" i="38" s="1"/>
  <c r="AE74" i="38" a="1"/>
  <c r="AE74" i="38" s="1"/>
  <c r="AD74" i="38" a="1"/>
  <c r="AD74" i="38" s="1"/>
  <c r="AC74" i="38" a="1"/>
  <c r="AC74" i="38" s="1"/>
  <c r="AB74" i="38" a="1"/>
  <c r="AB74" i="38" s="1"/>
  <c r="AA74" i="38" a="1"/>
  <c r="AA74" i="38" s="1"/>
  <c r="Z74" i="38" a="1"/>
  <c r="Z74" i="38" s="1"/>
  <c r="AE73" i="38" a="1"/>
  <c r="AE73" i="38" s="1"/>
  <c r="AD73" i="38" a="1"/>
  <c r="AD73" i="38" s="1"/>
  <c r="AC73" i="38" a="1"/>
  <c r="AC73" i="38" s="1"/>
  <c r="AB73" i="38" a="1"/>
  <c r="AB73" i="38" s="1"/>
  <c r="AA73" i="38" a="1"/>
  <c r="AA73" i="38" s="1"/>
  <c r="AE72" i="38" a="1"/>
  <c r="AE72" i="38" s="1"/>
  <c r="AD72" i="38" a="1"/>
  <c r="AD72" i="38" s="1"/>
  <c r="AC72" i="38" a="1"/>
  <c r="AC72" i="38" s="1"/>
  <c r="AB72" i="38" a="1"/>
  <c r="AB72" i="38" s="1"/>
  <c r="AA72" i="38" a="1"/>
  <c r="AA72" i="38" s="1"/>
  <c r="AE71" i="38" a="1"/>
  <c r="AE71" i="38" s="1"/>
  <c r="AD71" i="38" a="1"/>
  <c r="AD71" i="38" s="1"/>
  <c r="AC71" i="38" a="1"/>
  <c r="AC71" i="38" s="1"/>
  <c r="AB71" i="38" a="1"/>
  <c r="AB71" i="38" s="1"/>
  <c r="AA71" i="38" a="1"/>
  <c r="AA71" i="38" s="1"/>
  <c r="AE70" i="38" a="1"/>
  <c r="AE70" i="38" s="1"/>
  <c r="AD70" i="38" a="1"/>
  <c r="AD70" i="38" s="1"/>
  <c r="AC70" i="38" a="1"/>
  <c r="AC70" i="38" s="1"/>
  <c r="AB70" i="38" a="1"/>
  <c r="AB70" i="38" s="1"/>
  <c r="AA70" i="38" a="1"/>
  <c r="AA70" i="38" s="1"/>
  <c r="AD69" i="38" a="1"/>
  <c r="AD69" i="38" s="1"/>
  <c r="AC69" i="38" a="1"/>
  <c r="AC69" i="38" s="1"/>
  <c r="AB69" i="38" a="1"/>
  <c r="AB69" i="38" s="1"/>
  <c r="AA69" i="38" a="1"/>
  <c r="AA69" i="38" s="1"/>
  <c r="AD68" i="38" a="1"/>
  <c r="AD68" i="38" s="1"/>
  <c r="AC68" i="38" a="1"/>
  <c r="AC68" i="38" s="1"/>
  <c r="AB68" i="38" a="1"/>
  <c r="AB68" i="38" s="1"/>
  <c r="AA68" i="38" a="1"/>
  <c r="AA68" i="38" s="1"/>
  <c r="Z68" i="38" a="1"/>
  <c r="Z68" i="38" s="1"/>
  <c r="AD67" i="38" a="1"/>
  <c r="AD67" i="38" s="1"/>
  <c r="AC67" i="38" a="1"/>
  <c r="AC67" i="38" s="1"/>
  <c r="AB67" i="38" a="1"/>
  <c r="AB67" i="38" s="1"/>
  <c r="AA67" i="38" a="1"/>
  <c r="AA67" i="38" s="1"/>
  <c r="Z67" i="38" a="1"/>
  <c r="Z67" i="38" s="1"/>
  <c r="AD66" i="38" a="1"/>
  <c r="AD66" i="38" s="1"/>
  <c r="AC66" i="38" a="1"/>
  <c r="AC66" i="38" s="1"/>
  <c r="AB66" i="38" a="1"/>
  <c r="AB66" i="38" s="1"/>
  <c r="AA66" i="38" a="1"/>
  <c r="AA66" i="38" s="1"/>
  <c r="Z66" i="38" a="1"/>
  <c r="Z66" i="38" s="1"/>
  <c r="AD65" i="38" a="1"/>
  <c r="AD65" i="38" s="1"/>
  <c r="AC65" i="38" a="1"/>
  <c r="AC65" i="38" s="1"/>
  <c r="AB65" i="38" a="1"/>
  <c r="AB65" i="38" s="1"/>
  <c r="AA65" i="38" a="1"/>
  <c r="AA65" i="38" s="1"/>
  <c r="Z65" i="38" a="1"/>
  <c r="Z65" i="38" s="1"/>
  <c r="AE64" i="38" a="1"/>
  <c r="AE64" i="38" s="1"/>
  <c r="AC64" i="38" a="1"/>
  <c r="AC64" i="38" s="1"/>
  <c r="AB64" i="38" a="1"/>
  <c r="AB64" i="38" s="1"/>
  <c r="AA64" i="38" a="1"/>
  <c r="AA64" i="38" s="1"/>
  <c r="Z64" i="38" a="1"/>
  <c r="Z64" i="38" s="1"/>
  <c r="AE63" i="38" a="1"/>
  <c r="AE63" i="38" s="1"/>
  <c r="AC63" i="38" a="1"/>
  <c r="AC63" i="38" s="1"/>
  <c r="AB63" i="38" a="1"/>
  <c r="AB63" i="38" s="1"/>
  <c r="AA63" i="38" a="1"/>
  <c r="AA63" i="38" s="1"/>
  <c r="Z63" i="38" a="1"/>
  <c r="Z63" i="38" s="1"/>
  <c r="AE62" i="38" a="1"/>
  <c r="AE62" i="38" s="1"/>
  <c r="AC62" i="38" a="1"/>
  <c r="AC62" i="38" s="1"/>
  <c r="AB62" i="38" a="1"/>
  <c r="AB62" i="38" s="1"/>
  <c r="AA62" i="38" a="1"/>
  <c r="AA62" i="38" s="1"/>
  <c r="Z62" i="38" a="1"/>
  <c r="Z62" i="38" s="1"/>
  <c r="AE61" i="38" a="1"/>
  <c r="AE61" i="38" s="1"/>
  <c r="AC61" i="38" a="1"/>
  <c r="AC61" i="38" s="1"/>
  <c r="AB61" i="38" a="1"/>
  <c r="AB61" i="38" s="1"/>
  <c r="AA61" i="38" a="1"/>
  <c r="AA61" i="38" s="1"/>
  <c r="Z61" i="38" a="1"/>
  <c r="Z61" i="38" s="1"/>
  <c r="AE60" i="38" a="1"/>
  <c r="AE60" i="38" s="1"/>
  <c r="AC60" i="38" a="1"/>
  <c r="AC60" i="38" s="1"/>
  <c r="AB60" i="38" a="1"/>
  <c r="AB60" i="38" s="1"/>
  <c r="AA60" i="38" a="1"/>
  <c r="AA60" i="38" s="1"/>
  <c r="Z60" i="38" a="1"/>
  <c r="Z60" i="38" s="1"/>
  <c r="AE59" i="38" a="1"/>
  <c r="AE59" i="38" s="1"/>
  <c r="AD59" i="38" a="1"/>
  <c r="AD59" i="38" s="1"/>
  <c r="AC59" i="38" a="1"/>
  <c r="AC59" i="38" s="1"/>
  <c r="AB59" i="38" a="1"/>
  <c r="AB59" i="38" s="1"/>
  <c r="AA59" i="38" a="1"/>
  <c r="AA59" i="38" s="1"/>
  <c r="Z59" i="38" a="1"/>
  <c r="Z59" i="38" s="1"/>
  <c r="AE58" i="38" a="1"/>
  <c r="AE58" i="38" s="1"/>
  <c r="AD58" i="38" a="1"/>
  <c r="AD58" i="38" s="1"/>
  <c r="AC58" i="38" a="1"/>
  <c r="AC58" i="38" s="1"/>
  <c r="AB58" i="38" a="1"/>
  <c r="AB58" i="38" s="1"/>
  <c r="AA58" i="38" a="1"/>
  <c r="AA58" i="38" s="1"/>
  <c r="Z58" i="38" a="1"/>
  <c r="Z58" i="38" s="1"/>
  <c r="AE57" i="38" a="1"/>
  <c r="AE57" i="38" s="1"/>
  <c r="AD57" i="38" a="1"/>
  <c r="AD57" i="38" s="1"/>
  <c r="AC57" i="38" a="1"/>
  <c r="AC57" i="38" s="1"/>
  <c r="AB57" i="38" a="1"/>
  <c r="AB57" i="38" s="1"/>
  <c r="AA57" i="38" a="1"/>
  <c r="AA57" i="38" s="1"/>
  <c r="Z57" i="38" a="1"/>
  <c r="Z57" i="38" s="1"/>
  <c r="AE56" i="38" a="1"/>
  <c r="AE56" i="38" s="1"/>
  <c r="AD56" i="38" a="1"/>
  <c r="AD56" i="38" s="1"/>
  <c r="AC56" i="38" a="1"/>
  <c r="AC56" i="38" s="1"/>
  <c r="AB56" i="38" a="1"/>
  <c r="AB56" i="38" s="1"/>
  <c r="AA56" i="38" a="1"/>
  <c r="AA56" i="38" s="1"/>
  <c r="Z56" i="38" a="1"/>
  <c r="Z56" i="38" s="1"/>
  <c r="AE55" i="38" a="1"/>
  <c r="AE55" i="38" s="1"/>
  <c r="AD55" i="38" a="1"/>
  <c r="AD55" i="38" s="1"/>
  <c r="AC55" i="38" a="1"/>
  <c r="AC55" i="38" s="1"/>
  <c r="AB55" i="38" a="1"/>
  <c r="AB55" i="38" s="1"/>
  <c r="AA55" i="38" a="1"/>
  <c r="AA55" i="38" s="1"/>
  <c r="Z55" i="38" a="1"/>
  <c r="Z55" i="38" s="1"/>
  <c r="AE54" i="38" a="1"/>
  <c r="AE54" i="38" s="1"/>
  <c r="AD54" i="38" a="1"/>
  <c r="AD54" i="38" s="1"/>
  <c r="AC54" i="38" a="1"/>
  <c r="AC54" i="38" s="1"/>
  <c r="AB54" i="38" a="1"/>
  <c r="AB54" i="38" s="1"/>
  <c r="Z54" i="38" a="1"/>
  <c r="Z54" i="38" s="1"/>
  <c r="AE53" i="38" a="1"/>
  <c r="AE53" i="38" s="1"/>
  <c r="AD53" i="38" a="1"/>
  <c r="AD53" i="38" s="1"/>
  <c r="AC53" i="38" a="1"/>
  <c r="AC53" i="38" s="1"/>
  <c r="AB53" i="38" a="1"/>
  <c r="AB53" i="38" s="1"/>
  <c r="Z53" i="38" a="1"/>
  <c r="Z53" i="38" s="1"/>
  <c r="AE52" i="38" a="1"/>
  <c r="AE52" i="38" s="1"/>
  <c r="AD52" i="38" a="1"/>
  <c r="AD52" i="38" s="1"/>
  <c r="AC52" i="38" a="1"/>
  <c r="AC52" i="38" s="1"/>
  <c r="AB52" i="38" a="1"/>
  <c r="AB52" i="38" s="1"/>
  <c r="Z52" i="38" a="1"/>
  <c r="Z52" i="38" s="1"/>
  <c r="AE51" i="38" a="1"/>
  <c r="AE51" i="38" s="1"/>
  <c r="AD51" i="38" a="1"/>
  <c r="AD51" i="38" s="1"/>
  <c r="AC51" i="38" a="1"/>
  <c r="AC51" i="38" s="1"/>
  <c r="Z51" i="38" a="1"/>
  <c r="Z51" i="38" s="1"/>
  <c r="AE50" i="38" a="1"/>
  <c r="AE50" i="38" s="1"/>
  <c r="AD50" i="38" a="1"/>
  <c r="AD50" i="38" s="1"/>
  <c r="Z50" i="38" a="1"/>
  <c r="Z50" i="38" s="1"/>
  <c r="AE49" i="38" a="1"/>
  <c r="AE49" i="38" s="1"/>
  <c r="AD49" i="38" a="1"/>
  <c r="AD49" i="38" s="1"/>
  <c r="AA49" i="38" a="1"/>
  <c r="AA49" i="38" s="1"/>
  <c r="Z49" i="38" a="1"/>
  <c r="Z49" i="38" s="1"/>
  <c r="AE48" i="38" a="1"/>
  <c r="AE48" i="38" s="1"/>
  <c r="AD48" i="38" a="1"/>
  <c r="AD48" i="38" s="1"/>
  <c r="AA48" i="38" a="1"/>
  <c r="AA48" i="38" s="1"/>
  <c r="Z48" i="38" a="1"/>
  <c r="Z48" i="38" s="1"/>
  <c r="AE47" i="38" a="1"/>
  <c r="AE47" i="38" s="1"/>
  <c r="AD47" i="38" a="1"/>
  <c r="AD47" i="38" s="1"/>
  <c r="AA47" i="38" a="1"/>
  <c r="AA47" i="38" s="1"/>
  <c r="Z47" i="38" a="1"/>
  <c r="Z47" i="38" s="1"/>
  <c r="AE46" i="38" a="1"/>
  <c r="AE46" i="38" s="1"/>
  <c r="AD46" i="38" a="1"/>
  <c r="AD46" i="38" s="1"/>
  <c r="AB46" i="38" a="1"/>
  <c r="AB46" i="38" s="1"/>
  <c r="AA46" i="38" a="1"/>
  <c r="AA46" i="38" s="1"/>
  <c r="Z46" i="38" a="1"/>
  <c r="Z46" i="38" s="1"/>
  <c r="AE45" i="38" a="1"/>
  <c r="AE45" i="38" s="1"/>
  <c r="AD45" i="38" a="1"/>
  <c r="AD45" i="38" s="1"/>
  <c r="AC45" i="38" a="1"/>
  <c r="AC45" i="38" s="1"/>
  <c r="AB45" i="38" a="1"/>
  <c r="AB45" i="38" s="1"/>
  <c r="AA45" i="38" a="1"/>
  <c r="AA45" i="38" s="1"/>
  <c r="Z45" i="38" a="1"/>
  <c r="Z45" i="38" s="1"/>
  <c r="AE44" i="38" a="1"/>
  <c r="AE44" i="38" s="1"/>
  <c r="AD44" i="38" a="1"/>
  <c r="AD44" i="38" s="1"/>
  <c r="AC44" i="38" a="1"/>
  <c r="AC44" i="38" s="1"/>
  <c r="AB44" i="38" a="1"/>
  <c r="AB44" i="38" s="1"/>
  <c r="AA44" i="38" a="1"/>
  <c r="AA44" i="38" s="1"/>
  <c r="Z44" i="38" a="1"/>
  <c r="Z44" i="38" s="1"/>
  <c r="AE43" i="38" a="1"/>
  <c r="AE43" i="38" s="1"/>
  <c r="AD43" i="38" a="1"/>
  <c r="AD43" i="38" s="1"/>
  <c r="AC43" i="38" a="1"/>
  <c r="AC43" i="38" s="1"/>
  <c r="AB43" i="38" a="1"/>
  <c r="AB43" i="38" s="1"/>
  <c r="Z43" i="38" a="1"/>
  <c r="Z43" i="38" s="1"/>
  <c r="AE42" i="38" a="1"/>
  <c r="AE42" i="38" s="1"/>
  <c r="AD42" i="38" a="1"/>
  <c r="AD42" i="38" s="1"/>
  <c r="AC42" i="38" a="1"/>
  <c r="AC42" i="38" s="1"/>
  <c r="AB42" i="38" a="1"/>
  <c r="AB42" i="38" s="1"/>
  <c r="Z42" i="38" a="1"/>
  <c r="Z42" i="38" s="1"/>
  <c r="AE41" i="38" a="1"/>
  <c r="AE41" i="38" s="1"/>
  <c r="AD41" i="38" a="1"/>
  <c r="AD41" i="38" s="1"/>
  <c r="AC41" i="38" a="1"/>
  <c r="AC41" i="38" s="1"/>
  <c r="AB41" i="38" a="1"/>
  <c r="AB41" i="38" s="1"/>
  <c r="Z41" i="38" a="1"/>
  <c r="Z41" i="38" s="1"/>
  <c r="AE40" i="38" a="1"/>
  <c r="AE40" i="38" s="1"/>
  <c r="AD40" i="38" a="1"/>
  <c r="AD40" i="38" s="1"/>
  <c r="AC40" i="38" a="1"/>
  <c r="AC40" i="38" s="1"/>
  <c r="AB40" i="38" a="1"/>
  <c r="AB40" i="38" s="1"/>
  <c r="Z40" i="38" a="1"/>
  <c r="Z40" i="38" s="1"/>
  <c r="AE39" i="38" a="1"/>
  <c r="AE39" i="38" s="1"/>
  <c r="AD39" i="38" a="1"/>
  <c r="AD39" i="38" s="1"/>
  <c r="AC39" i="38" a="1"/>
  <c r="AC39" i="38" s="1"/>
  <c r="AB39" i="38" a="1"/>
  <c r="AB39" i="38" s="1"/>
  <c r="Z39" i="38" a="1"/>
  <c r="Z39" i="38" s="1"/>
  <c r="AE38" i="38" a="1"/>
  <c r="AE38" i="38" s="1"/>
  <c r="AD38" i="38" a="1"/>
  <c r="AD38" i="38" s="1"/>
  <c r="AC38" i="38" a="1"/>
  <c r="AC38" i="38" s="1"/>
  <c r="AA38" i="38" a="1"/>
  <c r="AA38" i="38" s="1"/>
  <c r="Z38" i="38" a="1"/>
  <c r="Z38" i="38" s="1"/>
  <c r="AE37" i="38" a="1"/>
  <c r="AE37" i="38" s="1"/>
  <c r="AD37" i="38" a="1"/>
  <c r="AD37" i="38" s="1"/>
  <c r="AC37" i="38" a="1"/>
  <c r="AC37" i="38" s="1"/>
  <c r="AA37" i="38" a="1"/>
  <c r="AA37" i="38" s="1"/>
  <c r="Z37" i="38" a="1"/>
  <c r="Z37" i="38" s="1"/>
  <c r="AE36" i="38" a="1"/>
  <c r="AE36" i="38" s="1"/>
  <c r="AD36" i="38" a="1"/>
  <c r="AD36" i="38" s="1"/>
  <c r="AC36" i="38" a="1"/>
  <c r="AC36" i="38" s="1"/>
  <c r="AA36" i="38" a="1"/>
  <c r="AA36" i="38" s="1"/>
  <c r="Z36" i="38" a="1"/>
  <c r="Z36" i="38" s="1"/>
  <c r="AE35" i="38" a="1"/>
  <c r="AE35" i="38" s="1"/>
  <c r="AD35" i="38" a="1"/>
  <c r="AD35" i="38" s="1"/>
  <c r="AC35" i="38" a="1"/>
  <c r="AC35" i="38" s="1"/>
  <c r="AA35" i="38" a="1"/>
  <c r="AA35" i="38" s="1"/>
  <c r="Z35" i="38" a="1"/>
  <c r="Z35" i="38" s="1"/>
  <c r="AE34" i="38" a="1"/>
  <c r="AE34" i="38" s="1"/>
  <c r="AD34" i="38" a="1"/>
  <c r="AD34" i="38" s="1"/>
  <c r="AC34" i="38" a="1"/>
  <c r="AC34" i="38" s="1"/>
  <c r="AA34" i="38" a="1"/>
  <c r="AA34" i="38" s="1"/>
  <c r="Z34" i="38" a="1"/>
  <c r="Z34" i="38" s="1"/>
  <c r="AE33" i="38" a="1"/>
  <c r="AE33" i="38" s="1"/>
  <c r="AD33" i="38" a="1"/>
  <c r="AD33" i="38" s="1"/>
  <c r="AC33" i="38" a="1"/>
  <c r="AC33" i="38" s="1"/>
  <c r="AB33" i="38" a="1"/>
  <c r="AB33" i="38" s="1"/>
  <c r="AA33" i="38" a="1"/>
  <c r="AA33" i="38" s="1"/>
  <c r="Z33" i="38" a="1"/>
  <c r="Z33" i="38" s="1"/>
  <c r="AE32" i="38" a="1"/>
  <c r="AE32" i="38" s="1"/>
  <c r="AD32" i="38" a="1"/>
  <c r="AD32" i="38" s="1"/>
  <c r="AC32" i="38" a="1"/>
  <c r="AC32" i="38" s="1"/>
  <c r="AB32" i="38" a="1"/>
  <c r="AB32" i="38" s="1"/>
  <c r="AA32" i="38" a="1"/>
  <c r="AA32" i="38" s="1"/>
  <c r="Z32" i="38" a="1"/>
  <c r="Z32" i="38" s="1"/>
  <c r="AE31" i="38" a="1"/>
  <c r="AE31" i="38" s="1"/>
  <c r="AD31" i="38" a="1"/>
  <c r="AD31" i="38" s="1"/>
  <c r="AC31" i="38" a="1"/>
  <c r="AC31" i="38" s="1"/>
  <c r="AB31" i="38" a="1"/>
  <c r="AB31" i="38" s="1"/>
  <c r="AA31" i="38" a="1"/>
  <c r="AA31" i="38" s="1"/>
  <c r="Z31" i="38" a="1"/>
  <c r="Z31" i="38" s="1"/>
  <c r="AE30" i="38" a="1"/>
  <c r="AE30" i="38" s="1"/>
  <c r="AD30" i="38" a="1"/>
  <c r="AD30" i="38" s="1"/>
  <c r="AC30" i="38" a="1"/>
  <c r="AC30" i="38" s="1"/>
  <c r="AB30" i="38" a="1"/>
  <c r="AB30" i="38" s="1"/>
  <c r="AA30" i="38" a="1"/>
  <c r="AA30" i="38" s="1"/>
  <c r="Z30" i="38" a="1"/>
  <c r="Z30" i="38" s="1"/>
  <c r="AE29" i="38" a="1"/>
  <c r="AE29" i="38" s="1"/>
  <c r="AD29" i="38" a="1"/>
  <c r="AD29" i="38" s="1"/>
  <c r="AC29" i="38" a="1"/>
  <c r="AC29" i="38" s="1"/>
  <c r="AB29" i="38" a="1"/>
  <c r="AB29" i="38" s="1"/>
  <c r="AA29" i="38" a="1"/>
  <c r="AA29" i="38" s="1"/>
  <c r="Z29" i="38" a="1"/>
  <c r="Z29" i="38" s="1"/>
  <c r="AE28" i="38" a="1"/>
  <c r="AE28" i="38" s="1"/>
  <c r="AD28" i="38" a="1"/>
  <c r="AD28" i="38" s="1"/>
  <c r="AC28" i="38" a="1"/>
  <c r="AC28" i="38" s="1"/>
  <c r="AB28" i="38" a="1"/>
  <c r="AB28" i="38" s="1"/>
  <c r="AA28" i="38" a="1"/>
  <c r="AA28" i="38" s="1"/>
  <c r="Z28" i="38" a="1"/>
  <c r="Z28" i="38" s="1"/>
  <c r="AE27" i="38" a="1"/>
  <c r="AE27" i="38" s="1"/>
  <c r="AD27" i="38" a="1"/>
  <c r="AD27" i="38" s="1"/>
  <c r="AC27" i="38" a="1"/>
  <c r="AC27" i="38" s="1"/>
  <c r="AB27" i="38" a="1"/>
  <c r="AB27" i="38" s="1"/>
  <c r="AA27" i="38" a="1"/>
  <c r="AA27" i="38" s="1"/>
  <c r="Z27" i="38" a="1"/>
  <c r="Z27" i="38" s="1"/>
  <c r="AE26" i="38" a="1"/>
  <c r="AE26" i="38" s="1"/>
  <c r="AD26" i="38" a="1"/>
  <c r="AD26" i="38" s="1"/>
  <c r="AC26" i="38" a="1"/>
  <c r="AC26" i="38" s="1"/>
  <c r="AB26" i="38" a="1"/>
  <c r="AB26" i="38" s="1"/>
  <c r="AA26" i="38" a="1"/>
  <c r="AA26" i="38" s="1"/>
  <c r="Z26" i="38" a="1"/>
  <c r="Z26" i="38" s="1"/>
  <c r="AE25" i="38" a="1"/>
  <c r="AE25" i="38" s="1"/>
  <c r="AD25" i="38" a="1"/>
  <c r="AD25" i="38" s="1"/>
  <c r="AC25" i="38" a="1"/>
  <c r="AC25" i="38" s="1"/>
  <c r="AB25" i="38" a="1"/>
  <c r="AB25" i="38" s="1"/>
  <c r="AA25" i="38" a="1"/>
  <c r="AA25" i="38" s="1"/>
  <c r="Z25" i="38" a="1"/>
  <c r="Z25" i="38" s="1"/>
  <c r="AE24" i="38" a="1"/>
  <c r="AE24" i="38" s="1"/>
  <c r="AD24" i="38" a="1"/>
  <c r="AD24" i="38" s="1"/>
  <c r="AC24" i="38" a="1"/>
  <c r="AC24" i="38" s="1"/>
  <c r="AB24" i="38" a="1"/>
  <c r="AB24" i="38" s="1"/>
  <c r="AA24" i="38" a="1"/>
  <c r="AA24" i="38" s="1"/>
  <c r="Z24" i="38" a="1"/>
  <c r="Z24" i="38" s="1"/>
  <c r="AE23" i="38" a="1"/>
  <c r="AE23" i="38" s="1"/>
  <c r="AD23" i="38" a="1"/>
  <c r="AD23" i="38" s="1"/>
  <c r="AC23" i="38" a="1"/>
  <c r="AC23" i="38" s="1"/>
  <c r="AB23" i="38" a="1"/>
  <c r="AB23" i="38" s="1"/>
  <c r="AA23" i="38" a="1"/>
  <c r="AA23" i="38" s="1"/>
  <c r="Z23" i="38" a="1"/>
  <c r="Z23" i="38" s="1"/>
  <c r="AE22" i="38" a="1"/>
  <c r="AE22" i="38" s="1"/>
  <c r="AD22" i="38" a="1"/>
  <c r="AD22" i="38" s="1"/>
  <c r="AC22" i="38" a="1"/>
  <c r="AC22" i="38" s="1"/>
  <c r="AB22" i="38" a="1"/>
  <c r="AB22" i="38" s="1"/>
  <c r="AA22" i="38" a="1"/>
  <c r="AA22" i="38" s="1"/>
  <c r="Z22" i="38" a="1"/>
  <c r="Z22" i="38" s="1"/>
  <c r="AE21" i="38" a="1"/>
  <c r="AE21" i="38" s="1"/>
  <c r="AD21" i="38" a="1"/>
  <c r="AD21" i="38" s="1"/>
  <c r="AC21" i="38" a="1"/>
  <c r="AC21" i="38" s="1"/>
  <c r="AB21" i="38" a="1"/>
  <c r="AB21" i="38" s="1"/>
  <c r="AA21" i="38" a="1"/>
  <c r="AA21" i="38" s="1"/>
  <c r="Z21" i="38" a="1"/>
  <c r="Z21" i="38" s="1"/>
  <c r="AE20" i="38" a="1"/>
  <c r="AE20" i="38" s="1"/>
  <c r="AD20" i="38" a="1"/>
  <c r="AD20" i="38" s="1"/>
  <c r="AC20" i="38" a="1"/>
  <c r="AC20" i="38" s="1"/>
  <c r="AB20" i="38" a="1"/>
  <c r="AB20" i="38" s="1"/>
  <c r="AA20" i="38" a="1"/>
  <c r="AA20" i="38" s="1"/>
  <c r="Z20" i="38" a="1"/>
  <c r="Z20" i="38" s="1"/>
  <c r="AE19" i="38" a="1"/>
  <c r="AE19" i="38" s="1"/>
  <c r="AC19" i="38" a="1"/>
  <c r="AC19" i="38" s="1"/>
  <c r="AB19" i="38" a="1"/>
  <c r="AB19" i="38" s="1"/>
  <c r="AA19" i="38" a="1"/>
  <c r="AA19" i="38" s="1"/>
  <c r="Z19" i="38" a="1"/>
  <c r="Z19" i="38" s="1"/>
  <c r="AE18" i="38" a="1"/>
  <c r="AE18" i="38" s="1"/>
  <c r="AC18" i="38" a="1"/>
  <c r="AC18" i="38" s="1"/>
  <c r="AB18" i="38" a="1"/>
  <c r="AB18" i="38" s="1"/>
  <c r="AA18" i="38" a="1"/>
  <c r="AA18" i="38" s="1"/>
  <c r="AE17" i="38" a="1"/>
  <c r="AE17" i="38" s="1"/>
  <c r="AC17" i="38" a="1"/>
  <c r="AC17" i="38" s="1"/>
  <c r="AB17" i="38" a="1"/>
  <c r="AB17" i="38" s="1"/>
  <c r="AA17" i="38" a="1"/>
  <c r="AA17" i="38" s="1"/>
  <c r="AE16" i="38" a="1"/>
  <c r="AE16" i="38" s="1"/>
  <c r="AC16" i="38" a="1"/>
  <c r="AC16" i="38" s="1"/>
  <c r="AB16" i="38" a="1"/>
  <c r="AB16" i="38" s="1"/>
  <c r="AA16" i="38" a="1"/>
  <c r="AA16" i="38" s="1"/>
  <c r="AE15" i="38" a="1"/>
  <c r="AE15" i="38" s="1"/>
  <c r="AC15" i="38" a="1"/>
  <c r="AC15" i="38" s="1"/>
  <c r="AB15" i="38" a="1"/>
  <c r="AB15" i="38" s="1"/>
  <c r="AA15" i="38" a="1"/>
  <c r="AA15" i="38" s="1"/>
  <c r="AE14" i="38" a="1"/>
  <c r="AE14" i="38" s="1"/>
  <c r="AD14" i="38" a="1"/>
  <c r="AD14" i="38" s="1"/>
  <c r="AC14" i="38" a="1"/>
  <c r="AC14" i="38" s="1"/>
  <c r="AB14" i="38" a="1"/>
  <c r="AB14" i="38" s="1"/>
  <c r="AA14" i="38" a="1"/>
  <c r="AA14" i="38" s="1"/>
  <c r="AE13" i="38" a="1"/>
  <c r="AE13" i="38" s="1"/>
  <c r="AD13" i="38" a="1"/>
  <c r="AD13" i="38" s="1"/>
  <c r="AC13" i="38" a="1"/>
  <c r="AC13" i="38" s="1"/>
  <c r="AB13" i="38" a="1"/>
  <c r="AB13" i="38" s="1"/>
  <c r="AA13" i="38" a="1"/>
  <c r="AA13" i="38" s="1"/>
  <c r="Z13" i="38" a="1"/>
  <c r="Z13" i="38" s="1"/>
  <c r="AE12" i="38" a="1"/>
  <c r="AE12" i="38" s="1"/>
  <c r="AD12" i="38" a="1"/>
  <c r="AD12" i="38" s="1"/>
  <c r="AC12" i="38" a="1"/>
  <c r="AC12" i="38" s="1"/>
  <c r="AB12" i="38" a="1"/>
  <c r="AB12" i="38" s="1"/>
  <c r="AA12" i="38" a="1"/>
  <c r="AA12" i="38" s="1"/>
  <c r="Z12" i="38" a="1"/>
  <c r="Z12" i="38" s="1"/>
  <c r="AE11" i="38" a="1"/>
  <c r="AE11" i="38" s="1"/>
  <c r="AD11" i="38" a="1"/>
  <c r="AD11" i="38" s="1"/>
  <c r="AC11" i="38" a="1"/>
  <c r="AC11" i="38" s="1"/>
  <c r="AB11" i="38" a="1"/>
  <c r="AB11" i="38" s="1"/>
  <c r="AA11" i="38" a="1"/>
  <c r="AA11" i="38" s="1"/>
  <c r="Z11" i="38" a="1"/>
  <c r="Z11" i="38" s="1"/>
  <c r="AE10" i="38" a="1"/>
  <c r="AE10" i="38" s="1"/>
  <c r="AD10" i="38" a="1"/>
  <c r="AD10" i="38" s="1"/>
  <c r="AC10" i="38" a="1"/>
  <c r="AC10" i="38" s="1"/>
  <c r="AB10" i="38" a="1"/>
  <c r="AB10" i="38" s="1"/>
  <c r="AA10" i="38" a="1"/>
  <c r="AA10" i="38" s="1"/>
  <c r="Z10" i="38" a="1"/>
  <c r="Z10" i="38" s="1"/>
  <c r="AE9" i="38" a="1"/>
  <c r="AE9" i="38" s="1"/>
  <c r="AD9" i="38" a="1"/>
  <c r="AD9" i="38" s="1"/>
  <c r="AC9" i="38" a="1"/>
  <c r="AC9" i="38" s="1"/>
  <c r="AB9" i="38" a="1"/>
  <c r="AB9" i="38" s="1"/>
  <c r="AA9" i="38" a="1"/>
  <c r="AA9" i="38" s="1"/>
  <c r="Z9" i="38" a="1"/>
  <c r="Z9" i="38" s="1"/>
  <c r="AE8" i="38" a="1"/>
  <c r="AE8" i="38" s="1"/>
  <c r="AD8" i="38" a="1"/>
  <c r="AD8" i="38" s="1"/>
  <c r="AC8" i="38" a="1"/>
  <c r="AC8" i="38" s="1"/>
  <c r="AB8" i="38" a="1"/>
  <c r="AB8" i="38" s="1"/>
  <c r="AA8" i="38" a="1"/>
  <c r="AA8" i="38" s="1"/>
  <c r="Z8" i="38" a="1"/>
  <c r="Z8" i="38" s="1"/>
  <c r="AE7" i="38" a="1"/>
  <c r="AE7" i="38" s="1"/>
  <c r="AD7" i="38" a="1"/>
  <c r="AD7" i="38" s="1"/>
  <c r="AC7" i="38" a="1"/>
  <c r="AC7" i="38" s="1"/>
  <c r="AB7" i="38" a="1"/>
  <c r="AB7" i="38" s="1"/>
  <c r="AA7" i="38" a="1"/>
  <c r="AA7" i="38" s="1"/>
  <c r="Z7" i="38" a="1"/>
  <c r="Z7" i="38" s="1"/>
  <c r="AE6" i="38" a="1"/>
  <c r="AE6" i="38" s="1"/>
  <c r="AD6" i="38" a="1"/>
  <c r="AD6" i="38" s="1"/>
  <c r="AC6" i="38" a="1"/>
  <c r="AC6" i="38" s="1"/>
  <c r="AB6" i="38" a="1"/>
  <c r="AB6" i="38" s="1"/>
  <c r="AA6" i="38" a="1"/>
  <c r="AA6" i="38" s="1"/>
  <c r="Z6" i="38" a="1"/>
  <c r="Z6" i="38" s="1"/>
  <c r="AE5" i="38" a="1"/>
  <c r="AE5" i="38" s="1"/>
  <c r="AD5" i="38" a="1"/>
  <c r="AD5" i="38" s="1"/>
  <c r="AC5" i="38" a="1"/>
  <c r="AC5" i="38" s="1"/>
  <c r="AB5" i="38" a="1"/>
  <c r="AB5" i="38" s="1"/>
  <c r="AA5" i="38" a="1"/>
  <c r="AA5" i="38" s="1"/>
  <c r="Z5" i="38" a="1"/>
  <c r="Z5" i="38" s="1"/>
  <c r="AE4" i="38" a="1"/>
  <c r="AE4" i="38" s="1"/>
  <c r="AD4" i="38" a="1"/>
  <c r="AD4" i="38" s="1"/>
  <c r="AC4" i="38" a="1"/>
  <c r="AC4" i="38" s="1"/>
  <c r="AB4" i="38" a="1"/>
  <c r="AB4" i="38" s="1"/>
  <c r="AA4" i="38" a="1"/>
  <c r="AA4" i="38" s="1"/>
  <c r="AM1" i="21"/>
  <c r="AL1" i="21"/>
  <c r="AK1" i="21"/>
  <c r="AJ1" i="21"/>
  <c r="AI1" i="21"/>
  <c r="AH1" i="21"/>
  <c r="AM1" i="22"/>
  <c r="AL1" i="22"/>
  <c r="AK1" i="22"/>
  <c r="AJ1" i="22"/>
  <c r="AI1" i="22"/>
  <c r="AH1" i="22"/>
  <c r="AM1" i="13"/>
  <c r="AL1" i="13"/>
  <c r="AK1" i="13"/>
  <c r="AJ1" i="13"/>
  <c r="AI1" i="13"/>
  <c r="AH1" i="13"/>
  <c r="AM1" i="39"/>
  <c r="AL1" i="39"/>
  <c r="AK1" i="39"/>
  <c r="AJ1" i="39"/>
  <c r="AI1" i="39"/>
  <c r="AH1" i="39"/>
  <c r="AE103" i="39" l="1" a="1"/>
  <c r="AE103" i="39" s="1"/>
  <c r="AD103" i="39" a="1"/>
  <c r="AD103" i="39" s="1"/>
  <c r="AC103" i="39" a="1"/>
  <c r="AC103" i="39" s="1"/>
  <c r="AB103" i="39" a="1"/>
  <c r="AB103" i="39" s="1"/>
  <c r="AA103" i="39" a="1"/>
  <c r="AA103" i="39" s="1"/>
  <c r="Z103" i="39" a="1"/>
  <c r="Z103" i="39" s="1"/>
  <c r="AE102" i="39" a="1"/>
  <c r="AE102" i="39" s="1"/>
  <c r="AD102" i="39" a="1"/>
  <c r="AD102" i="39" s="1"/>
  <c r="AC102" i="39" a="1"/>
  <c r="AC102" i="39" s="1"/>
  <c r="AB102" i="39" a="1"/>
  <c r="AB102" i="39" s="1"/>
  <c r="AA102" i="39" a="1"/>
  <c r="AA102" i="39" s="1"/>
  <c r="Z102" i="39" a="1"/>
  <c r="Z102" i="39" s="1"/>
  <c r="AE101" i="39" a="1"/>
  <c r="AE101" i="39" s="1"/>
  <c r="AD101" i="39" a="1"/>
  <c r="AD101" i="39" s="1"/>
  <c r="AC101" i="39" a="1"/>
  <c r="AC101" i="39" s="1"/>
  <c r="AB101" i="39" a="1"/>
  <c r="AB101" i="39" s="1"/>
  <c r="AA101" i="39" a="1"/>
  <c r="AA101" i="39" s="1"/>
  <c r="Z101" i="39" a="1"/>
  <c r="Z101" i="39" s="1"/>
  <c r="AE100" i="39" a="1"/>
  <c r="AE100" i="39" s="1"/>
  <c r="AD100" i="39" a="1"/>
  <c r="AD100" i="39" s="1"/>
  <c r="AC100" i="39" a="1"/>
  <c r="AC100" i="39" s="1"/>
  <c r="AB100" i="39" a="1"/>
  <c r="AB100" i="39" s="1"/>
  <c r="AA100" i="39" a="1"/>
  <c r="AA100" i="39" s="1"/>
  <c r="Z100" i="39" a="1"/>
  <c r="Z100" i="39" s="1"/>
  <c r="AE99" i="39" a="1"/>
  <c r="AE99" i="39" s="1"/>
  <c r="AD99" i="39" a="1"/>
  <c r="AD99" i="39" s="1"/>
  <c r="AC99" i="39" a="1"/>
  <c r="AC99" i="39" s="1"/>
  <c r="AB99" i="39" a="1"/>
  <c r="AB99" i="39" s="1"/>
  <c r="AA99" i="39" a="1"/>
  <c r="AA99" i="39" s="1"/>
  <c r="Z99" i="39" a="1"/>
  <c r="Z99" i="39" s="1"/>
  <c r="AE98" i="39" a="1"/>
  <c r="AE98" i="39" s="1"/>
  <c r="AD98" i="39" a="1"/>
  <c r="AD98" i="39" s="1"/>
  <c r="AC98" i="39" a="1"/>
  <c r="AC98" i="39" s="1"/>
  <c r="AB98" i="39" a="1"/>
  <c r="AB98" i="39" s="1"/>
  <c r="AA98" i="39" a="1"/>
  <c r="AA98" i="39" s="1"/>
  <c r="Z98" i="39" a="1"/>
  <c r="Z98" i="39" s="1"/>
  <c r="AE97" i="39" a="1"/>
  <c r="AE97" i="39" s="1"/>
  <c r="AD97" i="39" a="1"/>
  <c r="AD97" i="39" s="1"/>
  <c r="AC97" i="39" a="1"/>
  <c r="AC97" i="39" s="1"/>
  <c r="AB97" i="39" a="1"/>
  <c r="AB97" i="39" s="1"/>
  <c r="AA97" i="39" a="1"/>
  <c r="AA97" i="39" s="1"/>
  <c r="Z97" i="39" a="1"/>
  <c r="Z97" i="39" s="1"/>
  <c r="AE96" i="39" a="1"/>
  <c r="AE96" i="39" s="1"/>
  <c r="AD96" i="39" a="1"/>
  <c r="AD96" i="39" s="1"/>
  <c r="AC96" i="39" a="1"/>
  <c r="AC96" i="39" s="1"/>
  <c r="AB96" i="39" a="1"/>
  <c r="AB96" i="39" s="1"/>
  <c r="AA96" i="39" a="1"/>
  <c r="AA96" i="39" s="1"/>
  <c r="Z96" i="39" a="1"/>
  <c r="Z96" i="39" s="1"/>
  <c r="AE95" i="39" a="1"/>
  <c r="AE95" i="39" s="1"/>
  <c r="AD95" i="39" a="1"/>
  <c r="AD95" i="39" s="1"/>
  <c r="AC95" i="39" a="1"/>
  <c r="AC95" i="39" s="1"/>
  <c r="AB95" i="39" a="1"/>
  <c r="AB95" i="39" s="1"/>
  <c r="AA95" i="39" a="1"/>
  <c r="AA95" i="39" s="1"/>
  <c r="Z95" i="39" a="1"/>
  <c r="Z95" i="39" s="1"/>
  <c r="AE94" i="39" a="1"/>
  <c r="AE94" i="39" s="1"/>
  <c r="AD94" i="39" a="1"/>
  <c r="AD94" i="39" s="1"/>
  <c r="AC94" i="39" a="1"/>
  <c r="AC94" i="39" s="1"/>
  <c r="AB94" i="39" a="1"/>
  <c r="AB94" i="39" s="1"/>
  <c r="AA94" i="39" a="1"/>
  <c r="AA94" i="39" s="1"/>
  <c r="Z94" i="39" a="1"/>
  <c r="Z94" i="39" s="1"/>
  <c r="AE93" i="39" a="1"/>
  <c r="AE93" i="39" s="1"/>
  <c r="AD93" i="39" a="1"/>
  <c r="AD93" i="39" s="1"/>
  <c r="AC93" i="39" a="1"/>
  <c r="AC93" i="39" s="1"/>
  <c r="AB93" i="39" a="1"/>
  <c r="AB93" i="39" s="1"/>
  <c r="AA93" i="39" a="1"/>
  <c r="AA93" i="39" s="1"/>
  <c r="Z93" i="39" a="1"/>
  <c r="Z93" i="39" s="1"/>
  <c r="AE92" i="39" a="1"/>
  <c r="AE92" i="39" s="1"/>
  <c r="AD92" i="39" a="1"/>
  <c r="AD92" i="39" s="1"/>
  <c r="AC92" i="39" a="1"/>
  <c r="AC92" i="39" s="1"/>
  <c r="AB92" i="39" a="1"/>
  <c r="AB92" i="39" s="1"/>
  <c r="AA92" i="39" a="1"/>
  <c r="AA92" i="39" s="1"/>
  <c r="Z92" i="39" a="1"/>
  <c r="Z92" i="39" s="1"/>
  <c r="AE91" i="39" a="1"/>
  <c r="AE91" i="39" s="1"/>
  <c r="AD91" i="39" a="1"/>
  <c r="AD91" i="39" s="1"/>
  <c r="AC91" i="39" a="1"/>
  <c r="AC91" i="39" s="1"/>
  <c r="AB91" i="39" a="1"/>
  <c r="AB91" i="39" s="1"/>
  <c r="AA91" i="39" a="1"/>
  <c r="AA91" i="39" s="1"/>
  <c r="Z91" i="39" a="1"/>
  <c r="Z91" i="39" s="1"/>
  <c r="AE90" i="39" a="1"/>
  <c r="AE90" i="39" s="1"/>
  <c r="AD90" i="39" a="1"/>
  <c r="AD90" i="39" s="1"/>
  <c r="AC90" i="39" a="1"/>
  <c r="AC90" i="39" s="1"/>
  <c r="AB90" i="39" a="1"/>
  <c r="AB90" i="39" s="1"/>
  <c r="AA90" i="39" a="1"/>
  <c r="AA90" i="39" s="1"/>
  <c r="Z90" i="39" a="1"/>
  <c r="Z90" i="39" s="1"/>
  <c r="AE89" i="39" a="1"/>
  <c r="AE89" i="39" s="1"/>
  <c r="AD89" i="39" a="1"/>
  <c r="AD89" i="39" s="1"/>
  <c r="AC89" i="39" a="1"/>
  <c r="AC89" i="39" s="1"/>
  <c r="AB89" i="39" a="1"/>
  <c r="AB89" i="39" s="1"/>
  <c r="AA89" i="39" a="1"/>
  <c r="AA89" i="39" s="1"/>
  <c r="Z89" i="39" a="1"/>
  <c r="Z89" i="39" s="1"/>
  <c r="AE88" i="39" a="1"/>
  <c r="AE88" i="39" s="1"/>
  <c r="AD88" i="39" a="1"/>
  <c r="AD88" i="39" s="1"/>
  <c r="AC88" i="39" a="1"/>
  <c r="AC88" i="39" s="1"/>
  <c r="AB88" i="39" a="1"/>
  <c r="AB88" i="39" s="1"/>
  <c r="AA88" i="39" a="1"/>
  <c r="AA88" i="39" s="1"/>
  <c r="Z88" i="39" a="1"/>
  <c r="Z88" i="39" s="1"/>
  <c r="AE87" i="39" a="1"/>
  <c r="AE87" i="39" s="1"/>
  <c r="AD87" i="39" a="1"/>
  <c r="AD87" i="39" s="1"/>
  <c r="AC87" i="39" a="1"/>
  <c r="AC87" i="39" s="1"/>
  <c r="AB87" i="39" a="1"/>
  <c r="AB87" i="39" s="1"/>
  <c r="AA87" i="39" a="1"/>
  <c r="AA87" i="39" s="1"/>
  <c r="Z87" i="39" a="1"/>
  <c r="Z87" i="39" s="1"/>
  <c r="AE86" i="39" a="1"/>
  <c r="AE86" i="39" s="1"/>
  <c r="AD86" i="39" a="1"/>
  <c r="AD86" i="39" s="1"/>
  <c r="AC86" i="39" a="1"/>
  <c r="AC86" i="39" s="1"/>
  <c r="AB86" i="39" a="1"/>
  <c r="AB86" i="39" s="1"/>
  <c r="AA86" i="39" a="1"/>
  <c r="AA86" i="39" s="1"/>
  <c r="Z86" i="39" a="1"/>
  <c r="Z86" i="39" s="1"/>
  <c r="AE85" i="39" a="1"/>
  <c r="AE85" i="39" s="1"/>
  <c r="AD85" i="39" a="1"/>
  <c r="AD85" i="39" s="1"/>
  <c r="AB85" i="39" a="1"/>
  <c r="AB85" i="39" s="1"/>
  <c r="AA85" i="39" a="1"/>
  <c r="AA85" i="39" s="1"/>
  <c r="Z85" i="39" a="1"/>
  <c r="Z85" i="39" s="1"/>
  <c r="AE84" i="39" a="1"/>
  <c r="AE84" i="39" s="1"/>
  <c r="AD84" i="39" a="1"/>
  <c r="AD84" i="39" s="1"/>
  <c r="AB84" i="39" a="1"/>
  <c r="AB84" i="39" s="1"/>
  <c r="AA84" i="39" a="1"/>
  <c r="AA84" i="39" s="1"/>
  <c r="Z84" i="39" a="1"/>
  <c r="Z84" i="39" s="1"/>
  <c r="AE83" i="39" a="1"/>
  <c r="AE83" i="39" s="1"/>
  <c r="AD83" i="39" a="1"/>
  <c r="AD83" i="39" s="1"/>
  <c r="AB83" i="39" a="1"/>
  <c r="AB83" i="39" s="1"/>
  <c r="AA83" i="39" a="1"/>
  <c r="AA83" i="39" s="1"/>
  <c r="Z83" i="39" a="1"/>
  <c r="Z83" i="39" s="1"/>
  <c r="AE82" i="39" a="1"/>
  <c r="AE82" i="39" s="1"/>
  <c r="AD82" i="39" a="1"/>
  <c r="AD82" i="39" s="1"/>
  <c r="AB82" i="39" a="1"/>
  <c r="AB82" i="39" s="1"/>
  <c r="AA82" i="39" a="1"/>
  <c r="AA82" i="39" s="1"/>
  <c r="Z82" i="39" a="1"/>
  <c r="Z82" i="39" s="1"/>
  <c r="AE81" i="39" a="1"/>
  <c r="AE81" i="39" s="1"/>
  <c r="AD81" i="39" a="1"/>
  <c r="AD81" i="39" s="1"/>
  <c r="AB81" i="39" a="1"/>
  <c r="AB81" i="39" s="1"/>
  <c r="AA81" i="39" a="1"/>
  <c r="AA81" i="39" s="1"/>
  <c r="Z81" i="39" a="1"/>
  <c r="Z81" i="39" s="1"/>
  <c r="AE80" i="39" a="1"/>
  <c r="AE80" i="39" s="1"/>
  <c r="AD80" i="39" a="1"/>
  <c r="AD80" i="39" s="1"/>
  <c r="AC80" i="39" a="1"/>
  <c r="AC80" i="39" s="1"/>
  <c r="AB80" i="39" a="1"/>
  <c r="AB80" i="39" s="1"/>
  <c r="AA80" i="39" a="1"/>
  <c r="AA80" i="39" s="1"/>
  <c r="Z80" i="39" a="1"/>
  <c r="Z80" i="39" s="1"/>
  <c r="AE79" i="39" a="1"/>
  <c r="AE79" i="39" s="1"/>
  <c r="AD79" i="39" a="1"/>
  <c r="AD79" i="39" s="1"/>
  <c r="AC79" i="39" a="1"/>
  <c r="AC79" i="39" s="1"/>
  <c r="AB79" i="39" a="1"/>
  <c r="AB79" i="39" s="1"/>
  <c r="AA79" i="39" a="1"/>
  <c r="AA79" i="39" s="1"/>
  <c r="Z79" i="39" a="1"/>
  <c r="Z79" i="39" s="1"/>
  <c r="AE78" i="39" a="1"/>
  <c r="AE78" i="39" s="1"/>
  <c r="AD78" i="39" a="1"/>
  <c r="AD78" i="39" s="1"/>
  <c r="AC78" i="39" a="1"/>
  <c r="AC78" i="39" s="1"/>
  <c r="AB78" i="39" a="1"/>
  <c r="AB78" i="39" s="1"/>
  <c r="AA78" i="39" a="1"/>
  <c r="AA78" i="39" s="1"/>
  <c r="Z78" i="39" a="1"/>
  <c r="Z78" i="39" s="1"/>
  <c r="AE77" i="39" a="1"/>
  <c r="AE77" i="39" s="1"/>
  <c r="AD77" i="39" a="1"/>
  <c r="AD77" i="39" s="1"/>
  <c r="AC77" i="39" a="1"/>
  <c r="AC77" i="39" s="1"/>
  <c r="AB77" i="39" a="1"/>
  <c r="AB77" i="39" s="1"/>
  <c r="AA77" i="39" a="1"/>
  <c r="AA77" i="39" s="1"/>
  <c r="Z77" i="39" a="1"/>
  <c r="Z77" i="39" s="1"/>
  <c r="AE76" i="39" a="1"/>
  <c r="AE76" i="39" s="1"/>
  <c r="AD76" i="39" a="1"/>
  <c r="AD76" i="39" s="1"/>
  <c r="AC76" i="39" a="1"/>
  <c r="AC76" i="39" s="1"/>
  <c r="AB76" i="39" a="1"/>
  <c r="AB76" i="39" s="1"/>
  <c r="AA76" i="39" a="1"/>
  <c r="AA76" i="39" s="1"/>
  <c r="Z76" i="39" a="1"/>
  <c r="Z76" i="39" s="1"/>
  <c r="AE75" i="39" a="1"/>
  <c r="AE75" i="39" s="1"/>
  <c r="AD75" i="39" a="1"/>
  <c r="AD75" i="39" s="1"/>
  <c r="AC75" i="39" a="1"/>
  <c r="AC75" i="39" s="1"/>
  <c r="AB75" i="39" a="1"/>
  <c r="AB75" i="39" s="1"/>
  <c r="AA75" i="39" a="1"/>
  <c r="AA75" i="39" s="1"/>
  <c r="Z75" i="39" a="1"/>
  <c r="Z75" i="39" s="1"/>
  <c r="AE74" i="39" a="1"/>
  <c r="AE74" i="39" s="1"/>
  <c r="AD74" i="39" a="1"/>
  <c r="AD74" i="39" s="1"/>
  <c r="AC74" i="39" a="1"/>
  <c r="AC74" i="39" s="1"/>
  <c r="AB74" i="39" a="1"/>
  <c r="AB74" i="39" s="1"/>
  <c r="AA74" i="39" a="1"/>
  <c r="AA74" i="39" s="1"/>
  <c r="Z74" i="39" a="1"/>
  <c r="Z74" i="39" s="1"/>
  <c r="AE73" i="39" a="1"/>
  <c r="AE73" i="39" s="1"/>
  <c r="AD73" i="39" a="1"/>
  <c r="AD73" i="39" s="1"/>
  <c r="AC73" i="39" a="1"/>
  <c r="AC73" i="39" s="1"/>
  <c r="AB73" i="39" a="1"/>
  <c r="AB73" i="39" s="1"/>
  <c r="AA73" i="39" a="1"/>
  <c r="AA73" i="39" s="1"/>
  <c r="Z73" i="39" a="1"/>
  <c r="Z73" i="39" s="1"/>
  <c r="AE72" i="39" a="1"/>
  <c r="AE72" i="39" s="1"/>
  <c r="AD72" i="39" a="1"/>
  <c r="AD72" i="39" s="1"/>
  <c r="AC72" i="39" a="1"/>
  <c r="AC72" i="39" s="1"/>
  <c r="AB72" i="39" a="1"/>
  <c r="AB72" i="39" s="1"/>
  <c r="AA72" i="39" a="1"/>
  <c r="AA72" i="39" s="1"/>
  <c r="Z72" i="39" a="1"/>
  <c r="Z72" i="39" s="1"/>
  <c r="AE71" i="39" a="1"/>
  <c r="AE71" i="39" s="1"/>
  <c r="AD71" i="39" a="1"/>
  <c r="AD71" i="39" s="1"/>
  <c r="AC71" i="39" a="1"/>
  <c r="AC71" i="39" s="1"/>
  <c r="AB71" i="39" a="1"/>
  <c r="AB71" i="39" s="1"/>
  <c r="AA71" i="39" a="1"/>
  <c r="AA71" i="39" s="1"/>
  <c r="Z71" i="39" a="1"/>
  <c r="Z71" i="39" s="1"/>
  <c r="AE70" i="39" a="1"/>
  <c r="AE70" i="39" s="1"/>
  <c r="AD70" i="39" a="1"/>
  <c r="AD70" i="39" s="1"/>
  <c r="AC70" i="39" a="1"/>
  <c r="AC70" i="39" s="1"/>
  <c r="AB70" i="39" a="1"/>
  <c r="AB70" i="39" s="1"/>
  <c r="AA70" i="39" a="1"/>
  <c r="AA70" i="39" s="1"/>
  <c r="Z70" i="39" a="1"/>
  <c r="Z70" i="39" s="1"/>
  <c r="AE69" i="39" a="1"/>
  <c r="AE69" i="39" s="1"/>
  <c r="AD69" i="39" a="1"/>
  <c r="AD69" i="39" s="1"/>
  <c r="AC69" i="39" a="1"/>
  <c r="AC69" i="39" s="1"/>
  <c r="AB69" i="39" a="1"/>
  <c r="AB69" i="39" s="1"/>
  <c r="AA69" i="39" a="1"/>
  <c r="AA69" i="39" s="1"/>
  <c r="Z69" i="39" a="1"/>
  <c r="Z69" i="39" s="1"/>
  <c r="AE68" i="39" a="1"/>
  <c r="AE68" i="39" s="1"/>
  <c r="AD68" i="39" a="1"/>
  <c r="AD68" i="39" s="1"/>
  <c r="AC68" i="39" a="1"/>
  <c r="AC68" i="39" s="1"/>
  <c r="AB68" i="39" a="1"/>
  <c r="AB68" i="39" s="1"/>
  <c r="AA68" i="39" a="1"/>
  <c r="AA68" i="39" s="1"/>
  <c r="Z68" i="39" a="1"/>
  <c r="Z68" i="39" s="1"/>
  <c r="AE67" i="39" a="1"/>
  <c r="AE67" i="39" s="1"/>
  <c r="AD67" i="39" a="1"/>
  <c r="AD67" i="39" s="1"/>
  <c r="AC67" i="39" a="1"/>
  <c r="AC67" i="39" s="1"/>
  <c r="AB67" i="39" a="1"/>
  <c r="AB67" i="39" s="1"/>
  <c r="AA67" i="39" a="1"/>
  <c r="AA67" i="39" s="1"/>
  <c r="Z67" i="39" a="1"/>
  <c r="Z67" i="39" s="1"/>
  <c r="AE66" i="39" a="1"/>
  <c r="AE66" i="39" s="1"/>
  <c r="AD66" i="39" a="1"/>
  <c r="AD66" i="39" s="1"/>
  <c r="AC66" i="39" a="1"/>
  <c r="AC66" i="39" s="1"/>
  <c r="AB66" i="39" a="1"/>
  <c r="AB66" i="39" s="1"/>
  <c r="AA66" i="39" a="1"/>
  <c r="AA66" i="39" s="1"/>
  <c r="Z66" i="39" a="1"/>
  <c r="Z66" i="39" s="1"/>
  <c r="AE65" i="39" a="1"/>
  <c r="AE65" i="39" s="1"/>
  <c r="AD65" i="39" a="1"/>
  <c r="AD65" i="39" s="1"/>
  <c r="AC65" i="39" a="1"/>
  <c r="AC65" i="39" s="1"/>
  <c r="AB65" i="39" a="1"/>
  <c r="AB65" i="39" s="1"/>
  <c r="AA65" i="39" a="1"/>
  <c r="AA65" i="39" s="1"/>
  <c r="Z65" i="39" a="1"/>
  <c r="Z65" i="39" s="1"/>
  <c r="AE64" i="39" a="1"/>
  <c r="AE64" i="39" s="1"/>
  <c r="AD64" i="39" a="1"/>
  <c r="AD64" i="39" s="1"/>
  <c r="AC64" i="39" a="1"/>
  <c r="AC64" i="39" s="1"/>
  <c r="AB64" i="39" a="1"/>
  <c r="AB64" i="39" s="1"/>
  <c r="AA64" i="39" a="1"/>
  <c r="AA64" i="39" s="1"/>
  <c r="Z64" i="39" a="1"/>
  <c r="Z64" i="39" s="1"/>
  <c r="AE63" i="39" a="1"/>
  <c r="AE63" i="39" s="1"/>
  <c r="AD63" i="39" a="1"/>
  <c r="AD63" i="39" s="1"/>
  <c r="AC63" i="39" a="1"/>
  <c r="AC63" i="39" s="1"/>
  <c r="AB63" i="39" a="1"/>
  <c r="AB63" i="39" s="1"/>
  <c r="AA63" i="39" a="1"/>
  <c r="AA63" i="39" s="1"/>
  <c r="Z63" i="39" a="1"/>
  <c r="Z63" i="39" s="1"/>
  <c r="AE62" i="39" a="1"/>
  <c r="AE62" i="39" s="1"/>
  <c r="AD62" i="39" a="1"/>
  <c r="AD62" i="39" s="1"/>
  <c r="AC62" i="39" a="1"/>
  <c r="AC62" i="39" s="1"/>
  <c r="AB62" i="39" a="1"/>
  <c r="AB62" i="39" s="1"/>
  <c r="AA62" i="39" a="1"/>
  <c r="AA62" i="39" s="1"/>
  <c r="Z62" i="39" a="1"/>
  <c r="Z62" i="39" s="1"/>
  <c r="AE61" i="39" a="1"/>
  <c r="AE61" i="39" s="1"/>
  <c r="AD61" i="39" a="1"/>
  <c r="AD61" i="39" s="1"/>
  <c r="AC61" i="39" a="1"/>
  <c r="AC61" i="39" s="1"/>
  <c r="AB61" i="39" a="1"/>
  <c r="AB61" i="39" s="1"/>
  <c r="AA61" i="39" a="1"/>
  <c r="AA61" i="39" s="1"/>
  <c r="Z61" i="39" a="1"/>
  <c r="Z61" i="39" s="1"/>
  <c r="AE60" i="39" a="1"/>
  <c r="AE60" i="39" s="1"/>
  <c r="AD60" i="39" a="1"/>
  <c r="AD60" i="39" s="1"/>
  <c r="AC60" i="39" a="1"/>
  <c r="AC60" i="39" s="1"/>
  <c r="AB60" i="39" a="1"/>
  <c r="AB60" i="39" s="1"/>
  <c r="AA60" i="39" a="1"/>
  <c r="AA60" i="39" s="1"/>
  <c r="Z60" i="39" a="1"/>
  <c r="Z60" i="39" s="1"/>
  <c r="AE59" i="39" a="1"/>
  <c r="AE59" i="39" s="1"/>
  <c r="AD59" i="39" a="1"/>
  <c r="AD59" i="39" s="1"/>
  <c r="AC59" i="39" a="1"/>
  <c r="AC59" i="39" s="1"/>
  <c r="AB59" i="39" a="1"/>
  <c r="AB59" i="39" s="1"/>
  <c r="AA59" i="39" a="1"/>
  <c r="AA59" i="39" s="1"/>
  <c r="Z59" i="39" a="1"/>
  <c r="Z59" i="39" s="1"/>
  <c r="AE58" i="39" a="1"/>
  <c r="AE58" i="39" s="1"/>
  <c r="AD58" i="39" a="1"/>
  <c r="AD58" i="39" s="1"/>
  <c r="AC58" i="39" a="1"/>
  <c r="AC58" i="39" s="1"/>
  <c r="AB58" i="39" a="1"/>
  <c r="AB58" i="39" s="1"/>
  <c r="AA58" i="39" a="1"/>
  <c r="AA58" i="39" s="1"/>
  <c r="Z58" i="39" a="1"/>
  <c r="Z58" i="39" s="1"/>
  <c r="AE57" i="39" a="1"/>
  <c r="AE57" i="39" s="1"/>
  <c r="AD57" i="39" a="1"/>
  <c r="AD57" i="39" s="1"/>
  <c r="AC57" i="39" a="1"/>
  <c r="AC57" i="39" s="1"/>
  <c r="AB57" i="39" a="1"/>
  <c r="AB57" i="39" s="1"/>
  <c r="AA57" i="39" a="1"/>
  <c r="AA57" i="39" s="1"/>
  <c r="Z57" i="39" a="1"/>
  <c r="Z57" i="39" s="1"/>
  <c r="AE56" i="39" a="1"/>
  <c r="AE56" i="39" s="1"/>
  <c r="AD56" i="39" a="1"/>
  <c r="AD56" i="39" s="1"/>
  <c r="AC56" i="39" a="1"/>
  <c r="AC56" i="39" s="1"/>
  <c r="AB56" i="39" a="1"/>
  <c r="AB56" i="39" s="1"/>
  <c r="AA56" i="39" a="1"/>
  <c r="AA56" i="39" s="1"/>
  <c r="Z56" i="39" a="1"/>
  <c r="Z56" i="39" s="1"/>
  <c r="AE55" i="39" a="1"/>
  <c r="AE55" i="39" s="1"/>
  <c r="AD55" i="39" a="1"/>
  <c r="AD55" i="39" s="1"/>
  <c r="AC55" i="39" a="1"/>
  <c r="AC55" i="39" s="1"/>
  <c r="AB55" i="39" a="1"/>
  <c r="AB55" i="39" s="1"/>
  <c r="AA55" i="39" a="1"/>
  <c r="AA55" i="39" s="1"/>
  <c r="Z55" i="39" a="1"/>
  <c r="Z55" i="39" s="1"/>
  <c r="AE54" i="39" a="1"/>
  <c r="AE54" i="39" s="1"/>
  <c r="AD54" i="39" a="1"/>
  <c r="AD54" i="39" s="1"/>
  <c r="AC54" i="39" a="1"/>
  <c r="AC54" i="39" s="1"/>
  <c r="AB54" i="39" a="1"/>
  <c r="AB54" i="39" s="1"/>
  <c r="AA54" i="39" a="1"/>
  <c r="AA54" i="39" s="1"/>
  <c r="Z54" i="39" a="1"/>
  <c r="Z54" i="39" s="1"/>
  <c r="AE53" i="39" a="1"/>
  <c r="AE53" i="39" s="1"/>
  <c r="AD53" i="39" a="1"/>
  <c r="AD53" i="39" s="1"/>
  <c r="AC53" i="39" a="1"/>
  <c r="AC53" i="39" s="1"/>
  <c r="AB53" i="39" a="1"/>
  <c r="AB53" i="39" s="1"/>
  <c r="AA53" i="39" a="1"/>
  <c r="AA53" i="39" s="1"/>
  <c r="Z53" i="39" a="1"/>
  <c r="Z53" i="39" s="1"/>
  <c r="AE52" i="39" a="1"/>
  <c r="AE52" i="39" s="1"/>
  <c r="AD52" i="39" a="1"/>
  <c r="AD52" i="39" s="1"/>
  <c r="AC52" i="39" a="1"/>
  <c r="AC52" i="39" s="1"/>
  <c r="AB52" i="39" a="1"/>
  <c r="AB52" i="39" s="1"/>
  <c r="AA52" i="39" a="1"/>
  <c r="AA52" i="39" s="1"/>
  <c r="Z52" i="39" a="1"/>
  <c r="Z52" i="39" s="1"/>
  <c r="AE51" i="39" a="1"/>
  <c r="AE51" i="39" s="1"/>
  <c r="AD51" i="39" a="1"/>
  <c r="AD51" i="39" s="1"/>
  <c r="AC51" i="39" a="1"/>
  <c r="AC51" i="39" s="1"/>
  <c r="AB51" i="39" a="1"/>
  <c r="AB51" i="39" s="1"/>
  <c r="AA51" i="39" a="1"/>
  <c r="AA51" i="39" s="1"/>
  <c r="Z51" i="39" a="1"/>
  <c r="Z51" i="39" s="1"/>
  <c r="AE50" i="39" a="1"/>
  <c r="AE50" i="39" s="1"/>
  <c r="AD50" i="39" a="1"/>
  <c r="AD50" i="39" s="1"/>
  <c r="AC50" i="39" a="1"/>
  <c r="AC50" i="39" s="1"/>
  <c r="AB50" i="39" a="1"/>
  <c r="AB50" i="39" s="1"/>
  <c r="AA50" i="39" a="1"/>
  <c r="AA50" i="39" s="1"/>
  <c r="Z50" i="39" a="1"/>
  <c r="Z50" i="39" s="1"/>
  <c r="AE49" i="39" a="1"/>
  <c r="AE49" i="39" s="1"/>
  <c r="AD49" i="39" a="1"/>
  <c r="AD49" i="39" s="1"/>
  <c r="AC49" i="39" a="1"/>
  <c r="AC49" i="39" s="1"/>
  <c r="AB49" i="39" a="1"/>
  <c r="AB49" i="39" s="1"/>
  <c r="AA49" i="39" a="1"/>
  <c r="AA49" i="39" s="1"/>
  <c r="Z49" i="39" a="1"/>
  <c r="Z49" i="39" s="1"/>
  <c r="AE48" i="39" a="1"/>
  <c r="AE48" i="39" s="1"/>
  <c r="AD48" i="39" a="1"/>
  <c r="AD48" i="39" s="1"/>
  <c r="AC48" i="39" a="1"/>
  <c r="AC48" i="39" s="1"/>
  <c r="AB48" i="39" a="1"/>
  <c r="AB48" i="39" s="1"/>
  <c r="AA48" i="39" a="1"/>
  <c r="AA48" i="39" s="1"/>
  <c r="Z48" i="39" a="1"/>
  <c r="Z48" i="39" s="1"/>
  <c r="AE47" i="39" a="1"/>
  <c r="AE47" i="39" s="1"/>
  <c r="AD47" i="39" a="1"/>
  <c r="AD47" i="39" s="1"/>
  <c r="AC47" i="39" a="1"/>
  <c r="AC47" i="39" s="1"/>
  <c r="AB47" i="39" a="1"/>
  <c r="AB47" i="39" s="1"/>
  <c r="AA47" i="39" a="1"/>
  <c r="AA47" i="39" s="1"/>
  <c r="Z47" i="39" a="1"/>
  <c r="Z47" i="39" s="1"/>
  <c r="AE46" i="39" a="1"/>
  <c r="AE46" i="39" s="1"/>
  <c r="AD46" i="39" a="1"/>
  <c r="AD46" i="39" s="1"/>
  <c r="AC46" i="39" a="1"/>
  <c r="AC46" i="39" s="1"/>
  <c r="AB46" i="39" a="1"/>
  <c r="AB46" i="39" s="1"/>
  <c r="AA46" i="39" a="1"/>
  <c r="AA46" i="39" s="1"/>
  <c r="Z46" i="39" a="1"/>
  <c r="Z46" i="39" s="1"/>
  <c r="AE45" i="39" a="1"/>
  <c r="AE45" i="39" s="1"/>
  <c r="AD45" i="39" a="1"/>
  <c r="AD45" i="39" s="1"/>
  <c r="AC45" i="39" a="1"/>
  <c r="AC45" i="39" s="1"/>
  <c r="AB45" i="39" a="1"/>
  <c r="AB45" i="39" s="1"/>
  <c r="AA45" i="39" a="1"/>
  <c r="AA45" i="39" s="1"/>
  <c r="Z45" i="39" a="1"/>
  <c r="Z45" i="39" s="1"/>
  <c r="AE44" i="39" a="1"/>
  <c r="AE44" i="39" s="1"/>
  <c r="AD44" i="39" a="1"/>
  <c r="AD44" i="39" s="1"/>
  <c r="AC44" i="39" a="1"/>
  <c r="AC44" i="39" s="1"/>
  <c r="AB44" i="39" a="1"/>
  <c r="AB44" i="39" s="1"/>
  <c r="AA44" i="39" a="1"/>
  <c r="AA44" i="39" s="1"/>
  <c r="Z44" i="39" a="1"/>
  <c r="Z44" i="39" s="1"/>
  <c r="AE43" i="39" a="1"/>
  <c r="AE43" i="39" s="1"/>
  <c r="AD43" i="39" a="1"/>
  <c r="AD43" i="39" s="1"/>
  <c r="AC43" i="39" a="1"/>
  <c r="AC43" i="39" s="1"/>
  <c r="AB43" i="39" a="1"/>
  <c r="AB43" i="39" s="1"/>
  <c r="AA43" i="39" a="1"/>
  <c r="AA43" i="39" s="1"/>
  <c r="Z43" i="39" a="1"/>
  <c r="Z43" i="39" s="1"/>
  <c r="AE42" i="39" a="1"/>
  <c r="AE42" i="39" s="1"/>
  <c r="AD42" i="39" a="1"/>
  <c r="AD42" i="39" s="1"/>
  <c r="AC42" i="39" a="1"/>
  <c r="AC42" i="39" s="1"/>
  <c r="AA42" i="39" a="1"/>
  <c r="AA42" i="39" s="1"/>
  <c r="Z42" i="39" a="1"/>
  <c r="Z42" i="39" s="1"/>
  <c r="AE41" i="39" a="1"/>
  <c r="AE41" i="39" s="1"/>
  <c r="AD41" i="39" a="1"/>
  <c r="AD41" i="39" s="1"/>
  <c r="AC41" i="39" a="1"/>
  <c r="AC41" i="39" s="1"/>
  <c r="AA41" i="39" a="1"/>
  <c r="AA41" i="39" s="1"/>
  <c r="Z41" i="39" a="1"/>
  <c r="Z41" i="39" s="1"/>
  <c r="AE40" i="39" a="1"/>
  <c r="AE40" i="39" s="1"/>
  <c r="AD40" i="39" a="1"/>
  <c r="AD40" i="39" s="1"/>
  <c r="AC40" i="39" a="1"/>
  <c r="AC40" i="39" s="1"/>
  <c r="AA40" i="39" a="1"/>
  <c r="AA40" i="39" s="1"/>
  <c r="Z40" i="39" a="1"/>
  <c r="Z40" i="39" s="1"/>
  <c r="AE39" i="39" a="1"/>
  <c r="AE39" i="39" s="1"/>
  <c r="AD39" i="39" a="1"/>
  <c r="AD39" i="39" s="1"/>
  <c r="AC39" i="39" a="1"/>
  <c r="AC39" i="39" s="1"/>
  <c r="AA39" i="39" a="1"/>
  <c r="AA39" i="39" s="1"/>
  <c r="Z39" i="39" a="1"/>
  <c r="Z39" i="39" s="1"/>
  <c r="AE38" i="39" a="1"/>
  <c r="AE38" i="39" s="1"/>
  <c r="AD38" i="39" a="1"/>
  <c r="AD38" i="39" s="1"/>
  <c r="AC38" i="39" a="1"/>
  <c r="AC38" i="39" s="1"/>
  <c r="Z38" i="39" a="1"/>
  <c r="Z38" i="39" s="1"/>
  <c r="AE37" i="39" a="1"/>
  <c r="AE37" i="39" s="1"/>
  <c r="AD37" i="39" a="1"/>
  <c r="AD37" i="39" s="1"/>
  <c r="AC37" i="39" a="1"/>
  <c r="AC37" i="39" s="1"/>
  <c r="AB37" i="39" a="1"/>
  <c r="AB37" i="39" s="1"/>
  <c r="Z37" i="39" a="1"/>
  <c r="Z37" i="39" s="1"/>
  <c r="AE36" i="39" a="1"/>
  <c r="AE36" i="39" s="1"/>
  <c r="AD36" i="39" a="1"/>
  <c r="AD36" i="39" s="1"/>
  <c r="AC36" i="39" a="1"/>
  <c r="AC36" i="39" s="1"/>
  <c r="AB36" i="39" a="1"/>
  <c r="AB36" i="39" s="1"/>
  <c r="Z36" i="39" a="1"/>
  <c r="Z36" i="39" s="1"/>
  <c r="AE35" i="39" a="1"/>
  <c r="AE35" i="39" s="1"/>
  <c r="AD35" i="39" a="1"/>
  <c r="AD35" i="39" s="1"/>
  <c r="AC35" i="39" a="1"/>
  <c r="AC35" i="39" s="1"/>
  <c r="AB35" i="39" a="1"/>
  <c r="AB35" i="39" s="1"/>
  <c r="Z35" i="39" a="1"/>
  <c r="Z35" i="39" s="1"/>
  <c r="AE34" i="39" a="1"/>
  <c r="AE34" i="39" s="1"/>
  <c r="AD34" i="39" a="1"/>
  <c r="AD34" i="39" s="1"/>
  <c r="AC34" i="39" a="1"/>
  <c r="AC34" i="39" s="1"/>
  <c r="AB34" i="39" a="1"/>
  <c r="AB34" i="39" s="1"/>
  <c r="Z34" i="39" a="1"/>
  <c r="Z34" i="39" s="1"/>
  <c r="AE33" i="39" a="1"/>
  <c r="AE33" i="39" s="1"/>
  <c r="AD33" i="39" a="1"/>
  <c r="AD33" i="39" s="1"/>
  <c r="AC33" i="39" a="1"/>
  <c r="AC33" i="39" s="1"/>
  <c r="AB33" i="39" a="1"/>
  <c r="AB33" i="39" s="1"/>
  <c r="AA33" i="39" a="1"/>
  <c r="AA33" i="39" s="1"/>
  <c r="Z33" i="39" a="1"/>
  <c r="Z33" i="39" s="1"/>
  <c r="AE32" i="39" a="1"/>
  <c r="AE32" i="39" s="1"/>
  <c r="AD32" i="39" a="1"/>
  <c r="AD32" i="39" s="1"/>
  <c r="AC32" i="39" a="1"/>
  <c r="AC32" i="39" s="1"/>
  <c r="AB32" i="39" a="1"/>
  <c r="AB32" i="39" s="1"/>
  <c r="AA32" i="39" a="1"/>
  <c r="AA32" i="39" s="1"/>
  <c r="Z32" i="39" a="1"/>
  <c r="Z32" i="39" s="1"/>
  <c r="AE31" i="39" a="1"/>
  <c r="AE31" i="39" s="1"/>
  <c r="AD31" i="39" a="1"/>
  <c r="AD31" i="39" s="1"/>
  <c r="AC31" i="39" a="1"/>
  <c r="AC31" i="39" s="1"/>
  <c r="AB31" i="39" a="1"/>
  <c r="AB31" i="39" s="1"/>
  <c r="AA31" i="39" a="1"/>
  <c r="AA31" i="39" s="1"/>
  <c r="Z31" i="39" a="1"/>
  <c r="Z31" i="39" s="1"/>
  <c r="AE30" i="39" a="1"/>
  <c r="AE30" i="39" s="1"/>
  <c r="AD30" i="39" a="1"/>
  <c r="AD30" i="39" s="1"/>
  <c r="AC30" i="39" a="1"/>
  <c r="AC30" i="39" s="1"/>
  <c r="AB30" i="39" a="1"/>
  <c r="AB30" i="39" s="1"/>
  <c r="AA30" i="39" a="1"/>
  <c r="AA30" i="39" s="1"/>
  <c r="Z30" i="39" a="1"/>
  <c r="Z30" i="39" s="1"/>
  <c r="AE29" i="39" a="1"/>
  <c r="AE29" i="39" s="1"/>
  <c r="AD29" i="39" a="1"/>
  <c r="AD29" i="39" s="1"/>
  <c r="AC29" i="39" a="1"/>
  <c r="AC29" i="39" s="1"/>
  <c r="AB29" i="39" a="1"/>
  <c r="AB29" i="39" s="1"/>
  <c r="AA29" i="39" a="1"/>
  <c r="AA29" i="39" s="1"/>
  <c r="Z29" i="39" a="1"/>
  <c r="Z29" i="39" s="1"/>
  <c r="AE28" i="39" a="1"/>
  <c r="AE28" i="39" s="1"/>
  <c r="AD28" i="39" a="1"/>
  <c r="AD28" i="39" s="1"/>
  <c r="AC28" i="39" a="1"/>
  <c r="AC28" i="39" s="1"/>
  <c r="AB28" i="39" a="1"/>
  <c r="AB28" i="39" s="1"/>
  <c r="AA28" i="39" a="1"/>
  <c r="AA28" i="39" s="1"/>
  <c r="Z28" i="39" a="1"/>
  <c r="Z28" i="39" s="1"/>
  <c r="AE27" i="39" a="1"/>
  <c r="AE27" i="39" s="1"/>
  <c r="AD27" i="39" a="1"/>
  <c r="AD27" i="39" s="1"/>
  <c r="AC27" i="39" a="1"/>
  <c r="AC27" i="39" s="1"/>
  <c r="AB27" i="39" a="1"/>
  <c r="AB27" i="39" s="1"/>
  <c r="AA27" i="39" a="1"/>
  <c r="AA27" i="39" s="1"/>
  <c r="Z27" i="39" a="1"/>
  <c r="Z27" i="39" s="1"/>
  <c r="AE26" i="39" a="1"/>
  <c r="AE26" i="39" s="1"/>
  <c r="AD26" i="39" a="1"/>
  <c r="AD26" i="39" s="1"/>
  <c r="AC26" i="39" a="1"/>
  <c r="AC26" i="39" s="1"/>
  <c r="AB26" i="39" a="1"/>
  <c r="AB26" i="39" s="1"/>
  <c r="AA26" i="39" a="1"/>
  <c r="AA26" i="39" s="1"/>
  <c r="Z26" i="39" a="1"/>
  <c r="Z26" i="39" s="1"/>
  <c r="AE25" i="39" a="1"/>
  <c r="AE25" i="39" s="1"/>
  <c r="AD25" i="39" a="1"/>
  <c r="AD25" i="39" s="1"/>
  <c r="AC25" i="39" a="1"/>
  <c r="AC25" i="39" s="1"/>
  <c r="AB25" i="39" a="1"/>
  <c r="AB25" i="39" s="1"/>
  <c r="AA25" i="39" a="1"/>
  <c r="AA25" i="39" s="1"/>
  <c r="Z25" i="39" a="1"/>
  <c r="Z25" i="39" s="1"/>
  <c r="AE24" i="39" a="1"/>
  <c r="AE24" i="39" s="1"/>
  <c r="AC24" i="39" a="1"/>
  <c r="AC24" i="39" s="1"/>
  <c r="AB24" i="39" a="1"/>
  <c r="AB24" i="39" s="1"/>
  <c r="AA24" i="39" a="1"/>
  <c r="AA24" i="39" s="1"/>
  <c r="Z24" i="39" a="1"/>
  <c r="Z24" i="39" s="1"/>
  <c r="AE23" i="39" a="1"/>
  <c r="AE23" i="39" s="1"/>
  <c r="AC23" i="39" a="1"/>
  <c r="AC23" i="39" s="1"/>
  <c r="AB23" i="39" a="1"/>
  <c r="AB23" i="39" s="1"/>
  <c r="AA23" i="39" a="1"/>
  <c r="AA23" i="39" s="1"/>
  <c r="Z23" i="39" a="1"/>
  <c r="Z23" i="39" s="1"/>
  <c r="AE22" i="39" a="1"/>
  <c r="AE22" i="39" s="1"/>
  <c r="AC22" i="39" a="1"/>
  <c r="AC22" i="39" s="1"/>
  <c r="AB22" i="39" a="1"/>
  <c r="AB22" i="39" s="1"/>
  <c r="AA22" i="39" a="1"/>
  <c r="AA22" i="39" s="1"/>
  <c r="Z22" i="39" a="1"/>
  <c r="Z22" i="39" s="1"/>
  <c r="AE21" i="39" a="1"/>
  <c r="AE21" i="39" s="1"/>
  <c r="AC21" i="39" a="1"/>
  <c r="AC21" i="39" s="1"/>
  <c r="AB21" i="39" a="1"/>
  <c r="AB21" i="39" s="1"/>
  <c r="AA21" i="39" a="1"/>
  <c r="AA21" i="39" s="1"/>
  <c r="Z21" i="39" a="1"/>
  <c r="Z21" i="39" s="1"/>
  <c r="AE20" i="39" a="1"/>
  <c r="AE20" i="39" s="1"/>
  <c r="AC20" i="39" a="1"/>
  <c r="AC20" i="39" s="1"/>
  <c r="AB20" i="39" a="1"/>
  <c r="AB20" i="39" s="1"/>
  <c r="AA20" i="39" a="1"/>
  <c r="AA20" i="39" s="1"/>
  <c r="Z20" i="39" a="1"/>
  <c r="Z20" i="39" s="1"/>
  <c r="AE19" i="39" a="1"/>
  <c r="AE19" i="39" s="1"/>
  <c r="AD19" i="39" a="1"/>
  <c r="AD19" i="39" s="1"/>
  <c r="AC19" i="39" a="1"/>
  <c r="AC19" i="39" s="1"/>
  <c r="AB19" i="39" a="1"/>
  <c r="AB19" i="39" s="1"/>
  <c r="AA19" i="39" a="1"/>
  <c r="AA19" i="39" s="1"/>
  <c r="Z19" i="39" a="1"/>
  <c r="Z19" i="39" s="1"/>
  <c r="AE18" i="39" a="1"/>
  <c r="AE18" i="39" s="1"/>
  <c r="AD18" i="39" a="1"/>
  <c r="AD18" i="39" s="1"/>
  <c r="AC18" i="39" a="1"/>
  <c r="AC18" i="39" s="1"/>
  <c r="AB18" i="39" a="1"/>
  <c r="AB18" i="39" s="1"/>
  <c r="AA18" i="39" a="1"/>
  <c r="AA18" i="39" s="1"/>
  <c r="Z18" i="39" a="1"/>
  <c r="Z18" i="39" s="1"/>
  <c r="AE17" i="39" a="1"/>
  <c r="AE17" i="39" s="1"/>
  <c r="AD17" i="39" a="1"/>
  <c r="AD17" i="39" s="1"/>
  <c r="AC17" i="39" a="1"/>
  <c r="AC17" i="39" s="1"/>
  <c r="AB17" i="39" a="1"/>
  <c r="AB17" i="39" s="1"/>
  <c r="AA17" i="39" a="1"/>
  <c r="AA17" i="39" s="1"/>
  <c r="Z17" i="39" a="1"/>
  <c r="Z17" i="39" s="1"/>
  <c r="AD16" i="39" a="1"/>
  <c r="AD16" i="39" s="1"/>
  <c r="AC16" i="39" a="1"/>
  <c r="AC16" i="39" s="1"/>
  <c r="AB16" i="39" a="1"/>
  <c r="AB16" i="39" s="1"/>
  <c r="AA16" i="39" a="1"/>
  <c r="AA16" i="39" s="1"/>
  <c r="Z16" i="39" a="1"/>
  <c r="Z16" i="39" s="1"/>
  <c r="AD15" i="39" a="1"/>
  <c r="AD15" i="39" s="1"/>
  <c r="AC15" i="39" a="1"/>
  <c r="AC15" i="39" s="1"/>
  <c r="AB15" i="39" a="1"/>
  <c r="AB15" i="39" s="1"/>
  <c r="AA15" i="39" a="1"/>
  <c r="AA15" i="39" s="1"/>
  <c r="Z15" i="39" a="1"/>
  <c r="Z15" i="39" s="1"/>
  <c r="AD14" i="39" a="1"/>
  <c r="AD14" i="39" s="1"/>
  <c r="AC14" i="39" a="1"/>
  <c r="AC14" i="39" s="1"/>
  <c r="AB14" i="39" a="1"/>
  <c r="AB14" i="39" s="1"/>
  <c r="AA14" i="39" a="1"/>
  <c r="AA14" i="39" s="1"/>
  <c r="Z14" i="39" a="1"/>
  <c r="Z14" i="39" s="1"/>
  <c r="AD13" i="39" a="1"/>
  <c r="AD13" i="39" s="1"/>
  <c r="AC13" i="39" a="1"/>
  <c r="AC13" i="39" s="1"/>
  <c r="AB13" i="39" a="1"/>
  <c r="AB13" i="39" s="1"/>
  <c r="AA13" i="39" a="1"/>
  <c r="AA13" i="39" s="1"/>
  <c r="Z13" i="39" a="1"/>
  <c r="Z13" i="39" s="1"/>
  <c r="AD12" i="39" a="1"/>
  <c r="AD12" i="39" s="1"/>
  <c r="AC12" i="39" a="1"/>
  <c r="AC12" i="39" s="1"/>
  <c r="AB12" i="39" a="1"/>
  <c r="AB12" i="39" s="1"/>
  <c r="AA12" i="39" a="1"/>
  <c r="AA12" i="39" s="1"/>
  <c r="AE11" i="39" a="1"/>
  <c r="AE11" i="39" s="1"/>
  <c r="AD11" i="39" a="1"/>
  <c r="AD11" i="39" s="1"/>
  <c r="AC11" i="39" a="1"/>
  <c r="AC11" i="39" s="1"/>
  <c r="AB11" i="39" a="1"/>
  <c r="AB11" i="39" s="1"/>
  <c r="AA11" i="39" a="1"/>
  <c r="AA11" i="39" s="1"/>
  <c r="AE10" i="39" a="1"/>
  <c r="AE10" i="39" s="1"/>
  <c r="AD10" i="39" a="1"/>
  <c r="AD10" i="39" s="1"/>
  <c r="AC10" i="39" a="1"/>
  <c r="AC10" i="39" s="1"/>
  <c r="AB10" i="39" a="1"/>
  <c r="AB10" i="39" s="1"/>
  <c r="AA10" i="39" a="1"/>
  <c r="AA10" i="39" s="1"/>
  <c r="AE9" i="39" a="1"/>
  <c r="AE9" i="39" s="1"/>
  <c r="AD9" i="39" a="1"/>
  <c r="AD9" i="39" s="1"/>
  <c r="AC9" i="39" a="1"/>
  <c r="AC9" i="39" s="1"/>
  <c r="AB9" i="39" a="1"/>
  <c r="AB9" i="39" s="1"/>
  <c r="AA9" i="39" a="1"/>
  <c r="AA9" i="39" s="1"/>
  <c r="AE8" i="39" a="1"/>
  <c r="AE8" i="39" s="1"/>
  <c r="AD8" i="39" a="1"/>
  <c r="AD8" i="39" s="1"/>
  <c r="AC8" i="39" a="1"/>
  <c r="AC8" i="39" s="1"/>
  <c r="AB8" i="39" a="1"/>
  <c r="AB8" i="39" s="1"/>
  <c r="AA8" i="39" a="1"/>
  <c r="AA8" i="39" s="1"/>
  <c r="AE7" i="39" a="1"/>
  <c r="AE7" i="39" s="1"/>
  <c r="AD7" i="39" a="1"/>
  <c r="AD7" i="39" s="1"/>
  <c r="AC7" i="39" a="1"/>
  <c r="AC7" i="39" s="1"/>
  <c r="AB7" i="39" a="1"/>
  <c r="AB7" i="39" s="1"/>
  <c r="AA7" i="39" a="1"/>
  <c r="AA7" i="39" s="1"/>
  <c r="Z7" i="39" a="1"/>
  <c r="Z7" i="39" s="1"/>
  <c r="AE6" i="39" a="1"/>
  <c r="AE6" i="39" s="1"/>
  <c r="AD6" i="39" a="1"/>
  <c r="AD6" i="39" s="1"/>
  <c r="AC6" i="39" a="1"/>
  <c r="AC6" i="39" s="1"/>
  <c r="AB6" i="39" a="1"/>
  <c r="AB6" i="39" s="1"/>
  <c r="AA6" i="39" a="1"/>
  <c r="AA6" i="39" s="1"/>
  <c r="Z6" i="39" a="1"/>
  <c r="Z6" i="39" s="1"/>
  <c r="AE5" i="39" a="1"/>
  <c r="AE5" i="39" s="1"/>
  <c r="AD5" i="39" a="1"/>
  <c r="AD5" i="39" s="1"/>
  <c r="AC5" i="39" a="1"/>
  <c r="AC5" i="39" s="1"/>
  <c r="AB5" i="39" a="1"/>
  <c r="AB5" i="39" s="1"/>
  <c r="AA5" i="39" a="1"/>
  <c r="AA5" i="39" s="1"/>
  <c r="Z5" i="39" a="1"/>
  <c r="Z5" i="39" s="1"/>
  <c r="AE4" i="39" a="1"/>
  <c r="AE4" i="39" s="1"/>
  <c r="AD4" i="39" a="1"/>
  <c r="AD4" i="39" s="1"/>
  <c r="AC4" i="39" a="1"/>
  <c r="AC4" i="39" s="1"/>
  <c r="AB4" i="39" a="1"/>
  <c r="AB4" i="39" s="1"/>
  <c r="AA4" i="39" a="1"/>
  <c r="AA4" i="39" s="1"/>
  <c r="Z18" i="28" l="1" a="1"/>
  <c r="Z18" i="28" s="1"/>
  <c r="Z13" i="28" a="1"/>
  <c r="Z13" i="28" s="1"/>
  <c r="AD26" i="28" a="1"/>
  <c r="AD26" i="28" s="1"/>
  <c r="AD21" i="28" a="1"/>
  <c r="AD21" i="28" s="1"/>
  <c r="AC31" i="28" a="1"/>
  <c r="AC31" i="28" s="1"/>
  <c r="AC26" i="28" a="1"/>
  <c r="AC26" i="28" s="1"/>
  <c r="AB51" i="28" a="1"/>
  <c r="AB51" i="28" s="1"/>
  <c r="AB46" i="28" a="1"/>
  <c r="AB46" i="28" s="1"/>
  <c r="AA63" i="28" a="1"/>
  <c r="AA63" i="28" s="1"/>
  <c r="AA58" i="28" a="1"/>
  <c r="AA58" i="28" s="1"/>
  <c r="AE103" i="28" a="1"/>
  <c r="AE103" i="28" s="1"/>
  <c r="AD103" i="28" a="1"/>
  <c r="AD103" i="28" s="1"/>
  <c r="Z103" i="28" a="1"/>
  <c r="Z103" i="28" s="1"/>
  <c r="AD102" i="28" a="1"/>
  <c r="AD102" i="28" s="1"/>
  <c r="AB102" i="28" a="1"/>
  <c r="AB102" i="28" s="1"/>
  <c r="AA102" i="28" a="1"/>
  <c r="AA102" i="28" s="1"/>
  <c r="AB101" i="28" a="1"/>
  <c r="AB101" i="28" s="1"/>
  <c r="AA101" i="28" a="1"/>
  <c r="AA101" i="28" s="1"/>
  <c r="Z101" i="28" a="1"/>
  <c r="Z101" i="28" s="1"/>
  <c r="AB100" i="28" a="1"/>
  <c r="AB100" i="28" s="1"/>
  <c r="AB99" i="28" a="1"/>
  <c r="AB99" i="28" s="1"/>
  <c r="Z99" i="28" a="1"/>
  <c r="Z99" i="28" s="1"/>
  <c r="AB98" i="28" a="1"/>
  <c r="AB98" i="28" s="1"/>
  <c r="Z98" i="28" a="1"/>
  <c r="Z98" i="28" s="1"/>
  <c r="AB97" i="28" a="1"/>
  <c r="AB97" i="28" s="1"/>
  <c r="Z97" i="28" a="1"/>
  <c r="Z97" i="28" s="1"/>
  <c r="Z96" i="28" a="1"/>
  <c r="Z96" i="28" s="1"/>
  <c r="AB95" i="28" a="1"/>
  <c r="AB95" i="28" s="1"/>
  <c r="AA95" i="28" a="1"/>
  <c r="AA95" i="28" s="1"/>
  <c r="Z95" i="28" a="1"/>
  <c r="Z95" i="28" s="1"/>
  <c r="AB94" i="28" a="1"/>
  <c r="AB94" i="28" s="1"/>
  <c r="AA94" i="28" a="1"/>
  <c r="AA94" i="28" s="1"/>
  <c r="Z94" i="28" a="1"/>
  <c r="Z94" i="28" s="1"/>
  <c r="AC93" i="28" a="1"/>
  <c r="AC93" i="28" s="1"/>
  <c r="AB92" i="28" a="1"/>
  <c r="AB92" i="28" s="1"/>
  <c r="AA92" i="28" a="1"/>
  <c r="AA92" i="28" s="1"/>
  <c r="Z92" i="28" a="1"/>
  <c r="Z92" i="28" s="1"/>
  <c r="AD91" i="28" a="1"/>
  <c r="AD91" i="28" s="1"/>
  <c r="AB91" i="28" a="1"/>
  <c r="AB91" i="28" s="1"/>
  <c r="AA91" i="28" a="1"/>
  <c r="AA91" i="28" s="1"/>
  <c r="Z91" i="28" a="1"/>
  <c r="Z91" i="28" s="1"/>
  <c r="AE87" i="28" a="1"/>
  <c r="AE87" i="28" s="1"/>
  <c r="AB90" i="28" a="1"/>
  <c r="AB90" i="28" s="1"/>
  <c r="AD89" i="28" a="1"/>
  <c r="AD89" i="28" s="1"/>
  <c r="AC88" i="28" a="1"/>
  <c r="AC88" i="28" s="1"/>
  <c r="AB89" i="28" a="1"/>
  <c r="AB89" i="28" s="1"/>
  <c r="AA89" i="28" a="1"/>
  <c r="AA89" i="28" s="1"/>
  <c r="Z89" i="28" a="1"/>
  <c r="Z89" i="28" s="1"/>
  <c r="AA88" i="28" a="1"/>
  <c r="AA88" i="28" s="1"/>
  <c r="AC87" i="28" a="1"/>
  <c r="AC87" i="28" s="1"/>
  <c r="AB87" i="28" a="1"/>
  <c r="AB87" i="28" s="1"/>
  <c r="AA87" i="28" a="1"/>
  <c r="AA87" i="28" s="1"/>
  <c r="Z87" i="28" a="1"/>
  <c r="Z87" i="28" s="1"/>
  <c r="AE86" i="28" a="1"/>
  <c r="AE86" i="28" s="1"/>
  <c r="AB86" i="28" a="1"/>
  <c r="AB86" i="28" s="1"/>
  <c r="AB85" i="28" a="1"/>
  <c r="AB85" i="28" s="1"/>
  <c r="AA85" i="28" a="1"/>
  <c r="AA85" i="28" s="1"/>
  <c r="Z85" i="28" a="1"/>
  <c r="Z85" i="28" s="1"/>
  <c r="AB84" i="28" a="1"/>
  <c r="AB84" i="28" s="1"/>
  <c r="AC83" i="28" a="1"/>
  <c r="AC83" i="28" s="1"/>
  <c r="AB83" i="28" a="1"/>
  <c r="AB83" i="28" s="1"/>
  <c r="Z83" i="28" a="1"/>
  <c r="Z83" i="28" s="1"/>
  <c r="AB82" i="28" a="1"/>
  <c r="AB82" i="28" s="1"/>
  <c r="Z82" i="28" a="1"/>
  <c r="Z82" i="28" s="1"/>
  <c r="AB81" i="28" a="1"/>
  <c r="AB81" i="28" s="1"/>
  <c r="Z81" i="28" a="1"/>
  <c r="Z81" i="28" s="1"/>
  <c r="AB80" i="28" a="1"/>
  <c r="AB80" i="28" s="1"/>
  <c r="AA80" i="28" a="1"/>
  <c r="AA80" i="28" s="1"/>
  <c r="AB79" i="28" a="1"/>
  <c r="AB79" i="28" s="1"/>
  <c r="AB78" i="28" a="1"/>
  <c r="AB78" i="28" s="1"/>
  <c r="AA78" i="28" a="1"/>
  <c r="AA78" i="28" s="1"/>
  <c r="AB77" i="28" a="1"/>
  <c r="AB77" i="28" s="1"/>
  <c r="AE75" i="28" a="1"/>
  <c r="AE75" i="28" s="1"/>
  <c r="AB76" i="28" a="1"/>
  <c r="AB76" i="28" s="1"/>
  <c r="AA76" i="28" a="1"/>
  <c r="AA76" i="28" s="1"/>
  <c r="AB75" i="28" a="1"/>
  <c r="AB75" i="28" s="1"/>
  <c r="AA75" i="28" a="1"/>
  <c r="AA75" i="28" s="1"/>
  <c r="Z75" i="28" a="1"/>
  <c r="Z75" i="28" s="1"/>
  <c r="AB74" i="28" a="1"/>
  <c r="AB74" i="28" s="1"/>
  <c r="AA74" i="28" a="1"/>
  <c r="AA74" i="28" s="1"/>
  <c r="Z74" i="28" a="1"/>
  <c r="Z74" i="28" s="1"/>
  <c r="AB73" i="28" a="1"/>
  <c r="AB73" i="28" s="1"/>
  <c r="AA73" i="28" a="1"/>
  <c r="AA73" i="28" s="1"/>
  <c r="Z73" i="28" a="1"/>
  <c r="Z73" i="28" s="1"/>
  <c r="AC71" i="28" a="1"/>
  <c r="AC71" i="28" s="1"/>
  <c r="Z72" i="28" a="1"/>
  <c r="Z72" i="28" s="1"/>
  <c r="AB71" i="28" a="1"/>
  <c r="AB71" i="28" s="1"/>
  <c r="AA71" i="28" a="1"/>
  <c r="AA71" i="28" s="1"/>
  <c r="AB70" i="28" a="1"/>
  <c r="AB70" i="28" s="1"/>
  <c r="AA70" i="28" a="1"/>
  <c r="AA70" i="28" s="1"/>
  <c r="Z70" i="28" a="1"/>
  <c r="Z70" i="28" s="1"/>
  <c r="AC69" i="28" a="1"/>
  <c r="AC69" i="28" s="1"/>
  <c r="AB69" i="28" a="1"/>
  <c r="AB69" i="28" s="1"/>
  <c r="AA69" i="28" a="1"/>
  <c r="AA69" i="28" s="1"/>
  <c r="AB68" i="28" a="1"/>
  <c r="AB68" i="28" s="1"/>
  <c r="AA68" i="28" a="1"/>
  <c r="AA68" i="28" s="1"/>
  <c r="Z68" i="28" a="1"/>
  <c r="Z68" i="28" s="1"/>
  <c r="AB67" i="28" a="1"/>
  <c r="AB67" i="28" s="1"/>
  <c r="AB66" i="28" a="1"/>
  <c r="AB66" i="28" s="1"/>
  <c r="AB64" i="28" a="1"/>
  <c r="AB64" i="28" s="1"/>
  <c r="Z64" i="28" a="1"/>
  <c r="Z64" i="28" s="1"/>
  <c r="Z63" i="28" a="1"/>
  <c r="Z63" i="28" s="1"/>
  <c r="AB62" i="28" a="1"/>
  <c r="AB62" i="28" s="1"/>
  <c r="Z62" i="28" a="1"/>
  <c r="Z62" i="28" s="1"/>
  <c r="AB61" i="28" a="1"/>
  <c r="AB61" i="28" s="1"/>
  <c r="Z60" i="28" a="1"/>
  <c r="Z60" i="28" s="1"/>
  <c r="AB59" i="28" a="1"/>
  <c r="AB59" i="28" s="1"/>
  <c r="Z59" i="28" a="1"/>
  <c r="Z59" i="28" s="1"/>
  <c r="AB58" i="28" a="1"/>
  <c r="AB58" i="28" s="1"/>
  <c r="Z58" i="28" a="1"/>
  <c r="Z58" i="28" s="1"/>
  <c r="AB57" i="28" a="1"/>
  <c r="AB57" i="28" s="1"/>
  <c r="Z56" i="28" a="1"/>
  <c r="Z56" i="28" s="1"/>
  <c r="AB55" i="28" a="1"/>
  <c r="AB55" i="28" s="1"/>
  <c r="AA55" i="28" a="1"/>
  <c r="AA55" i="28" s="1"/>
  <c r="Z55" i="28" a="1"/>
  <c r="Z55" i="28" s="1"/>
  <c r="AB54" i="28" a="1"/>
  <c r="AB54" i="28" s="1"/>
  <c r="AA54" i="28" a="1"/>
  <c r="AA54" i="28" s="1"/>
  <c r="AE52" i="28" a="1"/>
  <c r="AE52" i="28" s="1"/>
  <c r="AD52" i="28" a="1"/>
  <c r="AD52" i="28" s="1"/>
  <c r="AB52" i="28" a="1"/>
  <c r="AB52" i="28" s="1"/>
  <c r="Z52" i="28" a="1"/>
  <c r="Z52" i="28" s="1"/>
  <c r="AA50" i="28" a="1"/>
  <c r="AA50" i="28" s="1"/>
  <c r="Z50" i="28" a="1"/>
  <c r="Z50" i="28" s="1"/>
  <c r="Z49" i="28" a="1"/>
  <c r="Z49" i="28" s="1"/>
  <c r="AA48" i="28" a="1"/>
  <c r="AA48" i="28" s="1"/>
  <c r="Z48" i="28" a="1"/>
  <c r="Z48" i="28" s="1"/>
  <c r="AA47" i="28" a="1"/>
  <c r="AA47" i="28" s="1"/>
  <c r="Z47" i="28" a="1"/>
  <c r="Z47" i="28" s="1"/>
  <c r="AA46" i="28" a="1"/>
  <c r="AA46" i="28" s="1"/>
  <c r="Z46" i="28" a="1"/>
  <c r="Z46" i="28" s="1"/>
  <c r="AB45" i="28" a="1"/>
  <c r="AB45" i="28" s="1"/>
  <c r="AA45" i="28" a="1"/>
  <c r="AA45" i="28" s="1"/>
  <c r="Z45" i="28" a="1"/>
  <c r="Z45" i="28" s="1"/>
  <c r="AB44" i="28" a="1"/>
  <c r="AB44" i="28" s="1"/>
  <c r="Z44" i="28" a="1"/>
  <c r="Z44" i="28" s="1"/>
  <c r="Z43" i="28" a="1"/>
  <c r="Z43" i="28" s="1"/>
  <c r="AB42" i="28" a="1"/>
  <c r="AB42" i="28" s="1"/>
  <c r="Z42" i="28" a="1"/>
  <c r="Z42" i="28" s="1"/>
  <c r="AB40" i="28" a="1"/>
  <c r="AB40" i="28" s="1"/>
  <c r="AA40" i="28" a="1"/>
  <c r="AA40" i="28" s="1"/>
  <c r="Z40" i="28" a="1"/>
  <c r="Z40" i="28" s="1"/>
  <c r="AB39" i="28" a="1"/>
  <c r="AB39" i="28" s="1"/>
  <c r="AA39" i="28" a="1"/>
  <c r="AA39" i="28" s="1"/>
  <c r="Z39" i="28" a="1"/>
  <c r="Z39" i="28" s="1"/>
  <c r="AB38" i="28" a="1"/>
  <c r="AB38" i="28" s="1"/>
  <c r="AA38" i="28" a="1"/>
  <c r="AA38" i="28" s="1"/>
  <c r="Z38" i="28" a="1"/>
  <c r="Z38" i="28" s="1"/>
  <c r="AC37" i="28" a="1"/>
  <c r="AC37" i="28" s="1"/>
  <c r="AB37" i="28" a="1"/>
  <c r="AB37" i="28" s="1"/>
  <c r="AB36" i="28" a="1"/>
  <c r="AB36" i="28" s="1"/>
  <c r="AA36" i="28" a="1"/>
  <c r="AA36" i="28" s="1"/>
  <c r="Z36" i="28" a="1"/>
  <c r="Z36" i="28" s="1"/>
  <c r="AB35" i="28" a="1"/>
  <c r="AB35" i="28" s="1"/>
  <c r="AA35" i="28" a="1"/>
  <c r="AA35" i="28" s="1"/>
  <c r="Z35" i="28" a="1"/>
  <c r="Z35" i="28" s="1"/>
  <c r="AE34" i="28" a="1"/>
  <c r="AE34" i="28" s="1"/>
  <c r="AB33" i="28" a="1"/>
  <c r="AB33" i="28" s="1"/>
  <c r="AA33" i="28" a="1"/>
  <c r="AA33" i="28" s="1"/>
  <c r="Z33" i="28" a="1"/>
  <c r="Z33" i="28" s="1"/>
  <c r="AB32" i="28" a="1"/>
  <c r="AB32" i="28" s="1"/>
  <c r="AA32" i="28" a="1"/>
  <c r="AA32" i="28" s="1"/>
  <c r="Z32" i="28" a="1"/>
  <c r="Z32" i="28" s="1"/>
  <c r="AB31" i="28" a="1"/>
  <c r="AB31" i="28" s="1"/>
  <c r="AA31" i="28" a="1"/>
  <c r="AA31" i="28" s="1"/>
  <c r="Z31" i="28" a="1"/>
  <c r="Z31" i="28" s="1"/>
  <c r="AB29" i="28" a="1"/>
  <c r="AB29" i="28" s="1"/>
  <c r="AA29" i="28" a="1"/>
  <c r="AA29" i="28" s="1"/>
  <c r="Z29" i="28" a="1"/>
  <c r="Z29" i="28" s="1"/>
  <c r="AB27" i="28" a="1"/>
  <c r="AB27" i="28" s="1"/>
  <c r="AA27" i="28" a="1"/>
  <c r="AA27" i="28" s="1"/>
  <c r="Z27" i="28" a="1"/>
  <c r="Z27" i="28" s="1"/>
  <c r="AA26" i="28" a="1"/>
  <c r="AA26" i="28" s="1"/>
  <c r="AB25" i="28" a="1"/>
  <c r="AB25" i="28" s="1"/>
  <c r="AA25" i="28" a="1"/>
  <c r="AA25" i="28" s="1"/>
  <c r="Z25" i="28" a="1"/>
  <c r="Z25" i="28" s="1"/>
  <c r="AB24" i="28" a="1"/>
  <c r="AB24" i="28" s="1"/>
  <c r="AA24" i="28" a="1"/>
  <c r="AA24" i="28" s="1"/>
  <c r="Z24" i="28" a="1"/>
  <c r="Z24" i="28" s="1"/>
  <c r="AA23" i="28" a="1"/>
  <c r="AA23" i="28" s="1"/>
  <c r="Z23" i="28" a="1"/>
  <c r="Z23" i="28" s="1"/>
  <c r="AA22" i="28" a="1"/>
  <c r="AA22" i="28" s="1"/>
  <c r="Z22" i="28" a="1"/>
  <c r="Z22" i="28" s="1"/>
  <c r="AA21" i="28" a="1"/>
  <c r="AA21" i="28" s="1"/>
  <c r="Z21" i="28" a="1"/>
  <c r="Z21" i="28" s="1"/>
  <c r="AB20" i="28" a="1"/>
  <c r="AB20" i="28" s="1"/>
  <c r="AA19" i="28" a="1"/>
  <c r="AA19" i="28" s="1"/>
  <c r="Z19" i="28" a="1"/>
  <c r="Z19" i="28" s="1"/>
  <c r="AB17" i="28" a="1"/>
  <c r="AB17" i="28" s="1"/>
  <c r="AA17" i="28" a="1"/>
  <c r="AA17" i="28" s="1"/>
  <c r="AA16" i="28" a="1"/>
  <c r="AA16" i="28" s="1"/>
  <c r="AB15" i="28" a="1"/>
  <c r="AB15" i="28" s="1"/>
  <c r="AA15" i="28" a="1"/>
  <c r="AA15" i="28" s="1"/>
  <c r="AB14" i="28" a="1"/>
  <c r="AB14" i="28" s="1"/>
  <c r="AA14" i="28" a="1"/>
  <c r="AA14" i="28" s="1"/>
  <c r="AB13" i="28" a="1"/>
  <c r="AB13" i="28" s="1"/>
  <c r="AB12" i="28" a="1"/>
  <c r="AB12" i="28" s="1"/>
  <c r="Z12" i="28" a="1"/>
  <c r="Z12" i="28" s="1"/>
  <c r="AB11" i="28" a="1"/>
  <c r="AB11" i="28" s="1"/>
  <c r="AA11" i="28" a="1"/>
  <c r="AA11" i="28" s="1"/>
  <c r="Z11" i="28" a="1"/>
  <c r="Z11" i="28" s="1"/>
  <c r="AA10" i="28" a="1"/>
  <c r="AA10" i="28" s="1"/>
  <c r="Z10" i="28" a="1"/>
  <c r="Z10" i="28" s="1"/>
  <c r="AD8" i="28" a="1"/>
  <c r="AD8" i="28" s="1"/>
  <c r="AB9" i="28" a="1"/>
  <c r="AB9" i="28" s="1"/>
  <c r="AA9" i="28" a="1"/>
  <c r="AA9" i="28" s="1"/>
  <c r="Z9" i="28" a="1"/>
  <c r="Z9" i="28" s="1"/>
  <c r="AB8" i="28" a="1"/>
  <c r="AB8" i="28" s="1"/>
  <c r="AA8" i="28" a="1"/>
  <c r="AA8" i="28" s="1"/>
  <c r="Z8" i="28" a="1"/>
  <c r="Z8" i="28" s="1"/>
  <c r="AB7" i="28" a="1"/>
  <c r="AB7" i="28" s="1"/>
  <c r="Z7" i="28" a="1"/>
  <c r="Z7" i="28" s="1"/>
  <c r="AB6" i="28" a="1"/>
  <c r="AB6" i="28" s="1"/>
  <c r="AA6" i="28" a="1"/>
  <c r="AA6" i="28" s="1"/>
  <c r="Z6" i="28" a="1"/>
  <c r="Z6" i="28" s="1"/>
  <c r="AD4" i="28" a="1"/>
  <c r="AD4" i="28" s="1"/>
  <c r="AC4" i="28" a="1"/>
  <c r="AC4" i="28" s="1"/>
  <c r="AB5" i="28" a="1"/>
  <c r="AB5" i="28" s="1"/>
  <c r="AA5" i="28" a="1"/>
  <c r="AA5" i="28" s="1"/>
  <c r="AC103" i="28" a="1"/>
  <c r="AC103" i="28" s="1"/>
  <c r="AB103" i="28" a="1"/>
  <c r="AB103" i="28" s="1"/>
  <c r="AA103" i="28" a="1"/>
  <c r="AA103" i="28" s="1"/>
  <c r="Z102" i="28" a="1"/>
  <c r="Z102" i="28" s="1"/>
  <c r="AA100" i="28" a="1"/>
  <c r="AA100" i="28" s="1"/>
  <c r="Z100" i="28" a="1"/>
  <c r="Z100" i="28" s="1"/>
  <c r="AB96" i="28" a="1"/>
  <c r="AB96" i="28" s="1"/>
  <c r="Z93" i="28" a="1"/>
  <c r="Z93" i="28" s="1"/>
  <c r="AB88" i="28" a="1"/>
  <c r="AB88" i="28" s="1"/>
  <c r="AA86" i="28" a="1"/>
  <c r="AA86" i="28" s="1"/>
  <c r="Z86" i="28" a="1"/>
  <c r="Z86" i="28" s="1"/>
  <c r="AA84" i="28" a="1"/>
  <c r="AA84" i="28" s="1"/>
  <c r="Z84" i="28" a="1"/>
  <c r="Z84" i="28" s="1"/>
  <c r="Z80" i="28" a="1"/>
  <c r="Z80" i="28" s="1"/>
  <c r="AA79" i="28" a="1"/>
  <c r="AA79" i="28" s="1"/>
  <c r="AE77" i="28" a="1"/>
  <c r="AE77" i="28" s="1"/>
  <c r="AA77" i="28" a="1"/>
  <c r="AA77" i="28" s="1"/>
  <c r="Z71" i="28" a="1"/>
  <c r="Z71" i="28" s="1"/>
  <c r="AB65" i="28" a="1"/>
  <c r="AB65" i="28" s="1"/>
  <c r="Z61" i="28" a="1"/>
  <c r="Z61" i="28" s="1"/>
  <c r="AB60" i="28" a="1"/>
  <c r="AB60" i="28" s="1"/>
  <c r="AA57" i="28" a="1"/>
  <c r="AA57" i="28" s="1"/>
  <c r="Z57" i="28" a="1"/>
  <c r="Z57" i="28" s="1"/>
  <c r="AB56" i="28" a="1"/>
  <c r="AB56" i="28" s="1"/>
  <c r="AA56" i="28" a="1"/>
  <c r="AA56" i="28" s="1"/>
  <c r="Z53" i="28" a="1"/>
  <c r="Z53" i="28" s="1"/>
  <c r="AA51" i="28" a="1"/>
  <c r="AA51" i="28" s="1"/>
  <c r="Z51" i="28" a="1"/>
  <c r="Z51" i="28" s="1"/>
  <c r="AA49" i="28" a="1"/>
  <c r="AA49" i="28" s="1"/>
  <c r="AA44" i="28" a="1"/>
  <c r="AA44" i="28" s="1"/>
  <c r="AB43" i="28" a="1"/>
  <c r="AB43" i="28" s="1"/>
  <c r="AA43" i="28" a="1"/>
  <c r="AA43" i="28" s="1"/>
  <c r="AB41" i="28" a="1"/>
  <c r="AB41" i="28" s="1"/>
  <c r="AA41" i="28" a="1"/>
  <c r="AA41" i="28" s="1"/>
  <c r="Z41" i="28" a="1"/>
  <c r="Z41" i="28" s="1"/>
  <c r="AA37" i="28" a="1"/>
  <c r="AA37" i="28" s="1"/>
  <c r="Z37" i="28" a="1"/>
  <c r="Z37" i="28" s="1"/>
  <c r="AB34" i="28" a="1"/>
  <c r="AB34" i="28" s="1"/>
  <c r="AA34" i="28" a="1"/>
  <c r="AA34" i="28" s="1"/>
  <c r="Z34" i="28" a="1"/>
  <c r="Z34" i="28" s="1"/>
  <c r="AB30" i="28" a="1"/>
  <c r="AB30" i="28" s="1"/>
  <c r="Z30" i="28" a="1"/>
  <c r="Z30" i="28" s="1"/>
  <c r="AB26" i="28" a="1"/>
  <c r="AB26" i="28" s="1"/>
  <c r="Z26" i="28" a="1"/>
  <c r="Z26" i="28" s="1"/>
  <c r="AA20" i="28" a="1"/>
  <c r="AA20" i="28" s="1"/>
  <c r="AB19" i="28" a="1"/>
  <c r="AB19" i="28" s="1"/>
  <c r="AB18" i="28" a="1"/>
  <c r="AB18" i="28" s="1"/>
  <c r="AA18" i="28" a="1"/>
  <c r="AA18" i="28" s="1"/>
  <c r="AB16" i="28" a="1"/>
  <c r="AB16" i="28" s="1"/>
  <c r="AA13" i="28" a="1"/>
  <c r="AA13" i="28" s="1"/>
  <c r="AA12" i="28" a="1"/>
  <c r="AA12" i="28" s="1"/>
  <c r="AB10" i="28" a="1"/>
  <c r="AB10" i="28" s="1"/>
  <c r="Z5" i="28" a="1"/>
  <c r="Z5" i="28" s="1"/>
  <c r="AB4" i="28" a="1"/>
  <c r="AB4" i="28" s="1"/>
  <c r="AB93" i="28" a="1"/>
  <c r="AB93" i="28" s="1"/>
  <c r="AA93" i="28" a="1"/>
  <c r="AA93" i="28" s="1"/>
  <c r="AA90" i="28" a="1"/>
  <c r="AA90" i="28" s="1"/>
  <c r="Z90" i="28" a="1"/>
  <c r="Z90" i="28" s="1"/>
  <c r="Z88" i="28" a="1"/>
  <c r="Z88" i="28" s="1"/>
  <c r="AB72" i="28" a="1"/>
  <c r="AB72" i="28" s="1"/>
  <c r="AA72" i="28" a="1"/>
  <c r="AA72" i="28" s="1"/>
  <c r="Z69" i="28" a="1"/>
  <c r="Z69" i="28" s="1"/>
  <c r="AB63" i="28" a="1"/>
  <c r="AB63" i="28" s="1"/>
  <c r="Z54" i="28" a="1"/>
  <c r="Z54" i="28" s="1"/>
  <c r="AB53" i="28" a="1"/>
  <c r="AB53" i="28" s="1"/>
  <c r="AA53" i="28" a="1"/>
  <c r="AA53" i="28" s="1"/>
  <c r="AA52" i="28" a="1"/>
  <c r="AA52" i="28" s="1"/>
  <c r="AA42" i="28" a="1"/>
  <c r="AA42" i="28" s="1"/>
  <c r="AA30" i="28" a="1"/>
  <c r="AA30" i="28" s="1"/>
  <c r="AB28" i="28" a="1"/>
  <c r="AB28" i="28" s="1"/>
  <c r="AA28" i="28" a="1"/>
  <c r="AA28" i="28" s="1"/>
  <c r="Z28" i="28" a="1"/>
  <c r="Z28" i="28" s="1"/>
  <c r="Z20" i="28" a="1"/>
  <c r="Z20" i="28" s="1"/>
  <c r="AA7" i="28" a="1"/>
  <c r="AA7" i="28" s="1"/>
  <c r="AA4" i="28" a="1"/>
  <c r="AA4" i="28" s="1"/>
  <c r="AC102" i="28" l="1" a="1"/>
  <c r="AC102" i="28" s="1"/>
  <c r="AC100" i="28" a="1"/>
  <c r="AC100" i="28" s="1"/>
  <c r="AC99" i="28" a="1"/>
  <c r="AC99" i="28" s="1"/>
  <c r="AD11" i="28" a="1"/>
  <c r="AD11" i="28" s="1"/>
  <c r="AD100" i="28" a="1"/>
  <c r="AD100" i="28" s="1"/>
  <c r="AC44" i="28" a="1"/>
  <c r="AC44" i="28" s="1"/>
  <c r="AC43" i="28" a="1"/>
  <c r="AC43" i="28" s="1"/>
  <c r="AE97" i="28" a="1"/>
  <c r="AE97" i="28" s="1"/>
  <c r="AE96" i="28" a="1"/>
  <c r="AE96" i="28" s="1"/>
  <c r="AD65" i="28" a="1"/>
  <c r="AD65" i="28" s="1"/>
  <c r="AD64" i="28" a="1"/>
  <c r="AD64" i="28" s="1"/>
  <c r="AD67" i="28" a="1"/>
  <c r="AD67" i="28" s="1"/>
  <c r="AD7" i="28" a="1"/>
  <c r="AD7" i="28" s="1"/>
  <c r="AD6" i="28" a="1"/>
  <c r="AD6" i="28" s="1"/>
  <c r="AD43" i="28" a="1"/>
  <c r="AD43" i="28" s="1"/>
  <c r="AC74" i="28" a="1"/>
  <c r="AC74" i="28" s="1"/>
  <c r="AE44" i="28" a="1"/>
  <c r="AE44" i="28" s="1"/>
  <c r="AC55" i="28" a="1"/>
  <c r="AC55" i="28" s="1"/>
  <c r="AD35" i="28" a="1"/>
  <c r="AD35" i="28" s="1"/>
  <c r="AE55" i="28" a="1"/>
  <c r="AE55" i="28" s="1"/>
  <c r="AD81" i="28" a="1"/>
  <c r="AD81" i="28" s="1"/>
  <c r="AD17" i="28" a="1"/>
  <c r="AD17" i="28" s="1"/>
  <c r="AD32" i="28" a="1"/>
  <c r="AD32" i="28" s="1"/>
  <c r="AD74" i="28" a="1"/>
  <c r="AD74" i="28" s="1"/>
  <c r="AE32" i="28" a="1"/>
  <c r="AE32" i="28" s="1"/>
  <c r="AC94" i="28" a="1"/>
  <c r="AC94" i="28" s="1"/>
  <c r="AE57" i="28" a="1"/>
  <c r="AE57" i="28" s="1"/>
  <c r="AD94" i="28" a="1"/>
  <c r="AD94" i="28" s="1"/>
  <c r="AD88" i="28" a="1"/>
  <c r="AD88" i="28" s="1"/>
  <c r="AC95" i="28" a="1"/>
  <c r="AC95" i="28" s="1"/>
  <c r="AE95" i="28" a="1"/>
  <c r="AE95" i="28" s="1"/>
  <c r="AE56" i="28" a="1"/>
  <c r="AE56" i="28" s="1"/>
  <c r="AD90" i="28" a="1"/>
  <c r="AD90" i="28" s="1"/>
  <c r="AC98" i="28" a="1"/>
  <c r="AC98" i="28" s="1"/>
  <c r="AC14" i="28" a="1"/>
  <c r="AC14" i="28" s="1"/>
  <c r="AE36" i="28" a="1"/>
  <c r="AE36" i="28" s="1"/>
  <c r="AD93" i="28" a="1"/>
  <c r="AD93" i="28" s="1"/>
  <c r="AD55" i="28" a="1"/>
  <c r="AD55" i="28" s="1"/>
  <c r="AE80" i="28" a="1"/>
  <c r="AE80" i="28" s="1"/>
  <c r="AC45" i="28" a="1"/>
  <c r="AC45" i="28" s="1"/>
  <c r="AC60" i="28" a="1"/>
  <c r="AC60" i="28" s="1"/>
  <c r="AD101" i="28" a="1"/>
  <c r="AD101" i="28" s="1"/>
  <c r="AC15" i="28" a="1"/>
  <c r="AC15" i="28" s="1"/>
  <c r="AD73" i="28" a="1"/>
  <c r="AD73" i="28" s="1"/>
  <c r="AD12" i="28" a="1"/>
  <c r="AD12" i="28" s="1"/>
  <c r="AC77" i="28" a="1"/>
  <c r="AC77" i="28" s="1"/>
  <c r="AC101" i="28" a="1"/>
  <c r="AC101" i="28" s="1"/>
  <c r="AC41" i="28" a="1"/>
  <c r="AC41" i="28" s="1"/>
  <c r="AC11" i="28" a="1"/>
  <c r="AC11" i="28" s="1"/>
  <c r="AC10" i="28" a="1"/>
  <c r="AC10" i="28" s="1"/>
  <c r="AC21" i="28" a="1"/>
  <c r="AC21" i="28" s="1"/>
  <c r="AC20" i="28" a="1"/>
  <c r="AC20" i="28" s="1"/>
  <c r="AE41" i="28" a="1"/>
  <c r="AE41" i="28" s="1"/>
  <c r="AE39" i="28" a="1"/>
  <c r="AE39" i="28" s="1"/>
  <c r="AE37" i="28" a="1"/>
  <c r="AE37" i="28" s="1"/>
  <c r="AE76" i="28" a="1"/>
  <c r="AE76" i="28" s="1"/>
  <c r="AD84" i="28" a="1"/>
  <c r="AD84" i="28" s="1"/>
  <c r="AD83" i="28" a="1"/>
  <c r="AD83" i="28" s="1"/>
  <c r="AD20" i="28" a="1"/>
  <c r="AD20" i="28" s="1"/>
  <c r="AD41" i="28" a="1"/>
  <c r="AD41" i="28" s="1"/>
  <c r="AD87" i="28" a="1"/>
  <c r="AD87" i="28" s="1"/>
  <c r="AC39" i="28" a="1"/>
  <c r="AC39" i="28" s="1"/>
  <c r="AD50" i="28" a="1"/>
  <c r="AD50" i="28" s="1"/>
  <c r="AD49" i="28" a="1"/>
  <c r="AD49" i="28" s="1"/>
  <c r="AC23" i="28" a="1"/>
  <c r="AC23" i="28" s="1"/>
  <c r="AC22" i="28" a="1"/>
  <c r="AC22" i="28" s="1"/>
  <c r="AD86" i="28" a="1"/>
  <c r="AD86" i="28" s="1"/>
  <c r="AD39" i="28" a="1"/>
  <c r="AD39" i="28" s="1"/>
  <c r="AD37" i="28" a="1"/>
  <c r="AD37" i="28" s="1"/>
  <c r="AC82" i="28" a="1"/>
  <c r="AC82" i="28" s="1"/>
  <c r="AC79" i="28" a="1"/>
  <c r="AC79" i="28" s="1"/>
  <c r="AC81" i="28" a="1"/>
  <c r="AC81" i="28" s="1"/>
  <c r="AE92" i="28" a="1"/>
  <c r="AE92" i="28" s="1"/>
  <c r="AE91" i="28" a="1"/>
  <c r="AE91" i="28" s="1"/>
  <c r="AE89" i="28" a="1"/>
  <c r="AE89" i="28" s="1"/>
  <c r="AE62" i="28" a="1"/>
  <c r="AE62" i="28" s="1"/>
  <c r="AE61" i="28" a="1"/>
  <c r="AE61" i="28" s="1"/>
  <c r="AC9" i="28" a="1"/>
  <c r="AC9" i="28" s="1"/>
  <c r="AC6" i="28" a="1"/>
  <c r="AC6" i="28" s="1"/>
  <c r="AC8" i="28" a="1"/>
  <c r="AC8" i="28" s="1"/>
  <c r="AD85" i="28" a="1"/>
  <c r="AD85" i="28" s="1"/>
  <c r="AD80" i="28" a="1"/>
  <c r="AD80" i="28" s="1"/>
  <c r="AD36" i="28" a="1"/>
  <c r="AD36" i="28" s="1"/>
  <c r="AD31" i="28" a="1"/>
  <c r="AD31" i="28" s="1"/>
  <c r="AE85" i="28" a="1"/>
  <c r="AE85" i="28" s="1"/>
  <c r="AC7" i="28" a="1"/>
  <c r="AC7" i="28" s="1"/>
  <c r="AE43" i="28" a="1"/>
  <c r="AE43" i="28" s="1"/>
  <c r="AE60" i="28" a="1"/>
  <c r="AE60" i="28" s="1"/>
  <c r="AE59" i="28" a="1"/>
  <c r="AE59" i="28" s="1"/>
  <c r="AE58" i="28" a="1"/>
  <c r="AE58" i="28" s="1"/>
  <c r="AE71" i="28" a="1"/>
  <c r="AE71" i="28" s="1"/>
  <c r="AD78" i="28" a="1"/>
  <c r="AD78" i="28" s="1"/>
  <c r="AD18" i="28" a="1"/>
  <c r="AD18" i="28" s="1"/>
  <c r="AD34" i="28" a="1"/>
  <c r="AD34" i="28" s="1"/>
  <c r="AC48" i="28" a="1"/>
  <c r="AC48" i="28" s="1"/>
  <c r="AC58" i="28" a="1"/>
  <c r="AC58" i="28" s="1"/>
  <c r="AD69" i="28" a="1"/>
  <c r="AD69" i="28" s="1"/>
  <c r="AE98" i="28" a="1"/>
  <c r="AE98" i="28" s="1"/>
  <c r="AD58" i="28" a="1"/>
  <c r="AD58" i="28" s="1"/>
  <c r="AE45" i="28" a="1"/>
  <c r="AE45" i="28" s="1"/>
  <c r="AD63" i="28" a="1"/>
  <c r="AD63" i="28" s="1"/>
  <c r="AC46" i="28" a="1"/>
  <c r="AC46" i="28" s="1"/>
  <c r="AD53" i="28" a="1"/>
  <c r="AD53" i="28" s="1"/>
  <c r="AD99" i="28" a="1"/>
  <c r="AD99" i="28" s="1"/>
  <c r="AC56" i="28" a="1"/>
  <c r="AC56" i="28" s="1"/>
  <c r="AC90" i="28" a="1"/>
  <c r="AC90" i="28" s="1"/>
  <c r="AE65" i="28" a="1"/>
  <c r="AE65" i="28" s="1"/>
  <c r="AC13" i="28" a="1"/>
  <c r="AC13" i="28" s="1"/>
  <c r="AC12" i="28" a="1"/>
  <c r="AC12" i="28" s="1"/>
  <c r="AC24" i="28" a="1"/>
  <c r="AC24" i="28" s="1"/>
  <c r="AC86" i="28" a="1"/>
  <c r="AC86" i="28" s="1"/>
  <c r="AC97" i="28" a="1"/>
  <c r="AC97" i="28" s="1"/>
  <c r="AC36" i="28" a="1"/>
  <c r="AC36" i="28" s="1"/>
  <c r="AD82" i="28" a="1"/>
  <c r="AD82" i="28" s="1"/>
  <c r="AD51" i="28" a="1"/>
  <c r="AD51" i="28" s="1"/>
  <c r="AC50" i="28" a="1"/>
  <c r="AC50" i="28" s="1"/>
  <c r="AD60" i="28" a="1"/>
  <c r="AD60" i="28" s="1"/>
  <c r="AC16" i="28" a="1"/>
  <c r="AC16" i="28" s="1"/>
  <c r="AD56" i="28" a="1"/>
  <c r="AD56" i="28" s="1"/>
  <c r="AD72" i="28" a="1"/>
  <c r="AD72" i="28" s="1"/>
  <c r="AE72" i="28" a="1"/>
  <c r="AE72" i="28" s="1"/>
  <c r="AD57" i="28" a="1"/>
  <c r="AD57" i="28" s="1"/>
  <c r="AD19" i="28" a="1"/>
  <c r="AD19" i="28" s="1"/>
  <c r="AC59" i="28" a="1"/>
  <c r="AC59" i="28" s="1"/>
  <c r="AE88" i="28" a="1"/>
  <c r="AE88" i="28" s="1"/>
  <c r="AE35" i="28" a="1"/>
  <c r="AE35" i="28" s="1"/>
  <c r="AD77" i="28" a="1"/>
  <c r="AD77" i="28" s="1"/>
  <c r="AD76" i="28" a="1"/>
  <c r="AD76" i="28" s="1"/>
  <c r="AC85" i="28" a="1"/>
  <c r="AC85" i="28" s="1"/>
  <c r="AD48" i="28" a="1"/>
  <c r="AD48" i="28" s="1"/>
  <c r="AD54" i="28" a="1"/>
  <c r="AD54" i="28" s="1"/>
  <c r="AE70" i="28" a="1"/>
  <c r="AE70" i="28" s="1"/>
  <c r="AC47" i="28" a="1"/>
  <c r="AC47" i="28" s="1"/>
  <c r="AE79" i="28" a="1"/>
  <c r="AE79" i="28" s="1"/>
  <c r="AC5" i="28" a="1"/>
  <c r="AC5" i="28" s="1"/>
  <c r="AD10" i="28" a="1"/>
  <c r="AD10" i="28" s="1"/>
  <c r="AE40" i="28" a="1"/>
  <c r="AE40" i="28" s="1"/>
  <c r="AE84" i="28" a="1"/>
  <c r="AE84" i="28" s="1"/>
  <c r="AE33" i="28" a="1"/>
  <c r="AE33" i="28" s="1"/>
  <c r="AD62" i="28" a="1"/>
  <c r="AD62" i="28" s="1"/>
  <c r="AD71" i="28" a="1"/>
  <c r="AD71" i="28" s="1"/>
  <c r="AE31" i="28" a="1"/>
  <c r="AE31" i="28" s="1"/>
  <c r="AE64" i="28" a="1"/>
  <c r="AE64" i="28" s="1"/>
  <c r="AC18" i="28" a="1"/>
  <c r="AC18" i="28" s="1"/>
  <c r="AD16" i="28" a="1"/>
  <c r="AD16" i="28" s="1"/>
  <c r="AE46" i="28" a="1"/>
  <c r="AE46" i="28" s="1"/>
  <c r="AE74" i="28" a="1"/>
  <c r="AE74" i="28" s="1"/>
  <c r="AC19" i="28" a="1"/>
  <c r="AC19" i="28" s="1"/>
  <c r="AE90" i="28" a="1"/>
  <c r="AE90" i="28" s="1"/>
  <c r="AC57" i="28" a="1"/>
  <c r="AC57" i="28" s="1"/>
  <c r="AC42" i="28" a="1"/>
  <c r="AC42" i="28" s="1"/>
  <c r="AE81" i="28" a="1"/>
  <c r="AE81" i="28" s="1"/>
  <c r="AD42" i="28" a="1"/>
  <c r="AD42" i="28" s="1"/>
  <c r="AC84" i="28" a="1"/>
  <c r="AC84" i="28" s="1"/>
  <c r="AC54" i="28" a="1"/>
  <c r="AC54" i="28" s="1"/>
  <c r="AD59" i="28" a="1"/>
  <c r="AD59" i="28" s="1"/>
  <c r="AD79" i="28" a="1"/>
  <c r="AD79" i="28" s="1"/>
  <c r="AC38" i="28" a="1"/>
  <c r="AC38" i="28" s="1"/>
  <c r="AE54" i="28" a="1"/>
  <c r="AE54" i="28" s="1"/>
  <c r="AD33" i="28" a="1"/>
  <c r="AD33" i="28" s="1"/>
  <c r="AE69" i="28" a="1"/>
  <c r="AE69" i="28" s="1"/>
  <c r="AD95" i="28" a="1"/>
  <c r="AD95" i="28" s="1"/>
  <c r="AC17" i="28" a="1"/>
  <c r="AC17" i="28" s="1"/>
  <c r="AC73" i="28" a="1"/>
  <c r="AC73" i="28" s="1"/>
  <c r="AC72" i="28" a="1"/>
  <c r="AC72" i="28" s="1"/>
  <c r="AE38" i="28" a="1"/>
  <c r="AE38" i="28" s="1"/>
  <c r="AC63" i="28" a="1"/>
  <c r="AC63" i="28" s="1"/>
  <c r="AC80" i="28" a="1"/>
  <c r="AC80" i="28" s="1"/>
  <c r="AD9" i="28" a="1"/>
  <c r="AD9" i="28" s="1"/>
  <c r="AC61" i="28" a="1"/>
  <c r="AC61" i="28" s="1"/>
  <c r="AE82" i="28" a="1"/>
  <c r="AE82" i="28" s="1"/>
  <c r="AC76" i="28" a="1"/>
  <c r="AC76" i="28" s="1"/>
  <c r="AE94" i="28" a="1"/>
  <c r="AE94" i="28" s="1"/>
  <c r="AE78" i="28" a="1"/>
  <c r="AE78" i="28" s="1"/>
  <c r="AC89" i="28" a="1"/>
  <c r="AC89" i="28" s="1"/>
  <c r="AD40" i="28" a="1"/>
  <c r="AD40" i="28" s="1"/>
  <c r="AE42" i="28" a="1"/>
  <c r="AE42" i="28" s="1"/>
  <c r="AD70" i="28" a="1"/>
  <c r="AD70" i="28" s="1"/>
  <c r="AD98" i="28" a="1"/>
  <c r="AD98" i="28" s="1"/>
  <c r="AC78" i="28" a="1"/>
  <c r="AC78" i="28" s="1"/>
  <c r="AD38" i="28" a="1"/>
  <c r="AD38" i="28" s="1"/>
  <c r="AC92" i="28" a="1"/>
  <c r="AC92" i="28" s="1"/>
  <c r="AC91" i="28" a="1"/>
  <c r="AC91" i="28" s="1"/>
  <c r="AC25" i="28" a="1"/>
  <c r="AC25" i="28" s="1"/>
  <c r="AC49" i="28" a="1"/>
  <c r="AC49" i="28" s="1"/>
  <c r="AE83" i="28" a="1"/>
  <c r="AE83" i="28" s="1"/>
  <c r="AC96" i="28" a="1"/>
  <c r="AC96" i="28" s="1"/>
  <c r="AD5" i="28" a="1"/>
  <c r="AD5" i="28" s="1"/>
  <c r="AD97" i="28" a="1"/>
  <c r="AD97" i="28" s="1"/>
  <c r="AE51" i="28" a="1"/>
  <c r="AE51" i="28" s="1"/>
  <c r="AC62" i="28" a="1"/>
  <c r="AC62" i="28" s="1"/>
  <c r="AD66" i="28" a="1"/>
  <c r="AD66" i="28" s="1"/>
  <c r="AD92" i="28" a="1"/>
  <c r="AD92" i="28" s="1"/>
  <c r="AD96" i="28" a="1"/>
  <c r="AD96" i="28" s="1"/>
  <c r="AD61" i="28" a="1"/>
  <c r="AD61" i="28" s="1"/>
  <c r="AE63" i="28" a="1"/>
  <c r="AE63" i="28" s="1"/>
  <c r="AC75" i="28" a="1"/>
  <c r="AC75" i="28" s="1"/>
  <c r="AD75" i="28" a="1"/>
  <c r="AD75" i="28" s="1"/>
  <c r="AC68" i="28" a="1"/>
  <c r="AC68" i="28" s="1"/>
  <c r="AE93" i="28" a="1"/>
  <c r="AE93" i="28" s="1"/>
  <c r="AD68" i="28" a="1"/>
  <c r="AD68" i="28" s="1"/>
  <c r="AE53" i="28" a="1"/>
  <c r="AE53" i="28" s="1"/>
  <c r="AC40" i="28" a="1"/>
  <c r="AC40" i="28" s="1"/>
  <c r="AE73" i="28" a="1"/>
  <c r="AE73" i="28" s="1"/>
  <c r="AC70" i="28" a="1"/>
  <c r="AC70" i="28" s="1"/>
  <c r="AM1" i="28" l="1"/>
  <c r="AL1" i="28"/>
  <c r="AK1" i="28"/>
  <c r="AJ1" i="28"/>
  <c r="AI1" i="28"/>
  <c r="AH1" i="28"/>
  <c r="AE103" i="21" l="1" a="1"/>
  <c r="AE103" i="21" s="1"/>
  <c r="AD103" i="21" a="1"/>
  <c r="AD103" i="21" s="1"/>
  <c r="AC103" i="21" a="1"/>
  <c r="AC103" i="21" s="1"/>
  <c r="AB103" i="21" a="1"/>
  <c r="AB103" i="21" s="1"/>
  <c r="AA103" i="21" a="1"/>
  <c r="AA103" i="21" s="1"/>
  <c r="Z103" i="21" a="1"/>
  <c r="Z103" i="21" s="1"/>
  <c r="AE102" i="21" a="1"/>
  <c r="AE102" i="21" s="1"/>
  <c r="AD102" i="21" a="1"/>
  <c r="AD102" i="21" s="1"/>
  <c r="AC102" i="21" a="1"/>
  <c r="AC102" i="21" s="1"/>
  <c r="AB102" i="21" a="1"/>
  <c r="AB102" i="21" s="1"/>
  <c r="AA102" i="21" a="1"/>
  <c r="AA102" i="21" s="1"/>
  <c r="Z102" i="21" a="1"/>
  <c r="Z102" i="21" s="1"/>
  <c r="AE101" i="21" a="1"/>
  <c r="AE101" i="21" s="1"/>
  <c r="AD101" i="21" a="1"/>
  <c r="AD101" i="21" s="1"/>
  <c r="AC101" i="21" a="1"/>
  <c r="AC101" i="21" s="1"/>
  <c r="AB101" i="21" a="1"/>
  <c r="AB101" i="21" s="1"/>
  <c r="AA101" i="21" a="1"/>
  <c r="AA101" i="21" s="1"/>
  <c r="Z101" i="21" a="1"/>
  <c r="Z101" i="21" s="1"/>
  <c r="AE100" i="21" a="1"/>
  <c r="AE100" i="21" s="1"/>
  <c r="AD100" i="21" a="1"/>
  <c r="AD100" i="21" s="1"/>
  <c r="AC100" i="21" a="1"/>
  <c r="AC100" i="21" s="1"/>
  <c r="AB100" i="21" a="1"/>
  <c r="AB100" i="21" s="1"/>
  <c r="AA100" i="21" a="1"/>
  <c r="AA100" i="21" s="1"/>
  <c r="Z100" i="21" a="1"/>
  <c r="Z100" i="21" s="1"/>
  <c r="AE99" i="21" a="1"/>
  <c r="AE99" i="21" s="1"/>
  <c r="AD99" i="21" a="1"/>
  <c r="AD99" i="21" s="1"/>
  <c r="AC99" i="21" a="1"/>
  <c r="AC99" i="21" s="1"/>
  <c r="AB99" i="21" a="1"/>
  <c r="AB99" i="21" s="1"/>
  <c r="AA99" i="21" a="1"/>
  <c r="AA99" i="21" s="1"/>
  <c r="Z99" i="21" a="1"/>
  <c r="Z99" i="21" s="1"/>
  <c r="AE98" i="21" a="1"/>
  <c r="AE98" i="21" s="1"/>
  <c r="AD98" i="21" a="1"/>
  <c r="AD98" i="21" s="1"/>
  <c r="AC98" i="21" a="1"/>
  <c r="AC98" i="21" s="1"/>
  <c r="AB98" i="21" a="1"/>
  <c r="AB98" i="21" s="1"/>
  <c r="AA98" i="21" a="1"/>
  <c r="AA98" i="21" s="1"/>
  <c r="Z98" i="21" a="1"/>
  <c r="Z98" i="21" s="1"/>
  <c r="AE97" i="21" a="1"/>
  <c r="AE97" i="21" s="1"/>
  <c r="AD97" i="21" a="1"/>
  <c r="AD97" i="21" s="1"/>
  <c r="AC97" i="21" a="1"/>
  <c r="AC97" i="21" s="1"/>
  <c r="AB97" i="21" a="1"/>
  <c r="AB97" i="21" s="1"/>
  <c r="AA97" i="21" a="1"/>
  <c r="AA97" i="21" s="1"/>
  <c r="Z97" i="21" a="1"/>
  <c r="Z97" i="21" s="1"/>
  <c r="AE96" i="21" a="1"/>
  <c r="AE96" i="21" s="1"/>
  <c r="AD96" i="21" a="1"/>
  <c r="AD96" i="21" s="1"/>
  <c r="AC96" i="21" a="1"/>
  <c r="AC96" i="21" s="1"/>
  <c r="AB96" i="21" a="1"/>
  <c r="AB96" i="21" s="1"/>
  <c r="AA96" i="21" a="1"/>
  <c r="AA96" i="21" s="1"/>
  <c r="Z96" i="21" a="1"/>
  <c r="Z96" i="21" s="1"/>
  <c r="AE95" i="21" a="1"/>
  <c r="AE95" i="21" s="1"/>
  <c r="AD95" i="21" a="1"/>
  <c r="AD95" i="21" s="1"/>
  <c r="AC95" i="21" a="1"/>
  <c r="AC95" i="21" s="1"/>
  <c r="AB95" i="21" a="1"/>
  <c r="AB95" i="21" s="1"/>
  <c r="AA95" i="21" a="1"/>
  <c r="AA95" i="21" s="1"/>
  <c r="Z95" i="21" a="1"/>
  <c r="Z95" i="21" s="1"/>
  <c r="AE94" i="21" a="1"/>
  <c r="AE94" i="21" s="1"/>
  <c r="AD94" i="21" a="1"/>
  <c r="AD94" i="21" s="1"/>
  <c r="AC94" i="21" a="1"/>
  <c r="AC94" i="21" s="1"/>
  <c r="AB94" i="21" a="1"/>
  <c r="AB94" i="21" s="1"/>
  <c r="AA94" i="21" a="1"/>
  <c r="AA94" i="21" s="1"/>
  <c r="Z94" i="21" a="1"/>
  <c r="Z94" i="21" s="1"/>
  <c r="AE93" i="21" a="1"/>
  <c r="AE93" i="21" s="1"/>
  <c r="AD93" i="21" a="1"/>
  <c r="AD93" i="21" s="1"/>
  <c r="AC93" i="21" a="1"/>
  <c r="AC93" i="21" s="1"/>
  <c r="AB93" i="21" a="1"/>
  <c r="AB93" i="21" s="1"/>
  <c r="AA93" i="21" a="1"/>
  <c r="AA93" i="21" s="1"/>
  <c r="Z93" i="21" a="1"/>
  <c r="Z93" i="21" s="1"/>
  <c r="AE92" i="21" a="1"/>
  <c r="AE92" i="21" s="1"/>
  <c r="AD92" i="21" a="1"/>
  <c r="AD92" i="21" s="1"/>
  <c r="AC92" i="21" a="1"/>
  <c r="AC92" i="21" s="1"/>
  <c r="AB92" i="21" a="1"/>
  <c r="AB92" i="21" s="1"/>
  <c r="AA92" i="21" a="1"/>
  <c r="AA92" i="21" s="1"/>
  <c r="Z92" i="21" a="1"/>
  <c r="Z92" i="21" s="1"/>
  <c r="AE91" i="21" a="1"/>
  <c r="AE91" i="21" s="1"/>
  <c r="AD91" i="21" a="1"/>
  <c r="AD91" i="21" s="1"/>
  <c r="AC91" i="21" a="1"/>
  <c r="AC91" i="21" s="1"/>
  <c r="AB91" i="21" a="1"/>
  <c r="AB91" i="21" s="1"/>
  <c r="AA91" i="21" a="1"/>
  <c r="AA91" i="21" s="1"/>
  <c r="Z91" i="21" a="1"/>
  <c r="Z91" i="21" s="1"/>
  <c r="AE90" i="21" a="1"/>
  <c r="AE90" i="21" s="1"/>
  <c r="AD90" i="21" a="1"/>
  <c r="AD90" i="21" s="1"/>
  <c r="AC90" i="21" a="1"/>
  <c r="AC90" i="21" s="1"/>
  <c r="AB90" i="21" a="1"/>
  <c r="AB90" i="21" s="1"/>
  <c r="AA90" i="21" a="1"/>
  <c r="AA90" i="21" s="1"/>
  <c r="Z90" i="21" a="1"/>
  <c r="Z90" i="21" s="1"/>
  <c r="AE89" i="21" a="1"/>
  <c r="AE89" i="21" s="1"/>
  <c r="AD89" i="21" a="1"/>
  <c r="AD89" i="21" s="1"/>
  <c r="AC89" i="21" a="1"/>
  <c r="AC89" i="21" s="1"/>
  <c r="AB89" i="21" a="1"/>
  <c r="AB89" i="21" s="1"/>
  <c r="AA89" i="21" a="1"/>
  <c r="AA89" i="21" s="1"/>
  <c r="Z89" i="21" a="1"/>
  <c r="Z89" i="21" s="1"/>
  <c r="AE88" i="21" a="1"/>
  <c r="AE88" i="21" s="1"/>
  <c r="AD88" i="21" a="1"/>
  <c r="AD88" i="21" s="1"/>
  <c r="AC88" i="21" a="1"/>
  <c r="AC88" i="21" s="1"/>
  <c r="AB88" i="21" a="1"/>
  <c r="AB88" i="21" s="1"/>
  <c r="AA88" i="21" a="1"/>
  <c r="AA88" i="21" s="1"/>
  <c r="Z88" i="21" a="1"/>
  <c r="Z88" i="21" s="1"/>
  <c r="AE87" i="21" a="1"/>
  <c r="AE87" i="21" s="1"/>
  <c r="AD87" i="21" a="1"/>
  <c r="AD87" i="21" s="1"/>
  <c r="AC87" i="21" a="1"/>
  <c r="AC87" i="21" s="1"/>
  <c r="AB87" i="21" a="1"/>
  <c r="AB87" i="21" s="1"/>
  <c r="AA87" i="21" a="1"/>
  <c r="AA87" i="21" s="1"/>
  <c r="AE86" i="21" a="1"/>
  <c r="AE86" i="21" s="1"/>
  <c r="AD86" i="21" a="1"/>
  <c r="AD86" i="21" s="1"/>
  <c r="AC86" i="21" a="1"/>
  <c r="AC86" i="21" s="1"/>
  <c r="AB86" i="21" a="1"/>
  <c r="AB86" i="21" s="1"/>
  <c r="AA86" i="21" a="1"/>
  <c r="AA86" i="21" s="1"/>
  <c r="AE85" i="21" a="1"/>
  <c r="AE85" i="21" s="1"/>
  <c r="AD85" i="21" a="1"/>
  <c r="AD85" i="21" s="1"/>
  <c r="AC85" i="21" a="1"/>
  <c r="AC85" i="21" s="1"/>
  <c r="AA85" i="21" a="1"/>
  <c r="AA85" i="21" s="1"/>
  <c r="AE84" i="21" a="1"/>
  <c r="AE84" i="21" s="1"/>
  <c r="AD84" i="21" a="1"/>
  <c r="AD84" i="21" s="1"/>
  <c r="AC84" i="21" a="1"/>
  <c r="AC84" i="21" s="1"/>
  <c r="AA84" i="21" a="1"/>
  <c r="AA84" i="21" s="1"/>
  <c r="AE83" i="21" a="1"/>
  <c r="AE83" i="21" s="1"/>
  <c r="AD83" i="21" a="1"/>
  <c r="AD83" i="21" s="1"/>
  <c r="AC83" i="21" a="1"/>
  <c r="AC83" i="21" s="1"/>
  <c r="AA83" i="21" a="1"/>
  <c r="AA83" i="21" s="1"/>
  <c r="AE82" i="21" a="1"/>
  <c r="AE82" i="21" s="1"/>
  <c r="AD82" i="21" a="1"/>
  <c r="AD82" i="21" s="1"/>
  <c r="AC82" i="21" a="1"/>
  <c r="AC82" i="21" s="1"/>
  <c r="AA82" i="21" a="1"/>
  <c r="AA82" i="21" s="1"/>
  <c r="Z82" i="21" a="1"/>
  <c r="Z82" i="21" s="1"/>
  <c r="AE81" i="21" a="1"/>
  <c r="AE81" i="21" s="1"/>
  <c r="AD81" i="21" a="1"/>
  <c r="AD81" i="21" s="1"/>
  <c r="AC81" i="21" a="1"/>
  <c r="AC81" i="21" s="1"/>
  <c r="AA81" i="21" a="1"/>
  <c r="AA81" i="21" s="1"/>
  <c r="Z81" i="21" a="1"/>
  <c r="Z81" i="21" s="1"/>
  <c r="AE80" i="21" a="1"/>
  <c r="AE80" i="21" s="1"/>
  <c r="AD80" i="21" a="1"/>
  <c r="AD80" i="21" s="1"/>
  <c r="AC80" i="21" a="1"/>
  <c r="AC80" i="21" s="1"/>
  <c r="AB80" i="21" a="1"/>
  <c r="AB80" i="21" s="1"/>
  <c r="AA80" i="21" a="1"/>
  <c r="AA80" i="21" s="1"/>
  <c r="Z80" i="21" a="1"/>
  <c r="Z80" i="21" s="1"/>
  <c r="AE79" i="21" a="1"/>
  <c r="AE79" i="21" s="1"/>
  <c r="AD79" i="21" a="1"/>
  <c r="AD79" i="21" s="1"/>
  <c r="AC79" i="21" a="1"/>
  <c r="AC79" i="21" s="1"/>
  <c r="AB79" i="21" a="1"/>
  <c r="AB79" i="21" s="1"/>
  <c r="AA79" i="21" a="1"/>
  <c r="AA79" i="21" s="1"/>
  <c r="Z79" i="21" a="1"/>
  <c r="Z79" i="21" s="1"/>
  <c r="AE78" i="21" a="1"/>
  <c r="AE78" i="21" s="1"/>
  <c r="AD78" i="21" a="1"/>
  <c r="AD78" i="21" s="1"/>
  <c r="AC78" i="21" a="1"/>
  <c r="AC78" i="21" s="1"/>
  <c r="AB78" i="21" a="1"/>
  <c r="AB78" i="21" s="1"/>
  <c r="AA78" i="21" a="1"/>
  <c r="AA78" i="21" s="1"/>
  <c r="Z78" i="21" a="1"/>
  <c r="Z78" i="21" s="1"/>
  <c r="AE77" i="21" a="1"/>
  <c r="AE77" i="21" s="1"/>
  <c r="AD77" i="21" a="1"/>
  <c r="AD77" i="21" s="1"/>
  <c r="AC77" i="21" a="1"/>
  <c r="AC77" i="21" s="1"/>
  <c r="AB77" i="21" a="1"/>
  <c r="AB77" i="21" s="1"/>
  <c r="AA77" i="21" a="1"/>
  <c r="AA77" i="21" s="1"/>
  <c r="Z77" i="21" a="1"/>
  <c r="Z77" i="21" s="1"/>
  <c r="AE76" i="21" a="1"/>
  <c r="AE76" i="21" s="1"/>
  <c r="AD76" i="21" a="1"/>
  <c r="AD76" i="21" s="1"/>
  <c r="AC76" i="21" a="1"/>
  <c r="AC76" i="21" s="1"/>
  <c r="AB76" i="21" a="1"/>
  <c r="AB76" i="21" s="1"/>
  <c r="AA76" i="21" a="1"/>
  <c r="AA76" i="21" s="1"/>
  <c r="Z76" i="21" a="1"/>
  <c r="Z76" i="21" s="1"/>
  <c r="AE75" i="21" a="1"/>
  <c r="AE75" i="21" s="1"/>
  <c r="AC75" i="21" a="1"/>
  <c r="AC75" i="21" s="1"/>
  <c r="AB75" i="21" a="1"/>
  <c r="AB75" i="21" s="1"/>
  <c r="AA75" i="21" a="1"/>
  <c r="AA75" i="21" s="1"/>
  <c r="Z75" i="21" a="1"/>
  <c r="Z75" i="21" s="1"/>
  <c r="AE74" i="21" a="1"/>
  <c r="AE74" i="21" s="1"/>
  <c r="AC74" i="21" a="1"/>
  <c r="AC74" i="21" s="1"/>
  <c r="AB74" i="21" a="1"/>
  <c r="AB74" i="21" s="1"/>
  <c r="AA74" i="21" a="1"/>
  <c r="AA74" i="21" s="1"/>
  <c r="Z74" i="21" a="1"/>
  <c r="Z74" i="21" s="1"/>
  <c r="AE73" i="21" a="1"/>
  <c r="AE73" i="21" s="1"/>
  <c r="AC73" i="21" a="1"/>
  <c r="AC73" i="21" s="1"/>
  <c r="AB73" i="21" a="1"/>
  <c r="AB73" i="21" s="1"/>
  <c r="AA73" i="21" a="1"/>
  <c r="AA73" i="21" s="1"/>
  <c r="Z73" i="21" a="1"/>
  <c r="Z73" i="21" s="1"/>
  <c r="AE72" i="21" a="1"/>
  <c r="AE72" i="21" s="1"/>
  <c r="AC72" i="21" a="1"/>
  <c r="AC72" i="21" s="1"/>
  <c r="AB72" i="21" a="1"/>
  <c r="AB72" i="21" s="1"/>
  <c r="AA72" i="21" a="1"/>
  <c r="AA72" i="21" s="1"/>
  <c r="Z72" i="21" a="1"/>
  <c r="Z72" i="21" s="1"/>
  <c r="AE71" i="21" a="1"/>
  <c r="AE71" i="21" s="1"/>
  <c r="AC71" i="21" a="1"/>
  <c r="AC71" i="21" s="1"/>
  <c r="AB71" i="21" a="1"/>
  <c r="AB71" i="21" s="1"/>
  <c r="AA71" i="21" a="1"/>
  <c r="AA71" i="21" s="1"/>
  <c r="Z71" i="21" a="1"/>
  <c r="Z71" i="21" s="1"/>
  <c r="AE70" i="21" a="1"/>
  <c r="AE70" i="21" s="1"/>
  <c r="AD70" i="21" a="1"/>
  <c r="AD70" i="21" s="1"/>
  <c r="AC70" i="21" a="1"/>
  <c r="AC70" i="21" s="1"/>
  <c r="AB70" i="21" a="1"/>
  <c r="AB70" i="21" s="1"/>
  <c r="AA70" i="21" a="1"/>
  <c r="AA70" i="21" s="1"/>
  <c r="Z70" i="21" a="1"/>
  <c r="Z70" i="21" s="1"/>
  <c r="AE69" i="21" a="1"/>
  <c r="AE69" i="21" s="1"/>
  <c r="AD69" i="21" a="1"/>
  <c r="AD69" i="21" s="1"/>
  <c r="AC69" i="21" a="1"/>
  <c r="AC69" i="21" s="1"/>
  <c r="AB69" i="21" a="1"/>
  <c r="AB69" i="21" s="1"/>
  <c r="AA69" i="21" a="1"/>
  <c r="AA69" i="21" s="1"/>
  <c r="Z69" i="21" a="1"/>
  <c r="Z69" i="21" s="1"/>
  <c r="AE68" i="21" a="1"/>
  <c r="AE68" i="21" s="1"/>
  <c r="AD68" i="21" a="1"/>
  <c r="AD68" i="21" s="1"/>
  <c r="AC68" i="21" a="1"/>
  <c r="AC68" i="21" s="1"/>
  <c r="AB68" i="21" a="1"/>
  <c r="AB68" i="21" s="1"/>
  <c r="AA68" i="21" a="1"/>
  <c r="AA68" i="21" s="1"/>
  <c r="Z68" i="21" a="1"/>
  <c r="Z68" i="21" s="1"/>
  <c r="AE67" i="21" a="1"/>
  <c r="AE67" i="21" s="1"/>
  <c r="AD67" i="21" a="1"/>
  <c r="AD67" i="21" s="1"/>
  <c r="AC67" i="21" a="1"/>
  <c r="AC67" i="21" s="1"/>
  <c r="AB67" i="21" a="1"/>
  <c r="AB67" i="21" s="1"/>
  <c r="AA67" i="21" a="1"/>
  <c r="AA67" i="21" s="1"/>
  <c r="Z67" i="21" a="1"/>
  <c r="Z67" i="21" s="1"/>
  <c r="AE66" i="21" a="1"/>
  <c r="AE66" i="21" s="1"/>
  <c r="AD66" i="21" a="1"/>
  <c r="AD66" i="21" s="1"/>
  <c r="AC66" i="21" a="1"/>
  <c r="AC66" i="21" s="1"/>
  <c r="AB66" i="21" a="1"/>
  <c r="AB66" i="21" s="1"/>
  <c r="AA66" i="21" a="1"/>
  <c r="AA66" i="21" s="1"/>
  <c r="Z66" i="21" a="1"/>
  <c r="Z66" i="21" s="1"/>
  <c r="AE65" i="21" a="1"/>
  <c r="AE65" i="21" s="1"/>
  <c r="AD65" i="21" a="1"/>
  <c r="AD65" i="21" s="1"/>
  <c r="AC65" i="21" a="1"/>
  <c r="AC65" i="21" s="1"/>
  <c r="AB65" i="21" a="1"/>
  <c r="AB65" i="21" s="1"/>
  <c r="AA65" i="21" a="1"/>
  <c r="AA65" i="21" s="1"/>
  <c r="Z65" i="21" a="1"/>
  <c r="Z65" i="21" s="1"/>
  <c r="AE64" i="21" a="1"/>
  <c r="AE64" i="21" s="1"/>
  <c r="AD64" i="21" a="1"/>
  <c r="AD64" i="21" s="1"/>
  <c r="AC64" i="21" a="1"/>
  <c r="AC64" i="21" s="1"/>
  <c r="AB64" i="21" a="1"/>
  <c r="AB64" i="21" s="1"/>
  <c r="AA64" i="21" a="1"/>
  <c r="AA64" i="21" s="1"/>
  <c r="Z64" i="21" a="1"/>
  <c r="Z64" i="21" s="1"/>
  <c r="AE63" i="21" a="1"/>
  <c r="AE63" i="21" s="1"/>
  <c r="AD63" i="21" a="1"/>
  <c r="AD63" i="21" s="1"/>
  <c r="AC63" i="21" a="1"/>
  <c r="AC63" i="21" s="1"/>
  <c r="AB63" i="21" a="1"/>
  <c r="AB63" i="21" s="1"/>
  <c r="AA63" i="21" a="1"/>
  <c r="AA63" i="21" s="1"/>
  <c r="Z63" i="21" a="1"/>
  <c r="Z63" i="21" s="1"/>
  <c r="AE62" i="21" a="1"/>
  <c r="AE62" i="21" s="1"/>
  <c r="AC62" i="21" a="1"/>
  <c r="AC62" i="21" s="1"/>
  <c r="AB62" i="21" a="1"/>
  <c r="AB62" i="21" s="1"/>
  <c r="AA62" i="21" a="1"/>
  <c r="AA62" i="21" s="1"/>
  <c r="Z62" i="21" a="1"/>
  <c r="Z62" i="21" s="1"/>
  <c r="AE61" i="21" a="1"/>
  <c r="AE61" i="21" s="1"/>
  <c r="AC61" i="21" a="1"/>
  <c r="AC61" i="21" s="1"/>
  <c r="AB61" i="21" a="1"/>
  <c r="AB61" i="21" s="1"/>
  <c r="AA61" i="21" a="1"/>
  <c r="AA61" i="21" s="1"/>
  <c r="Z61" i="21" a="1"/>
  <c r="Z61" i="21" s="1"/>
  <c r="AE60" i="21" a="1"/>
  <c r="AE60" i="21" s="1"/>
  <c r="AC60" i="21" a="1"/>
  <c r="AC60" i="21" s="1"/>
  <c r="AB60" i="21" a="1"/>
  <c r="AB60" i="21" s="1"/>
  <c r="AA60" i="21" a="1"/>
  <c r="AA60" i="21" s="1"/>
  <c r="Z60" i="21" a="1"/>
  <c r="Z60" i="21" s="1"/>
  <c r="AE59" i="21" a="1"/>
  <c r="AE59" i="21" s="1"/>
  <c r="AC59" i="21" a="1"/>
  <c r="AC59" i="21" s="1"/>
  <c r="AB59" i="21" a="1"/>
  <c r="AB59" i="21" s="1"/>
  <c r="AA59" i="21" a="1"/>
  <c r="AA59" i="21" s="1"/>
  <c r="Z59" i="21" a="1"/>
  <c r="Z59" i="21" s="1"/>
  <c r="AE58" i="21" a="1"/>
  <c r="AE58" i="21" s="1"/>
  <c r="AC58" i="21" a="1"/>
  <c r="AC58" i="21" s="1"/>
  <c r="AB58" i="21" a="1"/>
  <c r="AB58" i="21" s="1"/>
  <c r="Z58" i="21" a="1"/>
  <c r="Z58" i="21" s="1"/>
  <c r="AE57" i="21" a="1"/>
  <c r="AE57" i="21" s="1"/>
  <c r="AD57" i="21" a="1"/>
  <c r="AD57" i="21" s="1"/>
  <c r="AC57" i="21" a="1"/>
  <c r="AC57" i="21" s="1"/>
  <c r="AB57" i="21" a="1"/>
  <c r="AB57" i="21" s="1"/>
  <c r="Z57" i="21" a="1"/>
  <c r="Z57" i="21" s="1"/>
  <c r="AD56" i="21" a="1"/>
  <c r="AD56" i="21" s="1"/>
  <c r="AC56" i="21" a="1"/>
  <c r="AC56" i="21" s="1"/>
  <c r="AB56" i="21" a="1"/>
  <c r="AB56" i="21" s="1"/>
  <c r="Z56" i="21" a="1"/>
  <c r="Z56" i="21" s="1"/>
  <c r="AD55" i="21" a="1"/>
  <c r="AD55" i="21" s="1"/>
  <c r="AC55" i="21" a="1"/>
  <c r="AC55" i="21" s="1"/>
  <c r="AB55" i="21" a="1"/>
  <c r="AB55" i="21" s="1"/>
  <c r="Z55" i="21" a="1"/>
  <c r="Z55" i="21" s="1"/>
  <c r="AD54" i="21" a="1"/>
  <c r="AD54" i="21" s="1"/>
  <c r="AC54" i="21" a="1"/>
  <c r="AC54" i="21" s="1"/>
  <c r="AB54" i="21" a="1"/>
  <c r="AB54" i="21" s="1"/>
  <c r="Z54" i="21" a="1"/>
  <c r="Z54" i="21" s="1"/>
  <c r="AD53" i="21" a="1"/>
  <c r="AD53" i="21" s="1"/>
  <c r="AC53" i="21" a="1"/>
  <c r="AC53" i="21" s="1"/>
  <c r="AB53" i="21" a="1"/>
  <c r="AB53" i="21" s="1"/>
  <c r="AA53" i="21" a="1"/>
  <c r="AA53" i="21" s="1"/>
  <c r="Z53" i="21" a="1"/>
  <c r="Z53" i="21" s="1"/>
  <c r="AD52" i="21" a="1"/>
  <c r="AD52" i="21" s="1"/>
  <c r="AC52" i="21" a="1"/>
  <c r="AC52" i="21" s="1"/>
  <c r="AB52" i="21" a="1"/>
  <c r="AB52" i="21" s="1"/>
  <c r="AA52" i="21" a="1"/>
  <c r="AA52" i="21" s="1"/>
  <c r="Z52" i="21" a="1"/>
  <c r="Z52" i="21" s="1"/>
  <c r="AE51" i="21" a="1"/>
  <c r="AE51" i="21" s="1"/>
  <c r="AD51" i="21" a="1"/>
  <c r="AD51" i="21" s="1"/>
  <c r="AC51" i="21" a="1"/>
  <c r="AC51" i="21" s="1"/>
  <c r="AB51" i="21" a="1"/>
  <c r="AB51" i="21" s="1"/>
  <c r="AA51" i="21" a="1"/>
  <c r="AA51" i="21" s="1"/>
  <c r="AE50" i="21" a="1"/>
  <c r="AE50" i="21" s="1"/>
  <c r="AD50" i="21" a="1"/>
  <c r="AD50" i="21" s="1"/>
  <c r="AC50" i="21" a="1"/>
  <c r="AC50" i="21" s="1"/>
  <c r="AB50" i="21" a="1"/>
  <c r="AB50" i="21" s="1"/>
  <c r="AA50" i="21" a="1"/>
  <c r="AA50" i="21" s="1"/>
  <c r="AE49" i="21" a="1"/>
  <c r="AE49" i="21" s="1"/>
  <c r="AD49" i="21" a="1"/>
  <c r="AD49" i="21" s="1"/>
  <c r="AC49" i="21" a="1"/>
  <c r="AC49" i="21" s="1"/>
  <c r="AB49" i="21" a="1"/>
  <c r="AB49" i="21" s="1"/>
  <c r="AA49" i="21" a="1"/>
  <c r="AA49" i="21" s="1"/>
  <c r="AE48" i="21" a="1"/>
  <c r="AE48" i="21" s="1"/>
  <c r="AD48" i="21" a="1"/>
  <c r="AD48" i="21" s="1"/>
  <c r="AC48" i="21" a="1"/>
  <c r="AC48" i="21" s="1"/>
  <c r="AB48" i="21" a="1"/>
  <c r="AB48" i="21" s="1"/>
  <c r="AA48" i="21" a="1"/>
  <c r="AA48" i="21" s="1"/>
  <c r="AE47" i="21" a="1"/>
  <c r="AE47" i="21" s="1"/>
  <c r="AD47" i="21" a="1"/>
  <c r="AD47" i="21" s="1"/>
  <c r="AB47" i="21" a="1"/>
  <c r="AB47" i="21" s="1"/>
  <c r="AA47" i="21" a="1"/>
  <c r="AA47" i="21" s="1"/>
  <c r="AE46" i="21" a="1"/>
  <c r="AE46" i="21" s="1"/>
  <c r="AD46" i="21" a="1"/>
  <c r="AD46" i="21" s="1"/>
  <c r="AB46" i="21" a="1"/>
  <c r="AB46" i="21" s="1"/>
  <c r="AA46" i="21" a="1"/>
  <c r="AA46" i="21" s="1"/>
  <c r="Z46" i="21" a="1"/>
  <c r="Z46" i="21" s="1"/>
  <c r="AE45" i="21" a="1"/>
  <c r="AE45" i="21" s="1"/>
  <c r="AD45" i="21" a="1"/>
  <c r="AD45" i="21" s="1"/>
  <c r="AB45" i="21" a="1"/>
  <c r="AB45" i="21" s="1"/>
  <c r="AA45" i="21" a="1"/>
  <c r="AA45" i="21" s="1"/>
  <c r="Z45" i="21" a="1"/>
  <c r="Z45" i="21" s="1"/>
  <c r="AE44" i="21" a="1"/>
  <c r="AE44" i="21" s="1"/>
  <c r="AD44" i="21" a="1"/>
  <c r="AD44" i="21" s="1"/>
  <c r="AB44" i="21" a="1"/>
  <c r="AB44" i="21" s="1"/>
  <c r="AA44" i="21" a="1"/>
  <c r="AA44" i="21" s="1"/>
  <c r="Z44" i="21" a="1"/>
  <c r="Z44" i="21" s="1"/>
  <c r="AE43" i="21" a="1"/>
  <c r="AE43" i="21" s="1"/>
  <c r="AD43" i="21" a="1"/>
  <c r="AD43" i="21" s="1"/>
  <c r="AB43" i="21" a="1"/>
  <c r="AB43" i="21" s="1"/>
  <c r="AA43" i="21" a="1"/>
  <c r="AA43" i="21" s="1"/>
  <c r="Z43" i="21" a="1"/>
  <c r="Z43" i="21" s="1"/>
  <c r="AE42" i="21" a="1"/>
  <c r="AE42" i="21" s="1"/>
  <c r="AD42" i="21" a="1"/>
  <c r="AD42" i="21" s="1"/>
  <c r="AC42" i="21" a="1"/>
  <c r="AC42" i="21" s="1"/>
  <c r="AB42" i="21" a="1"/>
  <c r="AB42" i="21" s="1"/>
  <c r="AA42" i="21" a="1"/>
  <c r="AA42" i="21" s="1"/>
  <c r="Z42" i="21" a="1"/>
  <c r="Z42" i="21" s="1"/>
  <c r="AE41" i="21" a="1"/>
  <c r="AE41" i="21" s="1"/>
  <c r="AD41" i="21" a="1"/>
  <c r="AD41" i="21" s="1"/>
  <c r="AC41" i="21" a="1"/>
  <c r="AC41" i="21" s="1"/>
  <c r="AB41" i="21" a="1"/>
  <c r="AB41" i="21" s="1"/>
  <c r="AA41" i="21" a="1"/>
  <c r="AA41" i="21" s="1"/>
  <c r="Z41" i="21" a="1"/>
  <c r="Z41" i="21" s="1"/>
  <c r="AE40" i="21" a="1"/>
  <c r="AE40" i="21" s="1"/>
  <c r="AD40" i="21" a="1"/>
  <c r="AD40" i="21" s="1"/>
  <c r="AC40" i="21" a="1"/>
  <c r="AC40" i="21" s="1"/>
  <c r="AA40" i="21" a="1"/>
  <c r="AA40" i="21" s="1"/>
  <c r="Z40" i="21" a="1"/>
  <c r="Z40" i="21" s="1"/>
  <c r="AE39" i="21" a="1"/>
  <c r="AE39" i="21" s="1"/>
  <c r="AD39" i="21" a="1"/>
  <c r="AD39" i="21" s="1"/>
  <c r="AC39" i="21" a="1"/>
  <c r="AC39" i="21" s="1"/>
  <c r="AA39" i="21" a="1"/>
  <c r="AA39" i="21" s="1"/>
  <c r="Z39" i="21" a="1"/>
  <c r="Z39" i="21" s="1"/>
  <c r="AE38" i="21" a="1"/>
  <c r="AE38" i="21" s="1"/>
  <c r="AD38" i="21" a="1"/>
  <c r="AD38" i="21" s="1"/>
  <c r="AC38" i="21" a="1"/>
  <c r="AC38" i="21" s="1"/>
  <c r="AA38" i="21" a="1"/>
  <c r="AA38" i="21" s="1"/>
  <c r="Z38" i="21" a="1"/>
  <c r="Z38" i="21" s="1"/>
  <c r="AE37" i="21" a="1"/>
  <c r="AE37" i="21" s="1"/>
  <c r="AD37" i="21" a="1"/>
  <c r="AD37" i="21" s="1"/>
  <c r="AC37" i="21" a="1"/>
  <c r="AC37" i="21" s="1"/>
  <c r="AA37" i="21" a="1"/>
  <c r="AA37" i="21" s="1"/>
  <c r="Z37" i="21" a="1"/>
  <c r="Z37" i="21" s="1"/>
  <c r="AE36" i="21" a="1"/>
  <c r="AE36" i="21" s="1"/>
  <c r="AD36" i="21" a="1"/>
  <c r="AD36" i="21" s="1"/>
  <c r="AC36" i="21" a="1"/>
  <c r="AC36" i="21" s="1"/>
  <c r="AA36" i="21" a="1"/>
  <c r="AA36" i="21" s="1"/>
  <c r="Z36" i="21" a="1"/>
  <c r="Z36" i="21" s="1"/>
  <c r="AE35" i="21" a="1"/>
  <c r="AE35" i="21" s="1"/>
  <c r="AD35" i="21" a="1"/>
  <c r="AD35" i="21" s="1"/>
  <c r="AC35" i="21" a="1"/>
  <c r="AC35" i="21" s="1"/>
  <c r="AB35" i="21" a="1"/>
  <c r="AB35" i="21" s="1"/>
  <c r="AA35" i="21" a="1"/>
  <c r="AA35" i="21" s="1"/>
  <c r="Z35" i="21" a="1"/>
  <c r="Z35" i="21" s="1"/>
  <c r="AE34" i="21" a="1"/>
  <c r="AE34" i="21" s="1"/>
  <c r="AD34" i="21" a="1"/>
  <c r="AD34" i="21" s="1"/>
  <c r="AC34" i="21" a="1"/>
  <c r="AC34" i="21" s="1"/>
  <c r="AB34" i="21" a="1"/>
  <c r="AB34" i="21" s="1"/>
  <c r="AA34" i="21" a="1"/>
  <c r="AA34" i="21" s="1"/>
  <c r="Z34" i="21" a="1"/>
  <c r="Z34" i="21" s="1"/>
  <c r="AE33" i="21" a="1"/>
  <c r="AE33" i="21" s="1"/>
  <c r="AD33" i="21" a="1"/>
  <c r="AD33" i="21" s="1"/>
  <c r="AC33" i="21" a="1"/>
  <c r="AC33" i="21" s="1"/>
  <c r="AB33" i="21" a="1"/>
  <c r="AB33" i="21" s="1"/>
  <c r="AA33" i="21" a="1"/>
  <c r="AA33" i="21" s="1"/>
  <c r="Z33" i="21" a="1"/>
  <c r="Z33" i="21" s="1"/>
  <c r="AE32" i="21" a="1"/>
  <c r="AE32" i="21" s="1"/>
  <c r="AD32" i="21" a="1"/>
  <c r="AD32" i="21" s="1"/>
  <c r="AC32" i="21" a="1"/>
  <c r="AC32" i="21" s="1"/>
  <c r="AB32" i="21" a="1"/>
  <c r="AB32" i="21" s="1"/>
  <c r="AA32" i="21" a="1"/>
  <c r="AA32" i="21" s="1"/>
  <c r="Z32" i="21" a="1"/>
  <c r="Z32" i="21" s="1"/>
  <c r="AE31" i="21" a="1"/>
  <c r="AE31" i="21" s="1"/>
  <c r="AD31" i="21" a="1"/>
  <c r="AD31" i="21" s="1"/>
  <c r="AC31" i="21" a="1"/>
  <c r="AC31" i="21" s="1"/>
  <c r="AB31" i="21" a="1"/>
  <c r="AB31" i="21" s="1"/>
  <c r="AA31" i="21" a="1"/>
  <c r="AA31" i="21" s="1"/>
  <c r="Z31" i="21" a="1"/>
  <c r="Z31" i="21" s="1"/>
  <c r="AE30" i="21" a="1"/>
  <c r="AE30" i="21" s="1"/>
  <c r="AD30" i="21" a="1"/>
  <c r="AD30" i="21" s="1"/>
  <c r="AC30" i="21" a="1"/>
  <c r="AC30" i="21" s="1"/>
  <c r="AB30" i="21" a="1"/>
  <c r="AB30" i="21" s="1"/>
  <c r="AA30" i="21" a="1"/>
  <c r="AA30" i="21" s="1"/>
  <c r="Z30" i="21" a="1"/>
  <c r="Z30" i="21" s="1"/>
  <c r="AE29" i="21" a="1"/>
  <c r="AE29" i="21" s="1"/>
  <c r="AD29" i="21" a="1"/>
  <c r="AD29" i="21" s="1"/>
  <c r="AC29" i="21" a="1"/>
  <c r="AC29" i="21" s="1"/>
  <c r="AB29" i="21" a="1"/>
  <c r="AB29" i="21" s="1"/>
  <c r="AA29" i="21" a="1"/>
  <c r="AA29" i="21" s="1"/>
  <c r="Z29" i="21" a="1"/>
  <c r="Z29" i="21" s="1"/>
  <c r="AE28" i="21" a="1"/>
  <c r="AE28" i="21" s="1"/>
  <c r="AD28" i="21" a="1"/>
  <c r="AD28" i="21" s="1"/>
  <c r="AC28" i="21" a="1"/>
  <c r="AC28" i="21" s="1"/>
  <c r="AB28" i="21" a="1"/>
  <c r="AB28" i="21" s="1"/>
  <c r="AA28" i="21" a="1"/>
  <c r="AA28" i="21" s="1"/>
  <c r="Z28" i="21" a="1"/>
  <c r="Z28" i="21" s="1"/>
  <c r="AE27" i="21" a="1"/>
  <c r="AE27" i="21" s="1"/>
  <c r="AD27" i="21" a="1"/>
  <c r="AD27" i="21" s="1"/>
  <c r="AC27" i="21" a="1"/>
  <c r="AC27" i="21" s="1"/>
  <c r="AB27" i="21" a="1"/>
  <c r="AB27" i="21" s="1"/>
  <c r="AA27" i="21" a="1"/>
  <c r="AA27" i="21" s="1"/>
  <c r="Z27" i="21" a="1"/>
  <c r="Z27" i="21" s="1"/>
  <c r="AE26" i="21" a="1"/>
  <c r="AE26" i="21" s="1"/>
  <c r="AD26" i="21" a="1"/>
  <c r="AD26" i="21" s="1"/>
  <c r="AC26" i="21" a="1"/>
  <c r="AC26" i="21" s="1"/>
  <c r="AB26" i="21" a="1"/>
  <c r="AB26" i="21" s="1"/>
  <c r="AA26" i="21" a="1"/>
  <c r="AA26" i="21" s="1"/>
  <c r="Z26" i="21" a="1"/>
  <c r="Z26" i="21" s="1"/>
  <c r="AE25" i="21" a="1"/>
  <c r="AE25" i="21" s="1"/>
  <c r="AD25" i="21" a="1"/>
  <c r="AD25" i="21" s="1"/>
  <c r="AC25" i="21" a="1"/>
  <c r="AC25" i="21" s="1"/>
  <c r="AB25" i="21" a="1"/>
  <c r="AB25" i="21" s="1"/>
  <c r="AA25" i="21" a="1"/>
  <c r="AA25" i="21" s="1"/>
  <c r="Z25" i="21" a="1"/>
  <c r="Z25" i="21" s="1"/>
  <c r="AE24" i="21" a="1"/>
  <c r="AE24" i="21" s="1"/>
  <c r="AD24" i="21" a="1"/>
  <c r="AD24" i="21" s="1"/>
  <c r="AC24" i="21" a="1"/>
  <c r="AC24" i="21" s="1"/>
  <c r="AB24" i="21" a="1"/>
  <c r="AB24" i="21" s="1"/>
  <c r="AA24" i="21" a="1"/>
  <c r="AA24" i="21" s="1"/>
  <c r="Z24" i="21" a="1"/>
  <c r="Z24" i="21" s="1"/>
  <c r="AE23" i="21" a="1"/>
  <c r="AE23" i="21" s="1"/>
  <c r="AD23" i="21" a="1"/>
  <c r="AD23" i="21" s="1"/>
  <c r="AC23" i="21" a="1"/>
  <c r="AC23" i="21" s="1"/>
  <c r="AB23" i="21" a="1"/>
  <c r="AB23" i="21" s="1"/>
  <c r="AA23" i="21" a="1"/>
  <c r="AA23" i="21" s="1"/>
  <c r="Z23" i="21" a="1"/>
  <c r="Z23" i="21" s="1"/>
  <c r="AE22" i="21" a="1"/>
  <c r="AE22" i="21" s="1"/>
  <c r="AD22" i="21" a="1"/>
  <c r="AD22" i="21" s="1"/>
  <c r="AC22" i="21" a="1"/>
  <c r="AC22" i="21" s="1"/>
  <c r="AB22" i="21" a="1"/>
  <c r="AB22" i="21" s="1"/>
  <c r="AA22" i="21" a="1"/>
  <c r="AA22" i="21" s="1"/>
  <c r="Z22" i="21" a="1"/>
  <c r="Z22" i="21" s="1"/>
  <c r="AE21" i="21" a="1"/>
  <c r="AE21" i="21" s="1"/>
  <c r="AD21" i="21" a="1"/>
  <c r="AD21" i="21" s="1"/>
  <c r="AC21" i="21" a="1"/>
  <c r="AC21" i="21" s="1"/>
  <c r="AB21" i="21" a="1"/>
  <c r="AB21" i="21" s="1"/>
  <c r="AA21" i="21" a="1"/>
  <c r="AA21" i="21" s="1"/>
  <c r="Z21" i="21" a="1"/>
  <c r="Z21" i="21" s="1"/>
  <c r="AE20" i="21" a="1"/>
  <c r="AE20" i="21" s="1"/>
  <c r="AD20" i="21" a="1"/>
  <c r="AD20" i="21" s="1"/>
  <c r="AC20" i="21" a="1"/>
  <c r="AC20" i="21" s="1"/>
  <c r="AB20" i="21" a="1"/>
  <c r="AB20" i="21" s="1"/>
  <c r="AA20" i="21" a="1"/>
  <c r="AA20" i="21" s="1"/>
  <c r="Z20" i="21" a="1"/>
  <c r="Z20" i="21" s="1"/>
  <c r="AE19" i="21" a="1"/>
  <c r="AE19" i="21" s="1"/>
  <c r="AD19" i="21" a="1"/>
  <c r="AD19" i="21" s="1"/>
  <c r="AC19" i="21" a="1"/>
  <c r="AC19" i="21" s="1"/>
  <c r="AB19" i="21" a="1"/>
  <c r="AB19" i="21" s="1"/>
  <c r="AA19" i="21" a="1"/>
  <c r="AA19" i="21" s="1"/>
  <c r="Z19" i="21" a="1"/>
  <c r="Z19" i="21" s="1"/>
  <c r="AE18" i="21" a="1"/>
  <c r="AE18" i="21" s="1"/>
  <c r="AD18" i="21" a="1"/>
  <c r="AD18" i="21" s="1"/>
  <c r="AC18" i="21" a="1"/>
  <c r="AC18" i="21" s="1"/>
  <c r="AB18" i="21" a="1"/>
  <c r="AB18" i="21" s="1"/>
  <c r="AA18" i="21" a="1"/>
  <c r="AA18" i="21" s="1"/>
  <c r="Z18" i="21" a="1"/>
  <c r="Z18" i="21" s="1"/>
  <c r="AE17" i="21" a="1"/>
  <c r="AE17" i="21" s="1"/>
  <c r="AD17" i="21" a="1"/>
  <c r="AD17" i="21" s="1"/>
  <c r="AC17" i="21" a="1"/>
  <c r="AC17" i="21" s="1"/>
  <c r="AB17" i="21" a="1"/>
  <c r="AB17" i="21" s="1"/>
  <c r="AA17" i="21" a="1"/>
  <c r="AA17" i="21" s="1"/>
  <c r="Z17" i="21" a="1"/>
  <c r="Z17" i="21" s="1"/>
  <c r="AE16" i="21" a="1"/>
  <c r="AE16" i="21" s="1"/>
  <c r="AD16" i="21" a="1"/>
  <c r="AD16" i="21" s="1"/>
  <c r="AC16" i="21" a="1"/>
  <c r="AC16" i="21" s="1"/>
  <c r="AB16" i="21" a="1"/>
  <c r="AB16" i="21" s="1"/>
  <c r="AA16" i="21" a="1"/>
  <c r="AA16" i="21" s="1"/>
  <c r="Z16" i="21" a="1"/>
  <c r="Z16" i="21" s="1"/>
  <c r="AE15" i="21" a="1"/>
  <c r="AE15" i="21" s="1"/>
  <c r="AD15" i="21" a="1"/>
  <c r="AD15" i="21" s="1"/>
  <c r="AC15" i="21" a="1"/>
  <c r="AC15" i="21" s="1"/>
  <c r="AB15" i="21" a="1"/>
  <c r="AB15" i="21" s="1"/>
  <c r="AA15" i="21" a="1"/>
  <c r="AA15" i="21" s="1"/>
  <c r="Z15" i="21" a="1"/>
  <c r="Z15" i="21" s="1"/>
  <c r="AE14" i="21" a="1"/>
  <c r="AE14" i="21" s="1"/>
  <c r="AD14" i="21" a="1"/>
  <c r="AD14" i="21" s="1"/>
  <c r="AC14" i="21" a="1"/>
  <c r="AC14" i="21" s="1"/>
  <c r="AB14" i="21" a="1"/>
  <c r="AB14" i="21" s="1"/>
  <c r="AA14" i="21" a="1"/>
  <c r="AA14" i="21" s="1"/>
  <c r="Z14" i="21" a="1"/>
  <c r="Z14" i="21" s="1"/>
  <c r="AE13" i="21" a="1"/>
  <c r="AE13" i="21" s="1"/>
  <c r="AD13" i="21" a="1"/>
  <c r="AD13" i="21" s="1"/>
  <c r="AC13" i="21" a="1"/>
  <c r="AC13" i="21" s="1"/>
  <c r="AB13" i="21" a="1"/>
  <c r="AB13" i="21" s="1"/>
  <c r="AA13" i="21" a="1"/>
  <c r="AA13" i="21" s="1"/>
  <c r="Z13" i="21" a="1"/>
  <c r="Z13" i="21" s="1"/>
  <c r="AE12" i="21" a="1"/>
  <c r="AE12" i="21" s="1"/>
  <c r="AD12" i="21" a="1"/>
  <c r="AD12" i="21" s="1"/>
  <c r="AC12" i="21" a="1"/>
  <c r="AC12" i="21" s="1"/>
  <c r="AB12" i="21" a="1"/>
  <c r="AB12" i="21" s="1"/>
  <c r="AA12" i="21" a="1"/>
  <c r="AA12" i="21" s="1"/>
  <c r="Z12" i="21" a="1"/>
  <c r="Z12" i="21" s="1"/>
  <c r="AE11" i="21" a="1"/>
  <c r="AE11" i="21" s="1"/>
  <c r="AD11" i="21" a="1"/>
  <c r="AD11" i="21" s="1"/>
  <c r="AC11" i="21" a="1"/>
  <c r="AC11" i="21" s="1"/>
  <c r="AB11" i="21" a="1"/>
  <c r="AB11" i="21" s="1"/>
  <c r="AA11" i="21" a="1"/>
  <c r="AA11" i="21" s="1"/>
  <c r="Z11" i="21" a="1"/>
  <c r="Z11" i="21" s="1"/>
  <c r="AE10" i="21" a="1"/>
  <c r="AE10" i="21" s="1"/>
  <c r="AD10" i="21" a="1"/>
  <c r="AD10" i="21" s="1"/>
  <c r="AC10" i="21" a="1"/>
  <c r="AC10" i="21" s="1"/>
  <c r="AB10" i="21" a="1"/>
  <c r="AB10" i="21" s="1"/>
  <c r="AA10" i="21" a="1"/>
  <c r="AA10" i="21" s="1"/>
  <c r="Z10" i="21" a="1"/>
  <c r="Z10" i="21" s="1"/>
  <c r="AE9" i="21" a="1"/>
  <c r="AE9" i="21" s="1"/>
  <c r="AD9" i="21" a="1"/>
  <c r="AD9" i="21" s="1"/>
  <c r="AC9" i="21" a="1"/>
  <c r="AC9" i="21" s="1"/>
  <c r="AB9" i="21" a="1"/>
  <c r="AB9" i="21" s="1"/>
  <c r="AA9" i="21" a="1"/>
  <c r="AA9" i="21" s="1"/>
  <c r="Z9" i="21" a="1"/>
  <c r="Z9" i="21" s="1"/>
  <c r="AE8" i="21" a="1"/>
  <c r="AE8" i="21" s="1"/>
  <c r="AD8" i="21" a="1"/>
  <c r="AD8" i="21" s="1"/>
  <c r="AC8" i="21" a="1"/>
  <c r="AC8" i="21" s="1"/>
  <c r="AB8" i="21" a="1"/>
  <c r="AB8" i="21" s="1"/>
  <c r="AA8" i="21" a="1"/>
  <c r="AA8" i="21" s="1"/>
  <c r="Z8" i="21" a="1"/>
  <c r="Z8" i="21" s="1"/>
  <c r="AE7" i="21" a="1"/>
  <c r="AE7" i="21" s="1"/>
  <c r="AD7" i="21" a="1"/>
  <c r="AD7" i="21" s="1"/>
  <c r="AC7" i="21" a="1"/>
  <c r="AC7" i="21" s="1"/>
  <c r="AB7" i="21" a="1"/>
  <c r="AB7" i="21" s="1"/>
  <c r="AA7" i="21" a="1"/>
  <c r="AA7" i="21" s="1"/>
  <c r="Z7" i="21" a="1"/>
  <c r="Z7" i="21" s="1"/>
  <c r="AE6" i="21" a="1"/>
  <c r="AE6" i="21" s="1"/>
  <c r="AD6" i="21" a="1"/>
  <c r="AD6" i="21" s="1"/>
  <c r="AC6" i="21" a="1"/>
  <c r="AC6" i="21" s="1"/>
  <c r="AB6" i="21" a="1"/>
  <c r="AB6" i="21" s="1"/>
  <c r="AA6" i="21" a="1"/>
  <c r="AA6" i="21" s="1"/>
  <c r="Z6" i="21" a="1"/>
  <c r="Z6" i="21" s="1"/>
  <c r="AE5" i="21" a="1"/>
  <c r="AE5" i="21" s="1"/>
  <c r="AD5" i="21" a="1"/>
  <c r="AD5" i="21" s="1"/>
  <c r="AC5" i="21" a="1"/>
  <c r="AC5" i="21" s="1"/>
  <c r="AB5" i="21" a="1"/>
  <c r="AB5" i="21" s="1"/>
  <c r="AA5" i="21" a="1"/>
  <c r="AA5" i="21" s="1"/>
  <c r="Z5" i="21" a="1"/>
  <c r="Z5" i="21" s="1"/>
  <c r="AE4" i="21" a="1"/>
  <c r="AE4" i="21" s="1"/>
  <c r="AD4" i="21" a="1"/>
  <c r="AD4" i="21" s="1"/>
  <c r="AC4" i="21" a="1"/>
  <c r="AC4" i="21" s="1"/>
  <c r="AB4" i="21" a="1"/>
  <c r="AB4" i="21" s="1"/>
  <c r="AA4" i="21" a="1"/>
  <c r="AA4" i="21" s="1"/>
  <c r="AE16" i="13" a="1"/>
  <c r="AE16" i="13" s="1"/>
  <c r="AE22" i="13" a="1"/>
  <c r="AE22" i="13" s="1"/>
  <c r="AE23" i="13" a="1"/>
  <c r="AE23" i="13" s="1"/>
  <c r="AA97" i="13" a="1"/>
  <c r="AA97" i="13" s="1"/>
  <c r="AA96" i="13" a="1"/>
  <c r="AA96" i="13" s="1"/>
  <c r="AA93" i="13" a="1"/>
  <c r="AA93" i="13" s="1"/>
  <c r="AA92" i="13" a="1"/>
  <c r="AA92" i="13" s="1"/>
  <c r="AE61" i="13" a="1"/>
  <c r="AE61" i="13" s="1"/>
  <c r="AE60" i="13" a="1"/>
  <c r="AE60" i="13" s="1"/>
  <c r="AE57" i="13" a="1"/>
  <c r="AE57" i="13" s="1"/>
  <c r="AE56" i="13" a="1"/>
  <c r="AE56" i="13" s="1"/>
  <c r="Z103" i="13" a="1"/>
  <c r="Z103" i="13" s="1"/>
  <c r="Z102" i="13" a="1"/>
  <c r="Z102" i="13" s="1"/>
  <c r="Z101" i="13" a="1"/>
  <c r="Z101" i="13" s="1"/>
  <c r="Z100" i="13" a="1"/>
  <c r="Z100" i="13" s="1"/>
  <c r="Z99" i="13" a="1"/>
  <c r="Z99" i="13" s="1"/>
  <c r="Z98" i="13" a="1"/>
  <c r="Z98" i="13" s="1"/>
  <c r="Z97" i="13" a="1"/>
  <c r="Z97" i="13" s="1"/>
  <c r="Z96" i="13" a="1"/>
  <c r="Z96" i="13" s="1"/>
  <c r="Z95" i="13" a="1"/>
  <c r="Z95" i="13" s="1"/>
  <c r="Z94" i="13" a="1"/>
  <c r="Z94" i="13" s="1"/>
  <c r="Z93" i="13" a="1"/>
  <c r="Z93" i="13" s="1"/>
  <c r="Z92" i="13" a="1"/>
  <c r="Z92" i="13" s="1"/>
  <c r="Z91" i="13" a="1"/>
  <c r="Z91" i="13" s="1"/>
  <c r="Z90" i="13" a="1"/>
  <c r="Z90" i="13" s="1"/>
  <c r="Z89" i="13" a="1"/>
  <c r="Z89" i="13" s="1"/>
  <c r="Z88" i="13" a="1"/>
  <c r="Z88" i="13" s="1"/>
  <c r="Z87" i="13" a="1"/>
  <c r="Z87" i="13" s="1"/>
  <c r="Z86" i="13" a="1"/>
  <c r="Z86" i="13" s="1"/>
  <c r="Z85" i="13" a="1"/>
  <c r="Z85" i="13" s="1"/>
  <c r="Z84" i="13" a="1"/>
  <c r="Z84" i="13" s="1"/>
  <c r="Z83" i="13" a="1"/>
  <c r="Z83" i="13" s="1"/>
  <c r="Z82" i="13" a="1"/>
  <c r="Z82" i="13" s="1"/>
  <c r="Z81" i="13" a="1"/>
  <c r="Z81" i="13" s="1"/>
  <c r="Z80" i="13" a="1"/>
  <c r="Z80" i="13" s="1"/>
  <c r="Z79" i="13" a="1"/>
  <c r="Z79" i="13" s="1"/>
  <c r="Z78" i="13" a="1"/>
  <c r="Z78" i="13" s="1"/>
  <c r="Z77" i="13" a="1"/>
  <c r="Z77" i="13" s="1"/>
  <c r="Z76" i="13" a="1"/>
  <c r="Z76" i="13" s="1"/>
  <c r="Z75" i="13" a="1"/>
  <c r="Z75" i="13" s="1"/>
  <c r="Z74" i="13" a="1"/>
  <c r="Z74" i="13" s="1"/>
  <c r="Z73" i="13" a="1"/>
  <c r="Z73" i="13" s="1"/>
  <c r="Z72" i="13" a="1"/>
  <c r="Z72" i="13" s="1"/>
  <c r="Z71" i="13" a="1"/>
  <c r="Z71" i="13" s="1"/>
  <c r="Z70" i="13" a="1"/>
  <c r="Z70" i="13" s="1"/>
  <c r="Z69" i="13" a="1"/>
  <c r="Z69" i="13" s="1"/>
  <c r="Z68" i="13" a="1"/>
  <c r="Z68" i="13" s="1"/>
  <c r="Z67" i="13" a="1"/>
  <c r="Z67" i="13" s="1"/>
  <c r="Z66" i="13" a="1"/>
  <c r="Z66" i="13" s="1"/>
  <c r="Z65" i="13" a="1"/>
  <c r="Z65" i="13" s="1"/>
  <c r="Z64" i="13" a="1"/>
  <c r="Z64" i="13" s="1"/>
  <c r="Z59" i="13" a="1"/>
  <c r="Z59" i="13" s="1"/>
  <c r="Z54" i="13" a="1"/>
  <c r="Z54" i="13" s="1"/>
  <c r="Z53" i="13" a="1"/>
  <c r="Z53" i="13" s="1"/>
  <c r="Z52" i="13" a="1"/>
  <c r="Z52" i="13" s="1"/>
  <c r="Z51" i="13" a="1"/>
  <c r="Z51" i="13" s="1"/>
  <c r="Z50" i="13" a="1"/>
  <c r="Z50" i="13" s="1"/>
  <c r="Z49" i="13" a="1"/>
  <c r="Z49" i="13" s="1"/>
  <c r="Z48" i="13" a="1"/>
  <c r="Z48" i="13" s="1"/>
  <c r="Z47" i="13" a="1"/>
  <c r="Z47" i="13" s="1"/>
  <c r="Z46" i="13" a="1"/>
  <c r="Z46" i="13" s="1"/>
  <c r="Z45" i="13" a="1"/>
  <c r="Z45" i="13" s="1"/>
  <c r="Z44" i="13" a="1"/>
  <c r="Z44" i="13" s="1"/>
  <c r="Z43" i="13" a="1"/>
  <c r="Z43" i="13" s="1"/>
  <c r="Z42" i="13" a="1"/>
  <c r="Z42" i="13" s="1"/>
  <c r="Z41" i="13" a="1"/>
  <c r="Z41" i="13" s="1"/>
  <c r="Z40" i="13" a="1"/>
  <c r="Z40" i="13" s="1"/>
  <c r="Z39" i="13" a="1"/>
  <c r="Z39" i="13" s="1"/>
  <c r="Z38" i="13" a="1"/>
  <c r="Z38" i="13" s="1"/>
  <c r="Z37" i="13" a="1"/>
  <c r="Z37" i="13" s="1"/>
  <c r="Z36" i="13" a="1"/>
  <c r="Z36" i="13" s="1"/>
  <c r="Z35" i="13" a="1"/>
  <c r="Z35" i="13" s="1"/>
  <c r="Z34" i="13" a="1"/>
  <c r="Z34" i="13" s="1"/>
  <c r="Z33" i="13" a="1"/>
  <c r="Z33" i="13" s="1"/>
  <c r="Z32" i="13" a="1"/>
  <c r="Z32" i="13" s="1"/>
  <c r="Z31" i="13" a="1"/>
  <c r="Z31" i="13" s="1"/>
  <c r="Z30" i="13" a="1"/>
  <c r="Z30" i="13" s="1"/>
  <c r="Z29" i="13" a="1"/>
  <c r="Z29" i="13" s="1"/>
  <c r="Z28" i="13" a="1"/>
  <c r="Z28" i="13" s="1"/>
  <c r="Z27" i="13" a="1"/>
  <c r="Z27" i="13" s="1"/>
  <c r="Z26" i="13" a="1"/>
  <c r="Z26" i="13" s="1"/>
  <c r="Z25" i="13" a="1"/>
  <c r="Z25" i="13" s="1"/>
  <c r="Z24" i="13" a="1"/>
  <c r="Z24" i="13" s="1"/>
  <c r="Z23" i="13" a="1"/>
  <c r="Z23" i="13" s="1"/>
  <c r="Z22" i="13" a="1"/>
  <c r="Z22" i="13" s="1"/>
  <c r="Z21" i="13" a="1"/>
  <c r="Z21" i="13" s="1"/>
  <c r="Z20" i="13" a="1"/>
  <c r="Z20" i="13" s="1"/>
  <c r="Z19" i="13" a="1"/>
  <c r="Z19" i="13" s="1"/>
  <c r="Z18" i="13" a="1"/>
  <c r="Z18" i="13" s="1"/>
  <c r="Z17" i="13" a="1"/>
  <c r="Z17" i="13" s="1"/>
  <c r="Z16" i="13" a="1"/>
  <c r="Z16" i="13" s="1"/>
  <c r="Z15" i="13" a="1"/>
  <c r="Z15" i="13" s="1"/>
  <c r="Z9" i="13" a="1"/>
  <c r="Z9" i="13" s="1"/>
  <c r="Z8" i="13" a="1"/>
  <c r="Z8" i="13" s="1"/>
  <c r="Z7" i="13" a="1"/>
  <c r="Z7" i="13" s="1"/>
  <c r="Z6" i="13" a="1"/>
  <c r="Z6" i="13" s="1"/>
  <c r="Z5" i="13" a="1"/>
  <c r="Z5" i="13" s="1"/>
  <c r="AE103" i="13" a="1"/>
  <c r="AE103" i="13" s="1"/>
  <c r="AC103" i="13" a="1"/>
  <c r="AC103" i="13" s="1"/>
  <c r="AB103" i="13" a="1"/>
  <c r="AB103" i="13" s="1"/>
  <c r="AA103" i="13" a="1"/>
  <c r="AA103" i="13" s="1"/>
  <c r="AE102" i="13" a="1"/>
  <c r="AE102" i="13" s="1"/>
  <c r="AC102" i="13" a="1"/>
  <c r="AC102" i="13" s="1"/>
  <c r="AB102" i="13" a="1"/>
  <c r="AB102" i="13" s="1"/>
  <c r="AA102" i="13" a="1"/>
  <c r="AA102" i="13" s="1"/>
  <c r="AE101" i="13" a="1"/>
  <c r="AE101" i="13" s="1"/>
  <c r="AD101" i="13" a="1"/>
  <c r="AD101" i="13" s="1"/>
  <c r="AC101" i="13" a="1"/>
  <c r="AC101" i="13" s="1"/>
  <c r="AB101" i="13" a="1"/>
  <c r="AB101" i="13" s="1"/>
  <c r="AE100" i="13" a="1"/>
  <c r="AE100" i="13" s="1"/>
  <c r="AD100" i="13" a="1"/>
  <c r="AD100" i="13" s="1"/>
  <c r="AC100" i="13" a="1"/>
  <c r="AC100" i="13" s="1"/>
  <c r="AB100" i="13" a="1"/>
  <c r="AB100" i="13" s="1"/>
  <c r="AE99" i="13" a="1"/>
  <c r="AE99" i="13" s="1"/>
  <c r="AD99" i="13" a="1"/>
  <c r="AD99" i="13" s="1"/>
  <c r="AC99" i="13" a="1"/>
  <c r="AC99" i="13" s="1"/>
  <c r="AB99" i="13" a="1"/>
  <c r="AB99" i="13" s="1"/>
  <c r="AE98" i="13" a="1"/>
  <c r="AE98" i="13" s="1"/>
  <c r="AD98" i="13" a="1"/>
  <c r="AD98" i="13" s="1"/>
  <c r="AC98" i="13" a="1"/>
  <c r="AC98" i="13" s="1"/>
  <c r="AB98" i="13" a="1"/>
  <c r="AB98" i="13" s="1"/>
  <c r="AE97" i="13" a="1"/>
  <c r="AE97" i="13" s="1"/>
  <c r="AD97" i="13" a="1"/>
  <c r="AD97" i="13" s="1"/>
  <c r="AC97" i="13" a="1"/>
  <c r="AC97" i="13" s="1"/>
  <c r="AB97" i="13" a="1"/>
  <c r="AB97" i="13" s="1"/>
  <c r="AE96" i="13" a="1"/>
  <c r="AE96" i="13" s="1"/>
  <c r="AD96" i="13" a="1"/>
  <c r="AD96" i="13" s="1"/>
  <c r="AC96" i="13" a="1"/>
  <c r="AC96" i="13" s="1"/>
  <c r="AB96" i="13" a="1"/>
  <c r="AB96" i="13" s="1"/>
  <c r="AE95" i="13" a="1"/>
  <c r="AE95" i="13" s="1"/>
  <c r="AD95" i="13" a="1"/>
  <c r="AD95" i="13" s="1"/>
  <c r="AC95" i="13" a="1"/>
  <c r="AC95" i="13" s="1"/>
  <c r="AB95" i="13" a="1"/>
  <c r="AB95" i="13" s="1"/>
  <c r="AE94" i="13" a="1"/>
  <c r="AE94" i="13" s="1"/>
  <c r="AD94" i="13" a="1"/>
  <c r="AD94" i="13" s="1"/>
  <c r="AC94" i="13" a="1"/>
  <c r="AC94" i="13" s="1"/>
  <c r="AB94" i="13" a="1"/>
  <c r="AB94" i="13" s="1"/>
  <c r="AE93" i="13" a="1"/>
  <c r="AE93" i="13" s="1"/>
  <c r="AD93" i="13" a="1"/>
  <c r="AD93" i="13" s="1"/>
  <c r="AC93" i="13" a="1"/>
  <c r="AC93" i="13" s="1"/>
  <c r="AB93" i="13" a="1"/>
  <c r="AB93" i="13" s="1"/>
  <c r="AE92" i="13" a="1"/>
  <c r="AE92" i="13" s="1"/>
  <c r="AD92" i="13" a="1"/>
  <c r="AD92" i="13" s="1"/>
  <c r="AC92" i="13" a="1"/>
  <c r="AC92" i="13" s="1"/>
  <c r="AB92" i="13" a="1"/>
  <c r="AB92" i="13" s="1"/>
  <c r="AE91" i="13" a="1"/>
  <c r="AE91" i="13" s="1"/>
  <c r="AD91" i="13" a="1"/>
  <c r="AD91" i="13" s="1"/>
  <c r="AC91" i="13" a="1"/>
  <c r="AC91" i="13" s="1"/>
  <c r="AB91" i="13" a="1"/>
  <c r="AB91" i="13" s="1"/>
  <c r="AA91" i="13" a="1"/>
  <c r="AA91" i="13" s="1"/>
  <c r="AE90" i="13" a="1"/>
  <c r="AE90" i="13" s="1"/>
  <c r="AD90" i="13" a="1"/>
  <c r="AD90" i="13" s="1"/>
  <c r="AC90" i="13" a="1"/>
  <c r="AC90" i="13" s="1"/>
  <c r="AB90" i="13" a="1"/>
  <c r="AB90" i="13" s="1"/>
  <c r="AA90" i="13" a="1"/>
  <c r="AA90" i="13" s="1"/>
  <c r="AE89" i="13" a="1"/>
  <c r="AE89" i="13" s="1"/>
  <c r="AD89" i="13" a="1"/>
  <c r="AD89" i="13" s="1"/>
  <c r="AC89" i="13" a="1"/>
  <c r="AC89" i="13" s="1"/>
  <c r="AB89" i="13" a="1"/>
  <c r="AB89" i="13" s="1"/>
  <c r="AA89" i="13" a="1"/>
  <c r="AA89" i="13" s="1"/>
  <c r="AE88" i="13" a="1"/>
  <c r="AE88" i="13" s="1"/>
  <c r="AD88" i="13" a="1"/>
  <c r="AD88" i="13" s="1"/>
  <c r="AC88" i="13" a="1"/>
  <c r="AC88" i="13" s="1"/>
  <c r="AB88" i="13" a="1"/>
  <c r="AB88" i="13" s="1"/>
  <c r="AA88" i="13" a="1"/>
  <c r="AA88" i="13" s="1"/>
  <c r="AE87" i="13" a="1"/>
  <c r="AE87" i="13" s="1"/>
  <c r="AD87" i="13" a="1"/>
  <c r="AD87" i="13" s="1"/>
  <c r="AC87" i="13" a="1"/>
  <c r="AC87" i="13" s="1"/>
  <c r="AB87" i="13" a="1"/>
  <c r="AB87" i="13" s="1"/>
  <c r="AA87" i="13" a="1"/>
  <c r="AA87" i="13" s="1"/>
  <c r="AE86" i="13" a="1"/>
  <c r="AE86" i="13" s="1"/>
  <c r="AD86" i="13" a="1"/>
  <c r="AD86" i="13" s="1"/>
  <c r="AC86" i="13" a="1"/>
  <c r="AC86" i="13" s="1"/>
  <c r="AB86" i="13" a="1"/>
  <c r="AB86" i="13" s="1"/>
  <c r="AA86" i="13" a="1"/>
  <c r="AA86" i="13" s="1"/>
  <c r="AE85" i="13" a="1"/>
  <c r="AE85" i="13" s="1"/>
  <c r="AD85" i="13" a="1"/>
  <c r="AD85" i="13" s="1"/>
  <c r="AC85" i="13" a="1"/>
  <c r="AC85" i="13" s="1"/>
  <c r="AB85" i="13" a="1"/>
  <c r="AB85" i="13" s="1"/>
  <c r="AA85" i="13" a="1"/>
  <c r="AA85" i="13" s="1"/>
  <c r="AE84" i="13" a="1"/>
  <c r="AE84" i="13" s="1"/>
  <c r="AD84" i="13" a="1"/>
  <c r="AD84" i="13" s="1"/>
  <c r="AC84" i="13" a="1"/>
  <c r="AC84" i="13" s="1"/>
  <c r="AB84" i="13" a="1"/>
  <c r="AB84" i="13" s="1"/>
  <c r="AA84" i="13" a="1"/>
  <c r="AA84" i="13" s="1"/>
  <c r="AE83" i="13" a="1"/>
  <c r="AE83" i="13" s="1"/>
  <c r="AD83" i="13" a="1"/>
  <c r="AD83" i="13" s="1"/>
  <c r="AC83" i="13" a="1"/>
  <c r="AC83" i="13" s="1"/>
  <c r="AB83" i="13" a="1"/>
  <c r="AB83" i="13" s="1"/>
  <c r="AA83" i="13" a="1"/>
  <c r="AA83" i="13" s="1"/>
  <c r="AE82" i="13" a="1"/>
  <c r="AE82" i="13" s="1"/>
  <c r="AD82" i="13" a="1"/>
  <c r="AD82" i="13" s="1"/>
  <c r="AC82" i="13" a="1"/>
  <c r="AC82" i="13" s="1"/>
  <c r="AB82" i="13" a="1"/>
  <c r="AB82" i="13" s="1"/>
  <c r="AA82" i="13" a="1"/>
  <c r="AA82" i="13" s="1"/>
  <c r="AE81" i="13" a="1"/>
  <c r="AE81" i="13" s="1"/>
  <c r="AD81" i="13" a="1"/>
  <c r="AD81" i="13" s="1"/>
  <c r="AC81" i="13" a="1"/>
  <c r="AC81" i="13" s="1"/>
  <c r="AB81" i="13" a="1"/>
  <c r="AB81" i="13" s="1"/>
  <c r="AA81" i="13" a="1"/>
  <c r="AA81" i="13" s="1"/>
  <c r="AE80" i="13" a="1"/>
  <c r="AE80" i="13" s="1"/>
  <c r="AD80" i="13" a="1"/>
  <c r="AD80" i="13" s="1"/>
  <c r="AC80" i="13" a="1"/>
  <c r="AC80" i="13" s="1"/>
  <c r="AB80" i="13" a="1"/>
  <c r="AB80" i="13" s="1"/>
  <c r="AA80" i="13" a="1"/>
  <c r="AA80" i="13" s="1"/>
  <c r="AE79" i="13" a="1"/>
  <c r="AE79" i="13" s="1"/>
  <c r="AD79" i="13" a="1"/>
  <c r="AD79" i="13" s="1"/>
  <c r="AC79" i="13" a="1"/>
  <c r="AC79" i="13" s="1"/>
  <c r="AB79" i="13" a="1"/>
  <c r="AB79" i="13" s="1"/>
  <c r="AA79" i="13" a="1"/>
  <c r="AA79" i="13" s="1"/>
  <c r="AE78" i="13" a="1"/>
  <c r="AE78" i="13" s="1"/>
  <c r="AD78" i="13" a="1"/>
  <c r="AD78" i="13" s="1"/>
  <c r="AC78" i="13" a="1"/>
  <c r="AC78" i="13" s="1"/>
  <c r="AB78" i="13" a="1"/>
  <c r="AB78" i="13" s="1"/>
  <c r="AA78" i="13" a="1"/>
  <c r="AA78" i="13" s="1"/>
  <c r="AE77" i="13" a="1"/>
  <c r="AE77" i="13" s="1"/>
  <c r="AD77" i="13" a="1"/>
  <c r="AD77" i="13" s="1"/>
  <c r="AC77" i="13" a="1"/>
  <c r="AC77" i="13" s="1"/>
  <c r="AB77" i="13" a="1"/>
  <c r="AB77" i="13" s="1"/>
  <c r="AA77" i="13" a="1"/>
  <c r="AA77" i="13" s="1"/>
  <c r="AE76" i="13" a="1"/>
  <c r="AE76" i="13" s="1"/>
  <c r="AD76" i="13" a="1"/>
  <c r="AD76" i="13" s="1"/>
  <c r="AC76" i="13" a="1"/>
  <c r="AC76" i="13" s="1"/>
  <c r="AB76" i="13" a="1"/>
  <c r="AB76" i="13" s="1"/>
  <c r="AA76" i="13" a="1"/>
  <c r="AA76" i="13" s="1"/>
  <c r="AE75" i="13" a="1"/>
  <c r="AE75" i="13" s="1"/>
  <c r="AD75" i="13" a="1"/>
  <c r="AD75" i="13" s="1"/>
  <c r="AC75" i="13" a="1"/>
  <c r="AC75" i="13" s="1"/>
  <c r="AB75" i="13" a="1"/>
  <c r="AB75" i="13" s="1"/>
  <c r="AA75" i="13" a="1"/>
  <c r="AA75" i="13" s="1"/>
  <c r="AE74" i="13" a="1"/>
  <c r="AE74" i="13" s="1"/>
  <c r="AD74" i="13" a="1"/>
  <c r="AD74" i="13" s="1"/>
  <c r="AC74" i="13" a="1"/>
  <c r="AC74" i="13" s="1"/>
  <c r="AB74" i="13" a="1"/>
  <c r="AB74" i="13" s="1"/>
  <c r="AA74" i="13" a="1"/>
  <c r="AA74" i="13" s="1"/>
  <c r="AE73" i="13" a="1"/>
  <c r="AE73" i="13" s="1"/>
  <c r="AD73" i="13" a="1"/>
  <c r="AD73" i="13" s="1"/>
  <c r="AC73" i="13" a="1"/>
  <c r="AC73" i="13" s="1"/>
  <c r="AB73" i="13" a="1"/>
  <c r="AB73" i="13" s="1"/>
  <c r="AA73" i="13" a="1"/>
  <c r="AA73" i="13" s="1"/>
  <c r="AE72" i="13" a="1"/>
  <c r="AE72" i="13" s="1"/>
  <c r="AD72" i="13" a="1"/>
  <c r="AD72" i="13" s="1"/>
  <c r="AC72" i="13" a="1"/>
  <c r="AC72" i="13" s="1"/>
  <c r="AB72" i="13" a="1"/>
  <c r="AB72" i="13" s="1"/>
  <c r="AA72" i="13" a="1"/>
  <c r="AA72" i="13" s="1"/>
  <c r="AE71" i="13" a="1"/>
  <c r="AE71" i="13" s="1"/>
  <c r="AD71" i="13" a="1"/>
  <c r="AD71" i="13" s="1"/>
  <c r="AC71" i="13" a="1"/>
  <c r="AC71" i="13" s="1"/>
  <c r="AB71" i="13" a="1"/>
  <c r="AB71" i="13" s="1"/>
  <c r="AA71" i="13" a="1"/>
  <c r="AA71" i="13" s="1"/>
  <c r="AE70" i="13" a="1"/>
  <c r="AE70" i="13" s="1"/>
  <c r="AD70" i="13" a="1"/>
  <c r="AD70" i="13" s="1"/>
  <c r="AC70" i="13" a="1"/>
  <c r="AC70" i="13" s="1"/>
  <c r="AB70" i="13" a="1"/>
  <c r="AB70" i="13" s="1"/>
  <c r="AA70" i="13" a="1"/>
  <c r="AA70" i="13" s="1"/>
  <c r="AE69" i="13" a="1"/>
  <c r="AE69" i="13" s="1"/>
  <c r="AD69" i="13" a="1"/>
  <c r="AD69" i="13" s="1"/>
  <c r="AC69" i="13" a="1"/>
  <c r="AC69" i="13" s="1"/>
  <c r="AB69" i="13" a="1"/>
  <c r="AB69" i="13" s="1"/>
  <c r="AA69" i="13" a="1"/>
  <c r="AA69" i="13" s="1"/>
  <c r="AE68" i="13" a="1"/>
  <c r="AE68" i="13" s="1"/>
  <c r="AD68" i="13" a="1"/>
  <c r="AD68" i="13" s="1"/>
  <c r="AC68" i="13" a="1"/>
  <c r="AC68" i="13" s="1"/>
  <c r="AB68" i="13" a="1"/>
  <c r="AB68" i="13" s="1"/>
  <c r="AE67" i="13" a="1"/>
  <c r="AE67" i="13" s="1"/>
  <c r="AD67" i="13" a="1"/>
  <c r="AD67" i="13" s="1"/>
  <c r="AC67" i="13" a="1"/>
  <c r="AC67" i="13" s="1"/>
  <c r="AB67" i="13" a="1"/>
  <c r="AB67" i="13" s="1"/>
  <c r="AE66" i="13" a="1"/>
  <c r="AE66" i="13" s="1"/>
  <c r="AD66" i="13" a="1"/>
  <c r="AD66" i="13" s="1"/>
  <c r="AC66" i="13" a="1"/>
  <c r="AC66" i="13" s="1"/>
  <c r="AB66" i="13" a="1"/>
  <c r="AB66" i="13" s="1"/>
  <c r="AD65" i="13" a="1"/>
  <c r="AD65" i="13" s="1"/>
  <c r="AC65" i="13" a="1"/>
  <c r="AC65" i="13" s="1"/>
  <c r="AB65" i="13" a="1"/>
  <c r="AB65" i="13" s="1"/>
  <c r="AD64" i="13" a="1"/>
  <c r="AD64" i="13" s="1"/>
  <c r="AC64" i="13" a="1"/>
  <c r="AC64" i="13" s="1"/>
  <c r="AB64" i="13" a="1"/>
  <c r="AB64" i="13" s="1"/>
  <c r="AD63" i="13" a="1"/>
  <c r="AD63" i="13" s="1"/>
  <c r="AC63" i="13" a="1"/>
  <c r="AC63" i="13" s="1"/>
  <c r="AB63" i="13" a="1"/>
  <c r="AB63" i="13" s="1"/>
  <c r="AA63" i="13" a="1"/>
  <c r="AA63" i="13" s="1"/>
  <c r="AD62" i="13" a="1"/>
  <c r="AD62" i="13" s="1"/>
  <c r="AC62" i="13" a="1"/>
  <c r="AC62" i="13" s="1"/>
  <c r="AB62" i="13" a="1"/>
  <c r="AB62" i="13" s="1"/>
  <c r="AA62" i="13" a="1"/>
  <c r="AA62" i="13" s="1"/>
  <c r="AD61" i="13" a="1"/>
  <c r="AD61" i="13" s="1"/>
  <c r="AC61" i="13" a="1"/>
  <c r="AC61" i="13" s="1"/>
  <c r="AB61" i="13" a="1"/>
  <c r="AB61" i="13" s="1"/>
  <c r="AA61" i="13" a="1"/>
  <c r="AA61" i="13" s="1"/>
  <c r="AD60" i="13" a="1"/>
  <c r="AD60" i="13" s="1"/>
  <c r="AC60" i="13" a="1"/>
  <c r="AC60" i="13" s="1"/>
  <c r="AB60" i="13" a="1"/>
  <c r="AB60" i="13" s="1"/>
  <c r="AA60" i="13" a="1"/>
  <c r="AA60" i="13" s="1"/>
  <c r="AD59" i="13" a="1"/>
  <c r="AD59" i="13" s="1"/>
  <c r="AC59" i="13" a="1"/>
  <c r="AC59" i="13" s="1"/>
  <c r="AB59" i="13" a="1"/>
  <c r="AB59" i="13" s="1"/>
  <c r="AA59" i="13" a="1"/>
  <c r="AA59" i="13" s="1"/>
  <c r="AD58" i="13" a="1"/>
  <c r="AD58" i="13" s="1"/>
  <c r="AC58" i="13" a="1"/>
  <c r="AC58" i="13" s="1"/>
  <c r="AB58" i="13" a="1"/>
  <c r="AB58" i="13" s="1"/>
  <c r="AA58" i="13" a="1"/>
  <c r="AA58" i="13" s="1"/>
  <c r="AD57" i="13" a="1"/>
  <c r="AD57" i="13" s="1"/>
  <c r="AC57" i="13" a="1"/>
  <c r="AC57" i="13" s="1"/>
  <c r="AB57" i="13" a="1"/>
  <c r="AB57" i="13" s="1"/>
  <c r="AA57" i="13" a="1"/>
  <c r="AA57" i="13" s="1"/>
  <c r="AD56" i="13" a="1"/>
  <c r="AD56" i="13" s="1"/>
  <c r="AC56" i="13" a="1"/>
  <c r="AC56" i="13" s="1"/>
  <c r="AB56" i="13" a="1"/>
  <c r="AB56" i="13" s="1"/>
  <c r="AA56" i="13" a="1"/>
  <c r="AA56" i="13" s="1"/>
  <c r="AE55" i="13" a="1"/>
  <c r="AE55" i="13" s="1"/>
  <c r="AD55" i="13" a="1"/>
  <c r="AD55" i="13" s="1"/>
  <c r="AC55" i="13" a="1"/>
  <c r="AC55" i="13" s="1"/>
  <c r="AB55" i="13" a="1"/>
  <c r="AB55" i="13" s="1"/>
  <c r="AA55" i="13" a="1"/>
  <c r="AA55" i="13" s="1"/>
  <c r="AE54" i="13" a="1"/>
  <c r="AE54" i="13" s="1"/>
  <c r="AD54" i="13" a="1"/>
  <c r="AD54" i="13" s="1"/>
  <c r="AB54" i="13" a="1"/>
  <c r="AB54" i="13" s="1"/>
  <c r="AA54" i="13" a="1"/>
  <c r="AA54" i="13" s="1"/>
  <c r="AE53" i="13" a="1"/>
  <c r="AE53" i="13" s="1"/>
  <c r="AD53" i="13" a="1"/>
  <c r="AD53" i="13" s="1"/>
  <c r="AB53" i="13" a="1"/>
  <c r="AB53" i="13" s="1"/>
  <c r="AA53" i="13" a="1"/>
  <c r="AA53" i="13" s="1"/>
  <c r="AE52" i="13" a="1"/>
  <c r="AE52" i="13" s="1"/>
  <c r="AD52" i="13" a="1"/>
  <c r="AD52" i="13" s="1"/>
  <c r="AB52" i="13" a="1"/>
  <c r="AB52" i="13" s="1"/>
  <c r="AA52" i="13" a="1"/>
  <c r="AA52" i="13" s="1"/>
  <c r="AE51" i="13" a="1"/>
  <c r="AE51" i="13" s="1"/>
  <c r="AD51" i="13" a="1"/>
  <c r="AD51" i="13" s="1"/>
  <c r="AB51" i="13" a="1"/>
  <c r="AB51" i="13" s="1"/>
  <c r="AA51" i="13" a="1"/>
  <c r="AA51" i="13" s="1"/>
  <c r="AE50" i="13" a="1"/>
  <c r="AE50" i="13" s="1"/>
  <c r="AD50" i="13" a="1"/>
  <c r="AD50" i="13" s="1"/>
  <c r="AC50" i="13" a="1"/>
  <c r="AC50" i="13" s="1"/>
  <c r="AB50" i="13" a="1"/>
  <c r="AB50" i="13" s="1"/>
  <c r="AA50" i="13" a="1"/>
  <c r="AA50" i="13" s="1"/>
  <c r="AE49" i="13" a="1"/>
  <c r="AE49" i="13" s="1"/>
  <c r="AD49" i="13" a="1"/>
  <c r="AD49" i="13" s="1"/>
  <c r="AC49" i="13" a="1"/>
  <c r="AC49" i="13" s="1"/>
  <c r="AB49" i="13" a="1"/>
  <c r="AB49" i="13" s="1"/>
  <c r="AA49" i="13" a="1"/>
  <c r="AA49" i="13" s="1"/>
  <c r="AE48" i="13" a="1"/>
  <c r="AE48" i="13" s="1"/>
  <c r="AD48" i="13" a="1"/>
  <c r="AD48" i="13" s="1"/>
  <c r="AB48" i="13" a="1"/>
  <c r="AB48" i="13" s="1"/>
  <c r="AA48" i="13" a="1"/>
  <c r="AA48" i="13" s="1"/>
  <c r="AE47" i="13" a="1"/>
  <c r="AE47" i="13" s="1"/>
  <c r="AD47" i="13" a="1"/>
  <c r="AD47" i="13" s="1"/>
  <c r="AA47" i="13" a="1"/>
  <c r="AA47" i="13" s="1"/>
  <c r="AE46" i="13" a="1"/>
  <c r="AE46" i="13" s="1"/>
  <c r="AD46" i="13" a="1"/>
  <c r="AD46" i="13" s="1"/>
  <c r="AC46" i="13" a="1"/>
  <c r="AC46" i="13" s="1"/>
  <c r="AA46" i="13" a="1"/>
  <c r="AA46" i="13" s="1"/>
  <c r="AE45" i="13" a="1"/>
  <c r="AE45" i="13" s="1"/>
  <c r="AD45" i="13" a="1"/>
  <c r="AD45" i="13" s="1"/>
  <c r="AC45" i="13" a="1"/>
  <c r="AC45" i="13" s="1"/>
  <c r="AA45" i="13" a="1"/>
  <c r="AA45" i="13" s="1"/>
  <c r="AE44" i="13" a="1"/>
  <c r="AE44" i="13" s="1"/>
  <c r="AD44" i="13" a="1"/>
  <c r="AD44" i="13" s="1"/>
  <c r="AC44" i="13" a="1"/>
  <c r="AC44" i="13" s="1"/>
  <c r="AA44" i="13" a="1"/>
  <c r="AA44" i="13" s="1"/>
  <c r="AE43" i="13" a="1"/>
  <c r="AE43" i="13" s="1"/>
  <c r="AD43" i="13" a="1"/>
  <c r="AD43" i="13" s="1"/>
  <c r="AC43" i="13" a="1"/>
  <c r="AC43" i="13" s="1"/>
  <c r="AA43" i="13" a="1"/>
  <c r="AA43" i="13" s="1"/>
  <c r="AE42" i="13" a="1"/>
  <c r="AE42" i="13" s="1"/>
  <c r="AD42" i="13" a="1"/>
  <c r="AD42" i="13" s="1"/>
  <c r="AC42" i="13" a="1"/>
  <c r="AC42" i="13" s="1"/>
  <c r="AB42" i="13" a="1"/>
  <c r="AB42" i="13" s="1"/>
  <c r="AA42" i="13" a="1"/>
  <c r="AA42" i="13" s="1"/>
  <c r="AE41" i="13" a="1"/>
  <c r="AE41" i="13" s="1"/>
  <c r="AD41" i="13" a="1"/>
  <c r="AD41" i="13" s="1"/>
  <c r="AC41" i="13" a="1"/>
  <c r="AC41" i="13" s="1"/>
  <c r="AB41" i="13" a="1"/>
  <c r="AB41" i="13" s="1"/>
  <c r="AA41" i="13" a="1"/>
  <c r="AA41" i="13" s="1"/>
  <c r="AE40" i="13" a="1"/>
  <c r="AE40" i="13" s="1"/>
  <c r="AD40" i="13" a="1"/>
  <c r="AD40" i="13" s="1"/>
  <c r="AC40" i="13" a="1"/>
  <c r="AC40" i="13" s="1"/>
  <c r="AB40" i="13" a="1"/>
  <c r="AB40" i="13" s="1"/>
  <c r="AA40" i="13" a="1"/>
  <c r="AA40" i="13" s="1"/>
  <c r="AE39" i="13" a="1"/>
  <c r="AE39" i="13" s="1"/>
  <c r="AD39" i="13" a="1"/>
  <c r="AD39" i="13" s="1"/>
  <c r="AC39" i="13" a="1"/>
  <c r="AC39" i="13" s="1"/>
  <c r="AB39" i="13" a="1"/>
  <c r="AB39" i="13" s="1"/>
  <c r="AA39" i="13" a="1"/>
  <c r="AA39" i="13" s="1"/>
  <c r="AE38" i="13" a="1"/>
  <c r="AE38" i="13" s="1"/>
  <c r="AD38" i="13" a="1"/>
  <c r="AD38" i="13" s="1"/>
  <c r="AC38" i="13" a="1"/>
  <c r="AC38" i="13" s="1"/>
  <c r="AB38" i="13" a="1"/>
  <c r="AB38" i="13" s="1"/>
  <c r="AA38" i="13" a="1"/>
  <c r="AA38" i="13" s="1"/>
  <c r="AE37" i="13" a="1"/>
  <c r="AE37" i="13" s="1"/>
  <c r="AD37" i="13" a="1"/>
  <c r="AD37" i="13" s="1"/>
  <c r="AC37" i="13" a="1"/>
  <c r="AC37" i="13" s="1"/>
  <c r="AB37" i="13" a="1"/>
  <c r="AB37" i="13" s="1"/>
  <c r="AA37" i="13" a="1"/>
  <c r="AA37" i="13" s="1"/>
  <c r="AE36" i="13" a="1"/>
  <c r="AE36" i="13" s="1"/>
  <c r="AD36" i="13" a="1"/>
  <c r="AD36" i="13" s="1"/>
  <c r="AC36" i="13" a="1"/>
  <c r="AC36" i="13" s="1"/>
  <c r="AB36" i="13" a="1"/>
  <c r="AB36" i="13" s="1"/>
  <c r="AA36" i="13" a="1"/>
  <c r="AA36" i="13" s="1"/>
  <c r="AE35" i="13" a="1"/>
  <c r="AE35" i="13" s="1"/>
  <c r="AD35" i="13" a="1"/>
  <c r="AD35" i="13" s="1"/>
  <c r="AC35" i="13" a="1"/>
  <c r="AC35" i="13" s="1"/>
  <c r="AB35" i="13" a="1"/>
  <c r="AB35" i="13" s="1"/>
  <c r="AA35" i="13" a="1"/>
  <c r="AA35" i="13" s="1"/>
  <c r="AE34" i="13" a="1"/>
  <c r="AE34" i="13" s="1"/>
  <c r="AD34" i="13" a="1"/>
  <c r="AD34" i="13" s="1"/>
  <c r="AC34" i="13" a="1"/>
  <c r="AC34" i="13" s="1"/>
  <c r="AB34" i="13" a="1"/>
  <c r="AB34" i="13" s="1"/>
  <c r="AA34" i="13" a="1"/>
  <c r="AA34" i="13" s="1"/>
  <c r="AE33" i="13" a="1"/>
  <c r="AE33" i="13" s="1"/>
  <c r="AD33" i="13" a="1"/>
  <c r="AD33" i="13" s="1"/>
  <c r="AC33" i="13" a="1"/>
  <c r="AC33" i="13" s="1"/>
  <c r="AB33" i="13" a="1"/>
  <c r="AB33" i="13" s="1"/>
  <c r="AA33" i="13" a="1"/>
  <c r="AA33" i="13" s="1"/>
  <c r="AE32" i="13" a="1"/>
  <c r="AE32" i="13" s="1"/>
  <c r="AD32" i="13" a="1"/>
  <c r="AD32" i="13" s="1"/>
  <c r="AC32" i="13" a="1"/>
  <c r="AC32" i="13" s="1"/>
  <c r="AB32" i="13" a="1"/>
  <c r="AB32" i="13" s="1"/>
  <c r="AA32" i="13" a="1"/>
  <c r="AA32" i="13" s="1"/>
  <c r="AE31" i="13" a="1"/>
  <c r="AE31" i="13" s="1"/>
  <c r="AD31" i="13" a="1"/>
  <c r="AD31" i="13" s="1"/>
  <c r="AC31" i="13" a="1"/>
  <c r="AC31" i="13" s="1"/>
  <c r="AB31" i="13" a="1"/>
  <c r="AB31" i="13" s="1"/>
  <c r="AA31" i="13" a="1"/>
  <c r="AA31" i="13" s="1"/>
  <c r="AE30" i="13" a="1"/>
  <c r="AE30" i="13" s="1"/>
  <c r="AD30" i="13" a="1"/>
  <c r="AD30" i="13" s="1"/>
  <c r="AC30" i="13" a="1"/>
  <c r="AC30" i="13" s="1"/>
  <c r="AA30" i="13" a="1"/>
  <c r="AA30" i="13" s="1"/>
  <c r="AE29" i="13" a="1"/>
  <c r="AE29" i="13" s="1"/>
  <c r="AD29" i="13" a="1"/>
  <c r="AD29" i="13" s="1"/>
  <c r="AC29" i="13" a="1"/>
  <c r="AC29" i="13" s="1"/>
  <c r="AA29" i="13" a="1"/>
  <c r="AA29" i="13" s="1"/>
  <c r="AE28" i="13" a="1"/>
  <c r="AE28" i="13" s="1"/>
  <c r="AD28" i="13" a="1"/>
  <c r="AD28" i="13" s="1"/>
  <c r="AA28" i="13" a="1"/>
  <c r="AA28" i="13" s="1"/>
  <c r="AE27" i="13" a="1"/>
  <c r="AE27" i="13" s="1"/>
  <c r="AD27" i="13" a="1"/>
  <c r="AD27" i="13" s="1"/>
  <c r="AA27" i="13" a="1"/>
  <c r="AA27" i="13" s="1"/>
  <c r="AE26" i="13" a="1"/>
  <c r="AE26" i="13" s="1"/>
  <c r="AD26" i="13" a="1"/>
  <c r="AD26" i="13" s="1"/>
  <c r="AB26" i="13" a="1"/>
  <c r="AB26" i="13" s="1"/>
  <c r="AA26" i="13" a="1"/>
  <c r="AA26" i="13" s="1"/>
  <c r="AE25" i="13" a="1"/>
  <c r="AE25" i="13" s="1"/>
  <c r="AD25" i="13" a="1"/>
  <c r="AD25" i="13" s="1"/>
  <c r="AA25" i="13" a="1"/>
  <c r="AA25" i="13" s="1"/>
  <c r="AE24" i="13" a="1"/>
  <c r="AE24" i="13" s="1"/>
  <c r="AA24" i="13" a="1"/>
  <c r="AA24" i="13" s="1"/>
  <c r="AC23" i="13" a="1"/>
  <c r="AC23" i="13" s="1"/>
  <c r="AA23" i="13" a="1"/>
  <c r="AA23" i="13" s="1"/>
  <c r="AC22" i="13" a="1"/>
  <c r="AC22" i="13" s="1"/>
  <c r="AA22" i="13" a="1"/>
  <c r="AA22" i="13" s="1"/>
  <c r="AC21" i="13" a="1"/>
  <c r="AC21" i="13" s="1"/>
  <c r="AB21" i="13" a="1"/>
  <c r="AB21" i="13" s="1"/>
  <c r="AA21" i="13" a="1"/>
  <c r="AA21" i="13" s="1"/>
  <c r="AD20" i="13" a="1"/>
  <c r="AD20" i="13" s="1"/>
  <c r="AC20" i="13" a="1"/>
  <c r="AC20" i="13" s="1"/>
  <c r="AB20" i="13" a="1"/>
  <c r="AB20" i="13" s="1"/>
  <c r="AA20" i="13" a="1"/>
  <c r="AA20" i="13" s="1"/>
  <c r="AC19" i="13" a="1"/>
  <c r="AC19" i="13" s="1"/>
  <c r="AB19" i="13" a="1"/>
  <c r="AB19" i="13" s="1"/>
  <c r="AA19" i="13" a="1"/>
  <c r="AA19" i="13" s="1"/>
  <c r="AC18" i="13" a="1"/>
  <c r="AC18" i="13" s="1"/>
  <c r="AB18" i="13" a="1"/>
  <c r="AB18" i="13" s="1"/>
  <c r="AA18" i="13" a="1"/>
  <c r="AA18" i="13" s="1"/>
  <c r="AC17" i="13" a="1"/>
  <c r="AC17" i="13" s="1"/>
  <c r="AB17" i="13" a="1"/>
  <c r="AB17" i="13" s="1"/>
  <c r="AA17" i="13" a="1"/>
  <c r="AA17" i="13" s="1"/>
  <c r="AC16" i="13" a="1"/>
  <c r="AC16" i="13" s="1"/>
  <c r="AB16" i="13" a="1"/>
  <c r="AB16" i="13" s="1"/>
  <c r="AA16" i="13" a="1"/>
  <c r="AA16" i="13" s="1"/>
  <c r="AE15" i="13" a="1"/>
  <c r="AE15" i="13" s="1"/>
  <c r="AD15" i="13" a="1"/>
  <c r="AD15" i="13" s="1"/>
  <c r="AC15" i="13" a="1"/>
  <c r="AC15" i="13" s="1"/>
  <c r="AB15" i="13" a="1"/>
  <c r="AB15" i="13" s="1"/>
  <c r="AA15" i="13" a="1"/>
  <c r="AA15" i="13" s="1"/>
  <c r="AE14" i="13" a="1"/>
  <c r="AE14" i="13" s="1"/>
  <c r="AD14" i="13" a="1"/>
  <c r="AD14" i="13" s="1"/>
  <c r="AC14" i="13" a="1"/>
  <c r="AC14" i="13" s="1"/>
  <c r="AB14" i="13" a="1"/>
  <c r="AB14" i="13" s="1"/>
  <c r="AA14" i="13" a="1"/>
  <c r="AA14" i="13" s="1"/>
  <c r="AE13" i="13" a="1"/>
  <c r="AE13" i="13" s="1"/>
  <c r="AD13" i="13" a="1"/>
  <c r="AD13" i="13" s="1"/>
  <c r="AC13" i="13" a="1"/>
  <c r="AC13" i="13" s="1"/>
  <c r="AB13" i="13" a="1"/>
  <c r="AB13" i="13" s="1"/>
  <c r="AA13" i="13" a="1"/>
  <c r="AA13" i="13" s="1"/>
  <c r="AE12" i="13" a="1"/>
  <c r="AE12" i="13" s="1"/>
  <c r="AD12" i="13" a="1"/>
  <c r="AD12" i="13" s="1"/>
  <c r="AC12" i="13" a="1"/>
  <c r="AC12" i="13" s="1"/>
  <c r="AB12" i="13" a="1"/>
  <c r="AB12" i="13" s="1"/>
  <c r="AA12" i="13" a="1"/>
  <c r="AA12" i="13" s="1"/>
  <c r="AE11" i="13" a="1"/>
  <c r="AE11" i="13" s="1"/>
  <c r="AD11" i="13" a="1"/>
  <c r="AD11" i="13" s="1"/>
  <c r="AC11" i="13" a="1"/>
  <c r="AC11" i="13" s="1"/>
  <c r="AB11" i="13" a="1"/>
  <c r="AB11" i="13" s="1"/>
  <c r="AA11" i="13" a="1"/>
  <c r="AA11" i="13" s="1"/>
  <c r="AE10" i="13" a="1"/>
  <c r="AE10" i="13" s="1"/>
  <c r="AD10" i="13" a="1"/>
  <c r="AD10" i="13" s="1"/>
  <c r="AC10" i="13" a="1"/>
  <c r="AC10" i="13" s="1"/>
  <c r="AB10" i="13" a="1"/>
  <c r="AB10" i="13" s="1"/>
  <c r="AA10" i="13" a="1"/>
  <c r="AA10" i="13" s="1"/>
  <c r="AE9" i="13" a="1"/>
  <c r="AE9" i="13" s="1"/>
  <c r="AD9" i="13" a="1"/>
  <c r="AD9" i="13" s="1"/>
  <c r="AC9" i="13" a="1"/>
  <c r="AC9" i="13" s="1"/>
  <c r="AB9" i="13" a="1"/>
  <c r="AB9" i="13" s="1"/>
  <c r="AA9" i="13" a="1"/>
  <c r="AA9" i="13" s="1"/>
  <c r="AE8" i="13" a="1"/>
  <c r="AE8" i="13" s="1"/>
  <c r="AD8" i="13" a="1"/>
  <c r="AD8" i="13" s="1"/>
  <c r="AC8" i="13" a="1"/>
  <c r="AC8" i="13" s="1"/>
  <c r="AB8" i="13" a="1"/>
  <c r="AB8" i="13" s="1"/>
  <c r="AA8" i="13" a="1"/>
  <c r="AA8" i="13" s="1"/>
  <c r="AE7" i="13" a="1"/>
  <c r="AE7" i="13" s="1"/>
  <c r="AD7" i="13" a="1"/>
  <c r="AD7" i="13" s="1"/>
  <c r="AC7" i="13" a="1"/>
  <c r="AC7" i="13" s="1"/>
  <c r="AB7" i="13" a="1"/>
  <c r="AB7" i="13" s="1"/>
  <c r="AA7" i="13" a="1"/>
  <c r="AA7" i="13" s="1"/>
  <c r="AE6" i="13" a="1"/>
  <c r="AE6" i="13" s="1"/>
  <c r="AC6" i="13" a="1"/>
  <c r="AC6" i="13" s="1"/>
  <c r="AB6" i="13" a="1"/>
  <c r="AB6" i="13" s="1"/>
  <c r="AA6" i="13" a="1"/>
  <c r="AA6" i="13" s="1"/>
  <c r="AE5" i="13" a="1"/>
  <c r="AE5" i="13" s="1"/>
  <c r="AC5" i="13" a="1"/>
  <c r="AC5" i="13" s="1"/>
  <c r="AB5" i="13" a="1"/>
  <c r="AB5" i="13" s="1"/>
  <c r="C4" i="13"/>
  <c r="D4" i="13"/>
  <c r="E4" i="13"/>
  <c r="F4" i="13"/>
  <c r="G4" i="13"/>
  <c r="H4" i="13"/>
  <c r="C5" i="13"/>
  <c r="D5" i="13"/>
  <c r="E5" i="13"/>
  <c r="F5" i="13"/>
  <c r="G5" i="13"/>
  <c r="H5" i="13"/>
  <c r="C6" i="13"/>
  <c r="D6" i="13"/>
  <c r="E6" i="13"/>
  <c r="F6" i="13"/>
  <c r="G6" i="13"/>
  <c r="H6" i="13"/>
  <c r="C7" i="13"/>
  <c r="D7" i="13"/>
  <c r="E7" i="13"/>
  <c r="F7" i="13"/>
  <c r="G7" i="13"/>
  <c r="H7" i="13"/>
  <c r="C8" i="13"/>
  <c r="D8" i="13"/>
  <c r="E8" i="13"/>
  <c r="F8" i="13"/>
  <c r="G8" i="13"/>
  <c r="H8" i="13"/>
  <c r="C9" i="13"/>
  <c r="D9" i="13"/>
  <c r="E9" i="13"/>
  <c r="F9" i="13"/>
  <c r="G9" i="13"/>
  <c r="H9" i="13"/>
  <c r="C10" i="13"/>
  <c r="D10" i="13"/>
  <c r="E10" i="13"/>
  <c r="F10" i="13"/>
  <c r="G10" i="13"/>
  <c r="H10" i="13"/>
  <c r="C11" i="13"/>
  <c r="D11" i="13"/>
  <c r="E11" i="13"/>
  <c r="F11" i="13"/>
  <c r="G11" i="13"/>
  <c r="H11" i="13"/>
  <c r="C12" i="13"/>
  <c r="D12" i="13"/>
  <c r="E12" i="13"/>
  <c r="F12" i="13"/>
  <c r="G12" i="13"/>
  <c r="H12" i="13"/>
  <c r="C13" i="13"/>
  <c r="D13" i="13"/>
  <c r="E13" i="13"/>
  <c r="F13" i="13"/>
  <c r="G13" i="13"/>
  <c r="H13" i="13"/>
  <c r="C14" i="13"/>
  <c r="D14" i="13"/>
  <c r="E14" i="13"/>
  <c r="F14" i="13"/>
  <c r="G14" i="13"/>
  <c r="H14" i="13"/>
  <c r="C15" i="13"/>
  <c r="D15" i="13"/>
  <c r="E15" i="13"/>
  <c r="F15" i="13"/>
  <c r="G15" i="13"/>
  <c r="H15" i="13"/>
  <c r="C48" i="13" l="1"/>
  <c r="C47" i="13"/>
  <c r="C46" i="13"/>
  <c r="C45" i="13"/>
  <c r="C44" i="13"/>
  <c r="C43" i="13"/>
  <c r="C42" i="13"/>
  <c r="C41" i="13"/>
  <c r="C40" i="13"/>
  <c r="C39" i="13"/>
  <c r="C38" i="13"/>
  <c r="C37" i="13"/>
  <c r="D42" i="13" l="1"/>
  <c r="D48" i="13"/>
  <c r="D38" i="13"/>
  <c r="D37" i="13"/>
  <c r="D43" i="13"/>
  <c r="D39" i="13"/>
  <c r="D46" i="13"/>
  <c r="D44" i="13"/>
  <c r="D45" i="13"/>
  <c r="D47" i="13"/>
  <c r="D40" i="13"/>
  <c r="D41" i="13"/>
  <c r="W22" i="30" l="1" a="1"/>
  <c r="W22" i="30" l="1"/>
  <c r="AA4" i="13" l="1" a="1"/>
  <c r="AA4" i="13" s="1"/>
  <c r="AB4" i="13" a="1"/>
  <c r="AB4" i="13" s="1"/>
  <c r="AC4" i="13" a="1"/>
  <c r="AC4" i="13" s="1"/>
  <c r="AE4" i="13" a="1"/>
  <c r="AE4" i="13" s="1"/>
  <c r="AA5" i="13" a="1"/>
  <c r="AA5" i="13" s="1"/>
  <c r="Z4" i="13" a="1"/>
  <c r="Z4" i="13" s="1"/>
  <c r="U225" i="52" l="1" a="1"/>
  <c r="U225" i="52" s="1"/>
  <c r="U244" i="52" s="1" a="1"/>
  <c r="C225" i="52" a="1"/>
  <c r="C225" i="52" s="1"/>
  <c r="C244" i="52" s="1" a="1"/>
  <c r="V163" i="50" a="1"/>
  <c r="V172" i="50" s="1"/>
  <c r="X144" i="50" a="1"/>
  <c r="X144" i="50" s="1"/>
  <c r="V144" i="50" a="1"/>
  <c r="V144" i="50" s="1"/>
  <c r="C144" i="50" a="1"/>
  <c r="C144" i="50"/>
  <c r="E144" i="50" a="1"/>
  <c r="E144" i="50" s="1"/>
  <c r="C163" i="50" s="1" a="1"/>
  <c r="C163" i="50" l="1"/>
  <c r="C169" i="50" s="1"/>
  <c r="C171" i="50"/>
  <c r="C170" i="50"/>
  <c r="C172" i="50"/>
  <c r="U253" i="52"/>
  <c r="U252" i="52"/>
  <c r="U251" i="52"/>
  <c r="U244" i="52"/>
  <c r="U250" i="52" s="1"/>
  <c r="C253" i="52"/>
  <c r="C252" i="52"/>
  <c r="C251" i="52"/>
  <c r="C244" i="52"/>
  <c r="C250" i="52" s="1"/>
  <c r="V163" i="50"/>
  <c r="V169" i="50" s="1"/>
  <c r="V170" i="50"/>
  <c r="V171" i="50"/>
  <c r="C4" i="46" l="1"/>
  <c r="D4" i="46"/>
  <c r="E4" i="46"/>
  <c r="F4" i="46"/>
  <c r="G4" i="46"/>
  <c r="H4" i="46"/>
  <c r="C5" i="46"/>
  <c r="D5" i="46"/>
  <c r="E5" i="46"/>
  <c r="F5" i="46"/>
  <c r="G5" i="46"/>
  <c r="H5" i="46"/>
  <c r="C6" i="46"/>
  <c r="D6" i="46"/>
  <c r="E6" i="46"/>
  <c r="F6" i="46"/>
  <c r="G6" i="46"/>
  <c r="H6" i="46"/>
  <c r="C7" i="46"/>
  <c r="D7" i="46"/>
  <c r="E7" i="46"/>
  <c r="F7" i="46"/>
  <c r="G7" i="46"/>
  <c r="H7" i="46"/>
  <c r="C8" i="46"/>
  <c r="D8" i="46"/>
  <c r="E8" i="46"/>
  <c r="F8" i="46"/>
  <c r="G8" i="46"/>
  <c r="H8" i="46"/>
  <c r="C9" i="46"/>
  <c r="D9" i="46"/>
  <c r="E9" i="46"/>
  <c r="F9" i="46"/>
  <c r="G9" i="46"/>
  <c r="H9" i="46"/>
  <c r="C10" i="46"/>
  <c r="D10" i="46"/>
  <c r="E10" i="46"/>
  <c r="F10" i="46"/>
  <c r="G10" i="46"/>
  <c r="H10" i="46"/>
  <c r="C11" i="46"/>
  <c r="D11" i="46"/>
  <c r="E11" i="46"/>
  <c r="F11" i="46"/>
  <c r="G11" i="46"/>
  <c r="H11" i="46"/>
  <c r="C12" i="46"/>
  <c r="D12" i="46"/>
  <c r="E12" i="46"/>
  <c r="F12" i="46"/>
  <c r="G12" i="46"/>
  <c r="H12" i="46"/>
  <c r="C13" i="46"/>
  <c r="D13" i="46"/>
  <c r="E13" i="46"/>
  <c r="F13" i="46"/>
  <c r="G13" i="46"/>
  <c r="H13" i="46"/>
  <c r="C14" i="46"/>
  <c r="D14" i="46"/>
  <c r="E14" i="46"/>
  <c r="F14" i="46"/>
  <c r="G14" i="46"/>
  <c r="H14" i="46"/>
  <c r="C15" i="46"/>
  <c r="D15" i="46"/>
  <c r="E15" i="46"/>
  <c r="F15" i="46"/>
  <c r="G15" i="46"/>
  <c r="H15" i="46"/>
  <c r="H16" i="46" l="1"/>
  <c r="H19" i="46" s="1"/>
  <c r="F16" i="46"/>
  <c r="F25" i="46" s="1"/>
  <c r="D16" i="46"/>
  <c r="D23" i="46" s="1"/>
  <c r="C16" i="46"/>
  <c r="C27" i="46" s="1"/>
  <c r="C19" i="46"/>
  <c r="C22" i="46"/>
  <c r="F27" i="46"/>
  <c r="C24" i="46"/>
  <c r="F30" i="46"/>
  <c r="F22" i="46"/>
  <c r="D19" i="46"/>
  <c r="D28" i="46"/>
  <c r="G16" i="46"/>
  <c r="G28" i="46" s="1"/>
  <c r="E16" i="46"/>
  <c r="E30" i="46" s="1"/>
  <c r="H26" i="46" l="1"/>
  <c r="H23" i="46"/>
  <c r="H27" i="46"/>
  <c r="H24" i="46"/>
  <c r="H21" i="46"/>
  <c r="C25" i="46"/>
  <c r="D25" i="46"/>
  <c r="H20" i="46"/>
  <c r="F28" i="46"/>
  <c r="H30" i="46"/>
  <c r="H28" i="46"/>
  <c r="F23" i="46"/>
  <c r="H25" i="46"/>
  <c r="D22" i="46"/>
  <c r="D29" i="46"/>
  <c r="C26" i="46"/>
  <c r="D26" i="46"/>
  <c r="F29" i="46"/>
  <c r="C23" i="46"/>
  <c r="F26" i="46"/>
  <c r="F21" i="46"/>
  <c r="F20" i="46"/>
  <c r="H22" i="46"/>
  <c r="D27" i="46"/>
  <c r="H29" i="46"/>
  <c r="C30" i="46"/>
  <c r="D20" i="46"/>
  <c r="D21" i="46"/>
  <c r="D30" i="46"/>
  <c r="C21" i="46"/>
  <c r="D24" i="46"/>
  <c r="F24" i="46"/>
  <c r="G24" i="46"/>
  <c r="C28" i="46"/>
  <c r="G21" i="46"/>
  <c r="C29" i="46"/>
  <c r="F19" i="46"/>
  <c r="C20" i="46"/>
  <c r="G23" i="46"/>
  <c r="E24" i="46"/>
  <c r="E28" i="46"/>
  <c r="E20" i="46"/>
  <c r="E23" i="46"/>
  <c r="E21" i="46"/>
  <c r="G20" i="46"/>
  <c r="G29" i="46"/>
  <c r="G25" i="46"/>
  <c r="E25" i="46"/>
  <c r="E19" i="46"/>
  <c r="G22" i="46"/>
  <c r="G19" i="46"/>
  <c r="E22" i="46"/>
  <c r="E27" i="46"/>
  <c r="G26" i="46"/>
  <c r="G30" i="46"/>
  <c r="E29" i="46"/>
  <c r="E26" i="46"/>
  <c r="G27" i="46"/>
  <c r="Z4" i="38" l="1" a="1"/>
  <c r="Z4" i="38" s="1"/>
  <c r="Z4" i="39" a="1"/>
  <c r="Z4" i="39" s="1"/>
  <c r="AE103" i="22" a="1"/>
  <c r="AE103" i="22" s="1"/>
  <c r="AD103" i="22" a="1"/>
  <c r="AD103" i="22" s="1"/>
  <c r="AC103" i="22" a="1"/>
  <c r="AC103" i="22" s="1"/>
  <c r="AB103" i="22" a="1"/>
  <c r="AB103" i="22" s="1"/>
  <c r="AA103" i="22" a="1"/>
  <c r="AA103" i="22" s="1"/>
  <c r="Z103" i="22" a="1"/>
  <c r="Z103" i="22" s="1"/>
  <c r="AE102" i="22" a="1"/>
  <c r="AE102" i="22" s="1"/>
  <c r="AD102" i="22" a="1"/>
  <c r="AD102" i="22" s="1"/>
  <c r="AC102" i="22" a="1"/>
  <c r="AC102" i="22" s="1"/>
  <c r="AB102" i="22" a="1"/>
  <c r="AB102" i="22" s="1"/>
  <c r="AA102" i="22" a="1"/>
  <c r="AA102" i="22" s="1"/>
  <c r="Z102" i="22" a="1"/>
  <c r="Z102" i="22" s="1"/>
  <c r="AE101" i="22" a="1"/>
  <c r="AE101" i="22" s="1"/>
  <c r="AD101" i="22" a="1"/>
  <c r="AD101" i="22" s="1"/>
  <c r="AC101" i="22" a="1"/>
  <c r="AC101" i="22" s="1"/>
  <c r="AB101" i="22" a="1"/>
  <c r="AB101" i="22" s="1"/>
  <c r="AA101" i="22" a="1"/>
  <c r="AA101" i="22" s="1"/>
  <c r="Z101" i="22" a="1"/>
  <c r="Z101" i="22" s="1"/>
  <c r="AE100" i="22" a="1"/>
  <c r="AE100" i="22" s="1"/>
  <c r="AD100" i="22" a="1"/>
  <c r="AD100" i="22" s="1"/>
  <c r="AC100" i="22" a="1"/>
  <c r="AC100" i="22" s="1"/>
  <c r="AB100" i="22" a="1"/>
  <c r="AB100" i="22" s="1"/>
  <c r="AA100" i="22" a="1"/>
  <c r="AA100" i="22" s="1"/>
  <c r="Z100" i="22" a="1"/>
  <c r="Z100" i="22" s="1"/>
  <c r="AE99" i="22" a="1"/>
  <c r="AE99" i="22" s="1"/>
  <c r="AD99" i="22" a="1"/>
  <c r="AD99" i="22" s="1"/>
  <c r="AC99" i="22" a="1"/>
  <c r="AC99" i="22" s="1"/>
  <c r="AB99" i="22" a="1"/>
  <c r="AB99" i="22" s="1"/>
  <c r="AA99" i="22" a="1"/>
  <c r="AA99" i="22" s="1"/>
  <c r="Z99" i="22" a="1"/>
  <c r="Z99" i="22" s="1"/>
  <c r="AE98" i="22" a="1"/>
  <c r="AE98" i="22" s="1"/>
  <c r="AD98" i="22" a="1"/>
  <c r="AD98" i="22" s="1"/>
  <c r="AC98" i="22" a="1"/>
  <c r="AC98" i="22" s="1"/>
  <c r="AB98" i="22" a="1"/>
  <c r="AB98" i="22" s="1"/>
  <c r="AA98" i="22" a="1"/>
  <c r="AA98" i="22" s="1"/>
  <c r="Z98" i="22" a="1"/>
  <c r="Z98" i="22" s="1"/>
  <c r="AE97" i="22" a="1"/>
  <c r="AE97" i="22" s="1"/>
  <c r="AD97" i="22" a="1"/>
  <c r="AD97" i="22" s="1"/>
  <c r="AC97" i="22" a="1"/>
  <c r="AC97" i="22" s="1"/>
  <c r="AB97" i="22" a="1"/>
  <c r="AB97" i="22" s="1"/>
  <c r="AA97" i="22" a="1"/>
  <c r="AA97" i="22" s="1"/>
  <c r="Z97" i="22" a="1"/>
  <c r="Z97" i="22" s="1"/>
  <c r="AE96" i="22" a="1"/>
  <c r="AE96" i="22" s="1"/>
  <c r="AD96" i="22" a="1"/>
  <c r="AD96" i="22" s="1"/>
  <c r="AC96" i="22" a="1"/>
  <c r="AC96" i="22" s="1"/>
  <c r="AB96" i="22" a="1"/>
  <c r="AB96" i="22" s="1"/>
  <c r="AA96" i="22" a="1"/>
  <c r="AA96" i="22" s="1"/>
  <c r="Z96" i="22" a="1"/>
  <c r="Z96" i="22" s="1"/>
  <c r="AE95" i="22" a="1"/>
  <c r="AE95" i="22" s="1"/>
  <c r="AD95" i="22" a="1"/>
  <c r="AD95" i="22" s="1"/>
  <c r="AC95" i="22" a="1"/>
  <c r="AC95" i="22" s="1"/>
  <c r="AB95" i="22" a="1"/>
  <c r="AB95" i="22" s="1"/>
  <c r="AA95" i="22" a="1"/>
  <c r="AA95" i="22" s="1"/>
  <c r="Z95" i="22" a="1"/>
  <c r="Z95" i="22" s="1"/>
  <c r="AE94" i="22" a="1"/>
  <c r="AE94" i="22" s="1"/>
  <c r="AD94" i="22" a="1"/>
  <c r="AD94" i="22" s="1"/>
  <c r="AC94" i="22" a="1"/>
  <c r="AC94" i="22" s="1"/>
  <c r="AB94" i="22" a="1"/>
  <c r="AB94" i="22" s="1"/>
  <c r="AA94" i="22" a="1"/>
  <c r="AA94" i="22" s="1"/>
  <c r="Z94" i="22" a="1"/>
  <c r="Z94" i="22" s="1"/>
  <c r="AE93" i="22" a="1"/>
  <c r="AE93" i="22" s="1"/>
  <c r="AD93" i="22" a="1"/>
  <c r="AD93" i="22" s="1"/>
  <c r="AC93" i="22" a="1"/>
  <c r="AC93" i="22" s="1"/>
  <c r="AB93" i="22" a="1"/>
  <c r="AB93" i="22" s="1"/>
  <c r="AA93" i="22" a="1"/>
  <c r="AA93" i="22" s="1"/>
  <c r="Z93" i="22" a="1"/>
  <c r="Z93" i="22" s="1"/>
  <c r="AE92" i="22" a="1"/>
  <c r="AE92" i="22" s="1"/>
  <c r="AD92" i="22" a="1"/>
  <c r="AD92" i="22" s="1"/>
  <c r="AC92" i="22" a="1"/>
  <c r="AC92" i="22" s="1"/>
  <c r="AB92" i="22" a="1"/>
  <c r="AB92" i="22" s="1"/>
  <c r="AA92" i="22" a="1"/>
  <c r="AA92" i="22" s="1"/>
  <c r="Z92" i="22" a="1"/>
  <c r="Z92" i="22" s="1"/>
  <c r="AE91" i="22" a="1"/>
  <c r="AE91" i="22" s="1"/>
  <c r="AD91" i="22" a="1"/>
  <c r="AD91" i="22" s="1"/>
  <c r="AC91" i="22" a="1"/>
  <c r="AC91" i="22" s="1"/>
  <c r="AB91" i="22" a="1"/>
  <c r="AB91" i="22" s="1"/>
  <c r="AA91" i="22" a="1"/>
  <c r="AA91" i="22" s="1"/>
  <c r="Z91" i="22" a="1"/>
  <c r="Z91" i="22" s="1"/>
  <c r="AE90" i="22" a="1"/>
  <c r="AE90" i="22" s="1"/>
  <c r="AD90" i="22" a="1"/>
  <c r="AD90" i="22" s="1"/>
  <c r="AC90" i="22" a="1"/>
  <c r="AC90" i="22" s="1"/>
  <c r="AB90" i="22" a="1"/>
  <c r="AB90" i="22" s="1"/>
  <c r="AA90" i="22" a="1"/>
  <c r="AA90" i="22" s="1"/>
  <c r="Z90" i="22" a="1"/>
  <c r="Z90" i="22" s="1"/>
  <c r="AE89" i="22" a="1"/>
  <c r="AE89" i="22" s="1"/>
  <c r="AD89" i="22" a="1"/>
  <c r="AD89" i="22" s="1"/>
  <c r="AC89" i="22" a="1"/>
  <c r="AC89" i="22" s="1"/>
  <c r="AB89" i="22" a="1"/>
  <c r="AB89" i="22" s="1"/>
  <c r="AA89" i="22" a="1"/>
  <c r="AA89" i="22" s="1"/>
  <c r="Z89" i="22" a="1"/>
  <c r="Z89" i="22" s="1"/>
  <c r="AE88" i="22" a="1"/>
  <c r="AE88" i="22" s="1"/>
  <c r="AD88" i="22" a="1"/>
  <c r="AD88" i="22" s="1"/>
  <c r="AC88" i="22" a="1"/>
  <c r="AC88" i="22" s="1"/>
  <c r="AB88" i="22" a="1"/>
  <c r="AB88" i="22" s="1"/>
  <c r="AA88" i="22" a="1"/>
  <c r="AA88" i="22" s="1"/>
  <c r="Z88" i="22" a="1"/>
  <c r="Z88" i="22" s="1"/>
  <c r="AE87" i="22" a="1"/>
  <c r="AE87" i="22" s="1"/>
  <c r="AD87" i="22" a="1"/>
  <c r="AD87" i="22" s="1"/>
  <c r="AC87" i="22" a="1"/>
  <c r="AC87" i="22" s="1"/>
  <c r="AB87" i="22" a="1"/>
  <c r="AB87" i="22" s="1"/>
  <c r="AA87" i="22" a="1"/>
  <c r="AA87" i="22" s="1"/>
  <c r="Z87" i="22" a="1"/>
  <c r="Z87" i="22" s="1"/>
  <c r="AE86" i="22" a="1"/>
  <c r="AE86" i="22" s="1"/>
  <c r="AD86" i="22" a="1"/>
  <c r="AD86" i="22" s="1"/>
  <c r="AC86" i="22" a="1"/>
  <c r="AC86" i="22" s="1"/>
  <c r="AB86" i="22" a="1"/>
  <c r="AB86" i="22" s="1"/>
  <c r="AA86" i="22" a="1"/>
  <c r="AA86" i="22" s="1"/>
  <c r="Z86" i="22" a="1"/>
  <c r="Z86" i="22" s="1"/>
  <c r="AE85" i="22" a="1"/>
  <c r="AE85" i="22" s="1"/>
  <c r="AD85" i="22" a="1"/>
  <c r="AD85" i="22" s="1"/>
  <c r="AC85" i="22" a="1"/>
  <c r="AC85" i="22" s="1"/>
  <c r="AB85" i="22" a="1"/>
  <c r="AB85" i="22" s="1"/>
  <c r="AA85" i="22" a="1"/>
  <c r="AA85" i="22" s="1"/>
  <c r="Z85" i="22" a="1"/>
  <c r="Z85" i="22" s="1"/>
  <c r="AE84" i="22" a="1"/>
  <c r="AE84" i="22" s="1"/>
  <c r="AD84" i="22" a="1"/>
  <c r="AD84" i="22" s="1"/>
  <c r="AC84" i="22" a="1"/>
  <c r="AC84" i="22" s="1"/>
  <c r="AB84" i="22" a="1"/>
  <c r="AB84" i="22" s="1"/>
  <c r="AA84" i="22" a="1"/>
  <c r="AA84" i="22" s="1"/>
  <c r="Z84" i="22" a="1"/>
  <c r="Z84" i="22" s="1"/>
  <c r="AE83" i="22" a="1"/>
  <c r="AE83" i="22" s="1"/>
  <c r="AD83" i="22" a="1"/>
  <c r="AD83" i="22" s="1"/>
  <c r="AC83" i="22" a="1"/>
  <c r="AC83" i="22" s="1"/>
  <c r="AB83" i="22" a="1"/>
  <c r="AB83" i="22" s="1"/>
  <c r="AA83" i="22" a="1"/>
  <c r="AA83" i="22" s="1"/>
  <c r="Z83" i="22" a="1"/>
  <c r="Z83" i="22" s="1"/>
  <c r="AE82" i="22" a="1"/>
  <c r="AE82" i="22" s="1"/>
  <c r="AD82" i="22" a="1"/>
  <c r="AD82" i="22" s="1"/>
  <c r="AC82" i="22" a="1"/>
  <c r="AC82" i="22" s="1"/>
  <c r="AB82" i="22" a="1"/>
  <c r="AB82" i="22" s="1"/>
  <c r="AA82" i="22" a="1"/>
  <c r="AA82" i="22" s="1"/>
  <c r="Z82" i="22" a="1"/>
  <c r="Z82" i="22" s="1"/>
  <c r="AE81" i="22" a="1"/>
  <c r="AE81" i="22" s="1"/>
  <c r="AD81" i="22" a="1"/>
  <c r="AD81" i="22" s="1"/>
  <c r="AC81" i="22" a="1"/>
  <c r="AC81" i="22" s="1"/>
  <c r="AB81" i="22" a="1"/>
  <c r="AB81" i="22" s="1"/>
  <c r="AA81" i="22" a="1"/>
  <c r="AA81" i="22" s="1"/>
  <c r="Z81" i="22" a="1"/>
  <c r="Z81" i="22" s="1"/>
  <c r="AE80" i="22" a="1"/>
  <c r="AE80" i="22" s="1"/>
  <c r="AD80" i="22" a="1"/>
  <c r="AD80" i="22" s="1"/>
  <c r="AC80" i="22" a="1"/>
  <c r="AC80" i="22" s="1"/>
  <c r="AB80" i="22" a="1"/>
  <c r="AB80" i="22" s="1"/>
  <c r="AA80" i="22" a="1"/>
  <c r="AA80" i="22" s="1"/>
  <c r="Z80" i="22" a="1"/>
  <c r="Z80" i="22" s="1"/>
  <c r="AE79" i="22" a="1"/>
  <c r="AE79" i="22" s="1"/>
  <c r="AD79" i="22" a="1"/>
  <c r="AD79" i="22" s="1"/>
  <c r="AC79" i="22" a="1"/>
  <c r="AC79" i="22" s="1"/>
  <c r="AB79" i="22" a="1"/>
  <c r="AB79" i="22" s="1"/>
  <c r="AA79" i="22" a="1"/>
  <c r="AA79" i="22" s="1"/>
  <c r="Z79" i="22" a="1"/>
  <c r="Z79" i="22" s="1"/>
  <c r="AE78" i="22" a="1"/>
  <c r="AE78" i="22" s="1"/>
  <c r="AD78" i="22" a="1"/>
  <c r="AD78" i="22" s="1"/>
  <c r="AC78" i="22" a="1"/>
  <c r="AC78" i="22" s="1"/>
  <c r="AB78" i="22" a="1"/>
  <c r="AB78" i="22" s="1"/>
  <c r="AA78" i="22" a="1"/>
  <c r="AA78" i="22" s="1"/>
  <c r="Z78" i="22" a="1"/>
  <c r="Z78" i="22" s="1"/>
  <c r="AE77" i="22" a="1"/>
  <c r="AE77" i="22" s="1"/>
  <c r="AD77" i="22" a="1"/>
  <c r="AD77" i="22" s="1"/>
  <c r="AC77" i="22" a="1"/>
  <c r="AC77" i="22" s="1"/>
  <c r="AB77" i="22" a="1"/>
  <c r="AB77" i="22" s="1"/>
  <c r="AA77" i="22" a="1"/>
  <c r="AA77" i="22" s="1"/>
  <c r="Z77" i="22" a="1"/>
  <c r="Z77" i="22" s="1"/>
  <c r="AE76" i="22" a="1"/>
  <c r="AE76" i="22" s="1"/>
  <c r="AD76" i="22" a="1"/>
  <c r="AD76" i="22" s="1"/>
  <c r="AC76" i="22" a="1"/>
  <c r="AC76" i="22" s="1"/>
  <c r="AB76" i="22" a="1"/>
  <c r="AB76" i="22" s="1"/>
  <c r="AA76" i="22" a="1"/>
  <c r="AA76" i="22" s="1"/>
  <c r="Z76" i="22" a="1"/>
  <c r="Z76" i="22" s="1"/>
  <c r="AE75" i="22" a="1"/>
  <c r="AE75" i="22" s="1"/>
  <c r="AD75" i="22" a="1"/>
  <c r="AD75" i="22" s="1"/>
  <c r="AC75" i="22" a="1"/>
  <c r="AC75" i="22" s="1"/>
  <c r="AB75" i="22" a="1"/>
  <c r="AB75" i="22" s="1"/>
  <c r="AA75" i="22" a="1"/>
  <c r="AA75" i="22" s="1"/>
  <c r="Z75" i="22" a="1"/>
  <c r="Z75" i="22" s="1"/>
  <c r="AE74" i="22" a="1"/>
  <c r="AE74" i="22" s="1"/>
  <c r="AD74" i="22" a="1"/>
  <c r="AD74" i="22" s="1"/>
  <c r="AC74" i="22" a="1"/>
  <c r="AC74" i="22" s="1"/>
  <c r="AB74" i="22" a="1"/>
  <c r="AB74" i="22" s="1"/>
  <c r="AA74" i="22" a="1"/>
  <c r="AA74" i="22" s="1"/>
  <c r="Z74" i="22" a="1"/>
  <c r="Z74" i="22" s="1"/>
  <c r="AE73" i="22" a="1"/>
  <c r="AE73" i="22" s="1"/>
  <c r="AD73" i="22" a="1"/>
  <c r="AD73" i="22" s="1"/>
  <c r="AC73" i="22" a="1"/>
  <c r="AC73" i="22" s="1"/>
  <c r="AB73" i="22" a="1"/>
  <c r="AB73" i="22" s="1"/>
  <c r="AA73" i="22" a="1"/>
  <c r="AA73" i="22" s="1"/>
  <c r="Z73" i="22" a="1"/>
  <c r="Z73" i="22" s="1"/>
  <c r="AE72" i="22" a="1"/>
  <c r="AE72" i="22" s="1"/>
  <c r="AD72" i="22" a="1"/>
  <c r="AD72" i="22" s="1"/>
  <c r="AC72" i="22" a="1"/>
  <c r="AC72" i="22" s="1"/>
  <c r="AB72" i="22" a="1"/>
  <c r="AB72" i="22" s="1"/>
  <c r="AA72" i="22" a="1"/>
  <c r="AA72" i="22" s="1"/>
  <c r="Z72" i="22" a="1"/>
  <c r="Z72" i="22" s="1"/>
  <c r="AE71" i="22" a="1"/>
  <c r="AE71" i="22" s="1"/>
  <c r="AD71" i="22" a="1"/>
  <c r="AD71" i="22" s="1"/>
  <c r="AC71" i="22" a="1"/>
  <c r="AC71" i="22" s="1"/>
  <c r="AB71" i="22" a="1"/>
  <c r="AB71" i="22" s="1"/>
  <c r="AA71" i="22" a="1"/>
  <c r="AA71" i="22" s="1"/>
  <c r="Z71" i="22" a="1"/>
  <c r="Z71" i="22" s="1"/>
  <c r="AE70" i="22" a="1"/>
  <c r="AE70" i="22" s="1"/>
  <c r="AD70" i="22" a="1"/>
  <c r="AD70" i="22" s="1"/>
  <c r="AC70" i="22" a="1"/>
  <c r="AC70" i="22" s="1"/>
  <c r="AB70" i="22" a="1"/>
  <c r="AB70" i="22" s="1"/>
  <c r="AA70" i="22" a="1"/>
  <c r="AA70" i="22" s="1"/>
  <c r="Z70" i="22" a="1"/>
  <c r="Z70" i="22" s="1"/>
  <c r="AE69" i="22" a="1"/>
  <c r="AE69" i="22" s="1"/>
  <c r="AD69" i="22" a="1"/>
  <c r="AD69" i="22" s="1"/>
  <c r="AC69" i="22" a="1"/>
  <c r="AC69" i="22" s="1"/>
  <c r="AB69" i="22" a="1"/>
  <c r="AB69" i="22" s="1"/>
  <c r="AA69" i="22" a="1"/>
  <c r="AA69" i="22" s="1"/>
  <c r="Z69" i="22" a="1"/>
  <c r="Z69" i="22" s="1"/>
  <c r="AE68" i="22" a="1"/>
  <c r="AE68" i="22" s="1"/>
  <c r="AD68" i="22" a="1"/>
  <c r="AD68" i="22" s="1"/>
  <c r="AC68" i="22" a="1"/>
  <c r="AC68" i="22" s="1"/>
  <c r="AB68" i="22" a="1"/>
  <c r="AB68" i="22" s="1"/>
  <c r="AA68" i="22" a="1"/>
  <c r="AA68" i="22" s="1"/>
  <c r="Z68" i="22" a="1"/>
  <c r="Z68" i="22" s="1"/>
  <c r="AE67" i="22" a="1"/>
  <c r="AE67" i="22" s="1"/>
  <c r="AD67" i="22" a="1"/>
  <c r="AD67" i="22" s="1"/>
  <c r="AC67" i="22" a="1"/>
  <c r="AC67" i="22" s="1"/>
  <c r="AB67" i="22" a="1"/>
  <c r="AB67" i="22" s="1"/>
  <c r="AA67" i="22" a="1"/>
  <c r="AA67" i="22" s="1"/>
  <c r="Z67" i="22" a="1"/>
  <c r="Z67" i="22" s="1"/>
  <c r="AE66" i="22" a="1"/>
  <c r="AE66" i="22" s="1"/>
  <c r="AD66" i="22" a="1"/>
  <c r="AD66" i="22" s="1"/>
  <c r="AC66" i="22" a="1"/>
  <c r="AC66" i="22" s="1"/>
  <c r="AB66" i="22" a="1"/>
  <c r="AB66" i="22" s="1"/>
  <c r="AA66" i="22" a="1"/>
  <c r="AA66" i="22" s="1"/>
  <c r="Z66" i="22" a="1"/>
  <c r="Z66" i="22" s="1"/>
  <c r="AE65" i="22" a="1"/>
  <c r="AE65" i="22" s="1"/>
  <c r="AD65" i="22" a="1"/>
  <c r="AD65" i="22" s="1"/>
  <c r="AC65" i="22" a="1"/>
  <c r="AC65" i="22" s="1"/>
  <c r="AB65" i="22" a="1"/>
  <c r="AB65" i="22" s="1"/>
  <c r="AA65" i="22" a="1"/>
  <c r="AA65" i="22" s="1"/>
  <c r="Z65" i="22" a="1"/>
  <c r="Z65" i="22" s="1"/>
  <c r="AE64" i="22" a="1"/>
  <c r="AE64" i="22" s="1"/>
  <c r="AD64" i="22" a="1"/>
  <c r="AD64" i="22" s="1"/>
  <c r="AC64" i="22" a="1"/>
  <c r="AC64" i="22" s="1"/>
  <c r="AB64" i="22" a="1"/>
  <c r="AB64" i="22" s="1"/>
  <c r="AA64" i="22" a="1"/>
  <c r="AA64" i="22" s="1"/>
  <c r="Z64" i="22" a="1"/>
  <c r="Z64" i="22" s="1"/>
  <c r="AE63" i="22" a="1"/>
  <c r="AE63" i="22" s="1"/>
  <c r="AD63" i="22" a="1"/>
  <c r="AD63" i="22" s="1"/>
  <c r="AC63" i="22" a="1"/>
  <c r="AC63" i="22" s="1"/>
  <c r="AB63" i="22" a="1"/>
  <c r="AB63" i="22" s="1"/>
  <c r="AA63" i="22" a="1"/>
  <c r="AA63" i="22" s="1"/>
  <c r="Z63" i="22" a="1"/>
  <c r="Z63" i="22" s="1"/>
  <c r="AE62" i="22" a="1"/>
  <c r="AE62" i="22" s="1"/>
  <c r="AD62" i="22" a="1"/>
  <c r="AD62" i="22" s="1"/>
  <c r="AC62" i="22" a="1"/>
  <c r="AC62" i="22" s="1"/>
  <c r="AB62" i="22" a="1"/>
  <c r="AB62" i="22" s="1"/>
  <c r="AA62" i="22" a="1"/>
  <c r="AA62" i="22" s="1"/>
  <c r="Z62" i="22" a="1"/>
  <c r="Z62" i="22" s="1"/>
  <c r="AE61" i="22" a="1"/>
  <c r="AE61" i="22" s="1"/>
  <c r="AD61" i="22" a="1"/>
  <c r="AD61" i="22" s="1"/>
  <c r="AC61" i="22" a="1"/>
  <c r="AC61" i="22" s="1"/>
  <c r="AB61" i="22" a="1"/>
  <c r="AB61" i="22" s="1"/>
  <c r="AA61" i="22" a="1"/>
  <c r="AA61" i="22" s="1"/>
  <c r="Z61" i="22" a="1"/>
  <c r="Z61" i="22" s="1"/>
  <c r="AE60" i="22" a="1"/>
  <c r="AE60" i="22" s="1"/>
  <c r="AD60" i="22" a="1"/>
  <c r="AD60" i="22" s="1"/>
  <c r="AC60" i="22" a="1"/>
  <c r="AC60" i="22" s="1"/>
  <c r="AB60" i="22" a="1"/>
  <c r="AB60" i="22" s="1"/>
  <c r="AA60" i="22" a="1"/>
  <c r="AA60" i="22" s="1"/>
  <c r="Z60" i="22" a="1"/>
  <c r="Z60" i="22" s="1"/>
  <c r="AE59" i="22" a="1"/>
  <c r="AE59" i="22" s="1"/>
  <c r="AD59" i="22" a="1"/>
  <c r="AD59" i="22" s="1"/>
  <c r="AC59" i="22" a="1"/>
  <c r="AC59" i="22" s="1"/>
  <c r="AB59" i="22" a="1"/>
  <c r="AB59" i="22" s="1"/>
  <c r="AA59" i="22" a="1"/>
  <c r="AA59" i="22" s="1"/>
  <c r="Z59" i="22" a="1"/>
  <c r="Z59" i="22" s="1"/>
  <c r="AE58" i="22" a="1"/>
  <c r="AE58" i="22" s="1"/>
  <c r="AD58" i="22" a="1"/>
  <c r="AD58" i="22" s="1"/>
  <c r="AC58" i="22" a="1"/>
  <c r="AC58" i="22" s="1"/>
  <c r="AB58" i="22" a="1"/>
  <c r="AB58" i="22" s="1"/>
  <c r="AA58" i="22" a="1"/>
  <c r="AA58" i="22" s="1"/>
  <c r="Z58" i="22" a="1"/>
  <c r="Z58" i="22" s="1"/>
  <c r="AE57" i="22" a="1"/>
  <c r="AE57" i="22" s="1"/>
  <c r="AD57" i="22" a="1"/>
  <c r="AD57" i="22" s="1"/>
  <c r="AC57" i="22" a="1"/>
  <c r="AC57" i="22" s="1"/>
  <c r="AB57" i="22" a="1"/>
  <c r="AB57" i="22" s="1"/>
  <c r="AA57" i="22" a="1"/>
  <c r="AA57" i="22" s="1"/>
  <c r="Z57" i="22" a="1"/>
  <c r="Z57" i="22" s="1"/>
  <c r="AE56" i="22" a="1"/>
  <c r="AE56" i="22" s="1"/>
  <c r="AD56" i="22" a="1"/>
  <c r="AD56" i="22" s="1"/>
  <c r="AC56" i="22" a="1"/>
  <c r="AC56" i="22" s="1"/>
  <c r="AB56" i="22" a="1"/>
  <c r="AB56" i="22" s="1"/>
  <c r="AA56" i="22" a="1"/>
  <c r="AA56" i="22" s="1"/>
  <c r="Z56" i="22" a="1"/>
  <c r="Z56" i="22" s="1"/>
  <c r="AE55" i="22" a="1"/>
  <c r="AE55" i="22" s="1"/>
  <c r="AD55" i="22" a="1"/>
  <c r="AD55" i="22" s="1"/>
  <c r="AC55" i="22" a="1"/>
  <c r="AC55" i="22" s="1"/>
  <c r="AB55" i="22" a="1"/>
  <c r="AB55" i="22" s="1"/>
  <c r="AA55" i="22" a="1"/>
  <c r="AA55" i="22" s="1"/>
  <c r="Z55" i="22" a="1"/>
  <c r="Z55" i="22" s="1"/>
  <c r="AE54" i="22" a="1"/>
  <c r="AE54" i="22" s="1"/>
  <c r="AD54" i="22" a="1"/>
  <c r="AD54" i="22" s="1"/>
  <c r="AC54" i="22" a="1"/>
  <c r="AC54" i="22" s="1"/>
  <c r="AB54" i="22" a="1"/>
  <c r="AB54" i="22" s="1"/>
  <c r="AA54" i="22" a="1"/>
  <c r="AA54" i="22" s="1"/>
  <c r="Z54" i="22" a="1"/>
  <c r="Z54" i="22" s="1"/>
  <c r="AE53" i="22" a="1"/>
  <c r="AE53" i="22" s="1"/>
  <c r="AD53" i="22" a="1"/>
  <c r="AD53" i="22" s="1"/>
  <c r="AC53" i="22" a="1"/>
  <c r="AC53" i="22" s="1"/>
  <c r="AB53" i="22" a="1"/>
  <c r="AB53" i="22" s="1"/>
  <c r="AA53" i="22" a="1"/>
  <c r="AA53" i="22" s="1"/>
  <c r="Z53" i="22" a="1"/>
  <c r="Z53" i="22" s="1"/>
  <c r="AE52" i="22" a="1"/>
  <c r="AE52" i="22" s="1"/>
  <c r="AD52" i="22" a="1"/>
  <c r="AD52" i="22" s="1"/>
  <c r="AC52" i="22" a="1"/>
  <c r="AC52" i="22" s="1"/>
  <c r="AB52" i="22" a="1"/>
  <c r="AB52" i="22" s="1"/>
  <c r="AA52" i="22" a="1"/>
  <c r="AA52" i="22" s="1"/>
  <c r="Z52" i="22" a="1"/>
  <c r="Z52" i="22" s="1"/>
  <c r="AE51" i="22" a="1"/>
  <c r="AE51" i="22" s="1"/>
  <c r="AD51" i="22" a="1"/>
  <c r="AD51" i="22" s="1"/>
  <c r="AC51" i="22" a="1"/>
  <c r="AC51" i="22" s="1"/>
  <c r="AB51" i="22" a="1"/>
  <c r="AB51" i="22" s="1"/>
  <c r="AA51" i="22" a="1"/>
  <c r="AA51" i="22" s="1"/>
  <c r="Z51" i="22" a="1"/>
  <c r="Z51" i="22" s="1"/>
  <c r="AE50" i="22" a="1"/>
  <c r="AE50" i="22" s="1"/>
  <c r="AD50" i="22" a="1"/>
  <c r="AD50" i="22" s="1"/>
  <c r="AC50" i="22" a="1"/>
  <c r="AC50" i="22" s="1"/>
  <c r="AB50" i="22" a="1"/>
  <c r="AB50" i="22" s="1"/>
  <c r="AA50" i="22" a="1"/>
  <c r="AA50" i="22" s="1"/>
  <c r="Z50" i="22" a="1"/>
  <c r="Z50" i="22" s="1"/>
  <c r="AE49" i="22" a="1"/>
  <c r="AE49" i="22" s="1"/>
  <c r="AD49" i="22" a="1"/>
  <c r="AD49" i="22" s="1"/>
  <c r="AC49" i="22" a="1"/>
  <c r="AC49" i="22" s="1"/>
  <c r="AB49" i="22" a="1"/>
  <c r="AB49" i="22" s="1"/>
  <c r="AA49" i="22" a="1"/>
  <c r="AA49" i="22" s="1"/>
  <c r="Z49" i="22" a="1"/>
  <c r="Z49" i="22" s="1"/>
  <c r="AE48" i="22" a="1"/>
  <c r="AE48" i="22" s="1"/>
  <c r="AD48" i="22" a="1"/>
  <c r="AD48" i="22" s="1"/>
  <c r="AC48" i="22" a="1"/>
  <c r="AC48" i="22" s="1"/>
  <c r="AB48" i="22" a="1"/>
  <c r="AB48" i="22" s="1"/>
  <c r="AA48" i="22" a="1"/>
  <c r="AA48" i="22" s="1"/>
  <c r="Z48" i="22" a="1"/>
  <c r="Z48" i="22" s="1"/>
  <c r="AE47" i="22" a="1"/>
  <c r="AE47" i="22" s="1"/>
  <c r="AD47" i="22" a="1"/>
  <c r="AD47" i="22" s="1"/>
  <c r="AC47" i="22" a="1"/>
  <c r="AC47" i="22" s="1"/>
  <c r="AB47" i="22" a="1"/>
  <c r="AB47" i="22" s="1"/>
  <c r="AA47" i="22" a="1"/>
  <c r="AA47" i="22" s="1"/>
  <c r="Z47" i="22" a="1"/>
  <c r="Z47" i="22" s="1"/>
  <c r="AE46" i="22" a="1"/>
  <c r="AE46" i="22" s="1"/>
  <c r="AD46" i="22" a="1"/>
  <c r="AD46" i="22" s="1"/>
  <c r="AC46" i="22" a="1"/>
  <c r="AC46" i="22" s="1"/>
  <c r="AB46" i="22" a="1"/>
  <c r="AB46" i="22" s="1"/>
  <c r="AA46" i="22" a="1"/>
  <c r="AA46" i="22" s="1"/>
  <c r="Z46" i="22" a="1"/>
  <c r="Z46" i="22" s="1"/>
  <c r="AE45" i="22" a="1"/>
  <c r="AE45" i="22" s="1"/>
  <c r="AD45" i="22" a="1"/>
  <c r="AD45" i="22" s="1"/>
  <c r="AC45" i="22" a="1"/>
  <c r="AC45" i="22" s="1"/>
  <c r="AB45" i="22" a="1"/>
  <c r="AB45" i="22" s="1"/>
  <c r="AA45" i="22" a="1"/>
  <c r="AA45" i="22" s="1"/>
  <c r="Z45" i="22" a="1"/>
  <c r="Z45" i="22" s="1"/>
  <c r="AE44" i="22" a="1"/>
  <c r="AE44" i="22" s="1"/>
  <c r="AD44" i="22" a="1"/>
  <c r="AD44" i="22" s="1"/>
  <c r="AC44" i="22" a="1"/>
  <c r="AC44" i="22" s="1"/>
  <c r="AB44" i="22" a="1"/>
  <c r="AB44" i="22" s="1"/>
  <c r="AA44" i="22" a="1"/>
  <c r="AA44" i="22" s="1"/>
  <c r="Z44" i="22" a="1"/>
  <c r="Z44" i="22" s="1"/>
  <c r="AE43" i="22" a="1"/>
  <c r="AE43" i="22" s="1"/>
  <c r="AD43" i="22" a="1"/>
  <c r="AD43" i="22" s="1"/>
  <c r="AC43" i="22" a="1"/>
  <c r="AC43" i="22" s="1"/>
  <c r="AB43" i="22" a="1"/>
  <c r="AB43" i="22" s="1"/>
  <c r="AA43" i="22" a="1"/>
  <c r="AA43" i="22" s="1"/>
  <c r="Z43" i="22" a="1"/>
  <c r="Z43" i="22" s="1"/>
  <c r="AE42" i="22" a="1"/>
  <c r="AE42" i="22" s="1"/>
  <c r="AD42" i="22" a="1"/>
  <c r="AD42" i="22" s="1"/>
  <c r="AC42" i="22" a="1"/>
  <c r="AC42" i="22" s="1"/>
  <c r="AB42" i="22" a="1"/>
  <c r="AB42" i="22" s="1"/>
  <c r="AA42" i="22" a="1"/>
  <c r="AA42" i="22" s="1"/>
  <c r="Z42" i="22" a="1"/>
  <c r="Z42" i="22" s="1"/>
  <c r="AE41" i="22" a="1"/>
  <c r="AE41" i="22" s="1"/>
  <c r="AD41" i="22" a="1"/>
  <c r="AD41" i="22" s="1"/>
  <c r="AC41" i="22" a="1"/>
  <c r="AC41" i="22" s="1"/>
  <c r="AB41" i="22" a="1"/>
  <c r="AB41" i="22" s="1"/>
  <c r="AA41" i="22" a="1"/>
  <c r="AA41" i="22" s="1"/>
  <c r="Z41" i="22" a="1"/>
  <c r="Z41" i="22" s="1"/>
  <c r="AE40" i="22" a="1"/>
  <c r="AE40" i="22" s="1"/>
  <c r="AD40" i="22" a="1"/>
  <c r="AD40" i="22" s="1"/>
  <c r="AC40" i="22" a="1"/>
  <c r="AC40" i="22" s="1"/>
  <c r="AB40" i="22" a="1"/>
  <c r="AB40" i="22" s="1"/>
  <c r="AA40" i="22" a="1"/>
  <c r="AA40" i="22" s="1"/>
  <c r="Z40" i="22" a="1"/>
  <c r="Z40" i="22" s="1"/>
  <c r="AE39" i="22" a="1"/>
  <c r="AE39" i="22" s="1"/>
  <c r="AD39" i="22" a="1"/>
  <c r="AD39" i="22" s="1"/>
  <c r="AC39" i="22" a="1"/>
  <c r="AC39" i="22" s="1"/>
  <c r="AB39" i="22" a="1"/>
  <c r="AB39" i="22" s="1"/>
  <c r="AA39" i="22" a="1"/>
  <c r="AA39" i="22" s="1"/>
  <c r="Z39" i="22" a="1"/>
  <c r="Z39" i="22" s="1"/>
  <c r="AE38" i="22" a="1"/>
  <c r="AE38" i="22" s="1"/>
  <c r="AD38" i="22" a="1"/>
  <c r="AD38" i="22" s="1"/>
  <c r="AC38" i="22" a="1"/>
  <c r="AC38" i="22" s="1"/>
  <c r="AB38" i="22" a="1"/>
  <c r="AB38" i="22" s="1"/>
  <c r="AA38" i="22" a="1"/>
  <c r="AA38" i="22" s="1"/>
  <c r="Z38" i="22" a="1"/>
  <c r="Z38" i="22" s="1"/>
  <c r="AE37" i="22" a="1"/>
  <c r="AE37" i="22" s="1"/>
  <c r="AD37" i="22" a="1"/>
  <c r="AD37" i="22" s="1"/>
  <c r="AC37" i="22" a="1"/>
  <c r="AC37" i="22" s="1"/>
  <c r="AB37" i="22" a="1"/>
  <c r="AB37" i="22" s="1"/>
  <c r="AA37" i="22" a="1"/>
  <c r="AA37" i="22" s="1"/>
  <c r="Z37" i="22" a="1"/>
  <c r="Z37" i="22" s="1"/>
  <c r="AE36" i="22" a="1"/>
  <c r="AE36" i="22" s="1"/>
  <c r="AD36" i="22" a="1"/>
  <c r="AD36" i="22" s="1"/>
  <c r="AC36" i="22" a="1"/>
  <c r="AC36" i="22" s="1"/>
  <c r="AB36" i="22" a="1"/>
  <c r="AB36" i="22" s="1"/>
  <c r="AA36" i="22" a="1"/>
  <c r="AA36" i="22" s="1"/>
  <c r="Z36" i="22" a="1"/>
  <c r="Z36" i="22" s="1"/>
  <c r="AE35" i="22" a="1"/>
  <c r="AE35" i="22" s="1"/>
  <c r="AD35" i="22" a="1"/>
  <c r="AD35" i="22" s="1"/>
  <c r="AC35" i="22" a="1"/>
  <c r="AC35" i="22" s="1"/>
  <c r="AB35" i="22" a="1"/>
  <c r="AB35" i="22" s="1"/>
  <c r="AA35" i="22" a="1"/>
  <c r="AA35" i="22" s="1"/>
  <c r="Z35" i="22" a="1"/>
  <c r="Z35" i="22" s="1"/>
  <c r="AE34" i="22" a="1"/>
  <c r="AE34" i="22" s="1"/>
  <c r="AD34" i="22" a="1"/>
  <c r="AD34" i="22" s="1"/>
  <c r="AC34" i="22" a="1"/>
  <c r="AC34" i="22" s="1"/>
  <c r="AB34" i="22" a="1"/>
  <c r="AB34" i="22" s="1"/>
  <c r="AA34" i="22" a="1"/>
  <c r="AA34" i="22" s="1"/>
  <c r="Z34" i="22" a="1"/>
  <c r="Z34" i="22" s="1"/>
  <c r="AE33" i="22" a="1"/>
  <c r="AE33" i="22" s="1"/>
  <c r="AD33" i="22" a="1"/>
  <c r="AD33" i="22" s="1"/>
  <c r="AC33" i="22" a="1"/>
  <c r="AC33" i="22" s="1"/>
  <c r="AB33" i="22" a="1"/>
  <c r="AB33" i="22" s="1"/>
  <c r="AA33" i="22" a="1"/>
  <c r="AA33" i="22" s="1"/>
  <c r="Z33" i="22" a="1"/>
  <c r="Z33" i="22" s="1"/>
  <c r="AE32" i="22" a="1"/>
  <c r="AE32" i="22" s="1"/>
  <c r="AD32" i="22" a="1"/>
  <c r="AD32" i="22" s="1"/>
  <c r="AC32" i="22" a="1"/>
  <c r="AC32" i="22" s="1"/>
  <c r="AB32" i="22" a="1"/>
  <c r="AB32" i="22" s="1"/>
  <c r="AA32" i="22" a="1"/>
  <c r="AA32" i="22" s="1"/>
  <c r="Z32" i="22" a="1"/>
  <c r="Z32" i="22" s="1"/>
  <c r="AE31" i="22" a="1"/>
  <c r="AE31" i="22" s="1"/>
  <c r="AD31" i="22" a="1"/>
  <c r="AD31" i="22" s="1"/>
  <c r="AC31" i="22" a="1"/>
  <c r="AC31" i="22" s="1"/>
  <c r="AB31" i="22" a="1"/>
  <c r="AB31" i="22" s="1"/>
  <c r="AA31" i="22" a="1"/>
  <c r="AA31" i="22" s="1"/>
  <c r="Z31" i="22" a="1"/>
  <c r="Z31" i="22" s="1"/>
  <c r="AE30" i="22" a="1"/>
  <c r="AE30" i="22" s="1"/>
  <c r="AD30" i="22" a="1"/>
  <c r="AD30" i="22" s="1"/>
  <c r="AC30" i="22" a="1"/>
  <c r="AC30" i="22" s="1"/>
  <c r="AB30" i="22" a="1"/>
  <c r="AB30" i="22" s="1"/>
  <c r="AA30" i="22" a="1"/>
  <c r="AA30" i="22" s="1"/>
  <c r="Z30" i="22" a="1"/>
  <c r="Z30" i="22" s="1"/>
  <c r="AE29" i="22" a="1"/>
  <c r="AE29" i="22" s="1"/>
  <c r="AD29" i="22" a="1"/>
  <c r="AD29" i="22" s="1"/>
  <c r="AC29" i="22" a="1"/>
  <c r="AC29" i="22" s="1"/>
  <c r="AB29" i="22" a="1"/>
  <c r="AB29" i="22" s="1"/>
  <c r="AA29" i="22" a="1"/>
  <c r="AA29" i="22" s="1"/>
  <c r="Z29" i="22" a="1"/>
  <c r="Z29" i="22" s="1"/>
  <c r="AE28" i="22" a="1"/>
  <c r="AE28" i="22" s="1"/>
  <c r="AD28" i="22" a="1"/>
  <c r="AD28" i="22" s="1"/>
  <c r="AC28" i="22" a="1"/>
  <c r="AC28" i="22" s="1"/>
  <c r="AB28" i="22" a="1"/>
  <c r="AB28" i="22" s="1"/>
  <c r="AA28" i="22" a="1"/>
  <c r="AA28" i="22" s="1"/>
  <c r="Z28" i="22" a="1"/>
  <c r="Z28" i="22" s="1"/>
  <c r="AE27" i="22" a="1"/>
  <c r="AE27" i="22" s="1"/>
  <c r="AD27" i="22" a="1"/>
  <c r="AD27" i="22" s="1"/>
  <c r="AC27" i="22" a="1"/>
  <c r="AC27" i="22" s="1"/>
  <c r="AB27" i="22" a="1"/>
  <c r="AB27" i="22" s="1"/>
  <c r="AA27" i="22" a="1"/>
  <c r="AA27" i="22" s="1"/>
  <c r="Z27" i="22" a="1"/>
  <c r="Z27" i="22" s="1"/>
  <c r="AE26" i="22" a="1"/>
  <c r="AE26" i="22" s="1"/>
  <c r="AD26" i="22" a="1"/>
  <c r="AD26" i="22" s="1"/>
  <c r="AC26" i="22" a="1"/>
  <c r="AC26" i="22" s="1"/>
  <c r="AB26" i="22" a="1"/>
  <c r="AB26" i="22" s="1"/>
  <c r="AA26" i="22" a="1"/>
  <c r="AA26" i="22" s="1"/>
  <c r="Z26" i="22" a="1"/>
  <c r="Z26" i="22" s="1"/>
  <c r="AE25" i="22" a="1"/>
  <c r="AE25" i="22" s="1"/>
  <c r="AD25" i="22" a="1"/>
  <c r="AD25" i="22" s="1"/>
  <c r="AC25" i="22" a="1"/>
  <c r="AC25" i="22" s="1"/>
  <c r="AB25" i="22" a="1"/>
  <c r="AB25" i="22" s="1"/>
  <c r="AA25" i="22" a="1"/>
  <c r="AA25" i="22" s="1"/>
  <c r="Z25" i="22" a="1"/>
  <c r="Z25" i="22" s="1"/>
  <c r="AE24" i="22" a="1"/>
  <c r="AE24" i="22" s="1"/>
  <c r="AD24" i="22" a="1"/>
  <c r="AD24" i="22" s="1"/>
  <c r="AC24" i="22" a="1"/>
  <c r="AC24" i="22" s="1"/>
  <c r="AB24" i="22" a="1"/>
  <c r="AB24" i="22" s="1"/>
  <c r="AA24" i="22" a="1"/>
  <c r="AA24" i="22" s="1"/>
  <c r="Z24" i="22" a="1"/>
  <c r="Z24" i="22" s="1"/>
  <c r="AE23" i="22" a="1"/>
  <c r="AE23" i="22" s="1"/>
  <c r="AD23" i="22" a="1"/>
  <c r="AD23" i="22" s="1"/>
  <c r="AC23" i="22" a="1"/>
  <c r="AC23" i="22" s="1"/>
  <c r="AB23" i="22" a="1"/>
  <c r="AB23" i="22" s="1"/>
  <c r="AA23" i="22" a="1"/>
  <c r="AA23" i="22" s="1"/>
  <c r="Z23" i="22" a="1"/>
  <c r="Z23" i="22" s="1"/>
  <c r="AE22" i="22" a="1"/>
  <c r="AE22" i="22" s="1"/>
  <c r="AD22" i="22" a="1"/>
  <c r="AD22" i="22" s="1"/>
  <c r="AC22" i="22" a="1"/>
  <c r="AC22" i="22" s="1"/>
  <c r="AB22" i="22" a="1"/>
  <c r="AB22" i="22" s="1"/>
  <c r="AA22" i="22" a="1"/>
  <c r="AA22" i="22" s="1"/>
  <c r="Z22" i="22" a="1"/>
  <c r="Z22" i="22" s="1"/>
  <c r="AE21" i="22" a="1"/>
  <c r="AE21" i="22" s="1"/>
  <c r="AD21" i="22" a="1"/>
  <c r="AD21" i="22" s="1"/>
  <c r="AC21" i="22" a="1"/>
  <c r="AC21" i="22" s="1"/>
  <c r="AB21" i="22" a="1"/>
  <c r="AB21" i="22" s="1"/>
  <c r="AA21" i="22" a="1"/>
  <c r="AA21" i="22" s="1"/>
  <c r="Z21" i="22" a="1"/>
  <c r="Z21" i="22" s="1"/>
  <c r="AE20" i="22" a="1"/>
  <c r="AE20" i="22" s="1"/>
  <c r="AD20" i="22" a="1"/>
  <c r="AD20" i="22" s="1"/>
  <c r="AC20" i="22" a="1"/>
  <c r="AC20" i="22" s="1"/>
  <c r="AB20" i="22" a="1"/>
  <c r="AB20" i="22" s="1"/>
  <c r="AA20" i="22" a="1"/>
  <c r="AA20" i="22" s="1"/>
  <c r="Z20" i="22" a="1"/>
  <c r="Z20" i="22" s="1"/>
  <c r="AE19" i="22" a="1"/>
  <c r="AE19" i="22" s="1"/>
  <c r="AD19" i="22" a="1"/>
  <c r="AD19" i="22" s="1"/>
  <c r="AC19" i="22" a="1"/>
  <c r="AC19" i="22" s="1"/>
  <c r="AB19" i="22" a="1"/>
  <c r="AB19" i="22" s="1"/>
  <c r="AA19" i="22" a="1"/>
  <c r="AA19" i="22" s="1"/>
  <c r="Z19" i="22" a="1"/>
  <c r="Z19" i="22" s="1"/>
  <c r="AE18" i="22" a="1"/>
  <c r="AE18" i="22" s="1"/>
  <c r="AD18" i="22" a="1"/>
  <c r="AD18" i="22" s="1"/>
  <c r="AC18" i="22" a="1"/>
  <c r="AC18" i="22" s="1"/>
  <c r="AB18" i="22" a="1"/>
  <c r="AB18" i="22" s="1"/>
  <c r="AA18" i="22" a="1"/>
  <c r="AA18" i="22" s="1"/>
  <c r="Z18" i="22" a="1"/>
  <c r="Z18" i="22" s="1"/>
  <c r="AE17" i="22" a="1"/>
  <c r="AE17" i="22" s="1"/>
  <c r="AD17" i="22" a="1"/>
  <c r="AD17" i="22" s="1"/>
  <c r="AC17" i="22" a="1"/>
  <c r="AC17" i="22" s="1"/>
  <c r="AB17" i="22" a="1"/>
  <c r="AB17" i="22" s="1"/>
  <c r="AA17" i="22" a="1"/>
  <c r="AA17" i="22" s="1"/>
  <c r="Z17" i="22" a="1"/>
  <c r="Z17" i="22" s="1"/>
  <c r="AE16" i="22" a="1"/>
  <c r="AE16" i="22" s="1"/>
  <c r="AD16" i="22" a="1"/>
  <c r="AD16" i="22" s="1"/>
  <c r="AC16" i="22" a="1"/>
  <c r="AC16" i="22" s="1"/>
  <c r="AB16" i="22" a="1"/>
  <c r="AB16" i="22" s="1"/>
  <c r="AA16" i="22" a="1"/>
  <c r="AA16" i="22" s="1"/>
  <c r="Z16" i="22" a="1"/>
  <c r="Z16" i="22" s="1"/>
  <c r="AE15" i="22" a="1"/>
  <c r="AE15" i="22" s="1"/>
  <c r="AD15" i="22" a="1"/>
  <c r="AD15" i="22" s="1"/>
  <c r="AC15" i="22" a="1"/>
  <c r="AC15" i="22" s="1"/>
  <c r="AB15" i="22" a="1"/>
  <c r="AB15" i="22" s="1"/>
  <c r="AA15" i="22" a="1"/>
  <c r="AA15" i="22" s="1"/>
  <c r="Z15" i="22" a="1"/>
  <c r="Z15" i="22" s="1"/>
  <c r="AE14" i="22" a="1"/>
  <c r="AE14" i="22" s="1"/>
  <c r="AD14" i="22" a="1"/>
  <c r="AD14" i="22" s="1"/>
  <c r="AC14" i="22" a="1"/>
  <c r="AC14" i="22" s="1"/>
  <c r="AB14" i="22" a="1"/>
  <c r="AB14" i="22" s="1"/>
  <c r="AA14" i="22" a="1"/>
  <c r="AA14" i="22" s="1"/>
  <c r="Z14" i="22" a="1"/>
  <c r="Z14" i="22" s="1"/>
  <c r="AE13" i="22" a="1"/>
  <c r="AE13" i="22" s="1"/>
  <c r="AD13" i="22" a="1"/>
  <c r="AD13" i="22" s="1"/>
  <c r="AC13" i="22" a="1"/>
  <c r="AC13" i="22" s="1"/>
  <c r="AB13" i="22" a="1"/>
  <c r="AB13" i="22" s="1"/>
  <c r="AA13" i="22" a="1"/>
  <c r="AA13" i="22" s="1"/>
  <c r="Z13" i="22" a="1"/>
  <c r="Z13" i="22" s="1"/>
  <c r="AE12" i="22" a="1"/>
  <c r="AE12" i="22" s="1"/>
  <c r="AD12" i="22" a="1"/>
  <c r="AD12" i="22" s="1"/>
  <c r="AC12" i="22" a="1"/>
  <c r="AC12" i="22" s="1"/>
  <c r="AB12" i="22" a="1"/>
  <c r="AB12" i="22" s="1"/>
  <c r="AA12" i="22" a="1"/>
  <c r="AA12" i="22" s="1"/>
  <c r="Z12" i="22" a="1"/>
  <c r="Z12" i="22" s="1"/>
  <c r="AE11" i="22" a="1"/>
  <c r="AE11" i="22" s="1"/>
  <c r="AD11" i="22" a="1"/>
  <c r="AD11" i="22" s="1"/>
  <c r="AC11" i="22" a="1"/>
  <c r="AC11" i="22" s="1"/>
  <c r="AB11" i="22" a="1"/>
  <c r="AB11" i="22" s="1"/>
  <c r="AA11" i="22" a="1"/>
  <c r="AA11" i="22" s="1"/>
  <c r="Z11" i="22" a="1"/>
  <c r="Z11" i="22" s="1"/>
  <c r="AE10" i="22" a="1"/>
  <c r="AE10" i="22" s="1"/>
  <c r="AD10" i="22" a="1"/>
  <c r="AD10" i="22" s="1"/>
  <c r="AC10" i="22" a="1"/>
  <c r="AC10" i="22" s="1"/>
  <c r="AB10" i="22" a="1"/>
  <c r="AB10" i="22" s="1"/>
  <c r="AA10" i="22" a="1"/>
  <c r="AA10" i="22" s="1"/>
  <c r="Z10" i="22" a="1"/>
  <c r="Z10" i="22" s="1"/>
  <c r="AE9" i="22" a="1"/>
  <c r="AE9" i="22" s="1"/>
  <c r="AD9" i="22" a="1"/>
  <c r="AD9" i="22" s="1"/>
  <c r="AC9" i="22" a="1"/>
  <c r="AC9" i="22" s="1"/>
  <c r="AB9" i="22" a="1"/>
  <c r="AB9" i="22" s="1"/>
  <c r="AA9" i="22" a="1"/>
  <c r="AA9" i="22" s="1"/>
  <c r="Z9" i="22" a="1"/>
  <c r="Z9" i="22" s="1"/>
  <c r="AE8" i="22" a="1"/>
  <c r="AE8" i="22" s="1"/>
  <c r="AD8" i="22" a="1"/>
  <c r="AD8" i="22" s="1"/>
  <c r="AC8" i="22" a="1"/>
  <c r="AC8" i="22" s="1"/>
  <c r="AB8" i="22" a="1"/>
  <c r="AB8" i="22" s="1"/>
  <c r="AA8" i="22" a="1"/>
  <c r="AA8" i="22" s="1"/>
  <c r="Z8" i="22" a="1"/>
  <c r="Z8" i="22" s="1"/>
  <c r="AE7" i="22" a="1"/>
  <c r="AE7" i="22" s="1"/>
  <c r="AD7" i="22" a="1"/>
  <c r="AD7" i="22" s="1"/>
  <c r="AC7" i="22" a="1"/>
  <c r="AC7" i="22" s="1"/>
  <c r="AB7" i="22" a="1"/>
  <c r="AB7" i="22" s="1"/>
  <c r="AA7" i="22" a="1"/>
  <c r="AA7" i="22" s="1"/>
  <c r="Z7" i="22" a="1"/>
  <c r="Z7" i="22" s="1"/>
  <c r="AE6" i="22" a="1"/>
  <c r="AE6" i="22" s="1"/>
  <c r="AD6" i="22" a="1"/>
  <c r="AD6" i="22" s="1"/>
  <c r="AC6" i="22" a="1"/>
  <c r="AC6" i="22" s="1"/>
  <c r="AB6" i="22" a="1"/>
  <c r="AB6" i="22" s="1"/>
  <c r="AA6" i="22" a="1"/>
  <c r="AA6" i="22" s="1"/>
  <c r="Z6" i="22" a="1"/>
  <c r="Z6" i="22" s="1"/>
  <c r="AE5" i="22" a="1"/>
  <c r="AE5" i="22" s="1"/>
  <c r="AD5" i="22" a="1"/>
  <c r="AD5" i="22" s="1"/>
  <c r="AC5" i="22" a="1"/>
  <c r="AC5" i="22" s="1"/>
  <c r="AB5" i="22" a="1"/>
  <c r="AB5" i="22" s="1"/>
  <c r="AA5" i="22" a="1"/>
  <c r="AA5" i="22" s="1"/>
  <c r="Z5" i="22" a="1"/>
  <c r="Z5" i="22" s="1"/>
  <c r="AE4" i="22" a="1"/>
  <c r="AE4" i="22" s="1"/>
  <c r="AD4" i="22" a="1"/>
  <c r="AD4" i="22" s="1"/>
  <c r="AC4" i="22" a="1"/>
  <c r="AC4" i="22" s="1"/>
  <c r="AB4" i="22" a="1"/>
  <c r="AB4" i="22" s="1"/>
  <c r="AA4" i="22" a="1"/>
  <c r="AA4" i="22" s="1"/>
  <c r="Z4" i="22" a="1"/>
  <c r="Z4" i="22" s="1"/>
  <c r="Z4" i="21" a="1"/>
  <c r="Z4" i="21" s="1"/>
  <c r="C18" i="30" l="1"/>
  <c r="E14" i="30" s="1"/>
  <c r="E16" i="30" l="1"/>
  <c r="E15" i="30"/>
  <c r="E17" i="30"/>
  <c r="S4" i="38" l="1" a="1"/>
  <c r="S4" i="38" s="1"/>
  <c r="S4" i="39" a="1"/>
  <c r="S4" i="39" s="1"/>
  <c r="S4" i="32" a="1"/>
  <c r="S4" i="32" s="1"/>
  <c r="AM16" i="39"/>
  <c r="AL16" i="39"/>
  <c r="AK16" i="39"/>
  <c r="AJ16" i="39"/>
  <c r="AI16" i="39"/>
  <c r="AH16" i="39"/>
  <c r="AO3" i="39" a="1"/>
  <c r="BA16" i="39" s="1"/>
  <c r="AM16" i="28"/>
  <c r="AL16" i="28"/>
  <c r="AK16" i="28"/>
  <c r="AJ16" i="28"/>
  <c r="AI16" i="28"/>
  <c r="AH16" i="28"/>
  <c r="AO3" i="28" a="1"/>
  <c r="AZ16" i="28" s="1"/>
  <c r="AM16" i="21"/>
  <c r="AL16" i="21"/>
  <c r="AK16" i="21"/>
  <c r="AJ16" i="21"/>
  <c r="AI16" i="21"/>
  <c r="AH16" i="21"/>
  <c r="AO3" i="21" a="1"/>
  <c r="BA16" i="21" s="1"/>
  <c r="AM16" i="13"/>
  <c r="AL16" i="13"/>
  <c r="AK16" i="13"/>
  <c r="AJ16" i="13"/>
  <c r="AI16" i="13"/>
  <c r="AH16" i="13"/>
  <c r="AO3" i="13" a="1"/>
  <c r="BA16" i="13" s="1"/>
  <c r="AM16" i="22"/>
  <c r="AL16" i="22"/>
  <c r="AK16" i="22"/>
  <c r="AJ16" i="22"/>
  <c r="AI16" i="22"/>
  <c r="AH16" i="22"/>
  <c r="AO3" i="22" a="1"/>
  <c r="AT16" i="22" s="1"/>
  <c r="C6" i="28"/>
  <c r="D6" i="28"/>
  <c r="E6" i="28"/>
  <c r="F6" i="28"/>
  <c r="G6" i="28"/>
  <c r="AT17" i="28" l="1"/>
  <c r="AY14" i="28"/>
  <c r="AZ14" i="28"/>
  <c r="AQ17" i="28"/>
  <c r="AQ16" i="21"/>
  <c r="AR16" i="21"/>
  <c r="AS16" i="21"/>
  <c r="AV14" i="21"/>
  <c r="AY17" i="21"/>
  <c r="AU13" i="21"/>
  <c r="AR14" i="21"/>
  <c r="AY14" i="21"/>
  <c r="BA17" i="21"/>
  <c r="AP17" i="21"/>
  <c r="AU17" i="21"/>
  <c r="AZ14" i="21"/>
  <c r="BA12" i="21"/>
  <c r="AT17" i="21"/>
  <c r="AW14" i="21"/>
  <c r="AX14" i="21"/>
  <c r="AX17" i="21"/>
  <c r="AP15" i="21"/>
  <c r="AZ15" i="21"/>
  <c r="AP13" i="21"/>
  <c r="AV12" i="21"/>
  <c r="AZ12" i="21"/>
  <c r="AQ13" i="21"/>
  <c r="AS13" i="21"/>
  <c r="AT13" i="21"/>
  <c r="AV17" i="21"/>
  <c r="AW17" i="21"/>
  <c r="BA14" i="21"/>
  <c r="AZ17" i="21"/>
  <c r="AQ15" i="21"/>
  <c r="AR13" i="21"/>
  <c r="AP16" i="21"/>
  <c r="AV16" i="22"/>
  <c r="AT13" i="22"/>
  <c r="AQ13" i="22"/>
  <c r="AS13" i="22"/>
  <c r="AU13" i="22"/>
  <c r="AP15" i="22"/>
  <c r="AT15" i="22"/>
  <c r="AW16" i="22"/>
  <c r="AX16" i="22"/>
  <c r="AY16" i="22"/>
  <c r="AW13" i="22"/>
  <c r="AQ15" i="22"/>
  <c r="AS15" i="22"/>
  <c r="AU15" i="22"/>
  <c r="AU16" i="22"/>
  <c r="AQ17" i="13"/>
  <c r="AX14" i="13"/>
  <c r="AY12" i="13"/>
  <c r="AS17" i="13"/>
  <c r="AV12" i="13"/>
  <c r="AT17" i="13"/>
  <c r="AW12" i="13"/>
  <c r="AU17" i="13"/>
  <c r="AX12" i="13"/>
  <c r="AV17" i="13"/>
  <c r="AW17" i="13"/>
  <c r="AZ12" i="13"/>
  <c r="AX17" i="13"/>
  <c r="BA15" i="13"/>
  <c r="AQ13" i="13"/>
  <c r="BA17" i="13"/>
  <c r="AR13" i="13"/>
  <c r="AU13" i="13"/>
  <c r="AP16" i="13"/>
  <c r="AQ16" i="13"/>
  <c r="AT14" i="13"/>
  <c r="AR16" i="13"/>
  <c r="AW14" i="13"/>
  <c r="AR17" i="13"/>
  <c r="AY14" i="13"/>
  <c r="AZ14" i="13"/>
  <c r="BA14" i="13"/>
  <c r="AP15" i="13"/>
  <c r="AQ15" i="13"/>
  <c r="AZ15" i="13"/>
  <c r="BA12" i="13"/>
  <c r="AY17" i="13"/>
  <c r="AP13" i="13"/>
  <c r="AZ17" i="13"/>
  <c r="AS13" i="13"/>
  <c r="AT13" i="13"/>
  <c r="AR14" i="13"/>
  <c r="AS14" i="13"/>
  <c r="AU14" i="13"/>
  <c r="AS16" i="13"/>
  <c r="AV14" i="13"/>
  <c r="AP17" i="13"/>
  <c r="AV14" i="39"/>
  <c r="AZ17" i="39"/>
  <c r="AT14" i="39"/>
  <c r="AW17" i="39"/>
  <c r="BA17" i="39"/>
  <c r="AS14" i="39"/>
  <c r="AW14" i="39"/>
  <c r="AX14" i="39"/>
  <c r="AY14" i="39"/>
  <c r="AP15" i="39"/>
  <c r="AV12" i="39"/>
  <c r="AZ12" i="39"/>
  <c r="AR17" i="39"/>
  <c r="BA12" i="39"/>
  <c r="AT17" i="39"/>
  <c r="AP13" i="39"/>
  <c r="AU17" i="39"/>
  <c r="AQ13" i="39"/>
  <c r="AV17" i="39"/>
  <c r="AQ15" i="39"/>
  <c r="AZ15" i="39"/>
  <c r="AW12" i="39"/>
  <c r="AX12" i="39"/>
  <c r="AR16" i="39"/>
  <c r="BA15" i="39"/>
  <c r="AT13" i="39"/>
  <c r="AS16" i="39"/>
  <c r="AU13" i="39"/>
  <c r="AP17" i="39"/>
  <c r="AR14" i="39"/>
  <c r="AQ17" i="39"/>
  <c r="AU12" i="28"/>
  <c r="AV12" i="28"/>
  <c r="AZ15" i="28"/>
  <c r="AS13" i="28"/>
  <c r="AX14" i="28"/>
  <c r="AP17" i="28"/>
  <c r="BA14" i="28"/>
  <c r="AP13" i="28"/>
  <c r="BA17" i="28"/>
  <c r="AQ13" i="28"/>
  <c r="AP15" i="28"/>
  <c r="AW12" i="28"/>
  <c r="BA12" i="28"/>
  <c r="AT13" i="28"/>
  <c r="AU17" i="28"/>
  <c r="AR13" i="28"/>
  <c r="AU13" i="28"/>
  <c r="AQ15" i="28"/>
  <c r="AQ14" i="28"/>
  <c r="AP16" i="28"/>
  <c r="AW17" i="28"/>
  <c r="AX17" i="28"/>
  <c r="AY17" i="28"/>
  <c r="AZ17" i="28"/>
  <c r="AR14" i="28"/>
  <c r="AQ16" i="28"/>
  <c r="AS14" i="28"/>
  <c r="AR16" i="28"/>
  <c r="AV17" i="28"/>
  <c r="AY15" i="28"/>
  <c r="BA15" i="28"/>
  <c r="AV14" i="28"/>
  <c r="AS16" i="28"/>
  <c r="AZ12" i="28"/>
  <c r="AW14" i="28"/>
  <c r="BA16" i="28"/>
  <c r="AY12" i="39"/>
  <c r="AU14" i="39"/>
  <c r="AS17" i="39"/>
  <c r="AR13" i="39"/>
  <c r="AZ14" i="39"/>
  <c r="AP16" i="39"/>
  <c r="AX17" i="39"/>
  <c r="AS13" i="39"/>
  <c r="BA14" i="39"/>
  <c r="AQ16" i="39"/>
  <c r="AY17" i="39"/>
  <c r="AT16" i="39"/>
  <c r="AT15" i="39"/>
  <c r="AW16" i="39"/>
  <c r="AS12" i="39"/>
  <c r="BA13" i="39"/>
  <c r="AW15" i="39"/>
  <c r="AY16" i="39"/>
  <c r="AW13" i="39"/>
  <c r="AU16" i="39"/>
  <c r="AP12" i="39"/>
  <c r="AX13" i="39"/>
  <c r="AV16" i="39"/>
  <c r="AY13" i="39"/>
  <c r="AU15" i="39"/>
  <c r="AZ13" i="39"/>
  <c r="AX16" i="39"/>
  <c r="AT12" i="39"/>
  <c r="AP14" i="39"/>
  <c r="AX15" i="39"/>
  <c r="AZ16" i="39"/>
  <c r="AV13" i="39"/>
  <c r="AR15" i="39"/>
  <c r="AO3" i="39"/>
  <c r="AS15" i="39"/>
  <c r="AQ12" i="39"/>
  <c r="AR12" i="39"/>
  <c r="AV15" i="39"/>
  <c r="AU12" i="39"/>
  <c r="AQ14" i="39"/>
  <c r="AY15" i="39"/>
  <c r="AX12" i="28"/>
  <c r="AT14" i="28"/>
  <c r="AR17" i="28"/>
  <c r="AY12" i="28"/>
  <c r="AU14" i="28"/>
  <c r="AS17" i="28"/>
  <c r="AT16" i="28"/>
  <c r="AP12" i="28"/>
  <c r="AX13" i="28"/>
  <c r="AR12" i="28"/>
  <c r="AZ13" i="28"/>
  <c r="AV15" i="28"/>
  <c r="AX16" i="28"/>
  <c r="AS15" i="28"/>
  <c r="AT15" i="28"/>
  <c r="AQ12" i="28"/>
  <c r="AY13" i="28"/>
  <c r="AU15" i="28"/>
  <c r="AW16" i="28"/>
  <c r="AS12" i="28"/>
  <c r="BA13" i="28"/>
  <c r="AW15" i="28"/>
  <c r="AY16" i="28"/>
  <c r="AV13" i="28"/>
  <c r="AR15" i="28"/>
  <c r="AO3" i="28"/>
  <c r="AW13" i="28"/>
  <c r="AU16" i="28"/>
  <c r="AV16" i="28"/>
  <c r="AT12" i="28"/>
  <c r="AP14" i="28"/>
  <c r="AX15" i="28"/>
  <c r="AW12" i="21"/>
  <c r="AS14" i="21"/>
  <c r="BA15" i="21"/>
  <c r="AQ17" i="21"/>
  <c r="AX12" i="21"/>
  <c r="AT14" i="21"/>
  <c r="AR17" i="21"/>
  <c r="AY12" i="21"/>
  <c r="AU14" i="21"/>
  <c r="AS17" i="21"/>
  <c r="AV13" i="21"/>
  <c r="AR15" i="21"/>
  <c r="AT16" i="21"/>
  <c r="AO3" i="21"/>
  <c r="AW13" i="21"/>
  <c r="AS15" i="21"/>
  <c r="AU16" i="21"/>
  <c r="AP12" i="21"/>
  <c r="AX13" i="21"/>
  <c r="AT15" i="21"/>
  <c r="AV16" i="21"/>
  <c r="AQ12" i="21"/>
  <c r="AY13" i="21"/>
  <c r="AU15" i="21"/>
  <c r="AW16" i="21"/>
  <c r="AR12" i="21"/>
  <c r="AZ13" i="21"/>
  <c r="AV15" i="21"/>
  <c r="AX16" i="21"/>
  <c r="AS12" i="21"/>
  <c r="BA13" i="21"/>
  <c r="AW15" i="21"/>
  <c r="AY16" i="21"/>
  <c r="AT12" i="21"/>
  <c r="AP14" i="21"/>
  <c r="AX15" i="21"/>
  <c r="AZ16" i="21"/>
  <c r="AU12" i="21"/>
  <c r="AQ14" i="21"/>
  <c r="AY15" i="21"/>
  <c r="AU16" i="13"/>
  <c r="AV16" i="13"/>
  <c r="AQ12" i="13"/>
  <c r="AY13" i="13"/>
  <c r="AU15" i="13"/>
  <c r="AR12" i="13"/>
  <c r="AZ13" i="13"/>
  <c r="AV15" i="13"/>
  <c r="AX16" i="13"/>
  <c r="AT12" i="13"/>
  <c r="AP14" i="13"/>
  <c r="AX15" i="13"/>
  <c r="AZ16" i="13"/>
  <c r="AV13" i="13"/>
  <c r="AR15" i="13"/>
  <c r="AT16" i="13"/>
  <c r="AO3" i="13"/>
  <c r="AW13" i="13"/>
  <c r="AS15" i="13"/>
  <c r="AP12" i="13"/>
  <c r="AX13" i="13"/>
  <c r="AT15" i="13"/>
  <c r="AW16" i="13"/>
  <c r="AS12" i="13"/>
  <c r="BA13" i="13"/>
  <c r="AW15" i="13"/>
  <c r="AY16" i="13"/>
  <c r="AU12" i="13"/>
  <c r="AQ14" i="13"/>
  <c r="AY15" i="13"/>
  <c r="AV15" i="22"/>
  <c r="AO3" i="22"/>
  <c r="AY13" i="22"/>
  <c r="BA16" i="22"/>
  <c r="AX15" i="22"/>
  <c r="AQ12" i="22"/>
  <c r="BA13" i="22"/>
  <c r="AQ17" i="22"/>
  <c r="AR12" i="22"/>
  <c r="AP14" i="22"/>
  <c r="AR17" i="22"/>
  <c r="AS12" i="22"/>
  <c r="AQ14" i="22"/>
  <c r="AS17" i="22"/>
  <c r="AU12" i="22"/>
  <c r="AS14" i="22"/>
  <c r="AU17" i="22"/>
  <c r="AV12" i="22"/>
  <c r="AT14" i="22"/>
  <c r="AV17" i="22"/>
  <c r="AX13" i="22"/>
  <c r="AZ16" i="22"/>
  <c r="AW15" i="22"/>
  <c r="AP12" i="22"/>
  <c r="AZ13" i="22"/>
  <c r="AP17" i="22"/>
  <c r="AY15" i="22"/>
  <c r="AZ15" i="22"/>
  <c r="BA15" i="22"/>
  <c r="AT12" i="22"/>
  <c r="AR14" i="22"/>
  <c r="AT17" i="22"/>
  <c r="AW12" i="22"/>
  <c r="AU14" i="22"/>
  <c r="AW17" i="22"/>
  <c r="AX12" i="22"/>
  <c r="AV14" i="22"/>
  <c r="AY17" i="22"/>
  <c r="AY12" i="22"/>
  <c r="AW14" i="22"/>
  <c r="AZ17" i="22"/>
  <c r="AZ12" i="22"/>
  <c r="AX14" i="22"/>
  <c r="AQ16" i="22"/>
  <c r="BA17" i="22"/>
  <c r="BA12" i="22"/>
  <c r="AY14" i="22"/>
  <c r="AR16" i="22"/>
  <c r="AP13" i="22"/>
  <c r="BA14" i="22"/>
  <c r="AS16" i="22"/>
  <c r="AR13" i="22"/>
  <c r="AZ14" i="22"/>
  <c r="AP16" i="22"/>
  <c r="AX17" i="22"/>
  <c r="AV13" i="22"/>
  <c r="AR15" i="22"/>
  <c r="AP23" i="21" l="1"/>
  <c r="AP26" i="21"/>
  <c r="AP25" i="21"/>
  <c r="AP24" i="21"/>
  <c r="AP22" i="21"/>
  <c r="AP26" i="22"/>
  <c r="AP25" i="22"/>
  <c r="AP25" i="13"/>
  <c r="AP22" i="13"/>
  <c r="AP23" i="13"/>
  <c r="AP24" i="13"/>
  <c r="AP26" i="13"/>
  <c r="AP24" i="39"/>
  <c r="AP22" i="39"/>
  <c r="AP26" i="39"/>
  <c r="AP23" i="39"/>
  <c r="AP25" i="28"/>
  <c r="AP22" i="28"/>
  <c r="AP23" i="28"/>
  <c r="AP24" i="28"/>
  <c r="AP25" i="39"/>
  <c r="AP21" i="39"/>
  <c r="AP21" i="28"/>
  <c r="AP26" i="28"/>
  <c r="AP21" i="21"/>
  <c r="AP21" i="13"/>
  <c r="AP24" i="22"/>
  <c r="AP23" i="22"/>
  <c r="AP21" i="22"/>
  <c r="AP22" i="22"/>
  <c r="Z4" i="28" l="1" a="1"/>
  <c r="Z4" i="28" s="1"/>
  <c r="E86" i="4" l="1" a="1"/>
  <c r="E86" i="4" s="1"/>
  <c r="F86" i="4" a="1"/>
  <c r="F86" i="4" s="1"/>
  <c r="V15" i="48"/>
  <c r="O45" i="48" l="1"/>
  <c r="O40" i="48"/>
  <c r="O48" i="48"/>
  <c r="O47" i="48"/>
  <c r="O46" i="48"/>
  <c r="O38" i="48"/>
  <c r="O37" i="48"/>
  <c r="O36" i="48"/>
  <c r="O35" i="48"/>
  <c r="O34" i="48"/>
  <c r="O33" i="48"/>
  <c r="O32" i="48"/>
  <c r="O31" i="48"/>
  <c r="O30" i="48"/>
  <c r="O29" i="48"/>
  <c r="O28" i="48"/>
  <c r="O27" i="48"/>
  <c r="Q16" i="48" a="1"/>
  <c r="Q16" i="48" s="1"/>
  <c r="E82" i="54"/>
  <c r="E81" i="54"/>
  <c r="D81" i="54"/>
  <c r="E80" i="54"/>
  <c r="D80" i="54"/>
  <c r="C89" i="54" a="1"/>
  <c r="C89" i="54" s="1"/>
  <c r="C16" i="54" a="1"/>
  <c r="C16" i="54" s="1"/>
  <c r="E16" i="53" l="1"/>
  <c r="C33" i="53" s="1"/>
  <c r="E12" i="53"/>
  <c r="C32" i="53" s="1"/>
  <c r="H15" i="21"/>
  <c r="G15" i="21"/>
  <c r="F15" i="21"/>
  <c r="E15" i="21"/>
  <c r="D15" i="21"/>
  <c r="C15" i="21"/>
  <c r="H14" i="21"/>
  <c r="G14" i="21"/>
  <c r="F14" i="21"/>
  <c r="E14" i="21"/>
  <c r="D14" i="21"/>
  <c r="C14" i="21"/>
  <c r="H13" i="21"/>
  <c r="G13" i="21"/>
  <c r="F13" i="21"/>
  <c r="E13" i="21"/>
  <c r="D13" i="21"/>
  <c r="C13" i="21"/>
  <c r="H12" i="21"/>
  <c r="G12" i="21"/>
  <c r="F12" i="21"/>
  <c r="E12" i="21"/>
  <c r="D12" i="21"/>
  <c r="C12" i="21"/>
  <c r="H11" i="21"/>
  <c r="G11" i="21"/>
  <c r="F11" i="21"/>
  <c r="E11" i="21"/>
  <c r="D11" i="21"/>
  <c r="C11" i="21"/>
  <c r="H10" i="21"/>
  <c r="G10" i="21"/>
  <c r="F10" i="21"/>
  <c r="E10" i="21"/>
  <c r="D10" i="21"/>
  <c r="C10" i="21"/>
  <c r="H9" i="21"/>
  <c r="G9" i="21"/>
  <c r="F9" i="21"/>
  <c r="E9" i="21"/>
  <c r="D9" i="21"/>
  <c r="C9" i="21"/>
  <c r="H8" i="21"/>
  <c r="G8" i="21"/>
  <c r="F8" i="21"/>
  <c r="E8" i="21"/>
  <c r="D8" i="21"/>
  <c r="C8" i="21"/>
  <c r="H7" i="21"/>
  <c r="G7" i="21"/>
  <c r="F7" i="21"/>
  <c r="E7" i="21"/>
  <c r="D7" i="21"/>
  <c r="C7" i="21"/>
  <c r="H6" i="21"/>
  <c r="G6" i="21"/>
  <c r="F6" i="21"/>
  <c r="E6" i="21"/>
  <c r="D6" i="21"/>
  <c r="C6" i="21"/>
  <c r="H5" i="21"/>
  <c r="G5" i="21"/>
  <c r="F5" i="21"/>
  <c r="E5" i="21"/>
  <c r="D5" i="21"/>
  <c r="C5" i="21"/>
  <c r="H4" i="21"/>
  <c r="G4" i="21"/>
  <c r="F4" i="21"/>
  <c r="E4" i="21"/>
  <c r="D4" i="21"/>
  <c r="C4" i="21"/>
  <c r="S4" i="21" a="1"/>
  <c r="S4" i="21" s="1"/>
  <c r="O26" i="48"/>
  <c r="O25" i="48"/>
  <c r="O24" i="48"/>
  <c r="O23" i="48"/>
  <c r="O22" i="48"/>
  <c r="O21" i="48"/>
  <c r="O20" i="48"/>
  <c r="O19" i="48"/>
  <c r="O18" i="48"/>
  <c r="O17" i="48"/>
  <c r="O16" i="48"/>
  <c r="AH18" i="21" l="1" a="1"/>
  <c r="AH18" i="21" s="1"/>
  <c r="C16" i="21"/>
  <c r="C23" i="21" s="1"/>
  <c r="D16" i="21"/>
  <c r="D27" i="21" s="1"/>
  <c r="F16" i="21"/>
  <c r="F28" i="21" s="1"/>
  <c r="E16" i="21"/>
  <c r="E21" i="21" s="1"/>
  <c r="G16" i="21"/>
  <c r="H16" i="21"/>
  <c r="D29" i="21" l="1"/>
  <c r="C20" i="21"/>
  <c r="C30" i="21"/>
  <c r="E29" i="21"/>
  <c r="E25" i="21"/>
  <c r="E28" i="21"/>
  <c r="F24" i="21"/>
  <c r="E22" i="21"/>
  <c r="F19" i="21"/>
  <c r="D21" i="21"/>
  <c r="E19" i="21"/>
  <c r="C27" i="21"/>
  <c r="F22" i="21"/>
  <c r="C26" i="21"/>
  <c r="D19" i="21"/>
  <c r="F25" i="21"/>
  <c r="E26" i="21"/>
  <c r="F29" i="21"/>
  <c r="E23" i="21"/>
  <c r="F26" i="21"/>
  <c r="E20" i="21"/>
  <c r="F23" i="21"/>
  <c r="E30" i="21"/>
  <c r="F20" i="21"/>
  <c r="F30" i="21"/>
  <c r="D28" i="21"/>
  <c r="C21" i="21"/>
  <c r="D25" i="21"/>
  <c r="C28" i="21"/>
  <c r="D22" i="21"/>
  <c r="C25" i="21"/>
  <c r="D26" i="21"/>
  <c r="F27" i="21"/>
  <c r="C22" i="21"/>
  <c r="D23" i="21"/>
  <c r="D24" i="21"/>
  <c r="C19" i="21"/>
  <c r="D20" i="21"/>
  <c r="E27" i="21"/>
  <c r="C29" i="21"/>
  <c r="D30" i="21"/>
  <c r="C24" i="21"/>
  <c r="F21" i="21"/>
  <c r="E24" i="21"/>
  <c r="H23" i="21"/>
  <c r="H26" i="21"/>
  <c r="H29" i="21"/>
  <c r="H19" i="21"/>
  <c r="H22" i="21"/>
  <c r="H28" i="21"/>
  <c r="H21" i="21"/>
  <c r="H24" i="21"/>
  <c r="H27" i="21"/>
  <c r="G23" i="21"/>
  <c r="G26" i="21"/>
  <c r="G29" i="21"/>
  <c r="G19" i="21"/>
  <c r="G25" i="21"/>
  <c r="G28" i="21"/>
  <c r="G21" i="21"/>
  <c r="G24" i="21"/>
  <c r="G27" i="21"/>
  <c r="H30" i="21"/>
  <c r="H20" i="21"/>
  <c r="G30" i="21"/>
  <c r="G20" i="21"/>
  <c r="G22" i="21"/>
  <c r="H25" i="21"/>
  <c r="E24" i="53" l="1"/>
  <c r="C35" i="53" s="1"/>
  <c r="E20" i="53"/>
  <c r="C34" i="53" s="1"/>
  <c r="E8" i="53"/>
  <c r="C31" i="53" s="1"/>
  <c r="E4" i="53"/>
  <c r="C30" i="53" s="1"/>
  <c r="A19" i="4"/>
  <c r="A11" i="4" a="1"/>
  <c r="A11" i="4" s="1"/>
  <c r="E30" i="53" l="1" a="1"/>
  <c r="E30" i="53" s="1"/>
  <c r="B7" i="54" a="1"/>
  <c r="B7" i="54" s="1"/>
  <c r="H152" i="54"/>
  <c r="H151" i="54"/>
  <c r="H150" i="54"/>
  <c r="H149" i="54"/>
  <c r="H148" i="54"/>
  <c r="H147" i="54"/>
  <c r="H146" i="54"/>
  <c r="H145" i="54"/>
  <c r="H144" i="54"/>
  <c r="H143" i="54"/>
  <c r="H142" i="54"/>
  <c r="H141" i="54"/>
  <c r="H140" i="54"/>
  <c r="H139" i="54"/>
  <c r="H138" i="54"/>
  <c r="H137" i="54"/>
  <c r="H136" i="54"/>
  <c r="H135" i="54"/>
  <c r="H134" i="54"/>
  <c r="H133" i="54"/>
  <c r="H132" i="54"/>
  <c r="H131" i="54"/>
  <c r="H130" i="54"/>
  <c r="H129" i="54"/>
  <c r="H128" i="54"/>
  <c r="H127" i="54"/>
  <c r="H126" i="54"/>
  <c r="H125" i="54"/>
  <c r="H124" i="54"/>
  <c r="H123" i="54"/>
  <c r="H122" i="54"/>
  <c r="H121" i="54"/>
  <c r="H120" i="54"/>
  <c r="H119" i="54"/>
  <c r="H118" i="54"/>
  <c r="H117" i="54"/>
  <c r="H116" i="54"/>
  <c r="H115" i="54"/>
  <c r="H114" i="54"/>
  <c r="H113" i="54"/>
  <c r="H112" i="54"/>
  <c r="H111" i="54"/>
  <c r="H110" i="54"/>
  <c r="H109" i="54"/>
  <c r="H108" i="54"/>
  <c r="H107" i="54"/>
  <c r="H106" i="54"/>
  <c r="H105" i="54"/>
  <c r="H104" i="54"/>
  <c r="H103" i="54"/>
  <c r="H102" i="54"/>
  <c r="H101" i="54"/>
  <c r="H100" i="54"/>
  <c r="H99" i="54"/>
  <c r="H98" i="54"/>
  <c r="H97" i="54"/>
  <c r="H96" i="54"/>
  <c r="H95" i="54"/>
  <c r="H94" i="54"/>
  <c r="H93" i="54"/>
  <c r="H92" i="54"/>
  <c r="H91" i="54"/>
  <c r="H90" i="54"/>
  <c r="O89" i="54" a="1"/>
  <c r="O89" i="54" s="1"/>
  <c r="H89" i="54"/>
  <c r="E89" i="54" a="1"/>
  <c r="E89" i="54" s="1"/>
  <c r="J89" i="54" s="1" a="1"/>
  <c r="M82" i="54"/>
  <c r="D82" i="54"/>
  <c r="M81" i="54"/>
  <c r="H79" i="54"/>
  <c r="H78" i="54"/>
  <c r="H77" i="54"/>
  <c r="H76" i="54"/>
  <c r="H75" i="54"/>
  <c r="H74" i="54"/>
  <c r="H73" i="54"/>
  <c r="H72" i="54"/>
  <c r="H71" i="54"/>
  <c r="H70" i="54"/>
  <c r="H69" i="54"/>
  <c r="H68" i="54"/>
  <c r="H67" i="54"/>
  <c r="H66" i="54"/>
  <c r="H65" i="54"/>
  <c r="H64" i="54"/>
  <c r="H63" i="54"/>
  <c r="H62" i="54"/>
  <c r="H61" i="54"/>
  <c r="H60" i="54"/>
  <c r="H59" i="54"/>
  <c r="H58" i="54"/>
  <c r="H57" i="54"/>
  <c r="H56" i="54"/>
  <c r="H55" i="54"/>
  <c r="H54" i="54"/>
  <c r="H53" i="54"/>
  <c r="H52" i="54"/>
  <c r="H51" i="54"/>
  <c r="H50" i="54"/>
  <c r="H49" i="54"/>
  <c r="H48" i="54"/>
  <c r="H47" i="54"/>
  <c r="H46" i="54"/>
  <c r="H45" i="54"/>
  <c r="H44" i="54"/>
  <c r="H43" i="54"/>
  <c r="H42" i="54"/>
  <c r="H41" i="54"/>
  <c r="H40" i="54"/>
  <c r="H39" i="54"/>
  <c r="H38" i="54"/>
  <c r="H37" i="54"/>
  <c r="H36" i="54"/>
  <c r="H35" i="54"/>
  <c r="H34" i="54"/>
  <c r="H33" i="54"/>
  <c r="H32" i="54"/>
  <c r="H31" i="54"/>
  <c r="H30" i="54"/>
  <c r="H29" i="54"/>
  <c r="H28" i="54"/>
  <c r="H27" i="54"/>
  <c r="H26" i="54"/>
  <c r="H25" i="54"/>
  <c r="H24" i="54"/>
  <c r="H23" i="54"/>
  <c r="H22" i="54"/>
  <c r="H21" i="54"/>
  <c r="H20" i="54"/>
  <c r="H19" i="54"/>
  <c r="H18" i="54"/>
  <c r="H17" i="54"/>
  <c r="O16" i="54" a="1"/>
  <c r="O16" i="54" s="1"/>
  <c r="H16" i="54"/>
  <c r="E16" i="54" a="1"/>
  <c r="E16" i="54" s="1"/>
  <c r="J16" i="54" s="1" a="1"/>
  <c r="B14" i="54"/>
  <c r="C80" i="54" s="1"/>
  <c r="J89" i="54" l="1"/>
  <c r="K89" i="54" s="1" a="1"/>
  <c r="K89" i="54" s="1"/>
  <c r="L109" i="54" a="1"/>
  <c r="L109" i="54" s="1"/>
  <c r="L108" i="54" s="1"/>
  <c r="J16" i="54"/>
  <c r="K16" i="54" s="1" a="1"/>
  <c r="K80" i="54"/>
  <c r="C3" i="52" l="1"/>
  <c r="C4" i="52" s="1"/>
  <c r="M89" i="54" a="1"/>
  <c r="M89" i="54" s="1"/>
  <c r="K16" i="54"/>
  <c r="L17" i="54" a="1"/>
  <c r="L17" i="54" s="1"/>
  <c r="L16" i="54" s="1"/>
  <c r="C2" i="50" s="1"/>
  <c r="M16" i="54" l="1" a="1"/>
  <c r="C3" i="50"/>
  <c r="R89" i="54" a="1"/>
  <c r="R89" i="54" s="1"/>
  <c r="P89" i="54" a="1"/>
  <c r="P89" i="54" s="1"/>
  <c r="M16" i="54" l="1"/>
  <c r="R16" i="54" s="1" a="1"/>
  <c r="R16" i="54" s="1"/>
  <c r="F7" i="54"/>
  <c r="G7" i="54" s="1"/>
  <c r="D19" i="4" s="1"/>
  <c r="C19" i="4" s="1"/>
  <c r="P16" i="54" l="1" a="1"/>
  <c r="P16" i="54" s="1"/>
  <c r="J62" i="52"/>
  <c r="J58" i="52"/>
  <c r="J54" i="52"/>
  <c r="J50" i="52"/>
  <c r="J46" i="52"/>
  <c r="J42" i="52"/>
  <c r="J88" i="52"/>
  <c r="J84" i="52"/>
  <c r="J80" i="52"/>
  <c r="J76" i="52"/>
  <c r="J72" i="52"/>
  <c r="J68" i="52"/>
  <c r="J114" i="52"/>
  <c r="J110" i="52"/>
  <c r="J106" i="52"/>
  <c r="J102" i="52"/>
  <c r="J98" i="52"/>
  <c r="J94" i="52"/>
  <c r="J140" i="52"/>
  <c r="J136" i="52"/>
  <c r="J132" i="52"/>
  <c r="J128" i="52"/>
  <c r="J124" i="52"/>
  <c r="J120" i="52"/>
  <c r="J166" i="52"/>
  <c r="J162" i="52"/>
  <c r="J158" i="52"/>
  <c r="J154" i="52"/>
  <c r="J150" i="52"/>
  <c r="J146" i="52"/>
  <c r="J192" i="52"/>
  <c r="J188" i="52"/>
  <c r="J184" i="52"/>
  <c r="J180" i="52"/>
  <c r="J176" i="52"/>
  <c r="J172" i="52"/>
  <c r="J218" i="52"/>
  <c r="J214" i="52"/>
  <c r="J210" i="52"/>
  <c r="J206" i="52"/>
  <c r="J202" i="52"/>
  <c r="J198" i="52"/>
  <c r="J165" i="52"/>
  <c r="J32" i="52"/>
  <c r="J28" i="52"/>
  <c r="J24" i="52"/>
  <c r="J20" i="52"/>
  <c r="C166" i="52"/>
  <c r="C165" i="52"/>
  <c r="C162" i="52"/>
  <c r="C161" i="52"/>
  <c r="J161" i="52" s="1"/>
  <c r="C158" i="52"/>
  <c r="C157" i="52"/>
  <c r="J157" i="52" s="1"/>
  <c r="C154" i="52"/>
  <c r="C153" i="52"/>
  <c r="J153" i="52" s="1"/>
  <c r="C150" i="52"/>
  <c r="C149" i="52"/>
  <c r="J149" i="52" s="1"/>
  <c r="C146" i="52"/>
  <c r="C145" i="52"/>
  <c r="J145" i="52" s="1"/>
  <c r="C62" i="52"/>
  <c r="C58" i="52"/>
  <c r="C54" i="52"/>
  <c r="C50" i="52"/>
  <c r="C46" i="52"/>
  <c r="C42" i="52"/>
  <c r="I38" i="52" a="1"/>
  <c r="I38" i="52" s="1"/>
  <c r="I64" i="52" s="1" a="1"/>
  <c r="I64" i="52" s="1"/>
  <c r="I90" i="52" s="1" a="1"/>
  <c r="I90" i="52" s="1"/>
  <c r="I116" i="52" s="1" a="1"/>
  <c r="I116" i="52" s="1"/>
  <c r="I142" i="52" s="1" a="1"/>
  <c r="I142" i="52" s="1"/>
  <c r="I168" i="52" s="1" a="1"/>
  <c r="I168" i="52" s="1"/>
  <c r="I194" i="52" s="1" a="1"/>
  <c r="I194" i="52" s="1"/>
  <c r="J16" i="52"/>
  <c r="B38" i="52" a="1"/>
  <c r="B38" i="52" s="1"/>
  <c r="B64" i="52" s="1" a="1"/>
  <c r="B64" i="52" s="1"/>
  <c r="B90" i="52" s="1" a="1"/>
  <c r="B90" i="52" s="1"/>
  <c r="B116" i="52" s="1" a="1"/>
  <c r="B116" i="52" s="1"/>
  <c r="B142" i="52" s="1" a="1"/>
  <c r="B142" i="52" s="1"/>
  <c r="B168" i="52" s="1" a="1"/>
  <c r="B168" i="52" s="1"/>
  <c r="B194" i="52" s="1" a="1"/>
  <c r="B194" i="52" s="1"/>
  <c r="M81" i="48" l="1"/>
  <c r="M82" i="48"/>
  <c r="I136" i="50"/>
  <c r="I132" i="50"/>
  <c r="I128" i="50"/>
  <c r="I124" i="50"/>
  <c r="I120" i="50"/>
  <c r="I116" i="50"/>
  <c r="I110" i="50"/>
  <c r="I106" i="50"/>
  <c r="I102" i="50"/>
  <c r="I98" i="50"/>
  <c r="I94" i="50"/>
  <c r="I90" i="50"/>
  <c r="I84" i="50"/>
  <c r="I80" i="50"/>
  <c r="I76" i="50"/>
  <c r="I72" i="50"/>
  <c r="I68" i="50"/>
  <c r="I64" i="50"/>
  <c r="I58" i="50"/>
  <c r="C58" i="50"/>
  <c r="I57" i="50"/>
  <c r="C57" i="50"/>
  <c r="I54" i="50"/>
  <c r="C54" i="50"/>
  <c r="I53" i="50"/>
  <c r="C53" i="50"/>
  <c r="I50" i="50"/>
  <c r="C50" i="50"/>
  <c r="I49" i="50"/>
  <c r="C49" i="50"/>
  <c r="I46" i="50"/>
  <c r="C46" i="50"/>
  <c r="I45" i="50"/>
  <c r="C45" i="50"/>
  <c r="I42" i="50"/>
  <c r="C42" i="50"/>
  <c r="I41" i="50"/>
  <c r="C41" i="50"/>
  <c r="I38" i="50"/>
  <c r="C38" i="50"/>
  <c r="I37" i="50"/>
  <c r="C37" i="50"/>
  <c r="H34" i="50" a="1"/>
  <c r="H34" i="50" s="1"/>
  <c r="H60" i="50" s="1" a="1"/>
  <c r="H60" i="50" s="1"/>
  <c r="H86" i="50" s="1" a="1"/>
  <c r="H86" i="50" s="1"/>
  <c r="H112" i="50" s="1" a="1"/>
  <c r="H112" i="50" s="1"/>
  <c r="B34" i="50" a="1"/>
  <c r="B34" i="50" s="1"/>
  <c r="B60" i="50" s="1" a="1"/>
  <c r="B60" i="50" s="1"/>
  <c r="B86" i="50" s="1" a="1"/>
  <c r="B86" i="50" s="1"/>
  <c r="B112" i="50" s="1" a="1"/>
  <c r="B112" i="50" s="1"/>
  <c r="I28" i="50"/>
  <c r="O159" i="48" a="1"/>
  <c r="O159" i="48" s="1"/>
  <c r="Y66" i="30"/>
  <c r="Z66" i="30"/>
  <c r="C120" i="50" l="1"/>
  <c r="C124" i="50"/>
  <c r="C128" i="50"/>
  <c r="C132" i="50"/>
  <c r="C116" i="50"/>
  <c r="C136" i="50"/>
  <c r="B14" i="48"/>
  <c r="S4" i="35" l="1" a="1"/>
  <c r="S4" i="35" s="1"/>
  <c r="S4" i="45" a="1"/>
  <c r="S4" i="45" s="1"/>
  <c r="S4" i="22" a="1"/>
  <c r="C202" i="52" l="1"/>
  <c r="C218" i="52"/>
  <c r="C214" i="52"/>
  <c r="C210" i="52"/>
  <c r="C206" i="52"/>
  <c r="C188" i="52"/>
  <c r="C176" i="52"/>
  <c r="C192" i="52"/>
  <c r="C184" i="52"/>
  <c r="C180" i="52"/>
  <c r="C140" i="52"/>
  <c r="C124" i="52"/>
  <c r="C128" i="52"/>
  <c r="C136" i="52"/>
  <c r="C132" i="52"/>
  <c r="C110" i="52"/>
  <c r="C102" i="52"/>
  <c r="C106" i="52"/>
  <c r="C98" i="52"/>
  <c r="C114" i="52"/>
  <c r="C84" i="52"/>
  <c r="C88" i="52"/>
  <c r="C76" i="52"/>
  <c r="C80" i="52"/>
  <c r="C72" i="52"/>
  <c r="S4" i="22"/>
  <c r="C76" i="50"/>
  <c r="C72" i="50"/>
  <c r="C80" i="50"/>
  <c r="C68" i="50"/>
  <c r="C84" i="50"/>
  <c r="D82" i="48"/>
  <c r="M14" i="30" a="1"/>
  <c r="M22" i="30" a="1"/>
  <c r="M28" i="30" a="1"/>
  <c r="M28" i="30" s="1"/>
  <c r="C198" i="52" l="1"/>
  <c r="C172" i="52"/>
  <c r="C120" i="52"/>
  <c r="C94" i="52"/>
  <c r="C68" i="52"/>
  <c r="C64" i="50"/>
  <c r="M14" i="30"/>
  <c r="M22" i="30"/>
  <c r="W14" i="30" l="1" a="1"/>
  <c r="C107" i="30"/>
  <c r="C96" i="30"/>
  <c r="C71" i="30" s="1"/>
  <c r="C85" i="30"/>
  <c r="C70" i="30" s="1"/>
  <c r="M107" i="30"/>
  <c r="M96" i="30"/>
  <c r="M71" i="30" s="1"/>
  <c r="M85" i="30"/>
  <c r="M70" i="30" s="1"/>
  <c r="W14" i="30" l="1"/>
  <c r="D70" i="30" a="1"/>
  <c r="D70" i="30" s="1"/>
  <c r="N70" i="30" l="1" a="1"/>
  <c r="N70" i="30" s="1"/>
  <c r="T292" i="48" l="1"/>
  <c r="T291" i="48"/>
  <c r="T290" i="48"/>
  <c r="T289" i="48"/>
  <c r="T288" i="48"/>
  <c r="T287" i="48"/>
  <c r="T286" i="48"/>
  <c r="T285" i="48"/>
  <c r="T284" i="48"/>
  <c r="T283" i="48"/>
  <c r="T282" i="48"/>
  <c r="T281" i="48"/>
  <c r="T280" i="48"/>
  <c r="T279" i="48"/>
  <c r="T278" i="48"/>
  <c r="T277" i="48"/>
  <c r="T276" i="48"/>
  <c r="T275" i="48"/>
  <c r="T274" i="48"/>
  <c r="T273" i="48"/>
  <c r="T272" i="48"/>
  <c r="T271" i="48"/>
  <c r="T270" i="48"/>
  <c r="T269" i="48"/>
  <c r="T268" i="48"/>
  <c r="T267" i="48"/>
  <c r="T266" i="48"/>
  <c r="T265" i="48"/>
  <c r="T264" i="48"/>
  <c r="T263" i="48"/>
  <c r="T262" i="48"/>
  <c r="T261" i="48"/>
  <c r="T260" i="48"/>
  <c r="T259" i="48"/>
  <c r="T258" i="48"/>
  <c r="T257" i="48"/>
  <c r="T256" i="48"/>
  <c r="T255" i="48"/>
  <c r="T254" i="48"/>
  <c r="T253" i="48"/>
  <c r="T252" i="48"/>
  <c r="T251" i="48"/>
  <c r="T250" i="48"/>
  <c r="T249" i="48"/>
  <c r="T248" i="48"/>
  <c r="T247" i="48"/>
  <c r="T246" i="48"/>
  <c r="T245" i="48"/>
  <c r="T244" i="48"/>
  <c r="T243" i="48"/>
  <c r="T242" i="48"/>
  <c r="T241" i="48"/>
  <c r="T240" i="48"/>
  <c r="T239" i="48"/>
  <c r="T238" i="48"/>
  <c r="T237" i="48"/>
  <c r="T236" i="48"/>
  <c r="T235" i="48"/>
  <c r="T234" i="48"/>
  <c r="T233" i="48"/>
  <c r="T232" i="48"/>
  <c r="T231" i="48"/>
  <c r="T230" i="48"/>
  <c r="T229" i="48"/>
  <c r="T222" i="48"/>
  <c r="T221" i="48"/>
  <c r="T220" i="48"/>
  <c r="T219" i="48"/>
  <c r="T218" i="48"/>
  <c r="T217" i="48"/>
  <c r="T216" i="48"/>
  <c r="T215" i="48"/>
  <c r="T214" i="48"/>
  <c r="T213" i="48"/>
  <c r="T212" i="48"/>
  <c r="T211" i="48"/>
  <c r="T210" i="48"/>
  <c r="T209" i="48"/>
  <c r="T208" i="48"/>
  <c r="T207" i="48"/>
  <c r="T206" i="48"/>
  <c r="T205" i="48"/>
  <c r="T204" i="48"/>
  <c r="T203" i="48"/>
  <c r="T202" i="48"/>
  <c r="T201" i="48"/>
  <c r="T200" i="48"/>
  <c r="T199" i="48"/>
  <c r="T198" i="48"/>
  <c r="T197" i="48"/>
  <c r="T196" i="48"/>
  <c r="T195" i="48"/>
  <c r="T194" i="48"/>
  <c r="T193" i="48"/>
  <c r="T192" i="48"/>
  <c r="T191" i="48"/>
  <c r="T190" i="48"/>
  <c r="T189" i="48"/>
  <c r="T188" i="48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74" i="48"/>
  <c r="T173" i="48"/>
  <c r="T172" i="48"/>
  <c r="T171" i="48"/>
  <c r="T170" i="48"/>
  <c r="T169" i="48"/>
  <c r="T168" i="48"/>
  <c r="T167" i="48"/>
  <c r="T166" i="48"/>
  <c r="T165" i="48"/>
  <c r="T164" i="48"/>
  <c r="T163" i="48"/>
  <c r="T162" i="48"/>
  <c r="T161" i="48"/>
  <c r="T160" i="48"/>
  <c r="T159" i="48"/>
  <c r="T79" i="48"/>
  <c r="T78" i="48"/>
  <c r="T77" i="48"/>
  <c r="T76" i="48"/>
  <c r="T75" i="48"/>
  <c r="T74" i="48"/>
  <c r="T73" i="48"/>
  <c r="T72" i="48"/>
  <c r="T71" i="48"/>
  <c r="T70" i="48"/>
  <c r="T69" i="48"/>
  <c r="T68" i="48"/>
  <c r="T67" i="48"/>
  <c r="T66" i="48"/>
  <c r="T65" i="48"/>
  <c r="T64" i="48"/>
  <c r="T63" i="48"/>
  <c r="T62" i="48"/>
  <c r="T61" i="48"/>
  <c r="T60" i="48"/>
  <c r="T59" i="48"/>
  <c r="T58" i="48"/>
  <c r="T57" i="48"/>
  <c r="T56" i="48"/>
  <c r="T55" i="48"/>
  <c r="T54" i="48"/>
  <c r="T53" i="48"/>
  <c r="T52" i="48"/>
  <c r="T51" i="48"/>
  <c r="T50" i="48"/>
  <c r="T49" i="48"/>
  <c r="T48" i="48"/>
  <c r="T47" i="48"/>
  <c r="T46" i="48"/>
  <c r="T45" i="48"/>
  <c r="T44" i="48"/>
  <c r="T43" i="48"/>
  <c r="T42" i="48"/>
  <c r="T41" i="48"/>
  <c r="T40" i="48"/>
  <c r="T39" i="48"/>
  <c r="T38" i="48"/>
  <c r="T37" i="48"/>
  <c r="T36" i="48"/>
  <c r="T35" i="48"/>
  <c r="T34" i="48"/>
  <c r="T33" i="48"/>
  <c r="T32" i="48"/>
  <c r="T31" i="48"/>
  <c r="T30" i="48"/>
  <c r="T29" i="48"/>
  <c r="T28" i="48"/>
  <c r="T27" i="48"/>
  <c r="T26" i="48"/>
  <c r="T25" i="48"/>
  <c r="T24" i="48"/>
  <c r="T23" i="48"/>
  <c r="T22" i="48"/>
  <c r="T21" i="48"/>
  <c r="T20" i="48"/>
  <c r="T19" i="48"/>
  <c r="T18" i="48"/>
  <c r="T17" i="48"/>
  <c r="T16" i="48"/>
  <c r="T152" i="48"/>
  <c r="T151" i="48"/>
  <c r="T150" i="48"/>
  <c r="T149" i="48"/>
  <c r="T148" i="48"/>
  <c r="T147" i="48"/>
  <c r="T146" i="48"/>
  <c r="T145" i="48"/>
  <c r="T144" i="48"/>
  <c r="T143" i="48"/>
  <c r="T142" i="48"/>
  <c r="T141" i="48"/>
  <c r="T140" i="48"/>
  <c r="T139" i="48"/>
  <c r="T138" i="48"/>
  <c r="T137" i="48"/>
  <c r="T136" i="48"/>
  <c r="T135" i="48"/>
  <c r="T134" i="48"/>
  <c r="T133" i="48"/>
  <c r="T132" i="48"/>
  <c r="T131" i="48"/>
  <c r="T130" i="48"/>
  <c r="T129" i="48"/>
  <c r="T128" i="48"/>
  <c r="T127" i="48"/>
  <c r="T126" i="48"/>
  <c r="T125" i="48"/>
  <c r="T124" i="48"/>
  <c r="T123" i="48"/>
  <c r="T122" i="48"/>
  <c r="T121" i="48"/>
  <c r="T120" i="48"/>
  <c r="T119" i="48"/>
  <c r="T118" i="48"/>
  <c r="T117" i="48"/>
  <c r="T116" i="48"/>
  <c r="T115" i="48"/>
  <c r="T114" i="48"/>
  <c r="T113" i="48"/>
  <c r="T112" i="48"/>
  <c r="T111" i="48"/>
  <c r="T110" i="48"/>
  <c r="T109" i="48"/>
  <c r="T108" i="48"/>
  <c r="T107" i="48"/>
  <c r="T106" i="48"/>
  <c r="T105" i="48"/>
  <c r="T104" i="48"/>
  <c r="T103" i="48"/>
  <c r="T102" i="48"/>
  <c r="T101" i="48"/>
  <c r="T100" i="48"/>
  <c r="T99" i="48"/>
  <c r="T98" i="48"/>
  <c r="T97" i="48"/>
  <c r="T96" i="48"/>
  <c r="T95" i="48"/>
  <c r="T94" i="48"/>
  <c r="T93" i="48"/>
  <c r="T92" i="48"/>
  <c r="T91" i="48"/>
  <c r="T90" i="48"/>
  <c r="T89" i="48"/>
  <c r="Y49" i="30"/>
  <c r="Z65" i="30"/>
  <c r="Y65" i="30"/>
  <c r="Z64" i="30"/>
  <c r="Y64" i="30"/>
  <c r="Z63" i="30"/>
  <c r="Y63" i="30"/>
  <c r="Z62" i="30"/>
  <c r="Y62" i="30"/>
  <c r="Z61" i="30"/>
  <c r="Y61" i="30"/>
  <c r="Z60" i="30"/>
  <c r="Y60" i="30"/>
  <c r="Z59" i="30"/>
  <c r="Y59" i="30"/>
  <c r="Z58" i="30"/>
  <c r="Y58" i="30"/>
  <c r="Z57" i="30"/>
  <c r="Y57" i="30"/>
  <c r="Z56" i="30"/>
  <c r="Y56" i="30"/>
  <c r="Z55" i="30"/>
  <c r="Y55" i="30"/>
  <c r="Z54" i="30"/>
  <c r="Y54" i="30"/>
  <c r="Z53" i="30"/>
  <c r="Y53" i="30"/>
  <c r="Z52" i="30"/>
  <c r="Y52" i="30"/>
  <c r="Z51" i="30"/>
  <c r="Y51" i="30"/>
  <c r="Z50" i="30"/>
  <c r="Y50" i="30"/>
  <c r="Z49" i="30"/>
  <c r="H292" i="48" l="1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B7" i="48" a="1"/>
  <c r="B7" i="48" s="1"/>
  <c r="E229" i="48" l="1" a="1"/>
  <c r="E229" i="48" s="1"/>
  <c r="J229" i="48" s="1" a="1"/>
  <c r="J229" i="48" s="1"/>
  <c r="K229" i="48" s="1" a="1"/>
  <c r="K229" i="48" l="1"/>
  <c r="L229" i="48" s="1" a="1"/>
  <c r="L229" i="48" s="1"/>
  <c r="C8" i="52" s="1"/>
  <c r="M229" i="48" l="1" a="1"/>
  <c r="M229" i="48" l="1"/>
  <c r="V229" i="48" s="1" a="1"/>
  <c r="V229" i="48" s="1"/>
  <c r="I9" i="48"/>
  <c r="C159" i="48" a="1"/>
  <c r="C15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P229" i="48" l="1" a="1"/>
  <c r="P229" i="48" s="1"/>
  <c r="R229" i="48" a="1"/>
  <c r="R229" i="48" s="1"/>
  <c r="E159" i="48" a="1"/>
  <c r="E159" i="48" s="1"/>
  <c r="J159" i="48" s="1" a="1"/>
  <c r="J159" i="48" s="1"/>
  <c r="K159" i="48" s="1" a="1"/>
  <c r="L171" i="48" l="1" a="1"/>
  <c r="L171" i="48" s="1"/>
  <c r="L170" i="48" s="1"/>
  <c r="C7" i="52" s="1"/>
  <c r="K159" i="48"/>
  <c r="C10" i="30"/>
  <c r="M159" i="48" l="1" a="1"/>
  <c r="I8" i="48" l="1"/>
  <c r="M159" i="48"/>
  <c r="I32" i="50"/>
  <c r="I24" i="50"/>
  <c r="I20" i="50"/>
  <c r="I16" i="50"/>
  <c r="I12" i="50"/>
  <c r="V159" i="48" l="1" a="1"/>
  <c r="V159" i="48" s="1"/>
  <c r="R159" i="48" a="1"/>
  <c r="R159" i="48" s="1"/>
  <c r="P159" i="48" a="1"/>
  <c r="P159" i="48" s="1"/>
  <c r="S4" i="13" a="1"/>
  <c r="S4" i="13" l="1"/>
  <c r="C32" i="50"/>
  <c r="C28" i="50"/>
  <c r="C24" i="50"/>
  <c r="C20" i="50"/>
  <c r="C16" i="50"/>
  <c r="F8" i="48"/>
  <c r="G8" i="48" s="1"/>
  <c r="H152" i="48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E89" i="48" a="1"/>
  <c r="E89" i="48" s="1"/>
  <c r="J89" i="48" s="1" a="1"/>
  <c r="J89" i="48" s="1"/>
  <c r="J16" i="48" a="1"/>
  <c r="J16" i="48" s="1"/>
  <c r="C12" i="50" l="1"/>
  <c r="C80" i="48"/>
  <c r="F9" i="48"/>
  <c r="G9" i="48" s="1"/>
  <c r="K89" i="48" a="1"/>
  <c r="K16" i="48" a="1"/>
  <c r="L101" i="48" l="1" a="1"/>
  <c r="L101" i="48" s="1"/>
  <c r="L100" i="48" s="1"/>
  <c r="C5" i="52" s="1"/>
  <c r="K89" i="48"/>
  <c r="K16" i="48"/>
  <c r="M89" i="48" l="1" a="1"/>
  <c r="M89" i="48" s="1"/>
  <c r="V89" i="48" s="1" a="1"/>
  <c r="V89" i="48" s="1"/>
  <c r="C6" i="52"/>
  <c r="H79" i="48"/>
  <c r="H73" i="48"/>
  <c r="H74" i="48"/>
  <c r="H75" i="48"/>
  <c r="H76" i="48"/>
  <c r="H77" i="48"/>
  <c r="H78" i="48"/>
  <c r="R89" i="48" l="1" a="1"/>
  <c r="R89" i="48" s="1"/>
  <c r="P89" i="48" a="1"/>
  <c r="P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K80" i="48" l="1"/>
  <c r="L17" i="48" s="1" a="1"/>
  <c r="L17" i="48" s="1"/>
  <c r="L16" i="48" s="1"/>
  <c r="G29" i="48" l="1"/>
  <c r="G27" i="48"/>
  <c r="G28" i="48"/>
  <c r="G30" i="48"/>
  <c r="C4" i="50"/>
  <c r="C5" i="50" s="1"/>
  <c r="M16" i="48" a="1"/>
  <c r="M16" i="48" l="1"/>
  <c r="F7" i="48"/>
  <c r="AC65" i="30"/>
  <c r="AB65" i="30"/>
  <c r="AA65" i="30"/>
  <c r="X65" i="30"/>
  <c r="W65" i="30"/>
  <c r="AC64" i="30"/>
  <c r="AB64" i="30"/>
  <c r="AA64" i="30"/>
  <c r="X64" i="30"/>
  <c r="W64" i="30"/>
  <c r="AC63" i="30"/>
  <c r="AB63" i="30"/>
  <c r="AA63" i="30"/>
  <c r="X63" i="30"/>
  <c r="W63" i="30"/>
  <c r="AC62" i="30"/>
  <c r="AB62" i="30"/>
  <c r="AA62" i="30"/>
  <c r="X62" i="30"/>
  <c r="W62" i="30"/>
  <c r="AC61" i="30"/>
  <c r="AB61" i="30"/>
  <c r="AA61" i="30"/>
  <c r="X61" i="30"/>
  <c r="W61" i="30"/>
  <c r="AC60" i="30"/>
  <c r="AB60" i="30"/>
  <c r="AA60" i="30"/>
  <c r="X60" i="30"/>
  <c r="W60" i="30"/>
  <c r="AC59" i="30"/>
  <c r="AB59" i="30"/>
  <c r="AA59" i="30"/>
  <c r="X59" i="30"/>
  <c r="W59" i="30"/>
  <c r="AC58" i="30"/>
  <c r="AB58" i="30"/>
  <c r="AA58" i="30"/>
  <c r="X58" i="30"/>
  <c r="W58" i="30"/>
  <c r="AC57" i="30"/>
  <c r="AB57" i="30"/>
  <c r="AA57" i="30"/>
  <c r="X57" i="30"/>
  <c r="W57" i="30"/>
  <c r="AC56" i="30"/>
  <c r="AB56" i="30"/>
  <c r="AA56" i="30"/>
  <c r="X56" i="30"/>
  <c r="W56" i="30"/>
  <c r="AC55" i="30"/>
  <c r="AB55" i="30"/>
  <c r="AA55" i="30"/>
  <c r="X55" i="30"/>
  <c r="W55" i="30"/>
  <c r="AC54" i="30"/>
  <c r="AB54" i="30"/>
  <c r="AA54" i="30"/>
  <c r="X54" i="30"/>
  <c r="W54" i="30"/>
  <c r="AC53" i="30"/>
  <c r="AB53" i="30"/>
  <c r="AA53" i="30"/>
  <c r="X53" i="30"/>
  <c r="W53" i="30"/>
  <c r="AC52" i="30"/>
  <c r="AB52" i="30"/>
  <c r="AA52" i="30"/>
  <c r="X52" i="30"/>
  <c r="W52" i="30"/>
  <c r="AC51" i="30"/>
  <c r="AB51" i="30"/>
  <c r="AA51" i="30"/>
  <c r="X51" i="30"/>
  <c r="W51" i="30"/>
  <c r="AC50" i="30"/>
  <c r="AB50" i="30"/>
  <c r="AA50" i="30"/>
  <c r="X50" i="30"/>
  <c r="W50" i="30"/>
  <c r="AC49" i="30"/>
  <c r="AB49" i="30"/>
  <c r="AA49" i="30"/>
  <c r="X49" i="30"/>
  <c r="W49" i="30"/>
  <c r="S65" i="30"/>
  <c r="R65" i="30"/>
  <c r="Q65" i="30"/>
  <c r="P65" i="30"/>
  <c r="O65" i="30"/>
  <c r="N65" i="30"/>
  <c r="M65" i="30"/>
  <c r="S64" i="30"/>
  <c r="R64" i="30"/>
  <c r="Q64" i="30"/>
  <c r="P64" i="30"/>
  <c r="O64" i="30"/>
  <c r="N64" i="30"/>
  <c r="M64" i="30"/>
  <c r="S63" i="30"/>
  <c r="R63" i="30"/>
  <c r="Q63" i="30"/>
  <c r="P63" i="30"/>
  <c r="O63" i="30"/>
  <c r="N63" i="30"/>
  <c r="M63" i="30"/>
  <c r="S62" i="30"/>
  <c r="R62" i="30"/>
  <c r="Q62" i="30"/>
  <c r="P62" i="30"/>
  <c r="O62" i="30"/>
  <c r="N62" i="30"/>
  <c r="M62" i="30"/>
  <c r="S61" i="30"/>
  <c r="R61" i="30"/>
  <c r="Q61" i="30"/>
  <c r="P61" i="30"/>
  <c r="O61" i="30"/>
  <c r="N61" i="30"/>
  <c r="M61" i="30"/>
  <c r="S60" i="30"/>
  <c r="R60" i="30"/>
  <c r="Q60" i="30"/>
  <c r="P60" i="30"/>
  <c r="O60" i="30"/>
  <c r="N60" i="30"/>
  <c r="M60" i="30"/>
  <c r="S59" i="30"/>
  <c r="R59" i="30"/>
  <c r="Q59" i="30"/>
  <c r="P59" i="30"/>
  <c r="O59" i="30"/>
  <c r="N59" i="30"/>
  <c r="M59" i="30"/>
  <c r="S58" i="30"/>
  <c r="R58" i="30"/>
  <c r="Q58" i="30"/>
  <c r="P58" i="30"/>
  <c r="O58" i="30"/>
  <c r="N58" i="30"/>
  <c r="M58" i="30"/>
  <c r="S57" i="30"/>
  <c r="R57" i="30"/>
  <c r="Q57" i="30"/>
  <c r="P57" i="30"/>
  <c r="O57" i="30"/>
  <c r="N57" i="30"/>
  <c r="M57" i="30"/>
  <c r="S56" i="30"/>
  <c r="R56" i="30"/>
  <c r="Q56" i="30"/>
  <c r="P56" i="30"/>
  <c r="O56" i="30"/>
  <c r="N56" i="30"/>
  <c r="M56" i="30"/>
  <c r="S55" i="30"/>
  <c r="R55" i="30"/>
  <c r="Q55" i="30"/>
  <c r="P55" i="30"/>
  <c r="O55" i="30"/>
  <c r="N55" i="30"/>
  <c r="M55" i="30"/>
  <c r="S54" i="30"/>
  <c r="R54" i="30"/>
  <c r="Q54" i="30"/>
  <c r="P54" i="30"/>
  <c r="O54" i="30"/>
  <c r="N54" i="30"/>
  <c r="M54" i="30"/>
  <c r="S53" i="30"/>
  <c r="R53" i="30"/>
  <c r="Q53" i="30"/>
  <c r="P53" i="30"/>
  <c r="O53" i="30"/>
  <c r="N53" i="30"/>
  <c r="M53" i="30"/>
  <c r="S52" i="30"/>
  <c r="R52" i="30"/>
  <c r="Q52" i="30"/>
  <c r="P52" i="30"/>
  <c r="O52" i="30"/>
  <c r="N52" i="30"/>
  <c r="M52" i="30"/>
  <c r="S51" i="30"/>
  <c r="R51" i="30"/>
  <c r="Q51" i="30"/>
  <c r="P51" i="30"/>
  <c r="O51" i="30"/>
  <c r="N51" i="30"/>
  <c r="M51" i="30"/>
  <c r="S50" i="30"/>
  <c r="R50" i="30"/>
  <c r="Q50" i="30"/>
  <c r="P50" i="30"/>
  <c r="O50" i="30"/>
  <c r="N50" i="30"/>
  <c r="M50" i="30"/>
  <c r="S49" i="30"/>
  <c r="R49" i="30"/>
  <c r="Q49" i="30"/>
  <c r="P49" i="30"/>
  <c r="O49" i="30"/>
  <c r="N49" i="30"/>
  <c r="M49" i="30"/>
  <c r="I65" i="30"/>
  <c r="H65" i="30"/>
  <c r="G65" i="30"/>
  <c r="F65" i="30"/>
  <c r="E65" i="30"/>
  <c r="D65" i="30"/>
  <c r="C65" i="30"/>
  <c r="I64" i="30"/>
  <c r="H64" i="30"/>
  <c r="G64" i="30"/>
  <c r="F64" i="30"/>
  <c r="E64" i="30"/>
  <c r="D64" i="30"/>
  <c r="C64" i="30"/>
  <c r="I63" i="30"/>
  <c r="H63" i="30"/>
  <c r="G63" i="30"/>
  <c r="F63" i="30"/>
  <c r="E63" i="30"/>
  <c r="D63" i="30"/>
  <c r="C63" i="30"/>
  <c r="I62" i="30"/>
  <c r="H62" i="30"/>
  <c r="G62" i="30"/>
  <c r="F62" i="30"/>
  <c r="E62" i="30"/>
  <c r="D62" i="30"/>
  <c r="C62" i="30"/>
  <c r="I61" i="30"/>
  <c r="H61" i="30"/>
  <c r="G61" i="30"/>
  <c r="F61" i="30"/>
  <c r="E61" i="30"/>
  <c r="D61" i="30"/>
  <c r="C61" i="30"/>
  <c r="I60" i="30"/>
  <c r="H60" i="30"/>
  <c r="G60" i="30"/>
  <c r="F60" i="30"/>
  <c r="E60" i="30"/>
  <c r="D60" i="30"/>
  <c r="C60" i="30"/>
  <c r="I59" i="30"/>
  <c r="H59" i="30"/>
  <c r="G59" i="30"/>
  <c r="F59" i="30"/>
  <c r="E59" i="30"/>
  <c r="D59" i="30"/>
  <c r="C59" i="30"/>
  <c r="I58" i="30"/>
  <c r="H58" i="30"/>
  <c r="G58" i="30"/>
  <c r="F58" i="30"/>
  <c r="E58" i="30"/>
  <c r="D58" i="30"/>
  <c r="C58" i="30"/>
  <c r="I57" i="30"/>
  <c r="H57" i="30"/>
  <c r="G57" i="30"/>
  <c r="F57" i="30"/>
  <c r="E57" i="30"/>
  <c r="D57" i="30"/>
  <c r="C57" i="30"/>
  <c r="I56" i="30"/>
  <c r="H56" i="30"/>
  <c r="G56" i="30"/>
  <c r="F56" i="30"/>
  <c r="E56" i="30"/>
  <c r="D56" i="30"/>
  <c r="C56" i="30"/>
  <c r="I55" i="30"/>
  <c r="H55" i="30"/>
  <c r="G55" i="30"/>
  <c r="F55" i="30"/>
  <c r="E55" i="30"/>
  <c r="D55" i="30"/>
  <c r="C55" i="30"/>
  <c r="I54" i="30"/>
  <c r="H54" i="30"/>
  <c r="G54" i="30"/>
  <c r="F54" i="30"/>
  <c r="E54" i="30"/>
  <c r="D54" i="30"/>
  <c r="C54" i="30"/>
  <c r="I53" i="30"/>
  <c r="H53" i="30"/>
  <c r="G53" i="30"/>
  <c r="F53" i="30"/>
  <c r="E53" i="30"/>
  <c r="D53" i="30"/>
  <c r="C53" i="30"/>
  <c r="I52" i="30"/>
  <c r="H52" i="30"/>
  <c r="G52" i="30"/>
  <c r="F52" i="30"/>
  <c r="E52" i="30"/>
  <c r="D52" i="30"/>
  <c r="C52" i="30"/>
  <c r="I51" i="30"/>
  <c r="H51" i="30"/>
  <c r="G51" i="30"/>
  <c r="F51" i="30"/>
  <c r="E51" i="30"/>
  <c r="D51" i="30"/>
  <c r="C51" i="30"/>
  <c r="I50" i="30"/>
  <c r="H50" i="30"/>
  <c r="G50" i="30"/>
  <c r="F50" i="30"/>
  <c r="E50" i="30"/>
  <c r="D50" i="30"/>
  <c r="C50" i="30"/>
  <c r="I49" i="30"/>
  <c r="H49" i="30"/>
  <c r="G49" i="30"/>
  <c r="F49" i="30"/>
  <c r="E49" i="30"/>
  <c r="D49" i="30"/>
  <c r="C49" i="30"/>
  <c r="P16" i="48" l="1" a="1"/>
  <c r="P16" i="48" s="1"/>
  <c r="V16" i="48" a="1"/>
  <c r="V16" i="48" s="1"/>
  <c r="AA66" i="30"/>
  <c r="R16" i="48" a="1"/>
  <c r="R16" i="48" s="1"/>
  <c r="G7" i="48"/>
  <c r="D23" i="4" s="1"/>
  <c r="H15" i="47" l="1"/>
  <c r="G15" i="47"/>
  <c r="F15" i="47"/>
  <c r="E15" i="47"/>
  <c r="D15" i="47"/>
  <c r="C15" i="47"/>
  <c r="H14" i="47"/>
  <c r="G14" i="47"/>
  <c r="F14" i="47"/>
  <c r="E14" i="47"/>
  <c r="D14" i="47"/>
  <c r="C14" i="47"/>
  <c r="H13" i="47"/>
  <c r="G13" i="47"/>
  <c r="F13" i="47"/>
  <c r="E13" i="47"/>
  <c r="D13" i="47"/>
  <c r="C13" i="47"/>
  <c r="H12" i="47"/>
  <c r="G12" i="47"/>
  <c r="F12" i="47"/>
  <c r="E12" i="47"/>
  <c r="D12" i="47"/>
  <c r="C12" i="47"/>
  <c r="H11" i="47"/>
  <c r="G11" i="47"/>
  <c r="F11" i="47"/>
  <c r="E11" i="47"/>
  <c r="D11" i="47"/>
  <c r="C11" i="47"/>
  <c r="H10" i="47"/>
  <c r="G10" i="47"/>
  <c r="F10" i="47"/>
  <c r="E10" i="47"/>
  <c r="D10" i="47"/>
  <c r="C10" i="47"/>
  <c r="H9" i="47"/>
  <c r="G9" i="47"/>
  <c r="F9" i="47"/>
  <c r="E9" i="47"/>
  <c r="D9" i="47"/>
  <c r="C9" i="47"/>
  <c r="H8" i="47"/>
  <c r="G8" i="47"/>
  <c r="F8" i="47"/>
  <c r="E8" i="47"/>
  <c r="D8" i="47"/>
  <c r="C8" i="47"/>
  <c r="H7" i="47"/>
  <c r="G7" i="47"/>
  <c r="F7" i="47"/>
  <c r="E7" i="47"/>
  <c r="D7" i="47"/>
  <c r="C7" i="47"/>
  <c r="H6" i="47"/>
  <c r="G6" i="47"/>
  <c r="F6" i="47"/>
  <c r="E6" i="47"/>
  <c r="D6" i="47"/>
  <c r="C6" i="47"/>
  <c r="H5" i="47"/>
  <c r="G5" i="47"/>
  <c r="F5" i="47"/>
  <c r="E5" i="47"/>
  <c r="D5" i="47"/>
  <c r="C5" i="47"/>
  <c r="H4" i="47"/>
  <c r="G4" i="47"/>
  <c r="F4" i="47"/>
  <c r="E4" i="47"/>
  <c r="D4" i="47"/>
  <c r="C4" i="47"/>
  <c r="C7" i="45"/>
  <c r="H15" i="45"/>
  <c r="C12" i="45"/>
  <c r="E7" i="45"/>
  <c r="D7" i="45"/>
  <c r="F4" i="45"/>
  <c r="H15" i="44"/>
  <c r="G15" i="44"/>
  <c r="F15" i="44"/>
  <c r="E15" i="44"/>
  <c r="D15" i="44"/>
  <c r="C15" i="44"/>
  <c r="H14" i="44"/>
  <c r="G14" i="44"/>
  <c r="F14" i="44"/>
  <c r="E14" i="44"/>
  <c r="D14" i="44"/>
  <c r="C14" i="44"/>
  <c r="H13" i="44"/>
  <c r="G13" i="44"/>
  <c r="F13" i="44"/>
  <c r="E13" i="44"/>
  <c r="D13" i="44"/>
  <c r="C13" i="44"/>
  <c r="H12" i="44"/>
  <c r="G12" i="44"/>
  <c r="F12" i="44"/>
  <c r="E12" i="44"/>
  <c r="D12" i="44"/>
  <c r="C12" i="44"/>
  <c r="H11" i="44"/>
  <c r="G11" i="44"/>
  <c r="F11" i="44"/>
  <c r="E11" i="44"/>
  <c r="D11" i="44"/>
  <c r="C11" i="44"/>
  <c r="H10" i="44"/>
  <c r="G10" i="44"/>
  <c r="F10" i="44"/>
  <c r="E10" i="44"/>
  <c r="D10" i="44"/>
  <c r="C10" i="44"/>
  <c r="H9" i="44"/>
  <c r="G9" i="44"/>
  <c r="F9" i="44"/>
  <c r="E9" i="44"/>
  <c r="D9" i="44"/>
  <c r="C9" i="44"/>
  <c r="H8" i="44"/>
  <c r="G8" i="44"/>
  <c r="F8" i="44"/>
  <c r="E8" i="44"/>
  <c r="D8" i="44"/>
  <c r="C8" i="44"/>
  <c r="H7" i="44"/>
  <c r="G7" i="44"/>
  <c r="F7" i="44"/>
  <c r="E7" i="44"/>
  <c r="D7" i="44"/>
  <c r="C7" i="44"/>
  <c r="H6" i="44"/>
  <c r="G6" i="44"/>
  <c r="F6" i="44"/>
  <c r="E6" i="44"/>
  <c r="D6" i="44"/>
  <c r="C6" i="44"/>
  <c r="H5" i="44"/>
  <c r="G5" i="44"/>
  <c r="F5" i="44"/>
  <c r="E5" i="44"/>
  <c r="D5" i="44"/>
  <c r="C5" i="44"/>
  <c r="H4" i="44"/>
  <c r="G4" i="44"/>
  <c r="F4" i="44"/>
  <c r="E4" i="44"/>
  <c r="D4" i="44"/>
  <c r="C4" i="44"/>
  <c r="AD44" i="30"/>
  <c r="AD43" i="30"/>
  <c r="AD42" i="30"/>
  <c r="AD41" i="30"/>
  <c r="AD40" i="30"/>
  <c r="AD39" i="30"/>
  <c r="AD38" i="30"/>
  <c r="AD37" i="30"/>
  <c r="AD36" i="30"/>
  <c r="AD35" i="30"/>
  <c r="AD34" i="30"/>
  <c r="AD33" i="30"/>
  <c r="AD32" i="30"/>
  <c r="AD31" i="30"/>
  <c r="AD30" i="30"/>
  <c r="AD29" i="30"/>
  <c r="AD28" i="30"/>
  <c r="T44" i="30"/>
  <c r="T43" i="30"/>
  <c r="T42" i="30"/>
  <c r="T41" i="30"/>
  <c r="T40" i="30"/>
  <c r="T39" i="30"/>
  <c r="T38" i="30"/>
  <c r="T37" i="30"/>
  <c r="T36" i="30"/>
  <c r="T35" i="30"/>
  <c r="T34" i="30"/>
  <c r="T33" i="30"/>
  <c r="T32" i="30"/>
  <c r="T31" i="30"/>
  <c r="T30" i="30"/>
  <c r="T29" i="30"/>
  <c r="T28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X6" i="30"/>
  <c r="X7" i="30" s="1"/>
  <c r="N6" i="30"/>
  <c r="N7" i="30" s="1"/>
  <c r="F16" i="44" l="1"/>
  <c r="F27" i="44" s="1"/>
  <c r="C131" i="52"/>
  <c r="J131" i="52" s="1"/>
  <c r="A40" i="4"/>
  <c r="E16" i="44"/>
  <c r="C127" i="52" s="1"/>
  <c r="J127" i="52" s="1"/>
  <c r="H16" i="44"/>
  <c r="H24" i="44" s="1"/>
  <c r="G16" i="44"/>
  <c r="G23" i="44" s="1"/>
  <c r="F16" i="47"/>
  <c r="F22" i="47" s="1"/>
  <c r="D16" i="47"/>
  <c r="E16" i="47"/>
  <c r="E23" i="47" s="1"/>
  <c r="D23" i="47"/>
  <c r="D28" i="47"/>
  <c r="F23" i="47"/>
  <c r="D25" i="47"/>
  <c r="F20" i="47"/>
  <c r="F30" i="47"/>
  <c r="F28" i="47"/>
  <c r="D20" i="47"/>
  <c r="D30" i="47"/>
  <c r="F25" i="47"/>
  <c r="H11" i="45"/>
  <c r="F21" i="44"/>
  <c r="F19" i="44"/>
  <c r="F29" i="44"/>
  <c r="F24" i="44"/>
  <c r="G9" i="45"/>
  <c r="F11" i="45"/>
  <c r="F6" i="45"/>
  <c r="F12" i="45"/>
  <c r="F8" i="45"/>
  <c r="F7" i="45"/>
  <c r="F22" i="44"/>
  <c r="G11" i="45"/>
  <c r="G6" i="45"/>
  <c r="G7" i="45"/>
  <c r="G12" i="45"/>
  <c r="F26" i="44"/>
  <c r="H21" i="44"/>
  <c r="H26" i="44"/>
  <c r="D12" i="45"/>
  <c r="F15" i="45"/>
  <c r="F23" i="44"/>
  <c r="F28" i="44"/>
  <c r="E12" i="45"/>
  <c r="G15" i="45"/>
  <c r="G16" i="47"/>
  <c r="D15" i="45"/>
  <c r="F10" i="45"/>
  <c r="G13" i="45"/>
  <c r="E22" i="44"/>
  <c r="F5" i="45"/>
  <c r="D19" i="47"/>
  <c r="G5" i="45"/>
  <c r="H16" i="47"/>
  <c r="C16" i="47"/>
  <c r="F20" i="44"/>
  <c r="F25" i="44"/>
  <c r="F30" i="44"/>
  <c r="G10" i="45"/>
  <c r="H7" i="45"/>
  <c r="H12" i="45"/>
  <c r="E15" i="45"/>
  <c r="F13" i="45"/>
  <c r="H10" i="45"/>
  <c r="H13" i="45"/>
  <c r="C16" i="44"/>
  <c r="H5" i="45"/>
  <c r="D16" i="44"/>
  <c r="C10" i="45"/>
  <c r="C15" i="45"/>
  <c r="C5" i="45"/>
  <c r="C13" i="45"/>
  <c r="C8" i="45"/>
  <c r="C14" i="45"/>
  <c r="C11" i="45"/>
  <c r="C6" i="45"/>
  <c r="C9" i="45"/>
  <c r="C4" i="45"/>
  <c r="D4" i="45"/>
  <c r="D9" i="45"/>
  <c r="E9" i="45"/>
  <c r="F9" i="45"/>
  <c r="F14" i="45"/>
  <c r="G14" i="45"/>
  <c r="D14" i="45"/>
  <c r="E4" i="45"/>
  <c r="E14" i="45"/>
  <c r="G4" i="45"/>
  <c r="H4" i="45"/>
  <c r="D6" i="45"/>
  <c r="H9" i="45"/>
  <c r="D11" i="45"/>
  <c r="H14" i="45"/>
  <c r="E6" i="45"/>
  <c r="E11" i="45"/>
  <c r="H6" i="45"/>
  <c r="D8" i="45"/>
  <c r="D13" i="45"/>
  <c r="G8" i="45"/>
  <c r="D5" i="45"/>
  <c r="H8" i="45"/>
  <c r="D10" i="45"/>
  <c r="E8" i="45"/>
  <c r="E13" i="45"/>
  <c r="E5" i="45"/>
  <c r="E10" i="45"/>
  <c r="E29" i="47" l="1"/>
  <c r="G29" i="44"/>
  <c r="H20" i="44"/>
  <c r="E23" i="44"/>
  <c r="E28" i="47"/>
  <c r="G24" i="44"/>
  <c r="H22" i="44"/>
  <c r="E19" i="44"/>
  <c r="E24" i="44"/>
  <c r="E27" i="44"/>
  <c r="E26" i="44"/>
  <c r="G22" i="44"/>
  <c r="G20" i="44"/>
  <c r="E21" i="44"/>
  <c r="E30" i="44"/>
  <c r="E25" i="44"/>
  <c r="H30" i="44"/>
  <c r="E20" i="44"/>
  <c r="E28" i="44"/>
  <c r="H25" i="44"/>
  <c r="G21" i="44"/>
  <c r="H19" i="44"/>
  <c r="G30" i="44"/>
  <c r="G25" i="44"/>
  <c r="G26" i="44"/>
  <c r="H29" i="44"/>
  <c r="C28" i="47"/>
  <c r="C197" i="52"/>
  <c r="J197" i="52" s="1"/>
  <c r="D27" i="47"/>
  <c r="C201" i="52"/>
  <c r="J201" i="52" s="1"/>
  <c r="H19" i="47"/>
  <c r="C217" i="52"/>
  <c r="J217" i="52" s="1"/>
  <c r="E26" i="47"/>
  <c r="C205" i="52"/>
  <c r="J205" i="52" s="1"/>
  <c r="F27" i="47"/>
  <c r="C209" i="52"/>
  <c r="J209" i="52" s="1"/>
  <c r="G30" i="47"/>
  <c r="C213" i="52"/>
  <c r="J213" i="52" s="1"/>
  <c r="C187" i="52"/>
  <c r="J187" i="52" s="1"/>
  <c r="C183" i="52"/>
  <c r="J183" i="52" s="1"/>
  <c r="C191" i="52"/>
  <c r="J191" i="52" s="1"/>
  <c r="C171" i="52"/>
  <c r="J171" i="52" s="1"/>
  <c r="C179" i="52"/>
  <c r="J179" i="52" s="1"/>
  <c r="C175" i="52"/>
  <c r="J175" i="52" s="1"/>
  <c r="D25" i="44"/>
  <c r="C123" i="52"/>
  <c r="J123" i="52" s="1"/>
  <c r="G27" i="44"/>
  <c r="C135" i="52"/>
  <c r="J135" i="52" s="1"/>
  <c r="H27" i="44"/>
  <c r="C139" i="52"/>
  <c r="J139" i="52" s="1"/>
  <c r="C20" i="44"/>
  <c r="C119" i="52"/>
  <c r="J119" i="52" s="1"/>
  <c r="H28" i="44"/>
  <c r="H23" i="44"/>
  <c r="E29" i="44"/>
  <c r="G28" i="44"/>
  <c r="F26" i="47"/>
  <c r="D21" i="47"/>
  <c r="F21" i="47"/>
  <c r="F19" i="47"/>
  <c r="E21" i="47"/>
  <c r="D24" i="47"/>
  <c r="C27" i="47"/>
  <c r="D22" i="47"/>
  <c r="D29" i="47"/>
  <c r="C22" i="47"/>
  <c r="G20" i="47"/>
  <c r="G28" i="47"/>
  <c r="E25" i="47"/>
  <c r="F24" i="47"/>
  <c r="H29" i="47"/>
  <c r="E20" i="47"/>
  <c r="E24" i="47"/>
  <c r="G23" i="47"/>
  <c r="H26" i="47"/>
  <c r="G25" i="47"/>
  <c r="E30" i="47"/>
  <c r="E22" i="47"/>
  <c r="G26" i="47"/>
  <c r="F29" i="47"/>
  <c r="D26" i="47"/>
  <c r="E19" i="47"/>
  <c r="E27" i="47"/>
  <c r="H24" i="47"/>
  <c r="G21" i="47"/>
  <c r="G19" i="44"/>
  <c r="C28" i="44"/>
  <c r="C30" i="47"/>
  <c r="C25" i="47"/>
  <c r="C23" i="47"/>
  <c r="H28" i="47"/>
  <c r="C20" i="47"/>
  <c r="F16" i="45"/>
  <c r="F19" i="45" s="1"/>
  <c r="D28" i="44"/>
  <c r="D27" i="44"/>
  <c r="C27" i="44"/>
  <c r="D20" i="44"/>
  <c r="D23" i="44"/>
  <c r="C25" i="44"/>
  <c r="D22" i="44"/>
  <c r="C22" i="44"/>
  <c r="C30" i="44"/>
  <c r="C23" i="44"/>
  <c r="D30" i="44"/>
  <c r="F25" i="45"/>
  <c r="D26" i="45"/>
  <c r="C21" i="45"/>
  <c r="F24" i="45"/>
  <c r="F30" i="45"/>
  <c r="H21" i="47"/>
  <c r="H22" i="47"/>
  <c r="H27" i="47"/>
  <c r="H30" i="47"/>
  <c r="H25" i="47"/>
  <c r="H20" i="47"/>
  <c r="H23" i="47"/>
  <c r="C25" i="45"/>
  <c r="G27" i="47"/>
  <c r="G29" i="47"/>
  <c r="G24" i="47"/>
  <c r="G19" i="47"/>
  <c r="G22" i="47"/>
  <c r="D16" i="45"/>
  <c r="D22" i="45" s="1"/>
  <c r="C16" i="45"/>
  <c r="C29" i="45" s="1"/>
  <c r="D21" i="45"/>
  <c r="H16" i="45"/>
  <c r="H30" i="45" s="1"/>
  <c r="G16" i="45"/>
  <c r="G22" i="45" s="1"/>
  <c r="E16" i="45"/>
  <c r="E22" i="45" s="1"/>
  <c r="D26" i="44"/>
  <c r="D21" i="44"/>
  <c r="D29" i="44"/>
  <c r="D19" i="44"/>
  <c r="D24" i="44"/>
  <c r="D24" i="45"/>
  <c r="D30" i="45"/>
  <c r="C21" i="44"/>
  <c r="C26" i="44"/>
  <c r="C24" i="44"/>
  <c r="C29" i="44"/>
  <c r="C19" i="44"/>
  <c r="C24" i="47"/>
  <c r="C29" i="47"/>
  <c r="C21" i="47"/>
  <c r="C19" i="47"/>
  <c r="C26" i="47"/>
  <c r="M66" i="30"/>
  <c r="AC66" i="30"/>
  <c r="AB66" i="30"/>
  <c r="X66" i="30"/>
  <c r="W66" i="30"/>
  <c r="P66" i="30"/>
  <c r="Q66" i="30"/>
  <c r="N66" i="30"/>
  <c r="O66" i="30"/>
  <c r="S66" i="30"/>
  <c r="R66" i="30"/>
  <c r="G26" i="45" l="1"/>
  <c r="G28" i="45"/>
  <c r="E21" i="45"/>
  <c r="D27" i="45"/>
  <c r="F22" i="45"/>
  <c r="F23" i="45"/>
  <c r="G25" i="45"/>
  <c r="F29" i="45"/>
  <c r="F28" i="45"/>
  <c r="F20" i="45"/>
  <c r="F26" i="45"/>
  <c r="F21" i="45"/>
  <c r="F27" i="45"/>
  <c r="E29" i="45"/>
  <c r="H23" i="45"/>
  <c r="E23" i="45"/>
  <c r="E20" i="45"/>
  <c r="E24" i="45"/>
  <c r="G24" i="45"/>
  <c r="E25" i="45"/>
  <c r="G27" i="45"/>
  <c r="C24" i="45"/>
  <c r="G23" i="45"/>
  <c r="D23" i="45"/>
  <c r="H21" i="45"/>
  <c r="H19" i="45"/>
  <c r="H26" i="45"/>
  <c r="C19" i="45"/>
  <c r="C26" i="45"/>
  <c r="D19" i="45"/>
  <c r="C27" i="45"/>
  <c r="C22" i="45"/>
  <c r="C30" i="45"/>
  <c r="H27" i="45"/>
  <c r="D29" i="45"/>
  <c r="D25" i="45"/>
  <c r="C20" i="45"/>
  <c r="H29" i="45"/>
  <c r="D20" i="45"/>
  <c r="H24" i="45"/>
  <c r="E19" i="45"/>
  <c r="H22" i="45"/>
  <c r="E26" i="45"/>
  <c r="E28" i="45"/>
  <c r="C23" i="45"/>
  <c r="G21" i="45"/>
  <c r="E27" i="45"/>
  <c r="H20" i="45"/>
  <c r="G30" i="45"/>
  <c r="G19" i="45"/>
  <c r="H25" i="45"/>
  <c r="G29" i="45"/>
  <c r="D28" i="45"/>
  <c r="C28" i="45"/>
  <c r="G20" i="45"/>
  <c r="E30" i="45"/>
  <c r="H28" i="45"/>
  <c r="G66" i="30"/>
  <c r="H66" i="30"/>
  <c r="E66" i="30"/>
  <c r="D66" i="30"/>
  <c r="I66" i="30"/>
  <c r="C66" i="30"/>
  <c r="F66" i="30"/>
  <c r="C23" i="4" l="1"/>
  <c r="A31" i="4"/>
  <c r="A27" i="4"/>
  <c r="A23" i="4"/>
  <c r="C31" i="4"/>
  <c r="C27" i="4"/>
  <c r="B3" i="54" l="1"/>
  <c r="B3" i="48"/>
  <c r="F16" i="48" s="1" a="1"/>
  <c r="F16" i="48" s="1"/>
  <c r="B69" i="4"/>
  <c r="F229" i="48" l="1" a="1"/>
  <c r="F229" i="48" s="1"/>
  <c r="N229" i="48" s="1" a="1"/>
  <c r="N229" i="48" s="1"/>
  <c r="D9" i="48" s="1"/>
  <c r="F89" i="48" a="1"/>
  <c r="F89" i="48" s="1"/>
  <c r="N89" i="48" s="1" a="1"/>
  <c r="N89" i="48" s="1"/>
  <c r="D7" i="48" s="1"/>
  <c r="F159" i="48" a="1"/>
  <c r="F159" i="48" s="1"/>
  <c r="N159" i="48" s="1" a="1"/>
  <c r="N159" i="48" s="1"/>
  <c r="D8" i="48" s="1"/>
  <c r="F89" i="54" a="1"/>
  <c r="F89" i="54" s="1"/>
  <c r="N89" i="54" s="1" a="1"/>
  <c r="N89" i="54" s="1"/>
  <c r="D7" i="54" s="1"/>
  <c r="F16" i="54" a="1"/>
  <c r="H15" i="39"/>
  <c r="G15" i="39"/>
  <c r="F15" i="39"/>
  <c r="E15" i="39"/>
  <c r="D15" i="39"/>
  <c r="C15" i="39"/>
  <c r="H14" i="39"/>
  <c r="G14" i="39"/>
  <c r="F14" i="39"/>
  <c r="E14" i="39"/>
  <c r="D14" i="39"/>
  <c r="C14" i="39"/>
  <c r="H13" i="39"/>
  <c r="G13" i="39"/>
  <c r="F13" i="39"/>
  <c r="E13" i="39"/>
  <c r="D13" i="39"/>
  <c r="C13" i="39"/>
  <c r="H12" i="39"/>
  <c r="G12" i="39"/>
  <c r="F12" i="39"/>
  <c r="E12" i="39"/>
  <c r="D12" i="39"/>
  <c r="C12" i="39"/>
  <c r="H11" i="39"/>
  <c r="G11" i="39"/>
  <c r="F11" i="39"/>
  <c r="E11" i="39"/>
  <c r="D11" i="39"/>
  <c r="C11" i="39"/>
  <c r="H10" i="39"/>
  <c r="G10" i="39"/>
  <c r="F10" i="39"/>
  <c r="E10" i="39"/>
  <c r="D10" i="39"/>
  <c r="C10" i="39"/>
  <c r="H9" i="39"/>
  <c r="G9" i="39"/>
  <c r="F9" i="39"/>
  <c r="E9" i="39"/>
  <c r="D9" i="39"/>
  <c r="C9" i="39"/>
  <c r="H8" i="39"/>
  <c r="G8" i="39"/>
  <c r="F8" i="39"/>
  <c r="E8" i="39"/>
  <c r="D8" i="39"/>
  <c r="C8" i="39"/>
  <c r="H7" i="39"/>
  <c r="G7" i="39"/>
  <c r="F7" i="39"/>
  <c r="E7" i="39"/>
  <c r="D7" i="39"/>
  <c r="C7" i="39"/>
  <c r="H6" i="39"/>
  <c r="G6" i="39"/>
  <c r="F6" i="39"/>
  <c r="E6" i="39"/>
  <c r="D6" i="39"/>
  <c r="C6" i="39"/>
  <c r="H5" i="39"/>
  <c r="G5" i="39"/>
  <c r="F5" i="39"/>
  <c r="E5" i="39"/>
  <c r="D5" i="39"/>
  <c r="C5" i="39"/>
  <c r="H4" i="39"/>
  <c r="G4" i="39"/>
  <c r="F4" i="39"/>
  <c r="E4" i="39"/>
  <c r="D4" i="39"/>
  <c r="C4" i="39"/>
  <c r="AH18" i="39" l="1" a="1"/>
  <c r="AH18" i="39" s="1"/>
  <c r="H7" i="54"/>
  <c r="B20" i="4"/>
  <c r="N81" i="54"/>
  <c r="F16" i="54"/>
  <c r="N16" i="54" s="1" a="1"/>
  <c r="N16" i="54" s="1"/>
  <c r="C7" i="54" s="1"/>
  <c r="N82" i="54"/>
  <c r="N81" i="48"/>
  <c r="C8" i="48" s="1"/>
  <c r="N16" i="48" a="1"/>
  <c r="N16" i="48" s="1"/>
  <c r="C7" i="48" s="1"/>
  <c r="N82" i="48"/>
  <c r="C9" i="48" s="1"/>
  <c r="B24" i="4"/>
  <c r="H7" i="48"/>
  <c r="H8" i="48"/>
  <c r="B28" i="4"/>
  <c r="H9" i="48"/>
  <c r="B32" i="4"/>
  <c r="D16" i="39"/>
  <c r="C16" i="39"/>
  <c r="E16" i="39"/>
  <c r="F16" i="39"/>
  <c r="H16" i="39"/>
  <c r="G16" i="39"/>
  <c r="H15" i="38"/>
  <c r="G15" i="38"/>
  <c r="F15" i="38"/>
  <c r="E15" i="38"/>
  <c r="D15" i="38"/>
  <c r="C15" i="38"/>
  <c r="H14" i="38"/>
  <c r="G14" i="38"/>
  <c r="F14" i="38"/>
  <c r="E14" i="38"/>
  <c r="D14" i="38"/>
  <c r="C14" i="38"/>
  <c r="H13" i="38"/>
  <c r="G13" i="38"/>
  <c r="F13" i="38"/>
  <c r="E13" i="38"/>
  <c r="D13" i="38"/>
  <c r="C13" i="38"/>
  <c r="H12" i="38"/>
  <c r="G12" i="38"/>
  <c r="F12" i="38"/>
  <c r="E12" i="38"/>
  <c r="D12" i="38"/>
  <c r="C12" i="38"/>
  <c r="H11" i="38"/>
  <c r="G11" i="38"/>
  <c r="F11" i="38"/>
  <c r="E11" i="38"/>
  <c r="D11" i="38"/>
  <c r="C11" i="38"/>
  <c r="H10" i="38"/>
  <c r="G10" i="38"/>
  <c r="F10" i="38"/>
  <c r="E10" i="38"/>
  <c r="D10" i="38"/>
  <c r="C10" i="38"/>
  <c r="H9" i="38"/>
  <c r="G9" i="38"/>
  <c r="F9" i="38"/>
  <c r="E9" i="38"/>
  <c r="D9" i="38"/>
  <c r="C9" i="38"/>
  <c r="H8" i="38"/>
  <c r="G8" i="38"/>
  <c r="F8" i="38"/>
  <c r="E8" i="38"/>
  <c r="D8" i="38"/>
  <c r="C8" i="38"/>
  <c r="H7" i="38"/>
  <c r="G7" i="38"/>
  <c r="F7" i="38"/>
  <c r="E7" i="38"/>
  <c r="D7" i="38"/>
  <c r="C7" i="38"/>
  <c r="H6" i="38"/>
  <c r="G6" i="38"/>
  <c r="F6" i="38"/>
  <c r="E6" i="38"/>
  <c r="D6" i="38"/>
  <c r="C6" i="38"/>
  <c r="H5" i="38"/>
  <c r="G5" i="38"/>
  <c r="F5" i="38"/>
  <c r="E5" i="38"/>
  <c r="D5" i="38"/>
  <c r="C5" i="38"/>
  <c r="H4" i="38"/>
  <c r="G4" i="38"/>
  <c r="F4" i="38"/>
  <c r="E4" i="38"/>
  <c r="D4" i="38"/>
  <c r="C4" i="38"/>
  <c r="AH18" i="38" l="1" a="1"/>
  <c r="AH18" i="38" s="1"/>
  <c r="G28" i="39"/>
  <c r="C83" i="52"/>
  <c r="J83" i="52" s="1"/>
  <c r="F25" i="39"/>
  <c r="C79" i="52"/>
  <c r="J79" i="52" s="1"/>
  <c r="C20" i="39"/>
  <c r="C67" i="52"/>
  <c r="J67" i="52" s="1"/>
  <c r="H24" i="39"/>
  <c r="C87" i="52"/>
  <c r="J87" i="52" s="1"/>
  <c r="D19" i="39"/>
  <c r="C71" i="52"/>
  <c r="J71" i="52" s="1"/>
  <c r="E28" i="39"/>
  <c r="C75" i="52"/>
  <c r="J75" i="52" s="1"/>
  <c r="E7" i="54"/>
  <c r="B19" i="4"/>
  <c r="E7" i="48"/>
  <c r="B23" i="4"/>
  <c r="F23" i="4" s="1"/>
  <c r="B27" i="4"/>
  <c r="E8" i="48"/>
  <c r="B31" i="4"/>
  <c r="E9" i="48"/>
  <c r="C28" i="39"/>
  <c r="C22" i="39"/>
  <c r="C30" i="39"/>
  <c r="C27" i="39"/>
  <c r="C25" i="39"/>
  <c r="G27" i="39"/>
  <c r="G22" i="39"/>
  <c r="G30" i="39"/>
  <c r="G20" i="39"/>
  <c r="G19" i="39"/>
  <c r="F20" i="39"/>
  <c r="F27" i="39"/>
  <c r="F30" i="39"/>
  <c r="F22" i="39"/>
  <c r="C29" i="39"/>
  <c r="C21" i="39"/>
  <c r="C24" i="39"/>
  <c r="G21" i="39"/>
  <c r="G29" i="39"/>
  <c r="G23" i="39"/>
  <c r="G24" i="39"/>
  <c r="G26" i="39"/>
  <c r="C19" i="39"/>
  <c r="C26" i="39"/>
  <c r="F24" i="39"/>
  <c r="F26" i="39"/>
  <c r="F21" i="39"/>
  <c r="F29" i="39"/>
  <c r="F28" i="39"/>
  <c r="F19" i="39"/>
  <c r="H26" i="39"/>
  <c r="H23" i="39"/>
  <c r="H29" i="39"/>
  <c r="H21" i="39"/>
  <c r="H20" i="39"/>
  <c r="H30" i="39"/>
  <c r="E19" i="39"/>
  <c r="E21" i="39"/>
  <c r="E22" i="39"/>
  <c r="E30" i="39"/>
  <c r="E26" i="39"/>
  <c r="E24" i="39"/>
  <c r="E27" i="39"/>
  <c r="E20" i="39"/>
  <c r="E29" i="39"/>
  <c r="D24" i="39"/>
  <c r="D27" i="39"/>
  <c r="D25" i="39"/>
  <c r="D20" i="39"/>
  <c r="D30" i="39"/>
  <c r="D22" i="39"/>
  <c r="D29" i="39"/>
  <c r="D26" i="39"/>
  <c r="D28" i="39"/>
  <c r="D21" i="39"/>
  <c r="D23" i="39"/>
  <c r="H22" i="39"/>
  <c r="H27" i="39"/>
  <c r="H19" i="39"/>
  <c r="F23" i="39"/>
  <c r="H25" i="39"/>
  <c r="C23" i="39"/>
  <c r="E23" i="39"/>
  <c r="G25" i="39"/>
  <c r="H28" i="39"/>
  <c r="E25" i="39"/>
  <c r="G16" i="38"/>
  <c r="C16" i="38"/>
  <c r="D16" i="38"/>
  <c r="H16" i="38"/>
  <c r="E16" i="38"/>
  <c r="F16" i="38"/>
  <c r="C14" i="4" l="1"/>
  <c r="F31" i="4"/>
  <c r="C13" i="4"/>
  <c r="F27" i="4"/>
  <c r="C11" i="4"/>
  <c r="F19" i="4"/>
  <c r="F27" i="38"/>
  <c r="C105" i="52"/>
  <c r="J105" i="52" s="1"/>
  <c r="D20" i="38"/>
  <c r="C97" i="52"/>
  <c r="J97" i="52" s="1"/>
  <c r="E20" i="38"/>
  <c r="C101" i="52"/>
  <c r="J101" i="52" s="1"/>
  <c r="G26" i="38"/>
  <c r="C109" i="52"/>
  <c r="J109" i="52" s="1"/>
  <c r="H20" i="38"/>
  <c r="C113" i="52"/>
  <c r="J113" i="52" s="1"/>
  <c r="C28" i="38"/>
  <c r="C93" i="52"/>
  <c r="J93" i="52" s="1"/>
  <c r="C21" i="38"/>
  <c r="C12" i="4"/>
  <c r="C26" i="38"/>
  <c r="C30" i="38"/>
  <c r="G23" i="38"/>
  <c r="G19" i="38"/>
  <c r="G25" i="38"/>
  <c r="G20" i="38"/>
  <c r="G28" i="38"/>
  <c r="G27" i="38"/>
  <c r="H24" i="38"/>
  <c r="D24" i="38"/>
  <c r="H22" i="38"/>
  <c r="H21" i="38"/>
  <c r="F25" i="38"/>
  <c r="F30" i="38"/>
  <c r="E22" i="38"/>
  <c r="E27" i="38"/>
  <c r="C25" i="38"/>
  <c r="G30" i="38"/>
  <c r="G22" i="38"/>
  <c r="G21" i="38"/>
  <c r="G24" i="38"/>
  <c r="G29" i="38"/>
  <c r="F22" i="38"/>
  <c r="E24" i="38"/>
  <c r="D19" i="38"/>
  <c r="F24" i="38"/>
  <c r="E21" i="38"/>
  <c r="F19" i="38"/>
  <c r="C27" i="38"/>
  <c r="H29" i="38"/>
  <c r="C24" i="38"/>
  <c r="D21" i="38"/>
  <c r="D28" i="38"/>
  <c r="H26" i="38"/>
  <c r="C20" i="38"/>
  <c r="C29" i="38"/>
  <c r="C23" i="38"/>
  <c r="D26" i="38"/>
  <c r="H30" i="38"/>
  <c r="D30" i="38"/>
  <c r="E25" i="38"/>
  <c r="D23" i="38"/>
  <c r="H23" i="38"/>
  <c r="E23" i="38"/>
  <c r="E28" i="38"/>
  <c r="D22" i="38"/>
  <c r="F26" i="38"/>
  <c r="F23" i="38"/>
  <c r="F29" i="38"/>
  <c r="F21" i="38"/>
  <c r="F20" i="38"/>
  <c r="H19" i="38"/>
  <c r="H28" i="38"/>
  <c r="C22" i="38"/>
  <c r="E29" i="38"/>
  <c r="E19" i="38"/>
  <c r="H27" i="38"/>
  <c r="H25" i="38"/>
  <c r="E30" i="38"/>
  <c r="D27" i="38"/>
  <c r="C19" i="38"/>
  <c r="D25" i="38"/>
  <c r="D29" i="38"/>
  <c r="F28" i="38"/>
  <c r="E26" i="38"/>
  <c r="D6" i="30"/>
  <c r="H13" i="34" l="1"/>
  <c r="G13" i="34"/>
  <c r="F14" i="34"/>
  <c r="D8" i="34"/>
  <c r="C15" i="34"/>
  <c r="F9" i="34" l="1"/>
  <c r="C5" i="34"/>
  <c r="D5" i="34"/>
  <c r="E4" i="34"/>
  <c r="E6" i="34"/>
  <c r="D15" i="34"/>
  <c r="E10" i="34"/>
  <c r="F8" i="34"/>
  <c r="E8" i="34"/>
  <c r="F11" i="34"/>
  <c r="H11" i="34"/>
  <c r="G11" i="34"/>
  <c r="H14" i="34"/>
  <c r="C8" i="34"/>
  <c r="D11" i="34"/>
  <c r="E14" i="34"/>
  <c r="F12" i="34"/>
  <c r="D14" i="34"/>
  <c r="H10" i="35"/>
  <c r="G7" i="35"/>
  <c r="G5" i="35"/>
  <c r="H5" i="35"/>
  <c r="H13" i="35"/>
  <c r="H7" i="35"/>
  <c r="G10" i="35"/>
  <c r="F5" i="35"/>
  <c r="F7" i="35"/>
  <c r="E7" i="35"/>
  <c r="E5" i="35"/>
  <c r="D9" i="35"/>
  <c r="D5" i="35"/>
  <c r="D7" i="35"/>
  <c r="D12" i="35"/>
  <c r="E15" i="35"/>
  <c r="F15" i="35"/>
  <c r="F12" i="35"/>
  <c r="D4" i="35"/>
  <c r="D15" i="35"/>
  <c r="G4" i="35"/>
  <c r="E9" i="35"/>
  <c r="D6" i="35"/>
  <c r="F9" i="35"/>
  <c r="G12" i="35"/>
  <c r="E6" i="35"/>
  <c r="G9" i="35"/>
  <c r="H12" i="35"/>
  <c r="F6" i="35"/>
  <c r="H9" i="35"/>
  <c r="G6" i="35"/>
  <c r="D14" i="35"/>
  <c r="H6" i="35"/>
  <c r="D11" i="35"/>
  <c r="E14" i="35"/>
  <c r="D8" i="35"/>
  <c r="E11" i="35"/>
  <c r="F14" i="35"/>
  <c r="E8" i="35"/>
  <c r="F11" i="35"/>
  <c r="G14" i="35"/>
  <c r="F8" i="35"/>
  <c r="G11" i="35"/>
  <c r="H14" i="35"/>
  <c r="E4" i="35"/>
  <c r="F4" i="35"/>
  <c r="E12" i="35"/>
  <c r="G15" i="35"/>
  <c r="H4" i="35"/>
  <c r="H15" i="35"/>
  <c r="G8" i="35"/>
  <c r="H11" i="35"/>
  <c r="H8" i="35"/>
  <c r="D13" i="35"/>
  <c r="D10" i="35"/>
  <c r="E13" i="35"/>
  <c r="E10" i="35"/>
  <c r="F13" i="35"/>
  <c r="F10" i="35"/>
  <c r="G13" i="35"/>
  <c r="E11" i="34"/>
  <c r="E5" i="34"/>
  <c r="D13" i="34"/>
  <c r="D7" i="34"/>
  <c r="E15" i="34"/>
  <c r="C7" i="34"/>
  <c r="F13" i="34"/>
  <c r="E7" i="34"/>
  <c r="F7" i="34"/>
  <c r="C4" i="34"/>
  <c r="D4" i="34"/>
  <c r="C12" i="34"/>
  <c r="F4" i="34"/>
  <c r="D9" i="34"/>
  <c r="E12" i="34"/>
  <c r="F15" i="34"/>
  <c r="C13" i="34"/>
  <c r="F5" i="34"/>
  <c r="D10" i="34"/>
  <c r="H10" i="34"/>
  <c r="H7" i="34"/>
  <c r="C9" i="34"/>
  <c r="D12" i="34"/>
  <c r="G4" i="34"/>
  <c r="C6" i="34"/>
  <c r="E9" i="34"/>
  <c r="G15" i="34"/>
  <c r="H5" i="34"/>
  <c r="F10" i="34"/>
  <c r="G10" i="34"/>
  <c r="G7" i="34"/>
  <c r="H4" i="34"/>
  <c r="D6" i="34"/>
  <c r="G12" i="34"/>
  <c r="H15" i="34"/>
  <c r="H12" i="34"/>
  <c r="G8" i="34"/>
  <c r="C10" i="34"/>
  <c r="G5" i="34"/>
  <c r="H9" i="34"/>
  <c r="G14" i="34"/>
  <c r="H8" i="34"/>
  <c r="E13" i="34"/>
  <c r="G9" i="34"/>
  <c r="F6" i="34"/>
  <c r="C14" i="34"/>
  <c r="G6" i="34"/>
  <c r="C11" i="34"/>
  <c r="H6" i="34"/>
  <c r="H9" i="32" l="1"/>
  <c r="H16" i="35"/>
  <c r="H19" i="35" s="1"/>
  <c r="F16" i="35"/>
  <c r="F28" i="35" s="1"/>
  <c r="G16" i="35"/>
  <c r="G21" i="35" s="1"/>
  <c r="E16" i="35"/>
  <c r="E25" i="35" s="1"/>
  <c r="D16" i="35"/>
  <c r="D28" i="35" s="1"/>
  <c r="H16" i="34"/>
  <c r="D16" i="34"/>
  <c r="D19" i="34" s="1"/>
  <c r="G16" i="34"/>
  <c r="G22" i="34" s="1"/>
  <c r="E16" i="34"/>
  <c r="F16" i="34"/>
  <c r="C16" i="34"/>
  <c r="C19" i="34" s="1"/>
  <c r="F25" i="34"/>
  <c r="F21" i="34"/>
  <c r="G9" i="32"/>
  <c r="C13" i="32"/>
  <c r="C14" i="32"/>
  <c r="D9" i="32"/>
  <c r="D12" i="32"/>
  <c r="D15" i="32"/>
  <c r="D4" i="32"/>
  <c r="D7" i="32"/>
  <c r="D10" i="32"/>
  <c r="D13" i="32"/>
  <c r="D5" i="32"/>
  <c r="E9" i="32"/>
  <c r="E12" i="32"/>
  <c r="E15" i="32"/>
  <c r="E4" i="32"/>
  <c r="E7" i="32"/>
  <c r="E10" i="32"/>
  <c r="E13" i="32"/>
  <c r="F12" i="32"/>
  <c r="F15" i="32"/>
  <c r="F4" i="32"/>
  <c r="F7" i="32"/>
  <c r="F10" i="32"/>
  <c r="F13" i="32"/>
  <c r="F5" i="32"/>
  <c r="F8" i="32"/>
  <c r="G15" i="32"/>
  <c r="G4" i="32"/>
  <c r="G7" i="32"/>
  <c r="G10" i="32"/>
  <c r="G13" i="32"/>
  <c r="G5" i="32"/>
  <c r="G8" i="32"/>
  <c r="G11" i="32"/>
  <c r="D14" i="32"/>
  <c r="H7" i="32"/>
  <c r="H10" i="32"/>
  <c r="H13" i="32"/>
  <c r="H5" i="32"/>
  <c r="H11" i="32"/>
  <c r="H14" i="32"/>
  <c r="E14" i="32"/>
  <c r="E5" i="32"/>
  <c r="F14" i="32"/>
  <c r="G12" i="32"/>
  <c r="G14" i="32"/>
  <c r="H12" i="32"/>
  <c r="C8" i="32"/>
  <c r="D8" i="32"/>
  <c r="E8" i="32"/>
  <c r="D6" i="32"/>
  <c r="H8" i="32"/>
  <c r="E6" i="32"/>
  <c r="H15" i="32"/>
  <c r="F6" i="32"/>
  <c r="G6" i="32"/>
  <c r="C11" i="32"/>
  <c r="H6" i="32"/>
  <c r="D11" i="32"/>
  <c r="E11" i="32"/>
  <c r="H4" i="32"/>
  <c r="F11" i="32"/>
  <c r="C6" i="32"/>
  <c r="C9" i="32"/>
  <c r="C12" i="32"/>
  <c r="C15" i="32"/>
  <c r="C4" i="32"/>
  <c r="C7" i="32"/>
  <c r="C10" i="32"/>
  <c r="C5" i="32"/>
  <c r="F9" i="32"/>
  <c r="D25" i="34" l="1"/>
  <c r="I119" i="50"/>
  <c r="C119" i="50"/>
  <c r="C28" i="34"/>
  <c r="I115" i="50"/>
  <c r="C115" i="50"/>
  <c r="F20" i="34"/>
  <c r="I127" i="50"/>
  <c r="C127" i="50"/>
  <c r="I123" i="50"/>
  <c r="C123" i="50"/>
  <c r="H20" i="34"/>
  <c r="I135" i="50"/>
  <c r="C135" i="50"/>
  <c r="G25" i="34"/>
  <c r="I131" i="50"/>
  <c r="C131" i="50"/>
  <c r="F21" i="35"/>
  <c r="E21" i="35"/>
  <c r="C29" i="34"/>
  <c r="C21" i="34"/>
  <c r="C22" i="34"/>
  <c r="G20" i="34"/>
  <c r="H23" i="34"/>
  <c r="G29" i="34"/>
  <c r="G27" i="34"/>
  <c r="G21" i="34"/>
  <c r="G30" i="34"/>
  <c r="C25" i="34"/>
  <c r="F19" i="34"/>
  <c r="H25" i="34"/>
  <c r="H22" i="34"/>
  <c r="G24" i="34"/>
  <c r="H21" i="34"/>
  <c r="F28" i="34"/>
  <c r="H24" i="34"/>
  <c r="F22" i="34"/>
  <c r="C26" i="34"/>
  <c r="F30" i="34"/>
  <c r="H23" i="35"/>
  <c r="F29" i="35"/>
  <c r="F24" i="35"/>
  <c r="F26" i="35"/>
  <c r="F25" i="35"/>
  <c r="H30" i="35"/>
  <c r="F27" i="35"/>
  <c r="F19" i="35"/>
  <c r="F30" i="35"/>
  <c r="F23" i="35"/>
  <c r="E27" i="35"/>
  <c r="E30" i="35"/>
  <c r="E23" i="35"/>
  <c r="E28" i="35"/>
  <c r="E29" i="35"/>
  <c r="E26" i="35"/>
  <c r="E24" i="35"/>
  <c r="D30" i="35"/>
  <c r="D29" i="35"/>
  <c r="D21" i="35"/>
  <c r="D26" i="35"/>
  <c r="D19" i="35"/>
  <c r="D23" i="35"/>
  <c r="G19" i="35"/>
  <c r="D25" i="35"/>
  <c r="G28" i="35"/>
  <c r="G29" i="35"/>
  <c r="H24" i="35"/>
  <c r="G24" i="35"/>
  <c r="G25" i="35"/>
  <c r="G22" i="35"/>
  <c r="G20" i="35"/>
  <c r="G27" i="35"/>
  <c r="H26" i="35"/>
  <c r="H27" i="35"/>
  <c r="H29" i="35"/>
  <c r="G26" i="35"/>
  <c r="E22" i="35"/>
  <c r="E20" i="35"/>
  <c r="E19" i="35"/>
  <c r="F20" i="35"/>
  <c r="F22" i="35"/>
  <c r="H21" i="35"/>
  <c r="G23" i="35"/>
  <c r="D20" i="35"/>
  <c r="D24" i="35"/>
  <c r="D27" i="35"/>
  <c r="D22" i="35"/>
  <c r="G30" i="35"/>
  <c r="H25" i="35"/>
  <c r="H28" i="35"/>
  <c r="H20" i="35"/>
  <c r="H22" i="35"/>
  <c r="E19" i="34"/>
  <c r="E29" i="34"/>
  <c r="E25" i="34"/>
  <c r="E23" i="34"/>
  <c r="E21" i="34"/>
  <c r="E28" i="34"/>
  <c r="E24" i="34"/>
  <c r="E22" i="34"/>
  <c r="E26" i="34"/>
  <c r="C20" i="34"/>
  <c r="C30" i="34"/>
  <c r="C23" i="34"/>
  <c r="D23" i="34"/>
  <c r="D29" i="34"/>
  <c r="D26" i="34"/>
  <c r="D20" i="34"/>
  <c r="D30" i="34"/>
  <c r="H29" i="34"/>
  <c r="H26" i="34"/>
  <c r="H28" i="34"/>
  <c r="H19" i="34"/>
  <c r="D28" i="34"/>
  <c r="D21" i="34"/>
  <c r="C27" i="34"/>
  <c r="D27" i="34"/>
  <c r="D22" i="34"/>
  <c r="H30" i="34"/>
  <c r="F29" i="34"/>
  <c r="F27" i="34"/>
  <c r="F24" i="34"/>
  <c r="F26" i="34"/>
  <c r="F23" i="34"/>
  <c r="G28" i="34"/>
  <c r="G26" i="34"/>
  <c r="E20" i="34"/>
  <c r="H27" i="34"/>
  <c r="D24" i="34"/>
  <c r="G19" i="34"/>
  <c r="C24" i="34"/>
  <c r="G23" i="34"/>
  <c r="E27" i="34"/>
  <c r="E30" i="34"/>
  <c r="E16" i="32"/>
  <c r="H16" i="32"/>
  <c r="F16" i="32"/>
  <c r="G16" i="32"/>
  <c r="C16" i="32"/>
  <c r="D16" i="32"/>
  <c r="D24" i="32" l="1"/>
  <c r="C45" i="52"/>
  <c r="J45" i="52" s="1"/>
  <c r="C24" i="32"/>
  <c r="C41" i="52"/>
  <c r="J41" i="52" s="1"/>
  <c r="G24" i="32"/>
  <c r="C57" i="52"/>
  <c r="J57" i="52" s="1"/>
  <c r="F21" i="32"/>
  <c r="C53" i="52"/>
  <c r="J53" i="52" s="1"/>
  <c r="H24" i="32"/>
  <c r="C61" i="52"/>
  <c r="J61" i="52" s="1"/>
  <c r="E22" i="32"/>
  <c r="C49" i="52"/>
  <c r="J49" i="52" s="1"/>
  <c r="D7" i="30"/>
  <c r="D8" i="30"/>
  <c r="H25" i="32"/>
  <c r="H28" i="32"/>
  <c r="H29" i="32"/>
  <c r="H21" i="32"/>
  <c r="H20" i="32"/>
  <c r="H23" i="32"/>
  <c r="E30" i="32"/>
  <c r="E25" i="32"/>
  <c r="E28" i="32"/>
  <c r="E26" i="32"/>
  <c r="E29" i="32"/>
  <c r="G29" i="32"/>
  <c r="G21" i="32"/>
  <c r="C27" i="32"/>
  <c r="D22" i="32"/>
  <c r="D26" i="32"/>
  <c r="D28" i="32"/>
  <c r="D23" i="32"/>
  <c r="D30" i="32"/>
  <c r="D20" i="32"/>
  <c r="C22" i="32"/>
  <c r="C25" i="32"/>
  <c r="G22" i="32"/>
  <c r="G25" i="32"/>
  <c r="G23" i="32"/>
  <c r="G20" i="32"/>
  <c r="G27" i="32"/>
  <c r="F22" i="32"/>
  <c r="F26" i="32"/>
  <c r="F25" i="32"/>
  <c r="F20" i="32"/>
  <c r="F24" i="32"/>
  <c r="F23" i="32"/>
  <c r="E20" i="32"/>
  <c r="D19" i="32"/>
  <c r="D21" i="32"/>
  <c r="D27" i="32"/>
  <c r="D25" i="32"/>
  <c r="C26" i="32"/>
  <c r="C21" i="32"/>
  <c r="C30" i="32"/>
  <c r="E23" i="32"/>
  <c r="F27" i="32"/>
  <c r="F28" i="32"/>
  <c r="C20" i="32"/>
  <c r="F29" i="32"/>
  <c r="E24" i="32"/>
  <c r="G30" i="32"/>
  <c r="G28" i="32"/>
  <c r="F30" i="32"/>
  <c r="H27" i="32"/>
  <c r="H26" i="32"/>
  <c r="E27" i="32"/>
  <c r="C28" i="32"/>
  <c r="C29" i="32"/>
  <c r="C19" i="32"/>
  <c r="F19" i="32"/>
  <c r="E21" i="32"/>
  <c r="E19" i="32"/>
  <c r="G19" i="32"/>
  <c r="G26" i="32"/>
  <c r="C23" i="32"/>
  <c r="H30" i="32"/>
  <c r="H19" i="32"/>
  <c r="D29" i="32"/>
  <c r="H22" i="32"/>
  <c r="E14" i="28"/>
  <c r="D10" i="22"/>
  <c r="E10" i="22"/>
  <c r="F10" i="22"/>
  <c r="G10" i="22"/>
  <c r="H10" i="22"/>
  <c r="C10" i="22"/>
  <c r="D9" i="30"/>
  <c r="F11" i="28"/>
  <c r="C12" i="28"/>
  <c r="F15" i="28"/>
  <c r="G15" i="28"/>
  <c r="F4" i="28"/>
  <c r="C14" i="28"/>
  <c r="E11" i="28"/>
  <c r="G12" i="28"/>
  <c r="F12" i="28"/>
  <c r="E9" i="28"/>
  <c r="F7" i="28"/>
  <c r="E4" i="28"/>
  <c r="D13" i="28"/>
  <c r="E12" i="28"/>
  <c r="D14" i="28"/>
  <c r="F9" i="28"/>
  <c r="F8" i="28"/>
  <c r="C5" i="28"/>
  <c r="G8" i="28"/>
  <c r="C10" i="28"/>
  <c r="G13" i="28"/>
  <c r="C15" i="28"/>
  <c r="D5" i="28"/>
  <c r="D10" i="28"/>
  <c r="D15" i="28"/>
  <c r="F14" i="28"/>
  <c r="C11" i="28"/>
  <c r="C8" i="28"/>
  <c r="C13" i="28"/>
  <c r="D8" i="28"/>
  <c r="E13" i="28"/>
  <c r="E15" i="28"/>
  <c r="F10" i="28"/>
  <c r="G5" i="28"/>
  <c r="C7" i="28"/>
  <c r="G10" i="28"/>
  <c r="G4" i="28"/>
  <c r="G9" i="28"/>
  <c r="D11" i="28"/>
  <c r="G11" i="28"/>
  <c r="F13" i="28"/>
  <c r="F5" i="28"/>
  <c r="D7" i="28"/>
  <c r="D12" i="28"/>
  <c r="G14" i="28"/>
  <c r="E8" i="28"/>
  <c r="E5" i="28"/>
  <c r="E10" i="28"/>
  <c r="E7" i="28"/>
  <c r="C4" i="28"/>
  <c r="G7" i="28"/>
  <c r="C9" i="28"/>
  <c r="D4" i="28"/>
  <c r="D9" i="28"/>
  <c r="E4" i="22"/>
  <c r="F4" i="22"/>
  <c r="D6" i="22"/>
  <c r="C14" i="22"/>
  <c r="E11" i="22"/>
  <c r="E9" i="22"/>
  <c r="F9" i="22"/>
  <c r="F6" i="22"/>
  <c r="E12" i="22"/>
  <c r="E14" i="22"/>
  <c r="F12" i="22"/>
  <c r="F14" i="22"/>
  <c r="G14" i="22"/>
  <c r="G12" i="22"/>
  <c r="C11" i="22"/>
  <c r="H12" i="22"/>
  <c r="H15" i="22"/>
  <c r="D14" i="22"/>
  <c r="C6" i="22"/>
  <c r="H9" i="22"/>
  <c r="E6" i="22"/>
  <c r="H6" i="22"/>
  <c r="E8" i="22"/>
  <c r="F8" i="22"/>
  <c r="F13" i="22"/>
  <c r="C5" i="22"/>
  <c r="G8" i="22"/>
  <c r="G13" i="22"/>
  <c r="C15" i="22"/>
  <c r="G9" i="22"/>
  <c r="D11" i="22"/>
  <c r="F11" i="22"/>
  <c r="C8" i="22"/>
  <c r="G11" i="22"/>
  <c r="H11" i="22"/>
  <c r="D13" i="22"/>
  <c r="E13" i="22"/>
  <c r="D5" i="22"/>
  <c r="H8" i="22"/>
  <c r="H13" i="22"/>
  <c r="D15" i="22"/>
  <c r="G6" i="22"/>
  <c r="D8" i="22"/>
  <c r="E5" i="22"/>
  <c r="E15" i="22"/>
  <c r="F5" i="22"/>
  <c r="F15" i="22"/>
  <c r="G5" i="22"/>
  <c r="C7" i="22"/>
  <c r="C12" i="22"/>
  <c r="G15" i="22"/>
  <c r="G4" i="22"/>
  <c r="H4" i="22"/>
  <c r="H14" i="22"/>
  <c r="C13" i="22"/>
  <c r="H5" i="22"/>
  <c r="D7" i="22"/>
  <c r="D12" i="22"/>
  <c r="E7" i="22"/>
  <c r="F7" i="22"/>
  <c r="C4" i="22"/>
  <c r="G7" i="22"/>
  <c r="C9" i="22"/>
  <c r="D4" i="22"/>
  <c r="H7" i="22"/>
  <c r="D9" i="22"/>
  <c r="AH18" i="22" l="1" a="1"/>
  <c r="AH18" i="22" s="1"/>
  <c r="D10" i="30"/>
  <c r="F16" i="28"/>
  <c r="E16" i="28"/>
  <c r="C16" i="28"/>
  <c r="G16" i="28"/>
  <c r="D16" i="28"/>
  <c r="F16" i="22"/>
  <c r="E16" i="22"/>
  <c r="C16" i="22"/>
  <c r="H16" i="22"/>
  <c r="D16" i="22"/>
  <c r="G16" i="22"/>
  <c r="AE4" i="28" l="1" a="1"/>
  <c r="AE4" i="28" s="1"/>
  <c r="AE9" i="28" a="1"/>
  <c r="AE9" i="28" s="1"/>
  <c r="AE5" i="28" a="1"/>
  <c r="AE5" i="28" s="1"/>
  <c r="AE6" i="28" a="1"/>
  <c r="AE6" i="28" s="1"/>
  <c r="AE10" i="28" a="1"/>
  <c r="AE10" i="28" s="1"/>
  <c r="AE7" i="28" a="1"/>
  <c r="AE7" i="28" s="1"/>
  <c r="E29" i="28"/>
  <c r="C23" i="52"/>
  <c r="J23" i="52" s="1"/>
  <c r="G29" i="28"/>
  <c r="C31" i="52"/>
  <c r="J31" i="52" s="1"/>
  <c r="C28" i="28"/>
  <c r="C15" i="52"/>
  <c r="J15" i="52" s="1"/>
  <c r="F27" i="28"/>
  <c r="C27" i="52"/>
  <c r="J27" i="52" s="1"/>
  <c r="D21" i="28"/>
  <c r="C19" i="52"/>
  <c r="J19" i="52" s="1"/>
  <c r="D23" i="22"/>
  <c r="I67" i="50"/>
  <c r="C67" i="50"/>
  <c r="C71" i="50"/>
  <c r="I71" i="50"/>
  <c r="G28" i="22"/>
  <c r="I79" i="50"/>
  <c r="C79" i="50"/>
  <c r="H30" i="22"/>
  <c r="C83" i="50"/>
  <c r="I83" i="50"/>
  <c r="F29" i="22"/>
  <c r="C75" i="50"/>
  <c r="I75" i="50"/>
  <c r="C26" i="22"/>
  <c r="I63" i="50"/>
  <c r="C63" i="50"/>
  <c r="C20" i="28"/>
  <c r="C23" i="28"/>
  <c r="F22" i="28"/>
  <c r="F26" i="28"/>
  <c r="E22" i="28"/>
  <c r="E21" i="28"/>
  <c r="F30" i="28"/>
  <c r="F20" i="28"/>
  <c r="F21" i="28"/>
  <c r="F24" i="28"/>
  <c r="F19" i="28"/>
  <c r="F29" i="28"/>
  <c r="F23" i="28"/>
  <c r="F28" i="28"/>
  <c r="F25" i="28"/>
  <c r="E27" i="28"/>
  <c r="E20" i="28"/>
  <c r="E26" i="28"/>
  <c r="E19" i="28"/>
  <c r="E30" i="28"/>
  <c r="E25" i="28"/>
  <c r="E24" i="28"/>
  <c r="E28" i="28"/>
  <c r="C30" i="28"/>
  <c r="C24" i="28"/>
  <c r="C22" i="28"/>
  <c r="C26" i="28"/>
  <c r="D28" i="28"/>
  <c r="D26" i="28"/>
  <c r="D24" i="28"/>
  <c r="D30" i="28"/>
  <c r="D29" i="28"/>
  <c r="D20" i="28"/>
  <c r="D27" i="28"/>
  <c r="G23" i="28"/>
  <c r="G22" i="28"/>
  <c r="G27" i="28"/>
  <c r="G25" i="28"/>
  <c r="G30" i="28"/>
  <c r="D23" i="28"/>
  <c r="G21" i="28"/>
  <c r="C27" i="28"/>
  <c r="C21" i="28"/>
  <c r="G26" i="28"/>
  <c r="C25" i="28"/>
  <c r="C19" i="28"/>
  <c r="C29" i="28"/>
  <c r="G20" i="28"/>
  <c r="E23" i="28"/>
  <c r="D25" i="28"/>
  <c r="D22" i="28"/>
  <c r="D19" i="28"/>
  <c r="G19" i="28"/>
  <c r="G24" i="28"/>
  <c r="G28" i="28"/>
  <c r="F21" i="22"/>
  <c r="F20" i="22"/>
  <c r="G25" i="22"/>
  <c r="E29" i="22"/>
  <c r="E25" i="22"/>
  <c r="F22" i="22"/>
  <c r="H26" i="22"/>
  <c r="F25" i="22"/>
  <c r="H25" i="22"/>
  <c r="D30" i="22"/>
  <c r="D25" i="22"/>
  <c r="F24" i="22"/>
  <c r="C25" i="22"/>
  <c r="H24" i="22"/>
  <c r="H23" i="22"/>
  <c r="F19" i="22"/>
  <c r="F23" i="22"/>
  <c r="D27" i="22"/>
  <c r="F28" i="22"/>
  <c r="D26" i="22"/>
  <c r="D24" i="22"/>
  <c r="F26" i="22"/>
  <c r="H27" i="22"/>
  <c r="D28" i="22"/>
  <c r="D29" i="22"/>
  <c r="D20" i="22"/>
  <c r="H29" i="22"/>
  <c r="H20" i="22"/>
  <c r="H21" i="22"/>
  <c r="D19" i="22"/>
  <c r="H28" i="22"/>
  <c r="F27" i="22"/>
  <c r="D22" i="22"/>
  <c r="F30" i="22"/>
  <c r="D21" i="22"/>
  <c r="H22" i="22"/>
  <c r="H19" i="22"/>
  <c r="G24" i="22"/>
  <c r="G21" i="22"/>
  <c r="G23" i="22"/>
  <c r="G19" i="22"/>
  <c r="G22" i="22"/>
  <c r="G27" i="22"/>
  <c r="G26" i="22"/>
  <c r="G29" i="22"/>
  <c r="G30" i="22"/>
  <c r="G20" i="22"/>
  <c r="E28" i="22"/>
  <c r="E26" i="22"/>
  <c r="E21" i="22"/>
  <c r="E20" i="22"/>
  <c r="E19" i="22"/>
  <c r="E23" i="22"/>
  <c r="E24" i="22"/>
  <c r="E30" i="22"/>
  <c r="E22" i="22"/>
  <c r="E27" i="22"/>
  <c r="C29" i="22"/>
  <c r="C28" i="22"/>
  <c r="C30" i="22"/>
  <c r="C23" i="22"/>
  <c r="C24" i="22"/>
  <c r="C27" i="22"/>
  <c r="C21" i="22"/>
  <c r="C19" i="22"/>
  <c r="C20" i="22"/>
  <c r="C22" i="22"/>
  <c r="AE28" i="28" l="1" a="1"/>
  <c r="AE28" i="28" s="1"/>
  <c r="AE22" i="28" a="1"/>
  <c r="AE22" i="28" s="1"/>
  <c r="AE25" i="28" a="1"/>
  <c r="AE25" i="28" s="1"/>
  <c r="AE24" i="28" a="1"/>
  <c r="AE24" i="28" s="1"/>
  <c r="AE15" i="28" a="1"/>
  <c r="AE15" i="28" s="1"/>
  <c r="AE27" i="28" a="1"/>
  <c r="AE27" i="28" s="1"/>
  <c r="H5" i="28"/>
  <c r="AE29" i="28" a="1"/>
  <c r="AE29" i="28" s="1"/>
  <c r="H14" i="28"/>
  <c r="AE30" i="28" a="1"/>
  <c r="AE30" i="28" s="1"/>
  <c r="AE21" i="28" a="1"/>
  <c r="AE21" i="28" s="1"/>
  <c r="AE20" i="28" a="1"/>
  <c r="AE20" i="28" s="1"/>
  <c r="AE16" i="28" a="1"/>
  <c r="AE16" i="28" s="1"/>
  <c r="AE17" i="28" a="1"/>
  <c r="AE17" i="28" s="1"/>
  <c r="AE18" i="28" a="1"/>
  <c r="AE18" i="28" s="1"/>
  <c r="AE19" i="28" a="1"/>
  <c r="AE19" i="28" s="1"/>
  <c r="AE12" i="28" a="1"/>
  <c r="AE12" i="28" s="1"/>
  <c r="AE11" i="28" a="1"/>
  <c r="AE11" i="28" s="1"/>
  <c r="H4" i="28"/>
  <c r="AE13" i="28" a="1"/>
  <c r="AE13" i="28" s="1"/>
  <c r="AE8" i="28" a="1"/>
  <c r="AE8" i="28" s="1"/>
  <c r="AH18" i="13" a="1"/>
  <c r="AH18" i="13" s="1"/>
  <c r="H16" i="13"/>
  <c r="G16" i="13"/>
  <c r="F16" i="13"/>
  <c r="E16" i="13"/>
  <c r="D16" i="13"/>
  <c r="C16" i="13"/>
  <c r="H10" i="28" l="1"/>
  <c r="H6" i="28"/>
  <c r="H7" i="28"/>
  <c r="AE14" i="28" a="1"/>
  <c r="AE14" i="28" s="1"/>
  <c r="AE26" i="28" a="1"/>
  <c r="AE26" i="28" s="1"/>
  <c r="AE23" i="28" a="1"/>
  <c r="AE23" i="28" s="1"/>
  <c r="H9" i="28"/>
  <c r="H8" i="28"/>
  <c r="H12" i="28"/>
  <c r="S4" i="28" a="1"/>
  <c r="H11" i="28"/>
  <c r="H15" i="28"/>
  <c r="H13" i="28"/>
  <c r="C25" i="13"/>
  <c r="C11" i="50"/>
  <c r="I11" i="50"/>
  <c r="D22" i="13"/>
  <c r="C15" i="50"/>
  <c r="I15" i="50"/>
  <c r="E22" i="13"/>
  <c r="C19" i="50"/>
  <c r="I19" i="50"/>
  <c r="F24" i="13"/>
  <c r="C23" i="50"/>
  <c r="I23" i="50"/>
  <c r="G27" i="13"/>
  <c r="C27" i="50"/>
  <c r="I27" i="50"/>
  <c r="H27" i="13"/>
  <c r="C31" i="50"/>
  <c r="I31" i="50"/>
  <c r="G30" i="13"/>
  <c r="G20" i="13"/>
  <c r="G26" i="13"/>
  <c r="G22" i="13"/>
  <c r="G21" i="13"/>
  <c r="G23" i="13"/>
  <c r="F27" i="13"/>
  <c r="F25" i="13"/>
  <c r="F20" i="13"/>
  <c r="F30" i="13"/>
  <c r="F23" i="13"/>
  <c r="G19" i="13"/>
  <c r="C30" i="13"/>
  <c r="F26" i="13"/>
  <c r="C24" i="13"/>
  <c r="C20" i="13"/>
  <c r="C22" i="13"/>
  <c r="G29" i="13"/>
  <c r="D27" i="13"/>
  <c r="D24" i="13"/>
  <c r="D30" i="13"/>
  <c r="D25" i="13"/>
  <c r="C27" i="13"/>
  <c r="C28" i="13"/>
  <c r="H29" i="13"/>
  <c r="H22" i="13"/>
  <c r="H30" i="13"/>
  <c r="H20" i="13"/>
  <c r="H23" i="13"/>
  <c r="H26" i="13"/>
  <c r="H28" i="13"/>
  <c r="H24" i="13"/>
  <c r="H19" i="13"/>
  <c r="H25" i="13"/>
  <c r="H21" i="13"/>
  <c r="G24" i="13"/>
  <c r="G28" i="13"/>
  <c r="G25" i="13"/>
  <c r="F19" i="13"/>
  <c r="F21" i="13"/>
  <c r="F29" i="13"/>
  <c r="F28" i="13"/>
  <c r="F22" i="13"/>
  <c r="E24" i="13"/>
  <c r="E28" i="13"/>
  <c r="E30" i="13"/>
  <c r="E27" i="13"/>
  <c r="E23" i="13"/>
  <c r="E26" i="13"/>
  <c r="E20" i="13"/>
  <c r="E21" i="13"/>
  <c r="E25" i="13"/>
  <c r="E19" i="13"/>
  <c r="E29" i="13"/>
  <c r="D20" i="13"/>
  <c r="D19" i="13"/>
  <c r="D29" i="13"/>
  <c r="D23" i="13"/>
  <c r="D26" i="13"/>
  <c r="D28" i="13"/>
  <c r="D21" i="13"/>
  <c r="C19" i="13"/>
  <c r="C21" i="13"/>
  <c r="C23" i="13"/>
  <c r="C26" i="13"/>
  <c r="C29" i="13"/>
  <c r="J36" i="52" l="1"/>
  <c r="AH18" i="28" a="1"/>
  <c r="AH18" i="28" s="1"/>
  <c r="H16" i="28"/>
  <c r="H27" i="28" s="1"/>
  <c r="C24" i="52"/>
  <c r="S4" i="28"/>
  <c r="C20" i="52"/>
  <c r="C36" i="52"/>
  <c r="C28" i="52"/>
  <c r="C32" i="52"/>
  <c r="C13" i="35"/>
  <c r="C12" i="35"/>
  <c r="C16" i="52" l="1"/>
  <c r="C35" i="52"/>
  <c r="J35" i="52" s="1"/>
  <c r="H20" i="28"/>
  <c r="H29" i="28"/>
  <c r="H24" i="28"/>
  <c r="H23" i="28"/>
  <c r="H19" i="28"/>
  <c r="H25" i="28"/>
  <c r="H21" i="28"/>
  <c r="H22" i="28"/>
  <c r="H26" i="28"/>
  <c r="H30" i="28"/>
  <c r="H28" i="28"/>
  <c r="C11" i="35"/>
  <c r="C4" i="35"/>
  <c r="C14" i="35"/>
  <c r="C7" i="35"/>
  <c r="C5" i="35"/>
  <c r="C8" i="35"/>
  <c r="C15" i="35"/>
  <c r="C9" i="35"/>
  <c r="C6" i="35"/>
  <c r="C10" i="35"/>
  <c r="C16" i="35" l="1"/>
  <c r="C25" i="35"/>
  <c r="C21" i="35"/>
  <c r="C30" i="35"/>
  <c r="C20" i="35"/>
  <c r="C29" i="35"/>
  <c r="C26" i="35"/>
  <c r="C24" i="35"/>
  <c r="C27" i="35" l="1"/>
  <c r="C28" i="35"/>
  <c r="C19" i="35"/>
  <c r="C22" i="35"/>
  <c r="C23" i="35"/>
  <c r="C110" i="50" l="1"/>
  <c r="C106" i="50"/>
  <c r="C94" i="50"/>
  <c r="C98" i="50"/>
  <c r="C102" i="50"/>
  <c r="C109" i="50" l="1"/>
  <c r="I109" i="50"/>
  <c r="C93" i="50"/>
  <c r="I93" i="50"/>
  <c r="I97" i="50"/>
  <c r="C97" i="50"/>
  <c r="I105" i="50"/>
  <c r="C105" i="50"/>
  <c r="I101" i="50"/>
  <c r="C101" i="50"/>
  <c r="C90" i="50"/>
  <c r="I89" i="50"/>
  <c r="C89" i="50"/>
  <c r="AK16" i="38" l="1"/>
  <c r="AI16" i="38"/>
  <c r="AL16" i="38"/>
  <c r="AH16" i="38"/>
  <c r="AJ16" i="38"/>
  <c r="AM16" i="38"/>
  <c r="AH1" i="38"/>
  <c r="AJ1" i="38"/>
  <c r="AK1" i="38"/>
  <c r="AL1" i="38"/>
  <c r="AI1" i="38"/>
  <c r="AM1" i="38"/>
  <c r="AO3" i="38" a="1"/>
  <c r="AU13" i="38" s="1"/>
  <c r="AS13" i="38" l="1"/>
  <c r="AQ14" i="38"/>
  <c r="AU12" i="38"/>
  <c r="AX16" i="38"/>
  <c r="AX12" i="38"/>
  <c r="AR16" i="38"/>
  <c r="AR15" i="38"/>
  <c r="AO3" i="38"/>
  <c r="BA14" i="38"/>
  <c r="AZ13" i="38"/>
  <c r="AV14" i="38"/>
  <c r="AS15" i="38"/>
  <c r="AY12" i="38"/>
  <c r="AX15" i="38"/>
  <c r="AR13" i="38"/>
  <c r="AP14" i="38"/>
  <c r="AT16" i="38"/>
  <c r="AY14" i="38"/>
  <c r="AW17" i="38"/>
  <c r="AX13" i="38"/>
  <c r="BA15" i="38"/>
  <c r="AS12" i="38"/>
  <c r="AP13" i="38"/>
  <c r="AY16" i="38"/>
  <c r="AT14" i="38"/>
  <c r="AW14" i="38"/>
  <c r="AY17" i="38"/>
  <c r="AT17" i="38"/>
  <c r="AT12" i="38"/>
  <c r="AR17" i="38"/>
  <c r="AX17" i="38"/>
  <c r="AZ17" i="38"/>
  <c r="BA16" i="38"/>
  <c r="AR14" i="38"/>
  <c r="AQ16" i="38"/>
  <c r="AX14" i="38"/>
  <c r="AP16" i="38"/>
  <c r="BA12" i="38"/>
  <c r="AT13" i="38"/>
  <c r="AQ12" i="38"/>
  <c r="AZ16" i="38"/>
  <c r="AW12" i="38"/>
  <c r="AY13" i="38"/>
  <c r="AQ15" i="38"/>
  <c r="AQ17" i="38"/>
  <c r="AZ14" i="38"/>
  <c r="AZ15" i="38"/>
  <c r="AU15" i="38"/>
  <c r="AU16" i="38"/>
  <c r="AY15" i="38"/>
  <c r="AV12" i="38"/>
  <c r="AR12" i="38"/>
  <c r="AP15" i="38"/>
  <c r="AV15" i="38"/>
  <c r="AV16" i="38"/>
  <c r="AS14" i="38"/>
  <c r="AU14" i="38"/>
  <c r="AS17" i="38"/>
  <c r="AV13" i="38"/>
  <c r="AP17" i="38"/>
  <c r="AU17" i="38"/>
  <c r="AS16" i="38"/>
  <c r="AW15" i="38"/>
  <c r="AW13" i="38"/>
  <c r="AP12" i="38"/>
  <c r="AT15" i="38"/>
  <c r="AV17" i="38"/>
  <c r="AQ13" i="38"/>
  <c r="AW16" i="38"/>
  <c r="AZ12" i="38"/>
  <c r="BA13" i="38"/>
  <c r="BA17" i="38"/>
  <c r="AP25" i="38" l="1"/>
  <c r="AP21" i="38"/>
  <c r="AP26" i="38"/>
  <c r="AP23" i="38"/>
  <c r="AP22" i="38"/>
  <c r="AP24" i="3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<sst xmlns="http://schemas.openxmlformats.org/spreadsheetml/2006/main" count="12582" uniqueCount="421">
  <si>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</si>
  <si>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</si>
  <si>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</si>
  <si>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</si>
  <si>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</si>
  <si>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</si>
  <si>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</si>
  <si>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</si>
  <si>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</si>
  <si>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</si>
  <si>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</si>
  <si>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</si>
  <si>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</si>
  <si>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</si>
  <si>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</si>
  <si>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</si>
  <si>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</si>
  <si>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</si>
  <si>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</si>
  <si>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</si>
  <si>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WW</t>
  </si>
  <si>
    <t>WILD</t>
    <phoneticPr fontId="23" type="noConversion"/>
  </si>
  <si>
    <t>M3</t>
  </si>
  <si>
    <t>M4</t>
  </si>
  <si>
    <t>C1</t>
  </si>
  <si>
    <t>Scatter</t>
    <phoneticPr fontId="23" type="noConversion"/>
  </si>
  <si>
    <t>M1</t>
  </si>
  <si>
    <t>M2</t>
  </si>
  <si>
    <t/>
  </si>
  <si>
    <t>R6</t>
    <phoneticPr fontId="20" type="noConversion"/>
  </si>
  <si>
    <t>A</t>
    <phoneticPr fontId="20" type="noConversion"/>
  </si>
  <si>
    <t>K</t>
    <phoneticPr fontId="23" type="noConversion"/>
  </si>
  <si>
    <t>Q</t>
    <phoneticPr fontId="23" type="noConversion"/>
  </si>
  <si>
    <t>J</t>
    <phoneticPr fontId="23" type="noConversion"/>
  </si>
  <si>
    <t>TE</t>
    <phoneticPr fontId="23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</si>
  <si>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</si>
  <si>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</si>
  <si>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</si>
  <si>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</si>
  <si>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</si>
  <si>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weight</t>
    <phoneticPr fontId="20" type="noConversion"/>
  </si>
  <si>
    <t>R6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</si>
  <si>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</si>
  <si>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</si>
  <si>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</si>
  <si>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</si>
  <si>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</si>
  <si>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</si>
  <si>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</si>
  <si>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</si>
  <si>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</si>
  <si>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</si>
  <si>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</si>
  <si>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# Storm of Seth 遊戲邏輯</t>
  </si>
  <si>
    <t>## BaseGame (主遊戲)</t>
  </si>
  <si>
    <t>### 如何決定盤面</t>
  </si>
  <si>
    <t>### 有無觸發 FreeGame</t>
  </si>
  <si>
    <t>## FreeGame (免費遊戲)</t>
  </si>
  <si>
    <t>### 有無再觸發 FreeGame</t>
  </si>
  <si>
    <t>1. **輪盤選擇**:</t>
  </si>
  <si>
    <t>1. **C1 符號觸發免費遊戲**:</t>
  </si>
  <si>
    <t>   - 在一次旋轉中集齊 4 個以上的 C1 符號可觸發免費遊戲</t>
  </si>
  <si>
    <t>   - 初始免費遊戲配置：</t>
  </si>
  <si>
    <t>     - 總計 15 次免費旋轉</t>
  </si>
  <si>
    <t>   - C1 符號數量也會提供額外獎金：</t>
  </si>
  <si>
    <t>     - 4 個 C1 符號: 獎金 = payTable[1][0] (300)</t>
  </si>
  <si>
    <t>     - 5 個 C1 符號: 獎金 = payTable[1][1] (500)</t>
  </si>
  <si>
    <t>     - 6 個 C1 符號: 獎金 = payTable[1][2] (10000)</t>
  </si>
  <si>
    <t>1. **C1 符號再觸發**:</t>
  </si>
  <si>
    <t>   - FreeGame 中收集 3 個或以上的 C1 符號可再觸發免費遊戲</t>
  </si>
  <si>
    <t>   - 再觸發規則:</t>
  </si>
  <si>
    <t>     - 3+ 個 C1 符號: +5 次免費遊戲</t>
  </si>
  <si>
    <t>   - 再觸發的分配:</t>
  </si>
  <si>
    <t>   - 免費遊戲次數累加，直到所有免費遊戲次數用完</t>
  </si>
  <si>
    <t>type</t>
    <phoneticPr fontId="20" type="noConversion"/>
  </si>
  <si>
    <t>prob.</t>
    <phoneticPr fontId="20" type="noConversion"/>
  </si>
  <si>
    <t>multiplier</t>
    <phoneticPr fontId="20" type="noConversion"/>
  </si>
  <si>
    <t>scene</t>
    <phoneticPr fontId="20" type="noConversion"/>
  </si>
  <si>
    <t>### 強制更換 C2 倍數權重</t>
    <phoneticPr fontId="20" type="noConversion"/>
  </si>
  <si>
    <t>Weight</t>
    <phoneticPr fontId="23" type="noConversion"/>
  </si>
  <si>
    <t>     - base4</t>
    <phoneticPr fontId="20" type="noConversion"/>
  </si>
  <si>
    <t>     - base3</t>
    <phoneticPr fontId="20" type="noConversion"/>
  </si>
  <si>
    <t>     - base2</t>
    <phoneticPr fontId="20" type="noConversion"/>
  </si>
  <si>
    <t>     - base1</t>
    <phoneticPr fontId="20" type="noConversion"/>
  </si>
  <si>
    <t>   - 使用 free1, free2, free3 三組輪盤集合</t>
    <phoneticPr fontId="20" type="noConversion"/>
  </si>
  <si>
    <t>### 如何決定使用輪帶組</t>
    <phoneticPr fontId="20" type="noConversion"/>
  </si>
  <si>
    <t>   - 根據三個輪帶組的次數隨機將 15 次 FreeSpins 填充並打亂</t>
    <phoneticPr fontId="20" type="noConversion"/>
  </si>
  <si>
    <t>weight_base</t>
    <phoneticPr fontId="20" type="noConversion"/>
  </si>
  <si>
    <t>weight_free</t>
    <phoneticPr fontId="20" type="noConversion"/>
  </si>
  <si>
    <t>normal</t>
    <phoneticPr fontId="20" type="noConversion"/>
  </si>
  <si>
    <t>super</t>
    <phoneticPr fontId="20" type="noConversion"/>
  </si>
  <si>
    <t>ultimate</t>
    <phoneticPr fontId="20" type="noConversion"/>
  </si>
  <si>
    <t>Q</t>
  </si>
  <si>
    <t>K</t>
  </si>
  <si>
    <t>J</t>
  </si>
  <si>
    <t>A</t>
  </si>
  <si>
    <t>TE</t>
  </si>
  <si>
    <t>C2</t>
  </si>
  <si>
    <t>Total RTP</t>
    <phoneticPr fontId="20" type="noConversion"/>
  </si>
  <si>
    <t>1. 每一次 spin 中若出現多個 C2 需根據這把的 C2 狀態去取，且須依序決定</t>
    <phoneticPr fontId="20" type="noConversion"/>
  </si>
  <si>
    <t>FreeGame 輪帶特殊邏輯</t>
    <phoneticPr fontId="20" type="noConversion"/>
  </si>
  <si>
    <t>FreeGame 倍數算分特殊邏輯</t>
    <phoneticPr fontId="20" type="noConversion"/>
  </si>
  <si>
    <t>FreeGame 重抽邏輯</t>
    <phoneticPr fontId="20" type="noConversion"/>
  </si>
  <si>
    <t>1. 每次 spin 開始時抽 weight_selection_probs 決定這次 spin 全程使用 一般的權重、c2_super_weight、c2_ultimate_weight</t>
    <phoneticPr fontId="20" type="noConversion"/>
  </si>
  <si>
    <t>     - Free1 輪盤: 4 次旋轉</t>
    <phoneticPr fontId="20" type="noConversion"/>
  </si>
  <si>
    <t>     - Free3 輪盤: 7 次旋轉</t>
    <phoneticPr fontId="20" type="noConversion"/>
  </si>
  <si>
    <t>     - Free4 輪盤: 1 次旋轉</t>
    <phoneticPr fontId="20" type="noConversion"/>
  </si>
  <si>
    <t>     - Free3 輪盤: 3 次旋轉</t>
    <phoneticPr fontId="20" type="noConversion"/>
  </si>
  <si>
    <t>     - Free1 輪盤: 1 次旋轉</t>
    <phoneticPr fontId="20" type="noConversion"/>
  </si>
  <si>
    <t>   - 再觸發最多可發生 7 次，即最多 50 次免費遊戲</t>
    <phoneticPr fontId="20" type="noConversion"/>
  </si>
  <si>
    <t>     - FB1</t>
    <phoneticPr fontId="20" type="noConversion"/>
  </si>
  <si>
    <t>1. 若該次 FreeGame &gt; 30 * 押注或 FreeGame &lt; 0.4 * 押注，則重抽 FreeGame 完整結果</t>
    <phoneticPr fontId="20" type="noConversion"/>
  </si>
  <si>
    <t>2. 當該次 spin 消除贏分 &gt; 0.01 * 押注 或 當目前累加倍數 &gt;= 220x，則接下來的 C2 使用 c2_weights_bad，其餘情況則根據目前 C2 狀態決定</t>
    <phoneticPr fontId="20" type="noConversion"/>
  </si>
  <si>
    <t>     - Free2 輪盤: 3 次旋轉</t>
    <phoneticPr fontId="20" type="noConversion"/>
  </si>
  <si>
    <t>     - Free2 輪盤: 0 次旋轉</t>
    <phoneticPr fontId="20" type="noConversion"/>
  </si>
  <si>
    <t>1. 當目前累積總得分 &gt; 1.2 * 押注且這把要使用 FG2，則改為使用 FG4</t>
    <phoneticPr fontId="20" type="noConversion"/>
  </si>
  <si>
    <t>2. 從第十把開始，若目前累積總得分 &lt; 0.1 * 押注，則此次 spin 改用 FG4</t>
    <phoneticPr fontId="20" type="noConversion"/>
  </si>
  <si>
    <t>3. 當目前 C2 累積倍數 &gt;= 100 且這把要使用 FG2，則此次 spin 改用 FG4</t>
    <phoneticPr fontId="20" type="noConversion"/>
  </si>
  <si>
    <t>押注是 Feature Buy 購買金額 = 基本押注 * 100</t>
    <phoneticPr fontId="20" type="noConversion"/>
  </si>
  <si>
    <t>Model:</t>
  </si>
  <si>
    <t>Version:</t>
    <phoneticPr fontId="23" type="noConversion"/>
  </si>
  <si>
    <t>C1 Num.</t>
    <phoneticPr fontId="20" type="noConversion"/>
  </si>
  <si>
    <t>Feature Description</t>
    <phoneticPr fontId="23" type="noConversion"/>
  </si>
  <si>
    <r>
      <t xml:space="preserve"># Storm of Seth </t>
    </r>
    <r>
      <rPr>
        <sz val="12"/>
        <rFont val="微軟正黑體"/>
        <family val="2"/>
        <charset val="136"/>
      </rPr>
      <t>遊戲邏輯</t>
    </r>
  </si>
  <si>
    <r>
      <t>## BaseGame (</t>
    </r>
    <r>
      <rPr>
        <sz val="12"/>
        <rFont val="微軟正黑體"/>
        <family val="2"/>
        <charset val="136"/>
      </rPr>
      <t>主遊戲</t>
    </r>
    <r>
      <rPr>
        <sz val="12"/>
        <rFont val="Courier New"/>
        <family val="3"/>
      </rPr>
      <t>)</t>
    </r>
  </si>
  <si>
    <r>
      <t xml:space="preserve">### </t>
    </r>
    <r>
      <rPr>
        <sz val="12"/>
        <rFont val="微軟正黑體"/>
        <family val="2"/>
        <charset val="136"/>
      </rPr>
      <t>如何決定盤面</t>
    </r>
  </si>
  <si>
    <r>
      <t>1. **</t>
    </r>
    <r>
      <rPr>
        <sz val="12"/>
        <rFont val="微軟正黑體"/>
        <family val="2"/>
        <charset val="136"/>
      </rPr>
      <t>輪盤選擇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</si>
  <si>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從</t>
    </r>
    <r>
      <rPr>
        <sz val="12"/>
        <rFont val="Courier New"/>
        <family val="3"/>
      </rPr>
      <t xml:space="preserve"> base1</t>
    </r>
    <r>
      <rPr>
        <sz val="12"/>
        <rFont val="微軟正黑體"/>
        <family val="2"/>
        <charset val="136"/>
      </rPr>
      <t>、</t>
    </r>
    <r>
      <rPr>
        <sz val="12"/>
        <rFont val="Courier New"/>
        <family val="3"/>
      </rPr>
      <t>base2</t>
    </r>
    <r>
      <rPr>
        <sz val="12"/>
        <rFont val="微軟正黑體"/>
        <family val="2"/>
        <charset val="136"/>
      </rPr>
      <t>、</t>
    </r>
    <r>
      <rPr>
        <sz val="12"/>
        <rFont val="Courier New"/>
        <family val="3"/>
      </rPr>
      <t xml:space="preserve">base3 </t>
    </r>
    <r>
      <rPr>
        <sz val="12"/>
        <rFont val="微軟正黑體"/>
        <family val="2"/>
        <charset val="136"/>
      </rPr>
      <t>三組輪盤集合中選擇一組</t>
    </r>
  </si>
  <si>
    <r>
      <t xml:space="preserve">   -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`weight.cumulativeWeight(weight.weightBaseReelSet)` </t>
    </r>
    <r>
      <rPr>
        <sz val="12"/>
        <rFont val="微軟正黑體"/>
        <family val="2"/>
        <charset val="136"/>
      </rPr>
      <t>根據權重來決定使用哪一組輪盤</t>
    </r>
  </si>
  <si>
    <r>
      <t xml:space="preserve">   - </t>
    </r>
    <r>
      <rPr>
        <sz val="12"/>
        <rFont val="微軟正黑體"/>
        <family val="2"/>
        <charset val="136"/>
      </rPr>
      <t>每組輪盤集合的選擇權重分配為：</t>
    </r>
  </si>
  <si>
    <r>
      <t>2. **</t>
    </r>
    <r>
      <rPr>
        <sz val="12"/>
        <rFont val="微軟正黑體"/>
        <family val="2"/>
        <charset val="136"/>
      </rPr>
      <t>符號決定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</si>
  <si>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每個輪盤有自己的符號分布和權重</t>
    </r>
  </si>
  <si>
    <r>
      <t xml:space="preserve">   - </t>
    </r>
    <r>
      <rPr>
        <sz val="12"/>
        <rFont val="微軟正黑體"/>
        <family val="2"/>
        <charset val="136"/>
      </rPr>
      <t>為每個輪盤生成一個隨機數，根據權重決定停在哪個位置</t>
    </r>
  </si>
  <si>
    <r>
      <t>3. **</t>
    </r>
    <r>
      <rPr>
        <sz val="12"/>
        <rFont val="微軟正黑體"/>
        <family val="2"/>
        <charset val="136"/>
      </rPr>
      <t>輪盤條與權重檔案系統</t>
    </r>
    <r>
      <rPr>
        <sz val="12"/>
        <rFont val="Courier New"/>
        <family val="3"/>
      </rPr>
      <t>**:</t>
    </r>
  </si>
  <si>
    <r>
      <t>   - **</t>
    </r>
    <r>
      <rPr>
        <sz val="12"/>
        <rFont val="微軟正黑體"/>
        <family val="2"/>
        <charset val="136"/>
      </rPr>
      <t>輪盤條檔案</t>
    </r>
    <r>
      <rPr>
        <sz val="12"/>
        <rFont val="Courier New"/>
        <family val="3"/>
      </rPr>
      <t xml:space="preserve"> (strip_base{1,2,3,4}.csv)**:</t>
    </r>
    <phoneticPr fontId="20" type="noConversion"/>
  </si>
  <si>
    <r>
      <t xml:space="preserve">     - </t>
    </r>
    <r>
      <rPr>
        <sz val="12"/>
        <rFont val="微軟正黑體"/>
        <family val="2"/>
        <charset val="136"/>
      </rPr>
      <t>每個檔案包含</t>
    </r>
    <r>
      <rPr>
        <sz val="12"/>
        <rFont val="Courier New"/>
        <family val="3"/>
      </rPr>
      <t xml:space="preserve"> 6 </t>
    </r>
    <r>
      <rPr>
        <sz val="12"/>
        <rFont val="微軟正黑體"/>
        <family val="2"/>
        <charset val="136"/>
      </rPr>
      <t>列，每列代表一個輪盤的符號排列</t>
    </r>
  </si>
  <si>
    <r>
      <t xml:space="preserve">     - </t>
    </r>
    <r>
      <rPr>
        <sz val="12"/>
        <rFont val="微軟正黑體"/>
        <family val="2"/>
        <charset val="136"/>
      </rPr>
      <t>符號用數字表示：</t>
    </r>
    <r>
      <rPr>
        <sz val="12"/>
        <rFont val="Courier New"/>
        <family val="3"/>
      </rPr>
      <t>0=Wild, 1=C1, 2=C2, 3-11=</t>
    </r>
    <r>
      <rPr>
        <sz val="12"/>
        <rFont val="微軟正黑體"/>
        <family val="2"/>
        <charset val="136"/>
      </rPr>
      <t>一般遊戲符號</t>
    </r>
  </si>
  <si>
    <r>
      <t>   - **</t>
    </r>
    <r>
      <rPr>
        <sz val="12"/>
        <rFont val="微軟正黑體"/>
        <family val="2"/>
        <charset val="136"/>
      </rPr>
      <t>權重檔案</t>
    </r>
    <r>
      <rPr>
        <sz val="12"/>
        <rFont val="Courier New"/>
        <family val="3"/>
      </rPr>
      <t xml:space="preserve"> (weight_base{1,2,3,4}.csv)**:</t>
    </r>
    <phoneticPr fontId="20" type="noConversion"/>
  </si>
  <si>
    <r>
      <t xml:space="preserve">     - </t>
    </r>
    <r>
      <rPr>
        <sz val="12"/>
        <rFont val="微軟正黑體"/>
        <family val="2"/>
        <charset val="136"/>
      </rPr>
      <t>這些檔案決定了每個輪盤上各個位置被抽中的機率</t>
    </r>
  </si>
  <si>
    <r>
      <t xml:space="preserve">     - </t>
    </r>
    <r>
      <rPr>
        <sz val="12"/>
        <rFont val="微軟正黑體"/>
        <family val="2"/>
        <charset val="136"/>
      </rPr>
      <t>通過</t>
    </r>
    <r>
      <rPr>
        <sz val="12"/>
        <rFont val="Courier New"/>
        <family val="3"/>
      </rPr>
      <t xml:space="preserve"> `weight.loadWeight("base1")` </t>
    </r>
    <r>
      <rPr>
        <sz val="12"/>
        <rFont val="微軟正黑體"/>
        <family val="2"/>
        <charset val="136"/>
      </rPr>
      <t>等函數加載</t>
    </r>
  </si>
  <si>
    <r>
      <t>3. **</t>
    </r>
    <r>
      <rPr>
        <sz val="12"/>
        <rFont val="微軟正黑體"/>
        <family val="2"/>
        <charset val="136"/>
      </rPr>
      <t>形成盤面網格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</si>
  <si>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遊戲使用</t>
    </r>
    <r>
      <rPr>
        <sz val="12"/>
        <rFont val="Courier New"/>
        <family val="3"/>
      </rPr>
      <t xml:space="preserve"> 6 </t>
    </r>
    <r>
      <rPr>
        <sz val="12"/>
        <rFont val="微軟正黑體"/>
        <family val="2"/>
        <charset val="136"/>
      </rPr>
      <t>個輪盤，每個輪盤顯示</t>
    </r>
    <r>
      <rPr>
        <sz val="12"/>
        <rFont val="Courier New"/>
        <family val="3"/>
      </rPr>
      <t xml:space="preserve"> windowSize (</t>
    </r>
    <r>
      <rPr>
        <sz val="12"/>
        <rFont val="微軟正黑體"/>
        <family val="2"/>
        <charset val="136"/>
      </rPr>
      <t>通常是</t>
    </r>
    <r>
      <rPr>
        <sz val="12"/>
        <rFont val="Courier New"/>
        <family val="3"/>
      </rPr>
      <t xml:space="preserve">5) </t>
    </r>
    <r>
      <rPr>
        <sz val="12"/>
        <rFont val="微軟正黑體"/>
        <family val="2"/>
        <charset val="136"/>
      </rPr>
      <t>個符號</t>
    </r>
  </si>
  <si>
    <r>
      <t xml:space="preserve">   - </t>
    </r>
    <r>
      <rPr>
        <sz val="12"/>
        <rFont val="微軟正黑體"/>
        <family val="2"/>
        <charset val="136"/>
      </rPr>
      <t>形成</t>
    </r>
    <r>
      <rPr>
        <sz val="12"/>
        <rFont val="Courier New"/>
        <family val="3"/>
      </rPr>
      <t xml:space="preserve"> 5x6 </t>
    </r>
    <r>
      <rPr>
        <sz val="12"/>
        <rFont val="微軟正黑體"/>
        <family val="2"/>
        <charset val="136"/>
      </rPr>
      <t>的網格，總共</t>
    </r>
    <r>
      <rPr>
        <sz val="12"/>
        <rFont val="Courier New"/>
        <family val="3"/>
      </rPr>
      <t xml:space="preserve"> 30 </t>
    </r>
    <r>
      <rPr>
        <sz val="12"/>
        <rFont val="微軟正黑體"/>
        <family val="2"/>
        <charset val="136"/>
      </rPr>
      <t>個位置的符號</t>
    </r>
  </si>
  <si>
    <r>
      <t xml:space="preserve">### </t>
    </r>
    <r>
      <rPr>
        <sz val="12"/>
        <rFont val="微軟正黑體"/>
        <family val="2"/>
        <charset val="136"/>
      </rPr>
      <t>如何算分</t>
    </r>
  </si>
  <si>
    <r>
      <t>1. **</t>
    </r>
    <r>
      <rPr>
        <sz val="12"/>
        <rFont val="微軟正黑體"/>
        <family val="2"/>
        <charset val="136"/>
      </rPr>
      <t>消除機制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</si>
  <si>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採用群集消除機制</t>
    </r>
    <r>
      <rPr>
        <sz val="12"/>
        <rFont val="Courier New"/>
        <family val="3"/>
      </rPr>
      <t xml:space="preserve"> (Cluster Pay)</t>
    </r>
  </si>
  <si>
    <r>
      <t xml:space="preserve">   - </t>
    </r>
    <r>
      <rPr>
        <sz val="12"/>
        <rFont val="微軟正黑體"/>
        <family val="2"/>
        <charset val="136"/>
      </rPr>
      <t>只要相同符號在整個盤面上總數達到特定數量，即視為一個群集，不需要相連</t>
    </r>
  </si>
  <si>
    <r>
      <t xml:space="preserve">   - </t>
    </r>
    <r>
      <rPr>
        <sz val="12"/>
        <rFont val="微軟正黑體"/>
        <family val="2"/>
        <charset val="136"/>
      </rPr>
      <t>當一個符號類型的數量達到</t>
    </r>
    <r>
      <rPr>
        <sz val="12"/>
        <rFont val="Courier New"/>
        <family val="3"/>
      </rPr>
      <t xml:space="preserve"> 8 </t>
    </r>
    <r>
      <rPr>
        <sz val="12"/>
        <rFont val="微軟正黑體"/>
        <family val="2"/>
        <charset val="136"/>
      </rPr>
      <t>個或以上時可獲得獎金</t>
    </r>
  </si>
  <si>
    <r>
      <t xml:space="preserve">2. **Wild </t>
    </r>
    <r>
      <rPr>
        <sz val="12"/>
        <rFont val="微軟正黑體"/>
        <family val="2"/>
        <charset val="136"/>
      </rPr>
      <t>符號邏輯</t>
    </r>
    <r>
      <rPr>
        <sz val="12"/>
        <rFont val="Courier New"/>
        <family val="3"/>
      </rPr>
      <t>**:</t>
    </r>
  </si>
  <si>
    <r>
      <t xml:space="preserve">   - Wild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 (</t>
    </r>
    <r>
      <rPr>
        <sz val="12"/>
        <rFont val="微軟正黑體"/>
        <family val="2"/>
        <charset val="136"/>
      </rPr>
      <t>編號</t>
    </r>
    <r>
      <rPr>
        <sz val="12"/>
        <rFont val="Courier New"/>
        <family val="3"/>
      </rPr>
      <t xml:space="preserve"> 0) </t>
    </r>
    <r>
      <rPr>
        <sz val="12"/>
        <rFont val="微軟正黑體"/>
        <family val="2"/>
        <charset val="136"/>
      </rPr>
      <t>可以替代任何一般符號</t>
    </r>
    <r>
      <rPr>
        <sz val="12"/>
        <rFont val="Courier New"/>
        <family val="3"/>
      </rPr>
      <t xml:space="preserve"> (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 3-11)</t>
    </r>
  </si>
  <si>
    <r>
      <t xml:space="preserve">   - Wild </t>
    </r>
    <r>
      <rPr>
        <sz val="12"/>
        <rFont val="微軟正黑體"/>
        <family val="2"/>
        <charset val="136"/>
      </rPr>
      <t>符號會增加所有一般符號的計數，協助形成更大的群集</t>
    </r>
  </si>
  <si>
    <r>
      <t xml:space="preserve">   - </t>
    </r>
    <r>
      <rPr>
        <sz val="12"/>
        <rFont val="微軟正黑體"/>
        <family val="2"/>
        <charset val="136"/>
      </rPr>
      <t>在計算獲勝組合時，</t>
    </r>
    <r>
      <rPr>
        <sz val="12"/>
        <rFont val="Courier New"/>
        <family val="3"/>
      </rPr>
      <t xml:space="preserve">Wild </t>
    </r>
    <r>
      <rPr>
        <sz val="12"/>
        <rFont val="微軟正黑體"/>
        <family val="2"/>
        <charset val="136"/>
      </rPr>
      <t>符號會加入各個符號的有效計數中</t>
    </r>
  </si>
  <si>
    <r>
      <t xml:space="preserve">   - </t>
    </r>
    <r>
      <rPr>
        <sz val="12"/>
        <rFont val="微軟正黑體"/>
        <family val="2"/>
        <charset val="136"/>
      </rPr>
      <t>達到消除條件時，</t>
    </r>
    <r>
      <rPr>
        <sz val="12"/>
        <rFont val="Courier New"/>
        <family val="3"/>
      </rPr>
      <t xml:space="preserve">Wild </t>
    </r>
    <r>
      <rPr>
        <sz val="12"/>
        <rFont val="微軟正黑體"/>
        <family val="2"/>
        <charset val="136"/>
      </rPr>
      <t>符號也會被消除並參與瀑布效果</t>
    </r>
  </si>
  <si>
    <r>
      <t xml:space="preserve">   - </t>
    </r>
    <r>
      <rPr>
        <sz val="12"/>
        <rFont val="微軟正黑體"/>
        <family val="2"/>
        <charset val="136"/>
      </rPr>
      <t>參與消除的</t>
    </r>
    <r>
      <rPr>
        <sz val="12"/>
        <rFont val="Courier New"/>
        <family val="3"/>
      </rPr>
      <t xml:space="preserve"> Wild </t>
    </r>
    <r>
      <rPr>
        <sz val="12"/>
        <rFont val="微軟正黑體"/>
        <family val="2"/>
        <charset val="136"/>
      </rPr>
      <t>符號會轉換為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倍數符號，並在當次旋轉中提供額外倍數</t>
    </r>
  </si>
  <si>
    <r>
      <t xml:space="preserve">   - C2 </t>
    </r>
    <r>
      <rPr>
        <sz val="12"/>
        <rFont val="微軟正黑體"/>
        <family val="2"/>
        <charset val="136"/>
      </rPr>
      <t>倍數值根據不同的權重表決定，可能的倍數有</t>
    </r>
    <r>
      <rPr>
        <sz val="12"/>
        <rFont val="Courier New"/>
        <family val="3"/>
      </rPr>
      <t>: 2x, 3x, 4x, 5x, 6x, 8x, 10x, 12x, 15x, 20x, 25x, 50x, 100x, 150x, 200x</t>
    </r>
  </si>
  <si>
    <r>
      <t xml:space="preserve">   - BaseGame </t>
    </r>
    <r>
      <rPr>
        <sz val="12"/>
        <rFont val="微軟正黑體"/>
        <family val="2"/>
        <charset val="136"/>
      </rPr>
      <t>中的倍數權重區分兩種情況</t>
    </r>
    <r>
      <rPr>
        <sz val="12"/>
        <rFont val="Courier New"/>
        <family val="3"/>
      </rPr>
      <t>:</t>
    </r>
  </si>
  <si>
    <r>
      <t xml:space="preserve">     - </t>
    </r>
    <r>
      <rPr>
        <sz val="12"/>
        <rFont val="微軟正黑體"/>
        <family val="2"/>
        <charset val="136"/>
      </rPr>
      <t>直接出現的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>: 2x (1500), 3x (800), 4x (150), 5x (30), 6x (15), 8x-15x (</t>
    </r>
    <r>
      <rPr>
        <sz val="12"/>
        <rFont val="微軟正黑體"/>
        <family val="2"/>
        <charset val="136"/>
      </rPr>
      <t>各</t>
    </r>
    <r>
      <rPr>
        <sz val="12"/>
        <rFont val="Courier New"/>
        <family val="3"/>
      </rPr>
      <t>1), 20x</t>
    </r>
    <r>
      <rPr>
        <sz val="12"/>
        <rFont val="微軟正黑體"/>
        <family val="2"/>
        <charset val="136"/>
      </rPr>
      <t>及以上</t>
    </r>
    <r>
      <rPr>
        <sz val="12"/>
        <rFont val="Courier New"/>
        <family val="3"/>
      </rPr>
      <t xml:space="preserve"> (0)</t>
    </r>
  </si>
  <si>
    <r>
      <t xml:space="preserve">     - Wild </t>
    </r>
    <r>
      <rPr>
        <sz val="12"/>
        <rFont val="微軟正黑體"/>
        <family val="2"/>
        <charset val="136"/>
      </rPr>
      <t>轉換的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>: 2x (1200), 3x (900), 4x (300), 5x (50), 6x (20), 8x (5), 10x (3), 12x-15x (</t>
    </r>
    <r>
      <rPr>
        <sz val="12"/>
        <rFont val="微軟正黑體"/>
        <family val="2"/>
        <charset val="136"/>
      </rPr>
      <t>各</t>
    </r>
    <r>
      <rPr>
        <sz val="12"/>
        <rFont val="Courier New"/>
        <family val="3"/>
      </rPr>
      <t>2), 20x (1), 25x (1)</t>
    </r>
  </si>
  <si>
    <r>
      <t xml:space="preserve">   - Wild </t>
    </r>
    <r>
      <rPr>
        <sz val="12"/>
        <rFont val="微軟正黑體"/>
        <family val="2"/>
        <charset val="136"/>
      </rPr>
      <t>符號不會替代特殊符號</t>
    </r>
    <r>
      <rPr>
        <sz val="12"/>
        <rFont val="Courier New"/>
        <family val="3"/>
      </rPr>
      <t xml:space="preserve"> C1 (</t>
    </r>
    <r>
      <rPr>
        <sz val="12"/>
        <rFont val="微軟正黑體"/>
        <family val="2"/>
        <charset val="136"/>
      </rPr>
      <t>觸發免費遊戲</t>
    </r>
    <r>
      <rPr>
        <sz val="12"/>
        <rFont val="Courier New"/>
        <family val="3"/>
      </rPr>
      <t xml:space="preserve">)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C2 (</t>
    </r>
    <r>
      <rPr>
        <sz val="12"/>
        <rFont val="微軟正黑體"/>
        <family val="2"/>
        <charset val="136"/>
      </rPr>
      <t>倍數符號</t>
    </r>
    <r>
      <rPr>
        <sz val="12"/>
        <rFont val="Courier New"/>
        <family val="3"/>
      </rPr>
      <t>)</t>
    </r>
  </si>
  <si>
    <r>
      <t>3. **</t>
    </r>
    <r>
      <rPr>
        <sz val="12"/>
        <rFont val="微軟正黑體"/>
        <family val="2"/>
        <charset val="136"/>
      </rPr>
      <t>獎金計算</t>
    </r>
    <r>
      <rPr>
        <sz val="12"/>
        <rFont val="Courier New"/>
        <family val="3"/>
      </rPr>
      <t>**:</t>
    </r>
  </si>
  <si>
    <r>
      <t xml:space="preserve">   - 8-9 </t>
    </r>
    <r>
      <rPr>
        <sz val="12"/>
        <rFont val="微軟正黑體"/>
        <family val="2"/>
        <charset val="136"/>
      </rPr>
      <t>個相連符號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`weight.payTable[symbol][4]` </t>
    </r>
    <r>
      <rPr>
        <sz val="12"/>
        <rFont val="微軟正黑體"/>
        <family val="2"/>
        <charset val="136"/>
      </rPr>
      <t>計算獎金</t>
    </r>
  </si>
  <si>
    <r>
      <t xml:space="preserve">   - 10-11 </t>
    </r>
    <r>
      <rPr>
        <sz val="12"/>
        <rFont val="微軟正黑體"/>
        <family val="2"/>
        <charset val="136"/>
      </rPr>
      <t>個相連符號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`weight.payTable[symbol][5]` </t>
    </r>
    <r>
      <rPr>
        <sz val="12"/>
        <rFont val="微軟正黑體"/>
        <family val="2"/>
        <charset val="136"/>
      </rPr>
      <t>計算獎金</t>
    </r>
  </si>
  <si>
    <r>
      <t xml:space="preserve">   - 12+ </t>
    </r>
    <r>
      <rPr>
        <sz val="12"/>
        <rFont val="微軟正黑體"/>
        <family val="2"/>
        <charset val="136"/>
      </rPr>
      <t>個相連符號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`weight.payTable[symbol][6]` </t>
    </r>
    <r>
      <rPr>
        <sz val="12"/>
        <rFont val="微軟正黑體"/>
        <family val="2"/>
        <charset val="136"/>
      </rPr>
      <t>計算獎金</t>
    </r>
  </si>
  <si>
    <r>
      <t xml:space="preserve">   - </t>
    </r>
    <r>
      <rPr>
        <sz val="12"/>
        <rFont val="微軟正黑體"/>
        <family val="2"/>
        <charset val="136"/>
      </rPr>
      <t>計算公式</t>
    </r>
    <r>
      <rPr>
        <sz val="12"/>
        <rFont val="Courier New"/>
        <family val="3"/>
      </rPr>
      <t>: `(count * payTable</t>
    </r>
    <r>
      <rPr>
        <sz val="12"/>
        <rFont val="微軟正黑體"/>
        <family val="2"/>
        <charset val="136"/>
      </rPr>
      <t>值</t>
    </r>
    <r>
      <rPr>
        <sz val="12"/>
        <rFont val="Courier New"/>
        <family val="3"/>
      </rPr>
      <t xml:space="preserve">) / </t>
    </r>
    <r>
      <rPr>
        <sz val="12"/>
        <rFont val="微軟正黑體"/>
        <family val="2"/>
        <charset val="136"/>
      </rPr>
      <t>下注額</t>
    </r>
    <r>
      <rPr>
        <sz val="12"/>
        <rFont val="Courier New"/>
        <family val="3"/>
      </rPr>
      <t xml:space="preserve"> / </t>
    </r>
    <r>
      <rPr>
        <sz val="12"/>
        <rFont val="微軟正黑體"/>
        <family val="2"/>
        <charset val="136"/>
      </rPr>
      <t>總次數</t>
    </r>
    <r>
      <rPr>
        <sz val="12"/>
        <rFont val="Courier New"/>
        <family val="3"/>
      </rPr>
      <t>`</t>
    </r>
  </si>
  <si>
    <r>
      <t>3. **</t>
    </r>
    <r>
      <rPr>
        <sz val="12"/>
        <rFont val="微軟正黑體"/>
        <family val="2"/>
        <charset val="136"/>
      </rPr>
      <t>消除後的瀑布效果</t>
    </r>
    <r>
      <rPr>
        <sz val="12"/>
        <rFont val="Courier New"/>
        <family val="3"/>
      </rPr>
      <t xml:space="preserve"> (Cascade)**:</t>
    </r>
  </si>
  <si>
    <r>
      <t xml:space="preserve">   - </t>
    </r>
    <r>
      <rPr>
        <sz val="12"/>
        <rFont val="微軟正黑體"/>
        <family val="2"/>
        <charset val="136"/>
      </rPr>
      <t>獲獎的符號消除後，上方符號會下落填補空位</t>
    </r>
  </si>
  <si>
    <r>
      <t xml:space="preserve">   - </t>
    </r>
    <r>
      <rPr>
        <sz val="12"/>
        <rFont val="微軟正黑體"/>
        <family val="2"/>
        <charset val="136"/>
      </rPr>
      <t>新符號從頂部加入</t>
    </r>
  </si>
  <si>
    <r>
      <t xml:space="preserve">   - </t>
    </r>
    <r>
      <rPr>
        <sz val="12"/>
        <rFont val="微軟正黑體"/>
        <family val="2"/>
        <charset val="136"/>
      </rPr>
      <t>再次形成新的群集可獲得獎金，此過程稱為連鎖</t>
    </r>
    <r>
      <rPr>
        <sz val="12"/>
        <rFont val="Courier New"/>
        <family val="3"/>
      </rPr>
      <t xml:space="preserve"> (Cascade)</t>
    </r>
  </si>
  <si>
    <r>
      <t xml:space="preserve">   - </t>
    </r>
    <r>
      <rPr>
        <sz val="12"/>
        <rFont val="微軟正黑體"/>
        <family val="2"/>
        <charset val="136"/>
      </rPr>
      <t>連鎖會持續到不再有新的獲獎組合</t>
    </r>
  </si>
  <si>
    <r>
      <t xml:space="preserve">### </t>
    </r>
    <r>
      <rPr>
        <sz val="12"/>
        <rFont val="微軟正黑體"/>
        <family val="2"/>
        <charset val="136"/>
      </rPr>
      <t>有無倍數</t>
    </r>
  </si>
  <si>
    <r>
      <t xml:space="preserve">1. **C2 </t>
    </r>
    <r>
      <rPr>
        <sz val="12"/>
        <rFont val="微軟正黑體"/>
        <family val="2"/>
        <charset val="136"/>
      </rPr>
      <t>符號倍數</t>
    </r>
    <r>
      <rPr>
        <sz val="12"/>
        <rFont val="Courier New"/>
        <family val="3"/>
      </rPr>
      <t>**:</t>
    </r>
  </si>
  <si>
    <r>
      <t xml:space="preserve">   - BaseGame </t>
    </r>
    <r>
      <rPr>
        <sz val="12"/>
        <rFont val="微軟正黑體"/>
        <family val="2"/>
        <charset val="136"/>
      </rPr>
      <t>中有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符號提供倍數</t>
    </r>
  </si>
  <si>
    <r>
      <t xml:space="preserve">   - </t>
    </r>
    <r>
      <rPr>
        <sz val="12"/>
        <rFont val="微軟正黑體"/>
        <family val="2"/>
        <charset val="136"/>
      </rPr>
      <t>每個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符號增加特定的倍數值</t>
    </r>
  </si>
  <si>
    <r>
      <t xml:space="preserve">   - </t>
    </r>
    <r>
      <rPr>
        <sz val="12"/>
        <rFont val="微軟正黑體"/>
        <family val="2"/>
        <charset val="136"/>
      </rPr>
      <t>倍數會應用於當前獲獎組合</t>
    </r>
  </si>
  <si>
    <r>
      <t xml:space="preserve">### </t>
    </r>
    <r>
      <rPr>
        <sz val="12"/>
        <rFont val="微軟正黑體"/>
        <family val="2"/>
        <charset val="136"/>
      </rPr>
      <t>有無觸發</t>
    </r>
    <r>
      <rPr>
        <sz val="12"/>
        <rFont val="Courier New"/>
        <family val="3"/>
      </rPr>
      <t xml:space="preserve"> FreeGame</t>
    </r>
  </si>
  <si>
    <r>
      <t xml:space="preserve">1. **C1 </t>
    </r>
    <r>
      <rPr>
        <sz val="12"/>
        <rFont val="微軟正黑體"/>
        <family val="2"/>
        <charset val="136"/>
      </rPr>
      <t>符號觸發免費遊戲</t>
    </r>
    <r>
      <rPr>
        <sz val="12"/>
        <rFont val="Courier New"/>
        <family val="3"/>
      </rPr>
      <t>**:</t>
    </r>
  </si>
  <si>
    <r>
      <t xml:space="preserve">   - </t>
    </r>
    <r>
      <rPr>
        <sz val="12"/>
        <rFont val="微軟正黑體"/>
        <family val="2"/>
        <charset val="136"/>
      </rPr>
      <t>在一次旋轉中集齊</t>
    </r>
    <r>
      <rPr>
        <sz val="12"/>
        <rFont val="Courier New"/>
        <family val="3"/>
      </rPr>
      <t xml:space="preserve"> 4 </t>
    </r>
    <r>
      <rPr>
        <sz val="12"/>
        <rFont val="微軟正黑體"/>
        <family val="2"/>
        <charset val="136"/>
      </rPr>
      <t>個以上的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符號可觸發免費遊戲</t>
    </r>
  </si>
  <si>
    <r>
      <t xml:space="preserve">   - </t>
    </r>
    <r>
      <rPr>
        <sz val="12"/>
        <rFont val="微軟正黑體"/>
        <family val="2"/>
        <charset val="136"/>
      </rPr>
      <t>初始免費遊戲配置：</t>
    </r>
  </si>
  <si>
    <r>
      <t xml:space="preserve">     - Free1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4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</si>
  <si>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Free2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3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</si>
  <si>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Free3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7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</si>
  <si>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Free4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1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</si>
  <si>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</t>
    </r>
    <r>
      <rPr>
        <sz val="12"/>
        <rFont val="微軟正黑體"/>
        <family val="2"/>
        <charset val="136"/>
      </rPr>
      <t>總計</t>
    </r>
    <r>
      <rPr>
        <sz val="12"/>
        <rFont val="Courier New"/>
        <family val="3"/>
      </rPr>
      <t xml:space="preserve"> 15 </t>
    </r>
    <r>
      <rPr>
        <sz val="12"/>
        <rFont val="微軟正黑體"/>
        <family val="2"/>
        <charset val="136"/>
      </rPr>
      <t>次免費旋轉</t>
    </r>
  </si>
  <si>
    <r>
      <t xml:space="preserve">   - C1 </t>
    </r>
    <r>
      <rPr>
        <sz val="12"/>
        <rFont val="微軟正黑體"/>
        <family val="2"/>
        <charset val="136"/>
      </rPr>
      <t>符號數量也會提供額外獎金：</t>
    </r>
  </si>
  <si>
    <r>
      <t xml:space="preserve">     - 4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獎金</t>
    </r>
    <r>
      <rPr>
        <sz val="12"/>
        <rFont val="Courier New"/>
        <family val="3"/>
      </rPr>
      <t xml:space="preserve"> = payTable[1][0] (300)</t>
    </r>
  </si>
  <si>
    <r>
      <t xml:space="preserve">     - 5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獎金</t>
    </r>
    <r>
      <rPr>
        <sz val="12"/>
        <rFont val="Courier New"/>
        <family val="3"/>
      </rPr>
      <t xml:space="preserve"> = payTable[1][1] (500)</t>
    </r>
  </si>
  <si>
    <r>
      <t xml:space="preserve">     - 6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</t>
    </r>
    <r>
      <rPr>
        <sz val="12"/>
        <rFont val="微軟正黑體"/>
        <family val="2"/>
        <charset val="136"/>
      </rPr>
      <t>獎金</t>
    </r>
    <r>
      <rPr>
        <sz val="12"/>
        <rFont val="Courier New"/>
        <family val="3"/>
      </rPr>
      <t xml:space="preserve"> = payTable[1][2] (10000)</t>
    </r>
  </si>
  <si>
    <r>
      <t>## FreeGame (</t>
    </r>
    <r>
      <rPr>
        <sz val="12"/>
        <rFont val="微軟正黑體"/>
        <family val="2"/>
        <charset val="136"/>
      </rPr>
      <t>免費遊戲</t>
    </r>
    <r>
      <rPr>
        <sz val="12"/>
        <rFont val="Courier New"/>
        <family val="3"/>
      </rPr>
      <t>)</t>
    </r>
  </si>
  <si>
    <r>
      <t xml:space="preserve">### </t>
    </r>
    <r>
      <rPr>
        <sz val="12"/>
        <rFont val="微軟正黑體"/>
        <family val="2"/>
        <charset val="136"/>
      </rPr>
      <t>如何決定使用輪帶組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</si>
  <si>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free1, free2, free3 </t>
    </r>
    <r>
      <rPr>
        <sz val="12"/>
        <rFont val="微軟正黑體"/>
        <family val="2"/>
        <charset val="136"/>
      </rPr>
      <t>三組輪盤集合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</si>
  <si>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根據三個輪帶組的次數隨機將</t>
    </r>
    <r>
      <rPr>
        <sz val="12"/>
        <rFont val="Courier New"/>
        <family val="3"/>
      </rPr>
      <t xml:space="preserve"> 15 </t>
    </r>
    <r>
      <rPr>
        <sz val="12"/>
        <rFont val="微軟正黑體"/>
        <family val="2"/>
        <charset val="136"/>
      </rPr>
      <t>次</t>
    </r>
    <r>
      <rPr>
        <sz val="12"/>
        <rFont val="Courier New"/>
        <family val="3"/>
      </rPr>
      <t xml:space="preserve"> FreeSpins </t>
    </r>
    <r>
      <rPr>
        <sz val="12"/>
        <rFont val="微軟正黑體"/>
        <family val="2"/>
        <charset val="136"/>
      </rPr>
      <t>填充並打亂</t>
    </r>
    <phoneticPr fontId="20" type="noConversion"/>
  </si>
  <si>
    <r>
      <t xml:space="preserve">### </t>
    </r>
    <r>
      <rPr>
        <sz val="12"/>
        <rFont val="微軟正黑體"/>
        <family val="2"/>
        <charset val="136"/>
      </rPr>
      <t>有無再觸發</t>
    </r>
    <r>
      <rPr>
        <sz val="12"/>
        <rFont val="Courier New"/>
        <family val="3"/>
      </rPr>
      <t xml:space="preserve"> FreeGame</t>
    </r>
  </si>
  <si>
    <r>
      <t xml:space="preserve">1. **C1 </t>
    </r>
    <r>
      <rPr>
        <sz val="12"/>
        <rFont val="微軟正黑體"/>
        <family val="2"/>
        <charset val="136"/>
      </rPr>
      <t>符號再觸發</t>
    </r>
    <r>
      <rPr>
        <sz val="12"/>
        <rFont val="Courier New"/>
        <family val="3"/>
      </rPr>
      <t>**:</t>
    </r>
  </si>
  <si>
    <r>
      <t xml:space="preserve">   - FreeGame </t>
    </r>
    <r>
      <rPr>
        <sz val="12"/>
        <rFont val="微軟正黑體"/>
        <family val="2"/>
        <charset val="136"/>
      </rPr>
      <t>中收集</t>
    </r>
    <r>
      <rPr>
        <sz val="12"/>
        <rFont val="Courier New"/>
        <family val="3"/>
      </rPr>
      <t xml:space="preserve"> 3 </t>
    </r>
    <r>
      <rPr>
        <sz val="12"/>
        <rFont val="微軟正黑體"/>
        <family val="2"/>
        <charset val="136"/>
      </rPr>
      <t>個或以上的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符號可再觸發免費遊戲</t>
    </r>
  </si>
  <si>
    <r>
      <t xml:space="preserve">   - </t>
    </r>
    <r>
      <rPr>
        <sz val="12"/>
        <rFont val="微軟正黑體"/>
        <family val="2"/>
        <charset val="136"/>
      </rPr>
      <t>再觸發規則</t>
    </r>
    <r>
      <rPr>
        <sz val="12"/>
        <rFont val="Courier New"/>
        <family val="3"/>
      </rPr>
      <t>:</t>
    </r>
  </si>
  <si>
    <r>
      <t xml:space="preserve">     - 3+ </t>
    </r>
    <r>
      <rPr>
        <sz val="12"/>
        <rFont val="微軟正黑體"/>
        <family val="2"/>
        <charset val="136"/>
      </rPr>
      <t>個</t>
    </r>
    <r>
      <rPr>
        <sz val="12"/>
        <rFont val="Courier New"/>
        <family val="3"/>
      </rPr>
      <t xml:space="preserve"> C1 </t>
    </r>
    <r>
      <rPr>
        <sz val="12"/>
        <rFont val="微軟正黑體"/>
        <family val="2"/>
        <charset val="136"/>
      </rPr>
      <t>符號</t>
    </r>
    <r>
      <rPr>
        <sz val="12"/>
        <rFont val="Courier New"/>
        <family val="3"/>
      </rPr>
      <t xml:space="preserve">: +5 </t>
    </r>
    <r>
      <rPr>
        <sz val="12"/>
        <rFont val="微軟正黑體"/>
        <family val="2"/>
        <charset val="136"/>
      </rPr>
      <t>次免費遊戲</t>
    </r>
  </si>
  <si>
    <r>
      <t xml:space="preserve">   - </t>
    </r>
    <r>
      <rPr>
        <sz val="12"/>
        <rFont val="微軟正黑體"/>
        <family val="2"/>
        <charset val="136"/>
      </rPr>
      <t>再觸發的分配</t>
    </r>
    <r>
      <rPr>
        <sz val="12"/>
        <rFont val="Courier New"/>
        <family val="3"/>
      </rPr>
      <t>:</t>
    </r>
  </si>
  <si>
    <r>
      <t xml:space="preserve">     - Free1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1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</si>
  <si>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Free2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0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</si>
  <si>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  - Free3 </t>
    </r>
    <r>
      <rPr>
        <sz val="12"/>
        <rFont val="微軟正黑體"/>
        <family val="2"/>
        <charset val="136"/>
      </rPr>
      <t>輪盤</t>
    </r>
    <r>
      <rPr>
        <sz val="12"/>
        <rFont val="Courier New"/>
        <family val="3"/>
      </rPr>
      <t xml:space="preserve">: 3 </t>
    </r>
    <r>
      <rPr>
        <sz val="12"/>
        <rFont val="微軟正黑體"/>
        <family val="2"/>
        <charset val="136"/>
      </rPr>
      <t>次旋轉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</si>
  <si>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再觸發最多可發生</t>
    </r>
    <r>
      <rPr>
        <sz val="12"/>
        <rFont val="Courier New"/>
        <family val="3"/>
      </rPr>
      <t xml:space="preserve"> 7 </t>
    </r>
    <r>
      <rPr>
        <sz val="12"/>
        <rFont val="微軟正黑體"/>
        <family val="2"/>
        <charset val="136"/>
      </rPr>
      <t>次，即最多</t>
    </r>
    <r>
      <rPr>
        <sz val="12"/>
        <rFont val="Courier New"/>
        <family val="3"/>
      </rPr>
      <t xml:space="preserve"> 50 </t>
    </r>
    <r>
      <rPr>
        <sz val="12"/>
        <rFont val="微軟正黑體"/>
        <family val="2"/>
        <charset val="136"/>
      </rPr>
      <t>次免費遊戲</t>
    </r>
    <phoneticPr fontId="20" type="noConversion"/>
  </si>
  <si>
    <r>
      <t xml:space="preserve">   - </t>
    </r>
    <r>
      <rPr>
        <sz val="12"/>
        <rFont val="微軟正黑體"/>
        <family val="2"/>
        <charset val="136"/>
      </rPr>
      <t>免費遊戲次數累加，直到所有免費遊戲次數用完</t>
    </r>
  </si>
  <si>
    <r>
      <t xml:space="preserve">### </t>
    </r>
    <r>
      <rPr>
        <sz val="12"/>
        <rFont val="微軟正黑體"/>
        <family val="2"/>
        <charset val="136"/>
      </rPr>
      <t>強制更換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倍數權重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</si>
  <si>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每次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開始時抽</t>
    </r>
    <r>
      <rPr>
        <sz val="12"/>
        <rFont val="Courier New"/>
        <family val="3"/>
      </rPr>
      <t xml:space="preserve"> weight_selection_probs </t>
    </r>
    <r>
      <rPr>
        <sz val="12"/>
        <rFont val="微軟正黑體"/>
        <family val="2"/>
        <charset val="136"/>
      </rPr>
      <t>決定這次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全程使用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一般的權重、</t>
    </r>
    <r>
      <rPr>
        <sz val="12"/>
        <rFont val="Courier New"/>
        <family val="3"/>
      </rPr>
      <t>c2_super_weight</t>
    </r>
    <r>
      <rPr>
        <sz val="12"/>
        <rFont val="微軟正黑體"/>
        <family val="2"/>
        <charset val="136"/>
      </rPr>
      <t>、</t>
    </r>
    <r>
      <rPr>
        <sz val="12"/>
        <rFont val="Courier New"/>
        <family val="3"/>
      </rPr>
      <t>c2_ultimate_weight</t>
    </r>
    <phoneticPr fontId="20" type="noConversion"/>
  </si>
  <si>
    <r>
      <t xml:space="preserve">BaseGame </t>
    </r>
    <r>
      <rPr>
        <sz val="12"/>
        <rFont val="微軟正黑體"/>
        <family val="2"/>
        <charset val="136"/>
      </rPr>
      <t>倍數算分特殊邏輯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</si>
  <si>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每一次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中若出現多個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需根據這把的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狀態去取，且須依序決定</t>
    </r>
    <phoneticPr fontId="20" type="noConversion"/>
  </si>
  <si>
    <r>
      <t xml:space="preserve">2. </t>
    </r>
    <r>
      <rPr>
        <sz val="12"/>
        <rFont val="微軟正黑體"/>
        <family val="2"/>
        <charset val="136"/>
      </rPr>
      <t>當該次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消除贏分</t>
    </r>
    <r>
      <rPr>
        <sz val="12"/>
        <rFont val="Courier New"/>
        <family val="3"/>
      </rPr>
      <t xml:space="preserve"> &gt; 10 * </t>
    </r>
    <r>
      <rPr>
        <sz val="12"/>
        <rFont val="微軟正黑體"/>
        <family val="2"/>
        <charset val="136"/>
      </rPr>
      <t>押注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當目前累加倍數</t>
    </r>
    <r>
      <rPr>
        <sz val="12"/>
        <rFont val="Courier New"/>
        <family val="3"/>
      </rPr>
      <t xml:space="preserve"> &gt;= 400x</t>
    </r>
    <r>
      <rPr>
        <sz val="12"/>
        <rFont val="微軟正黑體"/>
        <family val="2"/>
        <charset val="136"/>
      </rPr>
      <t>，則接下來的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c2_weights_bad</t>
    </r>
    <r>
      <rPr>
        <sz val="12"/>
        <rFont val="微軟正黑體"/>
        <family val="2"/>
        <charset val="136"/>
      </rPr>
      <t>，其餘情況則根據目前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狀態決定</t>
    </r>
    <phoneticPr fontId="20" type="noConversion"/>
  </si>
  <si>
    <r>
      <t xml:space="preserve">FreeGame </t>
    </r>
    <r>
      <rPr>
        <sz val="12"/>
        <rFont val="微軟正黑體"/>
        <family val="2"/>
        <charset val="136"/>
      </rPr>
      <t>倍數算分特殊邏輯</t>
    </r>
    <phoneticPr fontId="20" type="noConversion"/>
  </si>
  <si>
    <r>
      <t xml:space="preserve">2. </t>
    </r>
    <r>
      <rPr>
        <sz val="12"/>
        <rFont val="微軟正黑體"/>
        <family val="2"/>
        <charset val="136"/>
      </rPr>
      <t>當該次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消除贏分</t>
    </r>
    <r>
      <rPr>
        <sz val="12"/>
        <rFont val="Courier New"/>
        <family val="3"/>
      </rPr>
      <t xml:space="preserve"> &gt; 3 * </t>
    </r>
    <r>
      <rPr>
        <sz val="12"/>
        <rFont val="微軟正黑體"/>
        <family val="2"/>
        <charset val="136"/>
      </rPr>
      <t>押注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 xml:space="preserve"> </t>
    </r>
    <r>
      <rPr>
        <sz val="12"/>
        <rFont val="微軟正黑體"/>
        <family val="2"/>
        <charset val="136"/>
      </rPr>
      <t>當目前累加倍數</t>
    </r>
    <r>
      <rPr>
        <sz val="12"/>
        <rFont val="Courier New"/>
        <family val="3"/>
      </rPr>
      <t xml:space="preserve"> &gt;= 400x</t>
    </r>
    <r>
      <rPr>
        <sz val="12"/>
        <rFont val="微軟正黑體"/>
        <family val="2"/>
        <charset val="136"/>
      </rPr>
      <t>，則接下來的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使用</t>
    </r>
    <r>
      <rPr>
        <sz val="12"/>
        <rFont val="Courier New"/>
        <family val="3"/>
      </rPr>
      <t xml:space="preserve"> c2_weights_bad</t>
    </r>
    <r>
      <rPr>
        <sz val="12"/>
        <rFont val="微軟正黑體"/>
        <family val="2"/>
        <charset val="136"/>
      </rPr>
      <t>，其餘情況則根據目前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狀態決定</t>
    </r>
    <phoneticPr fontId="20" type="noConversion"/>
  </si>
  <si>
    <r>
      <t xml:space="preserve">FreeGame </t>
    </r>
    <r>
      <rPr>
        <sz val="12"/>
        <rFont val="微軟正黑體"/>
        <family val="2"/>
        <charset val="136"/>
      </rPr>
      <t>輪帶特殊邏輯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</si>
  <si>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當目前累積總得分</t>
    </r>
    <r>
      <rPr>
        <sz val="12"/>
        <rFont val="Courier New"/>
        <family val="3"/>
      </rPr>
      <t xml:space="preserve"> &gt; 2000 * </t>
    </r>
    <r>
      <rPr>
        <sz val="12"/>
        <rFont val="微軟正黑體"/>
        <family val="2"/>
        <charset val="136"/>
      </rPr>
      <t>押注且這把要使用</t>
    </r>
    <r>
      <rPr>
        <sz val="12"/>
        <rFont val="Courier New"/>
        <family val="3"/>
      </rPr>
      <t xml:space="preserve"> FG2</t>
    </r>
    <r>
      <rPr>
        <sz val="12"/>
        <rFont val="微軟正黑體"/>
        <family val="2"/>
        <charset val="136"/>
      </rPr>
      <t>，則改為使用</t>
    </r>
    <r>
      <rPr>
        <sz val="12"/>
        <rFont val="Courier New"/>
        <family val="3"/>
      </rPr>
      <t xml:space="preserve"> FG4</t>
    </r>
    <phoneticPr fontId="20" type="noConversion"/>
  </si>
  <si>
    <r>
      <t xml:space="preserve">2. </t>
    </r>
    <r>
      <rPr>
        <sz val="12"/>
        <rFont val="微軟正黑體"/>
        <family val="2"/>
        <charset val="136"/>
      </rPr>
      <t>從第十四把開始，若目前累積總得分</t>
    </r>
    <r>
      <rPr>
        <sz val="12"/>
        <rFont val="Courier New"/>
        <family val="3"/>
      </rPr>
      <t xml:space="preserve"> &lt; 10 * </t>
    </r>
    <r>
      <rPr>
        <sz val="12"/>
        <rFont val="微軟正黑體"/>
        <family val="2"/>
        <charset val="136"/>
      </rPr>
      <t>押注，則此次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改用</t>
    </r>
    <r>
      <rPr>
        <sz val="12"/>
        <rFont val="Courier New"/>
        <family val="3"/>
      </rPr>
      <t xml:space="preserve"> FG4</t>
    </r>
    <phoneticPr fontId="20" type="noConversion"/>
  </si>
  <si>
    <r>
      <t xml:space="preserve">3. </t>
    </r>
    <r>
      <rPr>
        <sz val="12"/>
        <rFont val="微軟正黑體"/>
        <family val="2"/>
        <charset val="136"/>
      </rPr>
      <t>當目前</t>
    </r>
    <r>
      <rPr>
        <sz val="12"/>
        <rFont val="Courier New"/>
        <family val="3"/>
      </rPr>
      <t xml:space="preserve"> C2 </t>
    </r>
    <r>
      <rPr>
        <sz val="12"/>
        <rFont val="微軟正黑體"/>
        <family val="2"/>
        <charset val="136"/>
      </rPr>
      <t>累積倍數</t>
    </r>
    <r>
      <rPr>
        <sz val="12"/>
        <rFont val="Courier New"/>
        <family val="3"/>
      </rPr>
      <t xml:space="preserve"> &gt;= 400</t>
    </r>
    <r>
      <rPr>
        <sz val="12"/>
        <rFont val="微軟正黑體"/>
        <family val="2"/>
        <charset val="136"/>
      </rPr>
      <t>且這把要使用</t>
    </r>
    <r>
      <rPr>
        <sz val="12"/>
        <rFont val="Courier New"/>
        <family val="3"/>
      </rPr>
      <t xml:space="preserve"> FG2</t>
    </r>
    <r>
      <rPr>
        <sz val="12"/>
        <rFont val="微軟正黑體"/>
        <family val="2"/>
        <charset val="136"/>
      </rPr>
      <t>，則此次</t>
    </r>
    <r>
      <rPr>
        <sz val="12"/>
        <rFont val="Courier New"/>
        <family val="3"/>
      </rPr>
      <t xml:space="preserve"> spin </t>
    </r>
    <r>
      <rPr>
        <sz val="12"/>
        <rFont val="微軟正黑體"/>
        <family val="2"/>
        <charset val="136"/>
      </rPr>
      <t>改用</t>
    </r>
    <r>
      <rPr>
        <sz val="12"/>
        <rFont val="Courier New"/>
        <family val="3"/>
      </rPr>
      <t xml:space="preserve"> FG4</t>
    </r>
    <phoneticPr fontId="20" type="noConversion"/>
  </si>
  <si>
    <r>
      <t xml:space="preserve">FreeGame </t>
    </r>
    <r>
      <rPr>
        <sz val="12"/>
        <rFont val="微軟正黑體"/>
        <family val="2"/>
        <charset val="136"/>
      </rPr>
      <t>重抽邏輯</t>
    </r>
    <phoneticPr fontId="20" type="noConversion"/>
  </si>
  <si>
    <r>
      <t xml:space="preserve">1. </t>
    </r>
    <r>
      <rPr>
        <sz val="12"/>
        <rFont val="微軟正黑體"/>
        <family val="2"/>
        <charset val="136"/>
      </rPr>
      <t>若該次</t>
    </r>
    <r>
      <rPr>
        <sz val="12"/>
        <rFont val="Courier New"/>
        <family val="3"/>
      </rPr>
      <t xml:space="preserve"> FreeGame &gt; 9000 * </t>
    </r>
    <r>
      <rPr>
        <sz val="12"/>
        <rFont val="微軟正黑體"/>
        <family val="2"/>
        <charset val="136"/>
      </rPr>
      <t>押注或</t>
    </r>
    <r>
      <rPr>
        <sz val="12"/>
        <rFont val="Courier New"/>
        <family val="3"/>
      </rPr>
      <t xml:space="preserve"> FreeGame &lt; 10 * </t>
    </r>
    <r>
      <rPr>
        <sz val="12"/>
        <rFont val="微軟正黑體"/>
        <family val="2"/>
        <charset val="136"/>
      </rPr>
      <t>押注，則重抽</t>
    </r>
    <r>
      <rPr>
        <sz val="12"/>
        <rFont val="Courier New"/>
        <family val="3"/>
      </rPr>
      <t xml:space="preserve"> FreeGame </t>
    </r>
    <r>
      <rPr>
        <sz val="12"/>
        <rFont val="微軟正黑體"/>
        <family val="2"/>
        <charset val="136"/>
      </rPr>
      <t>完整結果</t>
    </r>
    <phoneticPr fontId="20" type="noConversion"/>
  </si>
  <si>
    <t>Symbol</t>
  </si>
  <si>
    <t>Description</t>
  </si>
  <si>
    <t>Wild</t>
  </si>
  <si>
    <t>Scatter</t>
  </si>
  <si>
    <t>Multiplier</t>
  </si>
  <si>
    <r>
      <t>Pay Table</t>
    </r>
    <r>
      <rPr>
        <sz val="12"/>
        <rFont val="微軟正黑體"/>
        <family val="2"/>
        <charset val="136"/>
      </rPr>
      <t>：</t>
    </r>
    <phoneticPr fontId="23" type="noConversion"/>
  </si>
  <si>
    <t>Free Spins Setting</t>
    <phoneticPr fontId="23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</si>
  <si>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</si>
  <si>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</si>
  <si>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</si>
  <si>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3" type="noConversion"/>
  </si>
  <si>
    <t>4, 5 ,6 SC Free Game</t>
    <phoneticPr fontId="20" type="noConversion"/>
  </si>
  <si>
    <t>Bet Type</t>
    <phoneticPr fontId="20" type="noConversion"/>
  </si>
  <si>
    <t>Normal Bet</t>
    <phoneticPr fontId="20" type="noConversion"/>
  </si>
  <si>
    <t>Price(x)</t>
    <phoneticPr fontId="23" type="noConversion"/>
  </si>
  <si>
    <t>Buy Feature</t>
    <phoneticPr fontId="20" type="noConversion"/>
  </si>
  <si>
    <t>Super Feature</t>
    <phoneticPr fontId="20" type="noConversion"/>
  </si>
  <si>
    <t>Base Bet</t>
    <phoneticPr fontId="23" type="noConversion"/>
  </si>
  <si>
    <t>Free Game</t>
    <phoneticPr fontId="23" type="noConversion"/>
  </si>
  <si>
    <t>BG_Symbol (2)</t>
  </si>
  <si>
    <t>BG_Symbol (3)</t>
  </si>
  <si>
    <t>BG_Symbol (4)</t>
  </si>
  <si>
    <t>FG_Symbol (2)</t>
  </si>
  <si>
    <t>FG_Symbol (3)</t>
  </si>
  <si>
    <t>FG_Symbol (4)</t>
  </si>
  <si>
    <t>Retrigger</t>
    <phoneticPr fontId="20" type="noConversion"/>
  </si>
  <si>
    <t>Free Game Table Setting</t>
    <phoneticPr fontId="20" type="noConversion"/>
  </si>
  <si>
    <t>R6</t>
  </si>
  <si>
    <t>BG_Symbol</t>
    <phoneticPr fontId="20" type="noConversion"/>
  </si>
  <si>
    <t>FG_Symbol</t>
    <phoneticPr fontId="20" type="noConversion"/>
  </si>
  <si>
    <t>BF_Symbol</t>
    <phoneticPr fontId="20" type="noConversion"/>
  </si>
  <si>
    <t>base_direct</t>
    <phoneticPr fontId="20" type="noConversion"/>
  </si>
  <si>
    <t>base_wild</t>
    <phoneticPr fontId="20" type="noConversion"/>
  </si>
  <si>
    <t>free_direct</t>
    <phoneticPr fontId="20" type="noConversion"/>
  </si>
  <si>
    <t>free_wild</t>
    <phoneticPr fontId="20" type="noConversion"/>
  </si>
  <si>
    <t>bad</t>
    <phoneticPr fontId="20" type="noConversion"/>
  </si>
  <si>
    <t>Weight Base Reelset</t>
    <phoneticPr fontId="20" type="noConversion"/>
  </si>
  <si>
    <t>Weight Selection Probs</t>
    <phoneticPr fontId="20" type="noConversion"/>
  </si>
  <si>
    <t>Weight C2</t>
    <phoneticPr fontId="20" type="noConversion"/>
  </si>
  <si>
    <t>Prob C2</t>
    <phoneticPr fontId="20" type="noConversion"/>
  </si>
  <si>
    <t>Lower</t>
    <phoneticPr fontId="30" type="noConversion"/>
  </si>
  <si>
    <t>Upper</t>
    <phoneticPr fontId="30" type="noConversion"/>
  </si>
  <si>
    <t>Simulator RTP</t>
    <phoneticPr fontId="30" type="noConversion"/>
  </si>
  <si>
    <t>Range</t>
    <phoneticPr fontId="30" type="noConversion"/>
  </si>
  <si>
    <t>Threshold</t>
  </si>
  <si>
    <t>Fix Num</t>
    <phoneticPr fontId="30" type="noConversion"/>
  </si>
  <si>
    <t>Fix Rate</t>
    <phoneticPr fontId="30" type="noConversion"/>
  </si>
  <si>
    <t>Final Rate</t>
    <phoneticPr fontId="30" type="noConversion"/>
  </si>
  <si>
    <t>Weight</t>
    <phoneticPr fontId="30" type="noConversion"/>
  </si>
  <si>
    <t>Hit Rate</t>
    <phoneticPr fontId="30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</si>
  <si>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</si>
  <si>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</si>
  <si>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</si>
  <si>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</si>
  <si>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</si>
  <si>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</si>
  <si>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</si>
  <si>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</si>
  <si>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</si>
  <si>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</si>
  <si>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30" type="noConversion"/>
  </si>
  <si>
    <t>Buy Feature</t>
    <phoneticPr fontId="3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</si>
  <si>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</si>
  <si>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</si>
  <si>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</si>
  <si>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r>
      <rPr>
        <sz val="12"/>
        <color theme="1"/>
        <rFont val="微軟正黑體"/>
        <family val="2"/>
        <charset val="136"/>
      </rPr>
      <t>奧林帕斯</t>
    </r>
    <phoneticPr fontId="20" type="noConversion"/>
  </si>
  <si>
    <r>
      <rPr>
        <sz val="12"/>
        <color theme="1"/>
        <rFont val="微軟正黑體"/>
        <family val="2"/>
        <charset val="136"/>
      </rPr>
      <t>糖果</t>
    </r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</si>
  <si>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</si>
  <si>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</si>
  <si>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</si>
  <si>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</si>
  <si>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Super Feature</t>
    <phoneticPr fontId="30" type="noConversion"/>
  </si>
  <si>
    <t>Prob.</t>
    <phoneticPr fontId="20" type="noConversion"/>
  </si>
  <si>
    <t>Weight</t>
    <phoneticPr fontId="20" type="noConversion"/>
  </si>
  <si>
    <t>Threshold</t>
    <phoneticPr fontId="20" type="noConversion"/>
  </si>
  <si>
    <t xml:space="preserve">BGC1hit[1] hit </t>
  </si>
  <si>
    <t xml:space="preserve"> FGC1hit[1] </t>
  </si>
  <si>
    <t xml:space="preserve">BGC1hit[2] hit </t>
  </si>
  <si>
    <t xml:space="preserve"> FGC1hit[2] </t>
  </si>
  <si>
    <t xml:space="preserve">BGC1hit[3] hit </t>
  </si>
  <si>
    <t xml:space="preserve"> FGC1hit[3] </t>
  </si>
  <si>
    <t xml:space="preserve">BGC1hit[4] hit </t>
  </si>
  <si>
    <t xml:space="preserve"> FGC1hit[4] </t>
  </si>
  <si>
    <t xml:space="preserve">BGC1hit[5] hit </t>
  </si>
  <si>
    <t xml:space="preserve"> FGC1hit[5] </t>
  </si>
  <si>
    <t xml:space="preserve">BGC1hit[6] hit </t>
  </si>
  <si>
    <t xml:space="preserve"> FGC1hit[6] </t>
  </si>
  <si>
    <t>Total Spin</t>
    <phoneticPr fontId="20" type="noConversion"/>
  </si>
  <si>
    <t>C1 cnt</t>
    <phoneticPr fontId="20" type="noConversion"/>
  </si>
  <si>
    <r>
      <t>Scatter Combo Rate (</t>
    </r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)</t>
    </r>
    <phoneticPr fontId="20" type="noConversion"/>
  </si>
  <si>
    <r>
      <t>Scatter Combo Rate (</t>
    </r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)</t>
    </r>
    <phoneticPr fontId="20" type="noConversion"/>
  </si>
  <si>
    <t>v1</t>
    <phoneticPr fontId="20" type="noConversion"/>
  </si>
  <si>
    <t>v2</t>
    <phoneticPr fontId="20" type="noConversion"/>
  </si>
  <si>
    <t xml:space="preserve">            [</t>
  </si>
  <si>
    <t xml:space="preserve">            ,{</t>
  </si>
  <si>
    <t xml:space="preserve">            ],</t>
  </si>
  <si>
    <t xml:space="preserve">             {</t>
    <phoneticPr fontId="20" type="noConversion"/>
  </si>
  <si>
    <t xml:space="preserve">               "noWinIndex": [0],</t>
    <phoneticPr fontId="20" type="noConversion"/>
  </si>
  <si>
    <t xml:space="preserve">            ]</t>
    <phoneticPr fontId="20" type="noConversion"/>
  </si>
  <si>
    <t>Weight</t>
  </si>
  <si>
    <t xml:space="preserve">                "noWinIndex": [0],</t>
    <phoneticPr fontId="20" type="noConversion"/>
  </si>
  <si>
    <t xml:space="preserve">            ,{</t>
    <phoneticPr fontId="20" type="noConversion"/>
  </si>
  <si>
    <t>BF</t>
    <phoneticPr fontId="20" type="noConversion"/>
  </si>
  <si>
    <t>SF</t>
    <phoneticPr fontId="20" type="noConversion"/>
  </si>
  <si>
    <r>
      <rPr>
        <sz val="12"/>
        <color theme="1"/>
        <rFont val="微軟正黑體"/>
        <family val="2"/>
        <charset val="136"/>
      </rPr>
      <t>新手</t>
    </r>
    <r>
      <rPr>
        <sz val="12"/>
        <color theme="1"/>
        <rFont val="Courier New"/>
        <family val="3"/>
      </rPr>
      <t>A</t>
    </r>
    <phoneticPr fontId="20" type="noConversion"/>
  </si>
  <si>
    <r>
      <rPr>
        <sz val="12"/>
        <color theme="1"/>
        <rFont val="微軟正黑體"/>
        <family val="2"/>
        <charset val="136"/>
      </rPr>
      <t>新手</t>
    </r>
    <r>
      <rPr>
        <sz val="12"/>
        <color theme="1"/>
        <rFont val="Courier New"/>
        <family val="3"/>
      </rPr>
      <t>B</t>
    </r>
    <phoneticPr fontId="20" type="noConversion"/>
  </si>
  <si>
    <r>
      <rPr>
        <sz val="12"/>
        <color theme="1"/>
        <rFont val="微軟正黑體"/>
        <family val="2"/>
        <charset val="136"/>
      </rPr>
      <t>老手</t>
    </r>
    <r>
      <rPr>
        <sz val="12"/>
        <color theme="1"/>
        <rFont val="Courier New"/>
        <family val="3"/>
      </rPr>
      <t>A</t>
    </r>
    <phoneticPr fontId="20" type="noConversion"/>
  </si>
  <si>
    <r>
      <rPr>
        <sz val="12"/>
        <color theme="1"/>
        <rFont val="微軟正黑體"/>
        <family val="2"/>
        <charset val="136"/>
      </rPr>
      <t>老手</t>
    </r>
    <r>
      <rPr>
        <sz val="12"/>
        <color theme="1"/>
        <rFont val="Courier New"/>
        <family val="3"/>
      </rPr>
      <t>B</t>
    </r>
    <phoneticPr fontId="20" type="noConversion"/>
  </si>
  <si>
    <t>4 SC Free Game</t>
    <phoneticPr fontId="20" type="noConversion"/>
  </si>
  <si>
    <t>FGC1Screen</t>
    <phoneticPr fontId="20" type="noConversion"/>
  </si>
  <si>
    <t>BGC1Screen</t>
    <phoneticPr fontId="20" type="noConversion"/>
  </si>
  <si>
    <r>
      <t>A</t>
    </r>
    <r>
      <rPr>
        <sz val="12"/>
        <rFont val="微軟正黑體"/>
        <family val="2"/>
        <charset val="136"/>
      </rPr>
      <t>版</t>
    </r>
    <phoneticPr fontId="20" type="noConversion"/>
  </si>
  <si>
    <r>
      <t>B</t>
    </r>
    <r>
      <rPr>
        <sz val="12"/>
        <rFont val="微軟正黑體"/>
        <family val="2"/>
        <charset val="136"/>
      </rPr>
      <t>版</t>
    </r>
    <phoneticPr fontId="20" type="noConversion"/>
  </si>
  <si>
    <r>
      <t>Weight A</t>
    </r>
    <r>
      <rPr>
        <sz val="12"/>
        <rFont val="微軟正黑體"/>
        <family val="2"/>
        <charset val="136"/>
      </rPr>
      <t>版</t>
    </r>
    <phoneticPr fontId="20" type="noConversion"/>
  </si>
  <si>
    <r>
      <t>Weight B</t>
    </r>
    <r>
      <rPr>
        <sz val="12"/>
        <rFont val="微軟正黑體"/>
        <family val="2"/>
        <charset val="136"/>
      </rPr>
      <t>版</t>
    </r>
    <phoneticPr fontId="20" type="noConversion"/>
  </si>
  <si>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A</t>
    </r>
    <phoneticPr fontId="20" type="noConversion"/>
  </si>
  <si>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A</t>
    </r>
    <phoneticPr fontId="20" type="noConversion"/>
  </si>
  <si>
    <r>
      <rPr>
        <sz val="12"/>
        <rFont val="微軟正黑體"/>
        <family val="2"/>
        <charset val="136"/>
      </rPr>
      <t>新手</t>
    </r>
    <r>
      <rPr>
        <sz val="12"/>
        <rFont val="Courier New"/>
        <family val="3"/>
      </rPr>
      <t>B</t>
    </r>
    <phoneticPr fontId="20" type="noConversion"/>
  </si>
  <si>
    <r>
      <rPr>
        <sz val="12"/>
        <rFont val="微軟正黑體"/>
        <family val="2"/>
        <charset val="136"/>
      </rPr>
      <t>老手</t>
    </r>
    <r>
      <rPr>
        <sz val="12"/>
        <rFont val="Courier New"/>
        <family val="3"/>
      </rPr>
      <t>B</t>
    </r>
    <phoneticPr fontId="20" type="noConversion"/>
  </si>
  <si>
    <t>AB Test</t>
    <phoneticPr fontId="20" type="noConversion"/>
  </si>
  <si>
    <t>1.0.0.3</t>
    <phoneticPr fontId="20" type="noConversion"/>
  </si>
  <si>
    <t xml:space="preserve">bgC1Count </t>
  </si>
  <si>
    <t xml:space="preserve">fgC1Count </t>
  </si>
  <si>
    <t>Normal Bet Newbie</t>
    <phoneticPr fontId="20" type="noConversion"/>
  </si>
  <si>
    <t>Normal Bet Oldhand</t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</si>
  <si>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BG 4C1 pay </t>
    </r>
    <r>
      <rPr>
        <sz val="12"/>
        <color theme="1"/>
        <rFont val="Courier New"/>
        <family val="3"/>
        <charset val="136"/>
      </rPr>
      <t xml:space="preserve">300 + </t>
    </r>
    <r>
      <rPr>
        <sz val="12"/>
        <color theme="1"/>
        <rFont val="細明體"/>
        <family val="3"/>
        <charset val="136"/>
      </rPr>
      <t>15次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</si>
  <si>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BG 5C1 pay </t>
    </r>
    <r>
      <rPr>
        <sz val="12"/>
        <color theme="1"/>
        <rFont val="Courier New"/>
        <family val="3"/>
        <charset val="136"/>
      </rPr>
      <t xml:space="preserve">500 + </t>
    </r>
    <r>
      <rPr>
        <sz val="12"/>
        <color theme="1"/>
        <rFont val="細明體"/>
        <family val="3"/>
        <charset val="136"/>
      </rPr>
      <t>15次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</si>
  <si>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BG 6C1 pay </t>
    </r>
    <r>
      <rPr>
        <sz val="12"/>
        <color theme="1"/>
        <rFont val="Courier New"/>
        <family val="3"/>
        <charset val="136"/>
      </rPr>
      <t xml:space="preserve">10000 + </t>
    </r>
    <r>
      <rPr>
        <sz val="12"/>
        <color theme="1"/>
        <rFont val="細明體"/>
        <family val="3"/>
        <charset val="136"/>
      </rPr>
      <t>15次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</si>
  <si>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>FG 3C1 5</t>
    </r>
    <r>
      <rPr>
        <sz val="12"/>
        <color theme="1"/>
        <rFont val="細明體"/>
        <family val="3"/>
        <charset val="136"/>
      </rPr>
      <t>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</si>
  <si>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FG 4C1 pay </t>
    </r>
    <r>
      <rPr>
        <sz val="12"/>
        <color theme="1"/>
        <rFont val="Courier New"/>
        <family val="3"/>
        <charset val="136"/>
      </rPr>
      <t xml:space="preserve">300 + </t>
    </r>
    <r>
      <rPr>
        <sz val="12"/>
        <color theme="1"/>
        <rFont val="細明體"/>
        <family val="3"/>
        <charset val="136"/>
      </rPr>
      <t>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</si>
  <si>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FG 5C1 pay </t>
    </r>
    <r>
      <rPr>
        <sz val="12"/>
        <color theme="1"/>
        <rFont val="Courier New"/>
        <family val="3"/>
        <charset val="136"/>
      </rPr>
      <t xml:space="preserve">500 + </t>
    </r>
    <r>
      <rPr>
        <sz val="12"/>
        <color theme="1"/>
        <rFont val="細明體"/>
        <family val="3"/>
        <charset val="136"/>
      </rPr>
      <t>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</si>
  <si>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Courier New"/>
        <family val="3"/>
      </rPr>
      <t xml:space="preserve">FG 6C1 pay </t>
    </r>
    <r>
      <rPr>
        <sz val="12"/>
        <color theme="1"/>
        <rFont val="Courier New"/>
        <family val="3"/>
        <charset val="136"/>
      </rPr>
      <t xml:space="preserve">10000 + </t>
    </r>
    <r>
      <rPr>
        <sz val="12"/>
        <color theme="1"/>
        <rFont val="細明體"/>
        <family val="3"/>
        <charset val="136"/>
      </rPr>
      <t>5次</t>
    </r>
    <r>
      <rPr>
        <sz val="12"/>
        <color theme="1"/>
        <rFont val="Courier New"/>
        <family val="3"/>
        <charset val="136"/>
      </rPr>
      <t>Free Spin</t>
    </r>
    <phoneticPr fontId="20" type="noConversion"/>
  </si>
  <si>
    <t>H019194</t>
    <phoneticPr fontId="23" type="noConversion"/>
  </si>
  <si>
    <t>3.0.0.1</t>
    <phoneticPr fontId="23" type="noConversion"/>
  </si>
  <si>
    <t>Newbie</t>
    <phoneticPr fontId="20" type="noConversion"/>
  </si>
  <si>
    <t>Oldhand</t>
    <phoneticPr fontId="20" type="noConversion"/>
  </si>
  <si>
    <t>Range</t>
    <phoneticPr fontId="20" type="noConversion"/>
  </si>
  <si>
    <t>Weight_NB_BG</t>
    <phoneticPr fontId="30" type="noConversion"/>
  </si>
  <si>
    <t>Weight_NB_FG</t>
    <phoneticPr fontId="30" type="noConversion"/>
  </si>
  <si>
    <t>Weight_BF_FG</t>
    <phoneticPr fontId="30" type="noConversion"/>
  </si>
  <si>
    <t>Weight_SF_FG</t>
    <phoneticPr fontId="30" type="noConversion"/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</si>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</sst>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_ "/>
    <numFmt numFmtId="177" formatCode="m&quot;月&quot;d&quot;日&quot;"/>
    <numFmt numFmtId="178" formatCode="0.00_);[Red]\(0.00\)"/>
    <numFmt numFmtId="179" formatCode="0.0000%"/>
    <numFmt numFmtId="180" formatCode="_-* #,##0_-;\-* #,##0_-;_-* &quot;-&quot;??_-;_-@_-"/>
    <numFmt numFmtId="181" formatCode="0_);[Red]\(0\)"/>
    <numFmt numFmtId="182" formatCode="0.000000"/>
    <numFmt numFmtId="183" formatCode="0.0%"/>
  </numFmts>
  <fonts count="34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  <charset val="136"/>
    </font>
    <font>
      <sz val="12"/>
      <color theme="1"/>
      <name val="細明體"/>
      <family val="3"/>
      <charset val="136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8" fontId="19" fillId="0" borderId="0" xfId="1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26" fillId="0" borderId="11" xfId="0" applyFont="1" applyBorder="1" applyAlignment="1">
      <alignment horizontal="center"/>
    </xf>
    <xf numFmtId="176" fontId="19" fillId="0" borderId="0" xfId="0" applyNumberFormat="1" applyFont="1" applyAlignment="1">
      <alignment horizontal="center" vertical="center"/>
    </xf>
    <xf numFmtId="10" fontId="19" fillId="0" borderId="0" xfId="1" applyNumberFormat="1" applyFont="1" applyBorder="1" applyAlignment="1">
      <alignment horizontal="center" vertical="top" wrapText="1"/>
    </xf>
    <xf numFmtId="0" fontId="27" fillId="0" borderId="0" xfId="0" applyFont="1" applyAlignment="1">
      <alignment vertical="center"/>
    </xf>
    <xf numFmtId="0" fontId="27" fillId="34" borderId="0" xfId="0" applyFont="1" applyFill="1" applyAlignment="1">
      <alignment vertical="center"/>
    </xf>
    <xf numFmtId="0" fontId="19" fillId="0" borderId="0" xfId="0" applyFont="1"/>
    <xf numFmtId="10" fontId="19" fillId="0" borderId="11" xfId="0" applyNumberFormat="1" applyFont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27" fillId="0" borderId="0" xfId="0" quotePrefix="1" applyFont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19" fillId="0" borderId="10" xfId="0" applyFont="1" applyBorder="1" applyAlignment="1">
      <alignment horizontal="center" vertical="center" wrapText="1"/>
    </xf>
    <xf numFmtId="0" fontId="22" fillId="39" borderId="11" xfId="0" applyFont="1" applyFill="1" applyBorder="1" applyAlignment="1">
      <alignment horizontal="center" vertical="center"/>
    </xf>
    <xf numFmtId="0" fontId="26" fillId="0" borderId="0" xfId="0" applyFont="1"/>
    <xf numFmtId="10" fontId="19" fillId="0" borderId="10" xfId="0" applyNumberFormat="1" applyFont="1" applyBorder="1" applyAlignment="1">
      <alignment horizontal="right" vertical="center" wrapText="1"/>
    </xf>
    <xf numFmtId="10" fontId="19" fillId="0" borderId="11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/>
    </xf>
    <xf numFmtId="10" fontId="19" fillId="0" borderId="10" xfId="0" applyNumberFormat="1" applyFont="1" applyBorder="1" applyAlignment="1">
      <alignment horizontal="center" vertical="center"/>
    </xf>
    <xf numFmtId="0" fontId="19" fillId="34" borderId="0" xfId="0" applyFont="1" applyFill="1" applyAlignment="1">
      <alignment vertical="center"/>
    </xf>
    <xf numFmtId="0" fontId="19" fillId="0" borderId="0" xfId="0" quotePrefix="1" applyFont="1" applyAlignment="1">
      <alignment vertical="center"/>
    </xf>
    <xf numFmtId="0" fontId="19" fillId="40" borderId="11" xfId="0" applyFont="1" applyFill="1" applyBorder="1" applyAlignment="1">
      <alignment horizontal="center" vertical="top" wrapText="1"/>
    </xf>
    <xf numFmtId="0" fontId="19" fillId="40" borderId="11" xfId="0" applyFont="1" applyFill="1" applyBorder="1" applyAlignment="1">
      <alignment horizontal="center" vertical="center"/>
    </xf>
    <xf numFmtId="10" fontId="19" fillId="40" borderId="11" xfId="0" applyNumberFormat="1" applyFont="1" applyFill="1" applyBorder="1" applyAlignment="1">
      <alignment horizontal="right" vertical="center" wrapText="1"/>
    </xf>
    <xf numFmtId="0" fontId="19" fillId="41" borderId="11" xfId="0" applyFont="1" applyFill="1" applyBorder="1" applyAlignment="1">
      <alignment horizontal="center" vertical="top" wrapText="1"/>
    </xf>
    <xf numFmtId="0" fontId="19" fillId="41" borderId="11" xfId="0" applyFont="1" applyFill="1" applyBorder="1" applyAlignment="1">
      <alignment horizontal="center" vertical="center"/>
    </xf>
    <xf numFmtId="10" fontId="19" fillId="41" borderId="11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19" fillId="39" borderId="12" xfId="0" applyFont="1" applyFill="1" applyBorder="1" applyAlignment="1">
      <alignment horizontal="left" vertical="center"/>
    </xf>
    <xf numFmtId="0" fontId="19" fillId="39" borderId="13" xfId="0" applyFont="1" applyFill="1" applyBorder="1" applyAlignment="1">
      <alignment horizontal="left" vertical="center"/>
    </xf>
    <xf numFmtId="0" fontId="19" fillId="39" borderId="14" xfId="0" applyFont="1" applyFill="1" applyBorder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42" borderId="10" xfId="0" applyFont="1" applyFill="1" applyBorder="1" applyAlignment="1">
      <alignment horizontal="center" vertical="center"/>
    </xf>
    <xf numFmtId="0" fontId="19" fillId="42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9" borderId="11" xfId="1" applyNumberFormat="1" applyFont="1" applyFill="1" applyBorder="1" applyAlignment="1">
      <alignment horizontal="center" vertical="center"/>
    </xf>
    <xf numFmtId="177" fontId="19" fillId="39" borderId="11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8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Fill="1" applyAlignment="1">
      <alignment vertical="center"/>
    </xf>
    <xf numFmtId="10" fontId="19" fillId="0" borderId="11" xfId="1" quotePrefix="1" applyNumberFormat="1" applyFont="1" applyFill="1" applyBorder="1" applyAlignment="1">
      <alignment horizontal="center" vertical="center" wrapText="1"/>
    </xf>
    <xf numFmtId="0" fontId="26" fillId="0" borderId="11" xfId="0" applyFont="1" applyBorder="1"/>
    <xf numFmtId="0" fontId="26" fillId="42" borderId="11" xfId="0" applyFont="1" applyFill="1" applyBorder="1"/>
    <xf numFmtId="0" fontId="26" fillId="0" borderId="0" xfId="0" applyFont="1" applyFill="1"/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0" fontId="19" fillId="0" borderId="0" xfId="0" applyFont="1" applyAlignment="1"/>
    <xf numFmtId="0" fontId="28" fillId="0" borderId="0" xfId="0" applyFont="1"/>
    <xf numFmtId="0" fontId="28" fillId="0" borderId="0" xfId="0" applyFont="1" applyFill="1"/>
    <xf numFmtId="10" fontId="19" fillId="0" borderId="0" xfId="1" applyNumberFormat="1" applyFont="1" applyAlignment="1"/>
    <xf numFmtId="178" fontId="19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178" fontId="28" fillId="0" borderId="0" xfId="0" applyNumberFormat="1" applyFont="1"/>
    <xf numFmtId="178" fontId="19" fillId="0" borderId="0" xfId="0" applyNumberFormat="1" applyFont="1"/>
    <xf numFmtId="0" fontId="26" fillId="0" borderId="0" xfId="0" applyFont="1" applyAlignment="1">
      <alignment vertical="center"/>
    </xf>
    <xf numFmtId="0" fontId="19" fillId="46" borderId="0" xfId="0" applyFont="1" applyFill="1" applyAlignment="1">
      <alignment vertical="center"/>
    </xf>
    <xf numFmtId="0" fontId="26" fillId="46" borderId="0" xfId="0" applyFont="1" applyFill="1" applyAlignment="1">
      <alignment vertical="center"/>
    </xf>
    <xf numFmtId="0" fontId="26" fillId="46" borderId="0" xfId="0" applyFont="1" applyFill="1" applyAlignment="1">
      <alignment horizontal="center" vertical="center"/>
    </xf>
    <xf numFmtId="10" fontId="26" fillId="46" borderId="0" xfId="0" applyNumberFormat="1" applyFont="1" applyFill="1" applyAlignment="1">
      <alignment vertical="center"/>
    </xf>
    <xf numFmtId="0" fontId="26" fillId="46" borderId="0" xfId="0" applyFont="1" applyFill="1"/>
    <xf numFmtId="0" fontId="22" fillId="39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10" fontId="26" fillId="0" borderId="11" xfId="1" applyNumberFormat="1" applyFont="1" applyFill="1" applyBorder="1">
      <alignment vertical="center"/>
    </xf>
    <xf numFmtId="0" fontId="26" fillId="0" borderId="11" xfId="1" applyNumberFormat="1" applyFont="1" applyFill="1" applyBorder="1">
      <alignment vertical="center"/>
    </xf>
    <xf numFmtId="0" fontId="26" fillId="0" borderId="11" xfId="0" applyFont="1" applyBorder="1" applyAlignment="1">
      <alignment horizontal="center" vertical="center"/>
    </xf>
    <xf numFmtId="0" fontId="26" fillId="33" borderId="11" xfId="0" applyFont="1" applyFill="1" applyBorder="1" applyAlignment="1">
      <alignment vertical="center"/>
    </xf>
    <xf numFmtId="10" fontId="26" fillId="0" borderId="11" xfId="1" applyNumberFormat="1" applyFont="1" applyBorder="1">
      <alignment vertical="center"/>
    </xf>
    <xf numFmtId="0" fontId="26" fillId="0" borderId="10" xfId="0" applyFont="1" applyBorder="1" applyAlignment="1">
      <alignment vertical="center"/>
    </xf>
    <xf numFmtId="10" fontId="26" fillId="47" borderId="11" xfId="1" quotePrefix="1" applyNumberFormat="1" applyFont="1" applyFill="1" applyBorder="1" applyAlignment="1">
      <alignment vertical="center"/>
    </xf>
    <xf numFmtId="10" fontId="26" fillId="0" borderId="0" xfId="1" applyNumberFormat="1" applyFont="1">
      <alignment vertical="center"/>
    </xf>
    <xf numFmtId="10" fontId="26" fillId="33" borderId="11" xfId="1" applyNumberFormat="1" applyFont="1" applyFill="1" applyBorder="1">
      <alignment vertical="center"/>
    </xf>
    <xf numFmtId="180" fontId="26" fillId="0" borderId="0" xfId="61099" applyNumberFormat="1" applyFont="1" applyAlignment="1">
      <alignment vertical="center"/>
    </xf>
    <xf numFmtId="10" fontId="26" fillId="0" borderId="10" xfId="1" applyNumberFormat="1" applyFont="1" applyFill="1" applyBorder="1">
      <alignment vertical="center"/>
    </xf>
    <xf numFmtId="0" fontId="26" fillId="0" borderId="0" xfId="0" applyFont="1" applyAlignment="1">
      <alignment horizontal="left" vertical="center"/>
    </xf>
    <xf numFmtId="180" fontId="19" fillId="33" borderId="10" xfId="61099" applyNumberFormat="1" applyFont="1" applyFill="1" applyBorder="1" applyAlignment="1">
      <alignment vertical="center"/>
    </xf>
    <xf numFmtId="180" fontId="19" fillId="33" borderId="11" xfId="61099" applyNumberFormat="1" applyFont="1" applyFill="1" applyBorder="1" applyAlignment="1">
      <alignment vertical="center"/>
    </xf>
    <xf numFmtId="180" fontId="19" fillId="0" borderId="11" xfId="61099" applyNumberFormat="1" applyFont="1" applyFill="1" applyBorder="1" applyAlignment="1">
      <alignment vertical="center"/>
    </xf>
    <xf numFmtId="10" fontId="26" fillId="47" borderId="11" xfId="1" applyNumberFormat="1" applyFont="1" applyFill="1" applyBorder="1" applyAlignment="1"/>
    <xf numFmtId="1" fontId="26" fillId="47" borderId="11" xfId="1" applyNumberFormat="1" applyFont="1" applyFill="1" applyBorder="1" applyAlignment="1"/>
    <xf numFmtId="0" fontId="19" fillId="45" borderId="0" xfId="0" applyFont="1" applyFill="1" applyAlignment="1">
      <alignment vertical="center"/>
    </xf>
    <xf numFmtId="0" fontId="26" fillId="45" borderId="0" xfId="0" applyFont="1" applyFill="1" applyAlignment="1">
      <alignment vertical="center"/>
    </xf>
    <xf numFmtId="0" fontId="26" fillId="45" borderId="0" xfId="0" applyFont="1" applyFill="1" applyAlignment="1">
      <alignment horizontal="center" vertical="center"/>
    </xf>
    <xf numFmtId="10" fontId="26" fillId="45" borderId="0" xfId="0" applyNumberFormat="1" applyFont="1" applyFill="1" applyAlignment="1">
      <alignment vertical="center"/>
    </xf>
    <xf numFmtId="0" fontId="26" fillId="45" borderId="0" xfId="0" applyFont="1" applyFill="1"/>
    <xf numFmtId="0" fontId="26" fillId="0" borderId="11" xfId="0" applyFont="1" applyFill="1" applyBorder="1" applyAlignment="1">
      <alignment vertical="center"/>
    </xf>
    <xf numFmtId="179" fontId="26" fillId="47" borderId="11" xfId="1" applyNumberFormat="1" applyFont="1" applyFill="1" applyBorder="1" applyAlignment="1">
      <alignment vertical="center"/>
    </xf>
    <xf numFmtId="10" fontId="26" fillId="0" borderId="11" xfId="1" applyNumberFormat="1" applyFont="1" applyBorder="1" applyAlignment="1"/>
    <xf numFmtId="181" fontId="26" fillId="47" borderId="11" xfId="61099" applyNumberFormat="1" applyFont="1" applyFill="1" applyBorder="1">
      <alignment vertical="center"/>
    </xf>
    <xf numFmtId="181" fontId="26" fillId="0" borderId="11" xfId="61099" applyNumberFormat="1" applyFont="1" applyFill="1" applyBorder="1">
      <alignment vertical="center"/>
    </xf>
    <xf numFmtId="0" fontId="26" fillId="39" borderId="11" xfId="0" applyFont="1" applyFill="1" applyBorder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0" fontId="28" fillId="46" borderId="0" xfId="0" applyFont="1" applyFill="1"/>
    <xf numFmtId="0" fontId="28" fillId="45" borderId="0" xfId="0" applyFont="1" applyFill="1"/>
    <xf numFmtId="2" fontId="28" fillId="0" borderId="0" xfId="0" applyNumberFormat="1" applyFont="1"/>
    <xf numFmtId="0" fontId="26" fillId="39" borderId="11" xfId="0" applyFont="1" applyFill="1" applyBorder="1" applyAlignment="1">
      <alignment vertical="center"/>
    </xf>
    <xf numFmtId="178" fontId="26" fillId="0" borderId="10" xfId="1" applyNumberFormat="1" applyFont="1" applyFill="1" applyBorder="1">
      <alignment vertical="center"/>
    </xf>
    <xf numFmtId="178" fontId="26" fillId="0" borderId="11" xfId="1" applyNumberFormat="1" applyFont="1" applyFill="1" applyBorder="1">
      <alignment vertical="center"/>
    </xf>
    <xf numFmtId="180" fontId="28" fillId="0" borderId="11" xfId="61099" applyNumberFormat="1" applyFont="1" applyFill="1" applyBorder="1" applyAlignment="1">
      <alignment vertical="center"/>
    </xf>
    <xf numFmtId="181" fontId="28" fillId="47" borderId="11" xfId="61099" applyNumberFormat="1" applyFont="1" applyFill="1" applyBorder="1">
      <alignment vertical="center"/>
    </xf>
    <xf numFmtId="181" fontId="25" fillId="47" borderId="11" xfId="61099" applyNumberFormat="1" applyFont="1" applyFill="1" applyBorder="1">
      <alignment vertical="center"/>
    </xf>
    <xf numFmtId="10" fontId="28" fillId="0" borderId="0" xfId="0" applyNumberFormat="1" applyFont="1"/>
    <xf numFmtId="2" fontId="26" fillId="47" borderId="11" xfId="1" applyNumberFormat="1" applyFont="1" applyFill="1" applyBorder="1" applyAlignment="1"/>
    <xf numFmtId="180" fontId="28" fillId="0" borderId="10" xfId="61099" applyNumberFormat="1" applyFont="1" applyFill="1" applyBorder="1" applyAlignment="1">
      <alignment vertical="center"/>
    </xf>
    <xf numFmtId="181" fontId="28" fillId="0" borderId="0" xfId="0" applyNumberFormat="1" applyFont="1"/>
    <xf numFmtId="0" fontId="26" fillId="48" borderId="11" xfId="0" applyFont="1" applyFill="1" applyBorder="1" applyAlignment="1">
      <alignment horizontal="center" vertical="center"/>
    </xf>
    <xf numFmtId="0" fontId="19" fillId="0" borderId="11" xfId="0" applyFont="1" applyBorder="1"/>
    <xf numFmtId="0" fontId="19" fillId="0" borderId="10" xfId="0" applyFont="1" applyBorder="1"/>
    <xf numFmtId="180" fontId="19" fillId="42" borderId="11" xfId="61099" applyNumberFormat="1" applyFont="1" applyFill="1" applyBorder="1" applyAlignment="1"/>
    <xf numFmtId="0" fontId="19" fillId="42" borderId="11" xfId="0" applyFont="1" applyFill="1" applyBorder="1"/>
    <xf numFmtId="0" fontId="19" fillId="49" borderId="0" xfId="0" applyFont="1" applyFill="1" applyAlignment="1">
      <alignment vertical="center"/>
    </xf>
    <xf numFmtId="0" fontId="28" fillId="49" borderId="0" xfId="0" applyFont="1" applyFill="1"/>
    <xf numFmtId="0" fontId="26" fillId="49" borderId="0" xfId="0" applyFont="1" applyFill="1" applyAlignment="1">
      <alignment horizontal="center" vertical="center"/>
    </xf>
    <xf numFmtId="10" fontId="26" fillId="49" borderId="0" xfId="0" applyNumberFormat="1" applyFont="1" applyFill="1" applyAlignment="1">
      <alignment vertical="center"/>
    </xf>
    <xf numFmtId="0" fontId="26" fillId="49" borderId="0" xfId="0" applyFont="1" applyFill="1" applyAlignment="1">
      <alignment vertical="center"/>
    </xf>
    <xf numFmtId="0" fontId="26" fillId="49" borderId="0" xfId="0" applyFont="1" applyFill="1"/>
    <xf numFmtId="0" fontId="19" fillId="50" borderId="0" xfId="0" applyFont="1" applyFill="1" applyAlignment="1">
      <alignment vertical="center"/>
    </xf>
    <xf numFmtId="0" fontId="28" fillId="50" borderId="0" xfId="0" applyFont="1" applyFill="1"/>
    <xf numFmtId="0" fontId="26" fillId="50" borderId="0" xfId="0" applyFont="1" applyFill="1" applyAlignment="1">
      <alignment horizontal="center" vertical="center"/>
    </xf>
    <xf numFmtId="10" fontId="26" fillId="50" borderId="0" xfId="0" applyNumberFormat="1" applyFont="1" applyFill="1" applyAlignment="1">
      <alignment vertical="center"/>
    </xf>
    <xf numFmtId="0" fontId="26" fillId="50" borderId="0" xfId="0" applyFont="1" applyFill="1" applyAlignment="1">
      <alignment vertical="center"/>
    </xf>
    <xf numFmtId="0" fontId="26" fillId="50" borderId="0" xfId="0" applyFont="1" applyFill="1"/>
    <xf numFmtId="179" fontId="26" fillId="43" borderId="11" xfId="1" applyNumberFormat="1" applyFont="1" applyFill="1" applyBorder="1" applyAlignment="1">
      <alignment vertical="center"/>
    </xf>
    <xf numFmtId="182" fontId="28" fillId="0" borderId="0" xfId="0" applyNumberFormat="1" applyFont="1"/>
    <xf numFmtId="1" fontId="28" fillId="0" borderId="0" xfId="0" applyNumberFormat="1" applyFont="1"/>
    <xf numFmtId="1" fontId="26" fillId="0" borderId="0" xfId="0" applyNumberFormat="1" applyFont="1"/>
    <xf numFmtId="183" fontId="26" fillId="0" borderId="0" xfId="1" applyNumberFormat="1" applyFont="1" applyAlignment="1"/>
    <xf numFmtId="10" fontId="26" fillId="0" borderId="0" xfId="1" applyNumberFormat="1" applyFont="1" applyAlignment="1"/>
    <xf numFmtId="0" fontId="26" fillId="47" borderId="0" xfId="0" applyFont="1" applyFill="1"/>
    <xf numFmtId="0" fontId="26" fillId="41" borderId="0" xfId="0" applyFont="1" applyFill="1"/>
    <xf numFmtId="1" fontId="19" fillId="42" borderId="11" xfId="0" applyNumberFormat="1" applyFont="1" applyFill="1" applyBorder="1" applyAlignment="1">
      <alignment horizontal="center" vertical="center"/>
    </xf>
    <xf numFmtId="0" fontId="26" fillId="42" borderId="0" xfId="0" applyFont="1" applyFill="1"/>
    <xf numFmtId="10" fontId="19" fillId="0" borderId="11" xfId="1" applyNumberFormat="1" applyFont="1" applyFill="1" applyBorder="1" applyAlignment="1">
      <alignment horizontal="center" vertical="center" wrapText="1"/>
    </xf>
    <xf numFmtId="179" fontId="19" fillId="0" borderId="0" xfId="0" applyNumberFormat="1" applyFont="1" applyAlignment="1">
      <alignment vertical="center"/>
    </xf>
    <xf numFmtId="10" fontId="26" fillId="0" borderId="0" xfId="1" applyNumberFormat="1" applyFont="1" applyAlignment="1">
      <alignment vertical="center"/>
    </xf>
    <xf numFmtId="179" fontId="26" fillId="0" borderId="11" xfId="1" applyNumberFormat="1" applyFont="1" applyFill="1" applyBorder="1" applyAlignment="1">
      <alignment vertical="center"/>
    </xf>
    <xf numFmtId="10" fontId="26" fillId="0" borderId="11" xfId="1" quotePrefix="1" applyNumberFormat="1" applyFont="1" applyFill="1" applyBorder="1" applyAlignment="1">
      <alignment vertical="center"/>
    </xf>
    <xf numFmtId="1" fontId="26" fillId="0" borderId="11" xfId="1" applyNumberFormat="1" applyFont="1" applyFill="1" applyBorder="1" applyAlignment="1"/>
    <xf numFmtId="2" fontId="26" fillId="0" borderId="11" xfId="1" applyNumberFormat="1" applyFont="1" applyFill="1" applyBorder="1" applyAlignment="1"/>
    <xf numFmtId="10" fontId="28" fillId="0" borderId="0" xfId="1" applyNumberFormat="1" applyFont="1" applyAlignment="1">
      <alignment vertical="center"/>
    </xf>
    <xf numFmtId="0" fontId="26" fillId="33" borderId="11" xfId="0" applyFont="1" applyFill="1" applyBorder="1"/>
    <xf numFmtId="181" fontId="26" fillId="42" borderId="11" xfId="0" applyNumberFormat="1" applyFont="1" applyFill="1" applyBorder="1"/>
    <xf numFmtId="10" fontId="26" fillId="0" borderId="0" xfId="0" applyNumberFormat="1" applyFont="1"/>
    <xf numFmtId="0" fontId="19" fillId="36" borderId="10" xfId="0" applyFont="1" applyFill="1" applyBorder="1" applyAlignment="1">
      <alignment horizontal="center" vertical="center"/>
    </xf>
    <xf numFmtId="0" fontId="19" fillId="47" borderId="0" xfId="0" applyFont="1" applyFill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8" fillId="33" borderId="11" xfId="0" applyFont="1" applyFill="1" applyBorder="1"/>
    <xf numFmtId="0" fontId="28" fillId="0" borderId="11" xfId="0" applyFont="1" applyBorder="1"/>
    <xf numFmtId="1" fontId="26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28" fillId="0" borderId="0" xfId="1" applyNumberFormat="1" applyFont="1" applyAlignment="1"/>
    <xf numFmtId="0" fontId="32" fillId="0" borderId="0" xfId="0" applyFont="1"/>
    <xf numFmtId="181" fontId="25" fillId="42" borderId="11" xfId="0" applyNumberFormat="1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23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8" fontId="19" fillId="33" borderId="23" xfId="0" applyNumberFormat="1" applyFont="1" applyFill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left" vertical="center" wrapText="1"/>
    </xf>
    <xf numFmtId="0" fontId="19" fillId="33" borderId="16" xfId="0" applyFont="1" applyFill="1" applyBorder="1" applyAlignment="1">
      <alignment horizontal="left" vertical="center" wrapText="1"/>
    </xf>
    <xf numFmtId="0" fontId="19" fillId="33" borderId="17" xfId="0" applyFont="1" applyFill="1" applyBorder="1" applyAlignment="1">
      <alignment horizontal="left" vertical="center" wrapText="1"/>
    </xf>
    <xf numFmtId="0" fontId="19" fillId="33" borderId="18" xfId="0" applyFont="1" applyFill="1" applyBorder="1" applyAlignment="1">
      <alignment horizontal="left" vertical="center" wrapText="1"/>
    </xf>
    <xf numFmtId="0" fontId="19" fillId="33" borderId="0" xfId="0" applyFont="1" applyFill="1" applyBorder="1" applyAlignment="1">
      <alignment horizontal="left" vertical="center" wrapText="1"/>
    </xf>
    <xf numFmtId="0" fontId="19" fillId="33" borderId="19" xfId="0" applyFont="1" applyFill="1" applyBorder="1" applyAlignment="1">
      <alignment horizontal="left" vertical="center" wrapText="1"/>
    </xf>
    <xf numFmtId="0" fontId="19" fillId="33" borderId="20" xfId="0" applyFont="1" applyFill="1" applyBorder="1" applyAlignment="1">
      <alignment horizontal="left" vertical="center" wrapText="1"/>
    </xf>
    <xf numFmtId="0" fontId="19" fillId="33" borderId="21" xfId="0" applyFont="1" applyFill="1" applyBorder="1" applyAlignment="1">
      <alignment horizontal="left" vertical="center" wrapText="1"/>
    </xf>
    <xf numFmtId="0" fontId="19" fillId="33" borderId="22" xfId="0" applyFont="1" applyFill="1" applyBorder="1" applyAlignment="1">
      <alignment horizontal="left" vertical="center" wrapText="1"/>
    </xf>
    <xf numFmtId="178" fontId="19" fillId="0" borderId="23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Fill="1" applyBorder="1" applyAlignment="1">
      <alignment horizontal="center" vertical="center" wrapText="1"/>
    </xf>
    <xf numFmtId="0" fontId="19" fillId="44" borderId="12" xfId="0" applyFont="1" applyFill="1" applyBorder="1" applyAlignment="1">
      <alignment horizontal="center" vertical="center"/>
    </xf>
    <xf numFmtId="0" fontId="19" fillId="44" borderId="13" xfId="0" applyFont="1" applyFill="1" applyBorder="1" applyAlignment="1">
      <alignment horizontal="center" vertical="center"/>
    </xf>
    <xf numFmtId="0" fontId="19" fillId="44" borderId="14" xfId="0" applyFont="1" applyFill="1" applyBorder="1" applyAlignment="1">
      <alignment horizontal="center" vertical="center"/>
    </xf>
    <xf numFmtId="0" fontId="29" fillId="45" borderId="0" xfId="0" applyFont="1" applyFill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9" fillId="49" borderId="0" xfId="0" applyFont="1" applyFill="1" applyAlignment="1">
      <alignment horizontal="center" vertical="center"/>
    </xf>
    <xf numFmtId="0" fontId="29" fillId="50" borderId="0" xfId="0" applyFont="1" applyFill="1" applyAlignment="1">
      <alignment horizontal="center" vertical="center"/>
    </xf>
    <xf numFmtId="0" fontId="19" fillId="41" borderId="11" xfId="0" applyFont="1" applyFill="1" applyBorder="1"/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30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818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135"/>
  <sheetViews>
    <sheetView tabSelected="1" workbookViewId="0">
      <selection activeCell="F16" sqref="F16"/>
    </sheetView>
  </sheetViews>
  <sheetFormatPr defaultColWidth="8.88671875" defaultRowHeight="15.6"/>
  <cols>
    <col min="1" max="1" width="28.21875" style="1" customWidth="1"/>
    <col min="2" max="2" width="24.77734375" style="1" customWidth="1"/>
    <col min="3" max="3" width="22" style="1" customWidth="1"/>
    <col min="4" max="4" width="29.6640625" style="1" customWidth="1"/>
    <col min="5" max="7" width="22" style="1" customWidth="1"/>
    <col min="8" max="8" width="15.77734375" style="1" customWidth="1"/>
    <col min="9" max="9" width="14.6640625" style="1" customWidth="1"/>
    <col min="10" max="10" width="13.21875" style="1" bestFit="1" customWidth="1"/>
    <col min="11" max="16384" width="8.88671875" style="1"/>
  </cols>
  <sheetData>
    <row r="2" spans="1:9">
      <c r="A2" s="32" t="s">
        <v>119</v>
      </c>
      <c r="B2" s="76" t="s">
        <v>347</v>
      </c>
    </row>
    <row r="3" spans="1:9">
      <c r="A3" s="32" t="s">
        <v>120</v>
      </c>
      <c r="B3" s="76" t="s">
        <v>348</v>
      </c>
      <c r="C3" s="33"/>
    </row>
    <row r="4" spans="1:9">
      <c r="C4" s="58"/>
    </row>
    <row r="5" spans="1:9">
      <c r="C5" s="58"/>
    </row>
    <row r="6" spans="1:9">
      <c r="A6" s="34" t="s">
        <v>232</v>
      </c>
      <c r="C6" s="58"/>
    </row>
    <row r="7" spans="1:9">
      <c r="A7" s="75">
        <v>100</v>
      </c>
      <c r="C7" s="58"/>
    </row>
    <row r="8" spans="1:9">
      <c r="C8" s="58"/>
    </row>
    <row r="9" spans="1:9">
      <c r="C9" s="58"/>
    </row>
    <row r="10" spans="1:9">
      <c r="A10" s="34" t="s">
        <v>225</v>
      </c>
      <c r="B10" s="34" t="s">
        <v>229</v>
      </c>
      <c r="C10" s="68" t="s">
        <v>98</v>
      </c>
      <c r="D10" s="68" t="s">
        <v>227</v>
      </c>
      <c r="G10" s="8"/>
      <c r="H10" s="8"/>
      <c r="I10" s="8"/>
    </row>
    <row r="11" spans="1:9">
      <c r="A11" s="80" cm="1">
        <f t="array" ref="A11:A14">B11:B14*A7</f>
        <v>100</v>
      </c>
      <c r="B11" s="75">
        <v>1</v>
      </c>
      <c r="C11" s="179">
        <f>SUM(B19:B20)</f>
        <v>0.93002249120051472</v>
      </c>
      <c r="D11" s="179" t="s">
        <v>338</v>
      </c>
      <c r="G11" s="8"/>
      <c r="H11" s="8"/>
      <c r="I11" s="8"/>
    </row>
    <row r="12" spans="1:9">
      <c r="A12" s="80">
        <v>100</v>
      </c>
      <c r="B12" s="75">
        <v>1</v>
      </c>
      <c r="C12" s="92">
        <f>SUM(B23:B24)</f>
        <v>0.94004300713632749</v>
      </c>
      <c r="D12" s="92" t="s">
        <v>339</v>
      </c>
      <c r="F12" s="86"/>
    </row>
    <row r="13" spans="1:9">
      <c r="A13" s="80">
        <v>10000</v>
      </c>
      <c r="B13" s="75">
        <v>100</v>
      </c>
      <c r="C13" s="92">
        <f>SUM(B27:B28)</f>
        <v>0.92500010135257071</v>
      </c>
      <c r="D13" s="92" t="s">
        <v>230</v>
      </c>
    </row>
    <row r="14" spans="1:9">
      <c r="A14" s="80">
        <v>50000</v>
      </c>
      <c r="B14" s="75">
        <v>500</v>
      </c>
      <c r="C14" s="88">
        <f>SUM(B31:B32)</f>
        <v>0.92499974433382515</v>
      </c>
      <c r="D14" s="92" t="s">
        <v>231</v>
      </c>
    </row>
    <row r="15" spans="1:9">
      <c r="A15" s="37"/>
      <c r="B15" s="37"/>
      <c r="C15" s="40"/>
      <c r="D15" s="2"/>
      <c r="F15" s="3"/>
    </row>
    <row r="16" spans="1:9">
      <c r="A16" s="11"/>
      <c r="B16" s="11"/>
      <c r="C16" s="40"/>
      <c r="D16" s="40"/>
      <c r="E16" s="4"/>
      <c r="F16" s="4"/>
    </row>
    <row r="17" spans="1:10">
      <c r="A17" s="54" t="s">
        <v>42</v>
      </c>
      <c r="B17" s="12"/>
      <c r="C17" s="85"/>
      <c r="D17" s="82"/>
      <c r="E17" s="87"/>
      <c r="F17" s="8"/>
      <c r="G17" s="8"/>
      <c r="H17" s="8"/>
      <c r="I17" s="13"/>
    </row>
    <row r="18" spans="1:10">
      <c r="A18" s="68" t="s">
        <v>227</v>
      </c>
      <c r="B18" s="34" t="s">
        <v>0</v>
      </c>
      <c r="C18" s="34" t="s">
        <v>1</v>
      </c>
      <c r="D18" s="34" t="s">
        <v>2</v>
      </c>
      <c r="E18" s="34" t="s">
        <v>13</v>
      </c>
      <c r="F18" s="186"/>
      <c r="G18" s="8"/>
      <c r="H18" s="8"/>
      <c r="I18" s="13"/>
    </row>
    <row r="19" spans="1:10">
      <c r="A19" s="201" t="str">
        <f>D11</f>
        <v>Normal Bet Newbie</v>
      </c>
      <c r="B19" s="79">
        <f>Multiplier_Weight_Newbie!C7</f>
        <v>0.68549636685822501</v>
      </c>
      <c r="C19" s="202">
        <f>1/D19</f>
        <v>3.5764460000000001E-3</v>
      </c>
      <c r="D19" s="204">
        <f>Multiplier_Weight_Newbie!G7</f>
        <v>279.60718545729475</v>
      </c>
      <c r="E19" s="59" t="s">
        <v>223</v>
      </c>
      <c r="F19" s="186">
        <f>SUM(B19:B20)</f>
        <v>0.93002249120051472</v>
      </c>
      <c r="G19" s="8"/>
      <c r="H19" s="8"/>
      <c r="I19" s="13"/>
    </row>
    <row r="20" spans="1:10">
      <c r="A20" s="201"/>
      <c r="B20" s="79">
        <f>Multiplier_Weight_Newbie!D7</f>
        <v>0.24452612434228971</v>
      </c>
      <c r="C20" s="203"/>
      <c r="D20" s="205"/>
      <c r="E20" s="59" t="s">
        <v>233</v>
      </c>
      <c r="F20" s="186" t="s">
        <v>226</v>
      </c>
      <c r="G20" s="8"/>
      <c r="H20" s="8"/>
      <c r="I20" s="13"/>
    </row>
    <row r="21" spans="1:10">
      <c r="A21" s="54"/>
      <c r="B21" s="12"/>
      <c r="C21" s="85"/>
      <c r="D21" s="82"/>
      <c r="E21" s="87"/>
      <c r="F21" s="186"/>
      <c r="G21" s="8"/>
      <c r="H21" s="8"/>
      <c r="I21" s="13"/>
    </row>
    <row r="22" spans="1:10">
      <c r="A22" s="68" t="s">
        <v>227</v>
      </c>
      <c r="B22" s="34" t="s">
        <v>0</v>
      </c>
      <c r="C22" s="34" t="s">
        <v>1</v>
      </c>
      <c r="D22" s="34" t="s">
        <v>2</v>
      </c>
      <c r="E22" s="34" t="s">
        <v>13</v>
      </c>
      <c r="F22" s="186"/>
      <c r="G22" s="8"/>
      <c r="H22" s="8"/>
      <c r="I22" s="13"/>
    </row>
    <row r="23" spans="1:10">
      <c r="A23" s="201" t="str">
        <f>D12</f>
        <v>Normal Bet Oldhand</v>
      </c>
      <c r="B23" s="79">
        <f>Multiplier_Weight_Oldhand!C7</f>
        <v>0.7100005372522924</v>
      </c>
      <c r="C23" s="202">
        <f>1/D23</f>
        <v>2.2221250000000001E-3</v>
      </c>
      <c r="D23" s="204">
        <f>Multiplier_Weight_Oldhand!G7</f>
        <v>450.01968836136581</v>
      </c>
      <c r="E23" s="59" t="s">
        <v>223</v>
      </c>
      <c r="F23" s="186">
        <f>SUM(B23:B24)</f>
        <v>0.94004300713632749</v>
      </c>
      <c r="G23" s="8"/>
      <c r="H23" s="8"/>
      <c r="I23" s="13"/>
      <c r="J23" s="197"/>
    </row>
    <row r="24" spans="1:10">
      <c r="A24" s="201"/>
      <c r="B24" s="79">
        <f>Multiplier_Weight_Oldhand!D7</f>
        <v>0.23004246988403509</v>
      </c>
      <c r="C24" s="203"/>
      <c r="D24" s="205"/>
      <c r="E24" s="59" t="s">
        <v>233</v>
      </c>
      <c r="F24" s="186" t="s">
        <v>226</v>
      </c>
      <c r="G24" s="8"/>
      <c r="H24" s="8"/>
      <c r="I24" s="13"/>
    </row>
    <row r="25" spans="1:10">
      <c r="A25" s="83"/>
      <c r="B25" s="84"/>
      <c r="C25" s="85"/>
      <c r="D25" s="82"/>
      <c r="E25" s="8"/>
      <c r="F25" s="186"/>
      <c r="G25" s="8"/>
      <c r="H25" s="8"/>
      <c r="I25" s="13"/>
    </row>
    <row r="26" spans="1:10">
      <c r="A26" s="68" t="s">
        <v>227</v>
      </c>
      <c r="B26" s="34" t="s">
        <v>0</v>
      </c>
      <c r="C26" s="34" t="s">
        <v>1</v>
      </c>
      <c r="D26" s="34" t="s">
        <v>2</v>
      </c>
      <c r="E26" s="34" t="s">
        <v>13</v>
      </c>
      <c r="F26" s="186"/>
      <c r="G26" s="8"/>
      <c r="H26" s="8"/>
      <c r="I26" s="13"/>
    </row>
    <row r="27" spans="1:10">
      <c r="A27" s="201" t="str">
        <f>D13</f>
        <v>Buy Feature</v>
      </c>
      <c r="B27" s="79">
        <f>Multiplier_Weight_Oldhand!C8</f>
        <v>3.2893867049999997E-2</v>
      </c>
      <c r="C27" s="202">
        <f>1/D27</f>
        <v>1</v>
      </c>
      <c r="D27" s="215">
        <v>1</v>
      </c>
      <c r="E27" s="59" t="s">
        <v>223</v>
      </c>
      <c r="F27" s="186">
        <f>SUM(B27:B28)</f>
        <v>0.92500010135257071</v>
      </c>
      <c r="G27" s="8"/>
      <c r="H27" s="8"/>
      <c r="I27" s="13"/>
    </row>
    <row r="28" spans="1:10">
      <c r="A28" s="201"/>
      <c r="B28" s="79">
        <f>Multiplier_Weight_Oldhand!D8</f>
        <v>0.89210623430257074</v>
      </c>
      <c r="C28" s="203"/>
      <c r="D28" s="216"/>
      <c r="E28" s="59" t="s">
        <v>233</v>
      </c>
      <c r="F28" s="186" t="s">
        <v>323</v>
      </c>
      <c r="G28" s="8"/>
      <c r="H28" s="8"/>
      <c r="I28" s="13"/>
    </row>
    <row r="29" spans="1:10">
      <c r="A29" s="83"/>
      <c r="B29" s="84"/>
      <c r="C29" s="85"/>
      <c r="D29" s="82"/>
      <c r="E29" s="8"/>
      <c r="F29" s="186"/>
      <c r="G29" s="8"/>
      <c r="H29" s="8"/>
      <c r="I29" s="13"/>
    </row>
    <row r="30" spans="1:10">
      <c r="A30" s="68" t="s">
        <v>227</v>
      </c>
      <c r="B30" s="34" t="s">
        <v>0</v>
      </c>
      <c r="C30" s="34" t="s">
        <v>1</v>
      </c>
      <c r="D30" s="34" t="s">
        <v>2</v>
      </c>
      <c r="E30" s="34" t="s">
        <v>13</v>
      </c>
      <c r="F30" s="186"/>
      <c r="G30" s="8"/>
      <c r="H30" s="8"/>
      <c r="I30" s="13"/>
    </row>
    <row r="31" spans="1:10">
      <c r="A31" s="201" t="str">
        <f>D14</f>
        <v>Super Feature</v>
      </c>
      <c r="B31" s="79">
        <f>Multiplier_Weight_Oldhand!C9</f>
        <v>6.5787734100000005E-3</v>
      </c>
      <c r="C31" s="202">
        <f>1/D31</f>
        <v>1</v>
      </c>
      <c r="D31" s="215">
        <v>1</v>
      </c>
      <c r="E31" s="59" t="s">
        <v>223</v>
      </c>
      <c r="F31" s="186">
        <f>SUM(B31:B32)</f>
        <v>0.92499974433382515</v>
      </c>
      <c r="G31" s="8"/>
      <c r="H31" s="8"/>
      <c r="I31" s="13"/>
    </row>
    <row r="32" spans="1:10">
      <c r="A32" s="201"/>
      <c r="B32" s="79">
        <f>Multiplier_Weight_Oldhand!D9</f>
        <v>0.91842097092382513</v>
      </c>
      <c r="C32" s="203"/>
      <c r="D32" s="216"/>
      <c r="E32" s="59" t="s">
        <v>233</v>
      </c>
      <c r="F32" s="186" t="s">
        <v>323</v>
      </c>
      <c r="G32" s="8"/>
      <c r="H32" s="8"/>
      <c r="I32" s="13"/>
    </row>
    <row r="33" spans="1:9">
      <c r="A33" s="83"/>
      <c r="B33" s="84"/>
      <c r="C33" s="85"/>
      <c r="D33" s="82"/>
      <c r="E33" s="8"/>
      <c r="F33" s="8"/>
      <c r="G33" s="8"/>
      <c r="H33" s="8"/>
      <c r="I33" s="13"/>
    </row>
    <row r="34" spans="1:9">
      <c r="A34" s="83"/>
      <c r="B34" s="84"/>
      <c r="C34" s="85"/>
      <c r="D34" s="82"/>
      <c r="E34" s="8"/>
      <c r="F34" s="8"/>
      <c r="G34" s="8"/>
      <c r="H34" s="8"/>
      <c r="I34" s="13"/>
    </row>
    <row r="35" spans="1:9">
      <c r="A35" s="34" t="s">
        <v>3</v>
      </c>
      <c r="B35" s="34">
        <v>1</v>
      </c>
      <c r="C35" s="34">
        <v>2</v>
      </c>
      <c r="D35" s="34">
        <v>3</v>
      </c>
      <c r="E35" s="34">
        <v>4</v>
      </c>
      <c r="F35" s="34">
        <v>5</v>
      </c>
      <c r="G35" s="34">
        <v>6</v>
      </c>
    </row>
    <row r="36" spans="1:9">
      <c r="A36" s="35" t="s">
        <v>4</v>
      </c>
      <c r="B36" s="36">
        <v>5</v>
      </c>
      <c r="C36" s="36">
        <v>5</v>
      </c>
      <c r="D36" s="36">
        <v>5</v>
      </c>
      <c r="E36" s="36">
        <v>5</v>
      </c>
      <c r="F36" s="36">
        <v>5</v>
      </c>
      <c r="G36" s="36">
        <v>5</v>
      </c>
    </row>
    <row r="39" spans="1:9">
      <c r="A39" s="55" t="s">
        <v>122</v>
      </c>
      <c r="B39" s="56"/>
      <c r="C39" s="56"/>
      <c r="D39" s="56"/>
      <c r="E39" s="56"/>
      <c r="F39" s="56"/>
      <c r="G39" s="57"/>
    </row>
    <row r="40" spans="1:9">
      <c r="A40" s="206" t="str">
        <f>"
Base Game
1. 5x6的盤面，任一標誌在盤面上超過8顆即可消除。消除所有贏分的標誌後，剩餘標誌往下掉落。
2. 當盤面上沒有符號可消除時，盤面上的C2上的倍數加總會等於總倍數，而該次總贏分=贏分x總倍數。
3. 倍數標誌上會出現的倍數包含"&amp;_xlfn.TEXTJOIN("x,", TRUE, Parameter!J28:J44)&amp;"x。"&amp;"
4. 每一滾輪皆有機會出現C1，連線消除後也有機會出現C1。當無得分時，當盤面上出現四個以上的C1，則觸發免費遊戲。四個C1、五個C1與六個C1皆可獲得15場免費遊戲。
"&amp;"
Free Game
1. 免費遊戲中的單次Spin的最終盤面中若再出現三個C1以上可以再觸發5場免費遊戲。
2. 免費遊戲中出現的倍數會累積直到免費遊戲結束。
"&amp;"
Buy Feature
1.前四滾輪會出現C1進入Free Game。
"&amp;"
Super Feature
1. 前四滾輪會出現C1進入Free Game。
2. 在Super Feature模式中，會出現的倍數符號只會包含"&amp;_xlfn.TEXTJOIN("x,", TRUE, Parameter!AD28:AD44)&amp;"x。
"</f>
        <v xml:space="preserve">
Base Game
1. 5x6的盤面，任一標誌在盤面上超過8顆即可消除。消除所有贏分的標誌後，剩餘標誌往下掉落。
2. 當盤面上沒有符號可消除時，盤面上的C2上的倍數加總會等於總倍數，而該次總贏分=贏分x總倍數。
3. 倍數標誌上會出現的倍數包含2x,3x,4x,5x,8x,10x,12x,15x,20x,25x,50x,100x,150x,200x,250x,500x,1000x。
4. 每一滾輪皆有機會出現C1，連線消除後也有機會出現C1。當無得分時，當盤面上出現四個以上的C1，則觸發免費遊戲。四個C1、五個C1與六個C1皆可獲得15場免費遊戲。
Free Game
1. 免費遊戲中的單次Spin的最終盤面中若再出現三個C1以上可以再觸發5場免費遊戲。
2. 免費遊戲中出現的倍數會累積直到免費遊戲結束。
Buy Feature
1.前四滾輪會出現C1進入Free Game。
Super Feature
1. 前四滾輪會出現C1進入Free Game。
2. 在Super Feature模式中，會出現的倍數符號只會包含10x,12x,15x,20x,25x,50x,100x,150x,200x,250x,500x,1000x。
</v>
      </c>
      <c r="B40" s="207"/>
      <c r="C40" s="207"/>
      <c r="D40" s="207"/>
      <c r="E40" s="207"/>
      <c r="F40" s="207"/>
      <c r="G40" s="208"/>
    </row>
    <row r="41" spans="1:9">
      <c r="A41" s="209"/>
      <c r="B41" s="210"/>
      <c r="C41" s="210"/>
      <c r="D41" s="210"/>
      <c r="E41" s="210"/>
      <c r="F41" s="210"/>
      <c r="G41" s="211"/>
    </row>
    <row r="42" spans="1:9">
      <c r="A42" s="209"/>
      <c r="B42" s="210"/>
      <c r="C42" s="210"/>
      <c r="D42" s="210"/>
      <c r="E42" s="210"/>
      <c r="F42" s="210"/>
      <c r="G42" s="211"/>
    </row>
    <row r="43" spans="1:9">
      <c r="A43" s="209"/>
      <c r="B43" s="210"/>
      <c r="C43" s="210"/>
      <c r="D43" s="210"/>
      <c r="E43" s="210"/>
      <c r="F43" s="210"/>
      <c r="G43" s="211"/>
      <c r="H43" s="24"/>
    </row>
    <row r="44" spans="1:9">
      <c r="A44" s="209"/>
      <c r="B44" s="210"/>
      <c r="C44" s="210"/>
      <c r="D44" s="210"/>
      <c r="E44" s="210"/>
      <c r="F44" s="210"/>
      <c r="G44" s="211"/>
      <c r="H44" s="24"/>
    </row>
    <row r="45" spans="1:9">
      <c r="A45" s="209"/>
      <c r="B45" s="210"/>
      <c r="C45" s="210"/>
      <c r="D45" s="210"/>
      <c r="E45" s="210"/>
      <c r="F45" s="210"/>
      <c r="G45" s="211"/>
      <c r="H45" s="24"/>
    </row>
    <row r="46" spans="1:9">
      <c r="A46" s="209"/>
      <c r="B46" s="210"/>
      <c r="C46" s="210"/>
      <c r="D46" s="210"/>
      <c r="E46" s="210"/>
      <c r="F46" s="210"/>
      <c r="G46" s="211"/>
    </row>
    <row r="47" spans="1:9">
      <c r="A47" s="209"/>
      <c r="B47" s="210"/>
      <c r="C47" s="210"/>
      <c r="D47" s="210"/>
      <c r="E47" s="210"/>
      <c r="F47" s="210"/>
      <c r="G47" s="211"/>
    </row>
    <row r="48" spans="1:9">
      <c r="A48" s="209"/>
      <c r="B48" s="210"/>
      <c r="C48" s="210"/>
      <c r="D48" s="210"/>
      <c r="E48" s="210"/>
      <c r="F48" s="210"/>
      <c r="G48" s="211"/>
    </row>
    <row r="49" spans="1:7">
      <c r="A49" s="209"/>
      <c r="B49" s="210"/>
      <c r="C49" s="210"/>
      <c r="D49" s="210"/>
      <c r="E49" s="210"/>
      <c r="F49" s="210"/>
      <c r="G49" s="211"/>
    </row>
    <row r="50" spans="1:7">
      <c r="A50" s="209"/>
      <c r="B50" s="210"/>
      <c r="C50" s="210"/>
      <c r="D50" s="210"/>
      <c r="E50" s="210"/>
      <c r="F50" s="210"/>
      <c r="G50" s="211"/>
    </row>
    <row r="51" spans="1:7">
      <c r="A51" s="209"/>
      <c r="B51" s="210"/>
      <c r="C51" s="210"/>
      <c r="D51" s="210"/>
      <c r="E51" s="210"/>
      <c r="F51" s="210"/>
      <c r="G51" s="211"/>
    </row>
    <row r="52" spans="1:7">
      <c r="A52" s="209"/>
      <c r="B52" s="210"/>
      <c r="C52" s="210"/>
      <c r="D52" s="210"/>
      <c r="E52" s="210"/>
      <c r="F52" s="210"/>
      <c r="G52" s="211"/>
    </row>
    <row r="53" spans="1:7">
      <c r="A53" s="209"/>
      <c r="B53" s="210"/>
      <c r="C53" s="210"/>
      <c r="D53" s="210"/>
      <c r="E53" s="210"/>
      <c r="F53" s="210"/>
      <c r="G53" s="211"/>
    </row>
    <row r="54" spans="1:7">
      <c r="A54" s="209"/>
      <c r="B54" s="210"/>
      <c r="C54" s="210"/>
      <c r="D54" s="210"/>
      <c r="E54" s="210"/>
      <c r="F54" s="210"/>
      <c r="G54" s="211"/>
    </row>
    <row r="55" spans="1:7">
      <c r="A55" s="209"/>
      <c r="B55" s="210"/>
      <c r="C55" s="210"/>
      <c r="D55" s="210"/>
      <c r="E55" s="210"/>
      <c r="F55" s="210"/>
      <c r="G55" s="211"/>
    </row>
    <row r="56" spans="1:7">
      <c r="A56" s="209"/>
      <c r="B56" s="210"/>
      <c r="C56" s="210"/>
      <c r="D56" s="210"/>
      <c r="E56" s="210"/>
      <c r="F56" s="210"/>
      <c r="G56" s="211"/>
    </row>
    <row r="57" spans="1:7">
      <c r="A57" s="209"/>
      <c r="B57" s="210"/>
      <c r="C57" s="210"/>
      <c r="D57" s="210"/>
      <c r="E57" s="210"/>
      <c r="F57" s="210"/>
      <c r="G57" s="211"/>
    </row>
    <row r="58" spans="1:7">
      <c r="A58" s="212"/>
      <c r="B58" s="213"/>
      <c r="C58" s="213"/>
      <c r="D58" s="213"/>
      <c r="E58" s="213"/>
      <c r="F58" s="213"/>
      <c r="G58" s="214"/>
    </row>
    <row r="59" spans="1:7">
      <c r="A59" s="66"/>
      <c r="B59" s="66"/>
      <c r="C59" s="66"/>
      <c r="D59" s="66"/>
      <c r="E59" s="66"/>
      <c r="F59" s="66"/>
      <c r="G59" s="66"/>
    </row>
    <row r="60" spans="1:7">
      <c r="A60" s="66"/>
      <c r="B60" s="66"/>
      <c r="C60" s="66"/>
      <c r="D60" s="66"/>
      <c r="E60" s="66"/>
      <c r="F60" s="66"/>
      <c r="G60" s="66"/>
    </row>
    <row r="61" spans="1:7">
      <c r="A61" s="1" t="s">
        <v>221</v>
      </c>
    </row>
    <row r="62" spans="1:7">
      <c r="A62" s="34" t="s">
        <v>121</v>
      </c>
      <c r="B62" s="34" t="s">
        <v>223</v>
      </c>
      <c r="C62" s="34" t="s">
        <v>224</v>
      </c>
    </row>
    <row r="63" spans="1:7">
      <c r="A63" s="36">
        <v>3</v>
      </c>
      <c r="B63" s="77">
        <v>0</v>
      </c>
      <c r="C63" s="77">
        <v>5</v>
      </c>
    </row>
    <row r="64" spans="1:7">
      <c r="A64" s="36">
        <v>4</v>
      </c>
      <c r="B64" s="77">
        <v>15</v>
      </c>
      <c r="C64" s="77">
        <v>5</v>
      </c>
    </row>
    <row r="65" spans="1:9">
      <c r="A65" s="9">
        <v>5</v>
      </c>
      <c r="B65" s="78">
        <v>15</v>
      </c>
      <c r="C65" s="78">
        <v>5</v>
      </c>
    </row>
    <row r="66" spans="1:9">
      <c r="A66" s="9">
        <v>6</v>
      </c>
      <c r="B66" s="78">
        <v>15</v>
      </c>
      <c r="C66" s="78">
        <v>5</v>
      </c>
    </row>
    <row r="67" spans="1:9">
      <c r="A67" s="67"/>
      <c r="B67" s="67"/>
    </row>
    <row r="69" spans="1:9">
      <c r="A69" s="1" t="s">
        <v>220</v>
      </c>
      <c r="B69" s="1" t="str">
        <f>"All wins show for "&amp;A12&amp;" credit bet."</f>
        <v>All wins show for 100 credit bet.</v>
      </c>
    </row>
    <row r="70" spans="1:9">
      <c r="A70" s="34" t="s">
        <v>215</v>
      </c>
      <c r="B70" s="34" t="s">
        <v>216</v>
      </c>
      <c r="C70" s="34">
        <v>4</v>
      </c>
      <c r="D70" s="34">
        <v>5</v>
      </c>
      <c r="E70" s="34">
        <v>6</v>
      </c>
      <c r="F70" s="69" t="s">
        <v>35</v>
      </c>
      <c r="G70" s="34" t="s">
        <v>36</v>
      </c>
      <c r="H70" s="34" t="s">
        <v>37</v>
      </c>
      <c r="I70" s="34" t="s">
        <v>222</v>
      </c>
    </row>
    <row r="71" spans="1:9">
      <c r="A71" s="36" t="s">
        <v>43</v>
      </c>
      <c r="B71" s="36" t="s">
        <v>217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3">
        <v>0</v>
      </c>
    </row>
    <row r="72" spans="1:9">
      <c r="A72" s="9" t="s">
        <v>48</v>
      </c>
      <c r="B72" s="9" t="s">
        <v>218</v>
      </c>
      <c r="C72" s="78">
        <v>300</v>
      </c>
      <c r="D72" s="78">
        <v>500</v>
      </c>
      <c r="E72" s="78">
        <v>10000</v>
      </c>
      <c r="F72" s="72">
        <v>0</v>
      </c>
      <c r="G72" s="72">
        <v>0</v>
      </c>
      <c r="H72" s="72">
        <v>0</v>
      </c>
      <c r="I72" s="74">
        <v>1</v>
      </c>
    </row>
    <row r="73" spans="1:9">
      <c r="A73" s="9" t="s">
        <v>38</v>
      </c>
      <c r="B73" s="9" t="s">
        <v>219</v>
      </c>
      <c r="C73" s="72">
        <v>0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4">
        <v>2</v>
      </c>
    </row>
    <row r="74" spans="1:9">
      <c r="A74" s="9" t="s">
        <v>44</v>
      </c>
      <c r="B74" s="9" t="s">
        <v>44</v>
      </c>
      <c r="C74" s="62">
        <v>0</v>
      </c>
      <c r="D74" s="62">
        <v>0</v>
      </c>
      <c r="E74" s="62">
        <v>0</v>
      </c>
      <c r="F74" s="78">
        <v>1000</v>
      </c>
      <c r="G74" s="78">
        <v>2500</v>
      </c>
      <c r="H74" s="78">
        <v>5000</v>
      </c>
      <c r="I74" s="9">
        <v>3</v>
      </c>
    </row>
    <row r="75" spans="1:9">
      <c r="A75" s="9" t="s">
        <v>45</v>
      </c>
      <c r="B75" s="9" t="s">
        <v>45</v>
      </c>
      <c r="C75" s="62">
        <v>0</v>
      </c>
      <c r="D75" s="62">
        <v>0</v>
      </c>
      <c r="E75" s="62">
        <v>0</v>
      </c>
      <c r="F75" s="78">
        <v>250</v>
      </c>
      <c r="G75" s="78">
        <v>1000</v>
      </c>
      <c r="H75" s="78">
        <v>2500</v>
      </c>
      <c r="I75" s="9">
        <v>4</v>
      </c>
    </row>
    <row r="76" spans="1:9">
      <c r="A76" s="9" t="s">
        <v>46</v>
      </c>
      <c r="B76" s="9" t="s">
        <v>46</v>
      </c>
      <c r="C76" s="62">
        <v>0</v>
      </c>
      <c r="D76" s="62">
        <v>0</v>
      </c>
      <c r="E76" s="62">
        <v>0</v>
      </c>
      <c r="F76" s="78">
        <v>200</v>
      </c>
      <c r="G76" s="78">
        <v>500</v>
      </c>
      <c r="H76" s="78">
        <v>1500</v>
      </c>
      <c r="I76" s="9">
        <v>5</v>
      </c>
    </row>
    <row r="77" spans="1:9">
      <c r="A77" s="9" t="s">
        <v>47</v>
      </c>
      <c r="B77" s="9" t="s">
        <v>47</v>
      </c>
      <c r="C77" s="62">
        <v>0</v>
      </c>
      <c r="D77" s="62">
        <v>0</v>
      </c>
      <c r="E77" s="62">
        <v>0</v>
      </c>
      <c r="F77" s="78">
        <v>150</v>
      </c>
      <c r="G77" s="78">
        <v>200</v>
      </c>
      <c r="H77" s="78">
        <v>1200</v>
      </c>
      <c r="I77" s="9">
        <v>6</v>
      </c>
    </row>
    <row r="78" spans="1:9">
      <c r="A78" s="9" t="s">
        <v>30</v>
      </c>
      <c r="B78" s="9" t="s">
        <v>30</v>
      </c>
      <c r="C78" s="62">
        <v>0</v>
      </c>
      <c r="D78" s="62">
        <v>0</v>
      </c>
      <c r="E78" s="62">
        <v>0</v>
      </c>
      <c r="F78" s="78">
        <v>100</v>
      </c>
      <c r="G78" s="78">
        <v>150</v>
      </c>
      <c r="H78" s="78">
        <v>1000</v>
      </c>
      <c r="I78" s="9">
        <v>7</v>
      </c>
    </row>
    <row r="79" spans="1:9">
      <c r="A79" s="9" t="s">
        <v>49</v>
      </c>
      <c r="B79" s="9" t="s">
        <v>49</v>
      </c>
      <c r="C79" s="62">
        <v>0</v>
      </c>
      <c r="D79" s="62">
        <v>0</v>
      </c>
      <c r="E79" s="62">
        <v>0</v>
      </c>
      <c r="F79" s="78">
        <v>80</v>
      </c>
      <c r="G79" s="78">
        <v>120</v>
      </c>
      <c r="H79" s="78">
        <v>800</v>
      </c>
      <c r="I79" s="9">
        <v>8</v>
      </c>
    </row>
    <row r="80" spans="1:9">
      <c r="A80" s="9" t="s">
        <v>50</v>
      </c>
      <c r="B80" s="9" t="s">
        <v>50</v>
      </c>
      <c r="C80" s="62">
        <v>0</v>
      </c>
      <c r="D80" s="62">
        <v>0</v>
      </c>
      <c r="E80" s="62">
        <v>0</v>
      </c>
      <c r="F80" s="78">
        <v>50</v>
      </c>
      <c r="G80" s="78">
        <v>100</v>
      </c>
      <c r="H80" s="78">
        <v>500</v>
      </c>
      <c r="I80" s="9">
        <v>9</v>
      </c>
    </row>
    <row r="81" spans="1:9">
      <c r="A81" s="9" t="s">
        <v>51</v>
      </c>
      <c r="B81" s="9" t="s">
        <v>51</v>
      </c>
      <c r="C81" s="62">
        <v>0</v>
      </c>
      <c r="D81" s="62">
        <v>0</v>
      </c>
      <c r="E81" s="62">
        <v>0</v>
      </c>
      <c r="F81" s="78">
        <v>40</v>
      </c>
      <c r="G81" s="78">
        <v>90</v>
      </c>
      <c r="H81" s="78">
        <v>400</v>
      </c>
      <c r="I81" s="9">
        <v>10</v>
      </c>
    </row>
    <row r="82" spans="1:9">
      <c r="A82" s="9" t="s">
        <v>52</v>
      </c>
      <c r="B82" s="9" t="s">
        <v>52</v>
      </c>
      <c r="C82" s="62">
        <v>0</v>
      </c>
      <c r="D82" s="62">
        <v>0</v>
      </c>
      <c r="E82" s="62">
        <v>0</v>
      </c>
      <c r="F82" s="78">
        <v>25</v>
      </c>
      <c r="G82" s="78">
        <v>75</v>
      </c>
      <c r="H82" s="78">
        <v>200</v>
      </c>
      <c r="I82" s="9">
        <v>11</v>
      </c>
    </row>
    <row r="83" spans="1:9">
      <c r="C83" s="70"/>
      <c r="D83" s="70"/>
      <c r="E83" s="70"/>
      <c r="F83" s="70"/>
      <c r="G83" s="70"/>
      <c r="H83" s="70"/>
    </row>
    <row r="86" spans="1:9">
      <c r="E86" s="191" t="str" cm="1">
        <f t="array" ref="E86:E94">B74:B82</f>
        <v>M1</v>
      </c>
      <c r="F86" s="191" cm="1">
        <f t="array" ref="F86:H94">F74:H82/100</f>
        <v>10</v>
      </c>
      <c r="G86" s="191">
        <v>25</v>
      </c>
      <c r="H86" s="191">
        <v>50</v>
      </c>
    </row>
    <row r="87" spans="1:9">
      <c r="E87" s="191" t="str">
        <v>M2</v>
      </c>
      <c r="F87" s="191">
        <v>2.5</v>
      </c>
      <c r="G87" s="191">
        <v>10</v>
      </c>
      <c r="H87" s="191">
        <v>25</v>
      </c>
    </row>
    <row r="88" spans="1:9">
      <c r="E88" s="191" t="str">
        <v>M3</v>
      </c>
      <c r="F88" s="191">
        <v>2</v>
      </c>
      <c r="G88" s="191">
        <v>5</v>
      </c>
      <c r="H88" s="191">
        <v>15</v>
      </c>
    </row>
    <row r="89" spans="1:9">
      <c r="E89" s="191" t="str">
        <v>M4</v>
      </c>
      <c r="F89" s="191">
        <v>1.5</v>
      </c>
      <c r="G89" s="191">
        <v>2</v>
      </c>
      <c r="H89" s="191">
        <v>12</v>
      </c>
    </row>
    <row r="90" spans="1:9">
      <c r="E90" s="1" t="str">
        <v>A</v>
      </c>
      <c r="F90" s="1">
        <v>1</v>
      </c>
      <c r="G90" s="1">
        <v>1.5</v>
      </c>
      <c r="H90" s="1">
        <v>10</v>
      </c>
    </row>
    <row r="91" spans="1:9">
      <c r="A91" s="40"/>
      <c r="B91" s="40"/>
      <c r="C91" s="40"/>
      <c r="D91" s="40"/>
      <c r="E91" s="40" t="str">
        <v>K</v>
      </c>
      <c r="F91" s="40">
        <v>0.8</v>
      </c>
      <c r="G91" s="40">
        <v>1.2</v>
      </c>
      <c r="H91" s="40">
        <v>8</v>
      </c>
      <c r="I91" s="40"/>
    </row>
    <row r="92" spans="1:9">
      <c r="A92" s="40"/>
      <c r="B92" s="40"/>
      <c r="C92" s="40"/>
      <c r="D92" s="40"/>
      <c r="E92" s="40" t="str">
        <v>Q</v>
      </c>
      <c r="F92" s="40">
        <v>0.5</v>
      </c>
      <c r="G92" s="40">
        <v>1</v>
      </c>
      <c r="H92" s="40">
        <v>5</v>
      </c>
      <c r="I92" s="40"/>
    </row>
    <row r="93" spans="1:9">
      <c r="A93" s="40"/>
      <c r="B93" s="40"/>
      <c r="C93" s="40"/>
      <c r="D93" s="40"/>
      <c r="E93" s="40" t="str">
        <v>J</v>
      </c>
      <c r="F93" s="40">
        <v>0.4</v>
      </c>
      <c r="G93" s="40">
        <v>0.9</v>
      </c>
      <c r="H93" s="40">
        <v>4</v>
      </c>
      <c r="I93" s="40"/>
    </row>
    <row r="94" spans="1:9">
      <c r="A94" s="40"/>
      <c r="B94" s="40"/>
      <c r="C94" s="40"/>
      <c r="D94" s="40"/>
      <c r="E94" s="40" t="str">
        <v>TE</v>
      </c>
      <c r="F94" s="40">
        <v>0.25</v>
      </c>
      <c r="G94" s="40">
        <v>0.75</v>
      </c>
      <c r="H94" s="40">
        <v>2</v>
      </c>
      <c r="I94" s="40"/>
    </row>
    <row r="95" spans="1:9">
      <c r="A95" s="40"/>
      <c r="B95" s="40"/>
      <c r="C95" s="40"/>
      <c r="D95" s="40"/>
      <c r="E95" s="40"/>
      <c r="F95" s="40"/>
      <c r="G95" s="40"/>
      <c r="H95" s="40"/>
      <c r="I95" s="40"/>
    </row>
    <row r="96" spans="1:9">
      <c r="A96" s="40"/>
      <c r="B96" s="40"/>
      <c r="C96" s="40"/>
      <c r="D96" s="40"/>
      <c r="E96" s="40"/>
      <c r="F96" s="40"/>
      <c r="G96" s="40"/>
      <c r="H96" s="40"/>
      <c r="I96" s="40"/>
    </row>
    <row r="97" spans="1:9">
      <c r="A97" s="40"/>
      <c r="B97" s="40"/>
      <c r="C97" s="40"/>
      <c r="D97" s="40"/>
      <c r="E97" s="40"/>
      <c r="F97" s="40"/>
      <c r="G97" s="40"/>
      <c r="H97" s="40"/>
      <c r="I97" s="40"/>
    </row>
    <row r="98" spans="1:9">
      <c r="A98" s="40"/>
      <c r="B98" s="40"/>
      <c r="C98" s="40"/>
      <c r="D98" s="40"/>
      <c r="E98" s="40"/>
      <c r="F98" s="40"/>
      <c r="G98" s="40"/>
      <c r="H98" s="40"/>
      <c r="I98" s="40"/>
    </row>
    <row r="99" spans="1:9">
      <c r="A99" s="40"/>
      <c r="B99" s="40"/>
      <c r="C99" s="40"/>
      <c r="D99" s="40"/>
      <c r="E99" s="40"/>
      <c r="F99" s="40"/>
      <c r="G99" s="40"/>
      <c r="H99" s="40"/>
      <c r="I99" s="40"/>
    </row>
    <row r="100" spans="1:9">
      <c r="A100" s="40"/>
      <c r="B100" s="40"/>
      <c r="C100" s="40"/>
      <c r="D100" s="40"/>
      <c r="E100" s="40"/>
      <c r="F100" s="40"/>
      <c r="G100" s="40"/>
      <c r="H100" s="40"/>
      <c r="I100" s="40"/>
    </row>
    <row r="101" spans="1:9">
      <c r="A101" s="40"/>
      <c r="B101" s="40"/>
      <c r="C101" s="40"/>
      <c r="D101" s="40"/>
      <c r="E101" s="40"/>
      <c r="F101" s="40"/>
      <c r="G101" s="40"/>
      <c r="H101" s="40"/>
      <c r="I101" s="40"/>
    </row>
    <row r="102" spans="1:9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9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9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9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9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9">
      <c r="A107" s="40"/>
      <c r="B107" s="40"/>
      <c r="C107" s="40"/>
      <c r="D107" s="40"/>
      <c r="E107" s="40"/>
      <c r="F107" s="40"/>
      <c r="G107" s="40"/>
      <c r="H107" s="40"/>
      <c r="I107" s="40"/>
    </row>
    <row r="108" spans="1:9">
      <c r="A108" s="40"/>
      <c r="B108" s="40"/>
      <c r="C108" s="40"/>
      <c r="D108" s="40"/>
      <c r="E108" s="40"/>
      <c r="F108" s="40"/>
      <c r="G108" s="40"/>
      <c r="H108" s="40"/>
      <c r="I108" s="40"/>
    </row>
    <row r="109" spans="1:9">
      <c r="A109" s="40"/>
      <c r="B109" s="40"/>
      <c r="C109" s="40"/>
      <c r="D109" s="40"/>
      <c r="E109" s="40"/>
      <c r="F109" s="40"/>
      <c r="G109" s="40"/>
      <c r="H109" s="40"/>
      <c r="I109" s="40"/>
    </row>
    <row r="110" spans="1:9">
      <c r="A110" s="40"/>
      <c r="B110" s="40"/>
      <c r="C110" s="40"/>
      <c r="D110" s="40"/>
      <c r="E110" s="40"/>
      <c r="F110" s="40"/>
      <c r="G110" s="40"/>
      <c r="H110" s="40"/>
      <c r="I110" s="40"/>
    </row>
    <row r="111" spans="1:9">
      <c r="A111" s="40"/>
      <c r="B111" s="40"/>
      <c r="C111" s="40"/>
      <c r="D111" s="40"/>
      <c r="E111" s="40"/>
      <c r="F111" s="40"/>
      <c r="G111" s="40"/>
      <c r="H111" s="40"/>
      <c r="I111" s="40"/>
    </row>
    <row r="112" spans="1:9">
      <c r="A112" s="40"/>
      <c r="B112" s="40"/>
      <c r="C112" s="40"/>
      <c r="D112" s="40"/>
      <c r="E112" s="40"/>
      <c r="F112" s="40"/>
      <c r="G112" s="40"/>
      <c r="H112" s="40"/>
      <c r="I112" s="40"/>
    </row>
    <row r="113" spans="2:9">
      <c r="B113" s="6"/>
      <c r="C113" s="6"/>
      <c r="D113" s="6"/>
    </row>
    <row r="115" spans="2:9">
      <c r="F115" s="40"/>
      <c r="G115" s="40"/>
      <c r="H115" s="40"/>
      <c r="I115" s="40"/>
    </row>
    <row r="120" spans="2:9">
      <c r="F120" s="40"/>
      <c r="G120" s="40"/>
      <c r="H120" s="40"/>
      <c r="I120" s="40"/>
    </row>
    <row r="125" spans="2:9">
      <c r="F125" s="40"/>
      <c r="G125" s="40"/>
    </row>
    <row r="130" spans="6:7">
      <c r="F130" s="40"/>
      <c r="G130" s="40"/>
    </row>
    <row r="135" spans="6:7">
      <c r="F135" s="40"/>
      <c r="G135" s="40"/>
    </row>
  </sheetData>
  <mergeCells count="13">
    <mergeCell ref="A19:A20"/>
    <mergeCell ref="C19:C20"/>
    <mergeCell ref="D19:D20"/>
    <mergeCell ref="A40:G58"/>
    <mergeCell ref="A23:A24"/>
    <mergeCell ref="A27:A28"/>
    <mergeCell ref="A31:A32"/>
    <mergeCell ref="C23:C24"/>
    <mergeCell ref="D31:D32"/>
    <mergeCell ref="D27:D28"/>
    <mergeCell ref="D23:D24"/>
    <mergeCell ref="C27:C28"/>
    <mergeCell ref="C31:C3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2:AH184"/>
  <sheetViews>
    <sheetView workbookViewId="0">
      <selection activeCell="G33" sqref="G33"/>
    </sheetView>
  </sheetViews>
  <sheetFormatPr defaultColWidth="8.88671875" defaultRowHeight="15.6"/>
  <cols>
    <col min="1" max="1" width="8.88671875" style="24"/>
    <col min="2" max="2" width="38.21875" style="5" bestFit="1" customWidth="1"/>
    <col min="3" max="3" width="25.5546875" style="5" bestFit="1" customWidth="1"/>
    <col min="4" max="4" width="19.44140625" style="5" bestFit="1" customWidth="1"/>
    <col min="5" max="5" width="17.88671875" style="24" bestFit="1" customWidth="1"/>
    <col min="6" max="6" width="14.6640625" style="24" bestFit="1" customWidth="1"/>
    <col min="7" max="7" width="10.21875" style="24" customWidth="1"/>
    <col min="8" max="8" width="13.21875" style="24" bestFit="1" customWidth="1"/>
    <col min="9" max="9" width="11.6640625" style="24" bestFit="1" customWidth="1"/>
    <col min="10" max="10" width="6.109375" style="95" bestFit="1" customWidth="1"/>
    <col min="11" max="11" width="8.88671875" style="24"/>
    <col min="12" max="12" width="38.21875" style="24" bestFit="1" customWidth="1"/>
    <col min="13" max="13" width="25.5546875" style="24" bestFit="1" customWidth="1"/>
    <col min="14" max="14" width="19.44140625" style="24" bestFit="1" customWidth="1"/>
    <col min="15" max="15" width="17.88671875" style="24" bestFit="1" customWidth="1"/>
    <col min="16" max="16" width="14.6640625" style="24" bestFit="1" customWidth="1"/>
    <col min="17" max="17" width="10.21875" style="24" bestFit="1" customWidth="1"/>
    <col min="18" max="18" width="13.21875" style="24" bestFit="1" customWidth="1"/>
    <col min="19" max="19" width="11.6640625" style="24" bestFit="1" customWidth="1"/>
    <col min="20" max="20" width="6.109375" style="95" bestFit="1" customWidth="1"/>
    <col min="21" max="21" width="8.88671875" style="24"/>
    <col min="22" max="22" width="36.33203125" style="24" bestFit="1" customWidth="1"/>
    <col min="23" max="23" width="17.88671875" style="24" bestFit="1" customWidth="1"/>
    <col min="24" max="24" width="14.6640625" style="24" bestFit="1" customWidth="1"/>
    <col min="25" max="25" width="17.88671875" style="24" bestFit="1" customWidth="1"/>
    <col min="26" max="26" width="14.6640625" style="24" bestFit="1" customWidth="1"/>
    <col min="27" max="27" width="10.21875" style="24" bestFit="1" customWidth="1"/>
    <col min="28" max="28" width="13.21875" style="24" bestFit="1" customWidth="1"/>
    <col min="29" max="29" width="11.6640625" style="24" bestFit="1" customWidth="1"/>
    <col min="30" max="30" width="7.44140625" style="95" bestFit="1" customWidth="1"/>
    <col min="31" max="16384" width="8.88671875" style="24"/>
  </cols>
  <sheetData>
    <row r="2" spans="2:29">
      <c r="B2" s="217" t="s">
        <v>228</v>
      </c>
      <c r="C2" s="218"/>
      <c r="D2" s="218"/>
      <c r="E2" s="218"/>
      <c r="F2" s="218"/>
      <c r="G2" s="218"/>
      <c r="H2" s="218"/>
      <c r="I2" s="219"/>
      <c r="L2" s="217" t="s">
        <v>230</v>
      </c>
      <c r="M2" s="218"/>
      <c r="N2" s="218"/>
      <c r="O2" s="218"/>
      <c r="P2" s="218"/>
      <c r="Q2" s="218"/>
      <c r="R2" s="218"/>
      <c r="S2" s="219"/>
      <c r="V2" s="217" t="s">
        <v>231</v>
      </c>
      <c r="W2" s="218"/>
      <c r="X2" s="218"/>
      <c r="Y2" s="218"/>
      <c r="Z2" s="218"/>
      <c r="AA2" s="218"/>
      <c r="AB2" s="218"/>
      <c r="AC2" s="219"/>
    </row>
    <row r="4" spans="2:29">
      <c r="B4" s="54" t="s">
        <v>251</v>
      </c>
      <c r="L4" s="54" t="s">
        <v>251</v>
      </c>
      <c r="M4" s="5"/>
      <c r="N4" s="5"/>
      <c r="V4" s="54" t="s">
        <v>251</v>
      </c>
      <c r="W4" s="5"/>
      <c r="X4" s="5"/>
    </row>
    <row r="5" spans="2:29">
      <c r="B5" s="34" t="s">
        <v>74</v>
      </c>
      <c r="C5" s="34" t="s">
        <v>40</v>
      </c>
      <c r="D5" s="34" t="s">
        <v>75</v>
      </c>
      <c r="L5" s="34" t="s">
        <v>74</v>
      </c>
      <c r="M5" s="34" t="s">
        <v>40</v>
      </c>
      <c r="N5" s="34" t="s">
        <v>75</v>
      </c>
      <c r="V5" s="34" t="s">
        <v>74</v>
      </c>
      <c r="W5" s="34" t="s">
        <v>40</v>
      </c>
      <c r="X5" s="34" t="s">
        <v>75</v>
      </c>
    </row>
    <row r="6" spans="2:29" ht="15.6" customHeight="1">
      <c r="B6" s="36" t="s">
        <v>243</v>
      </c>
      <c r="C6" s="63">
        <v>300</v>
      </c>
      <c r="D6" s="45">
        <f>C6/$C$10</f>
        <v>0.3</v>
      </c>
      <c r="I6" s="97"/>
      <c r="L6" s="36" t="s">
        <v>245</v>
      </c>
      <c r="M6" s="63">
        <v>1</v>
      </c>
      <c r="N6" s="45">
        <f>M6/$M$7</f>
        <v>1</v>
      </c>
      <c r="V6" s="36" t="s">
        <v>245</v>
      </c>
      <c r="W6" s="63">
        <v>1</v>
      </c>
      <c r="X6" s="45">
        <f>W6/$M$7</f>
        <v>1</v>
      </c>
    </row>
    <row r="7" spans="2:29" ht="15.6" customHeight="1">
      <c r="B7" s="36" t="s">
        <v>234</v>
      </c>
      <c r="C7" s="63">
        <v>0</v>
      </c>
      <c r="D7" s="25">
        <f>C7/$C$10</f>
        <v>0</v>
      </c>
      <c r="I7" s="97"/>
      <c r="L7" s="5"/>
      <c r="M7" s="61">
        <v>1</v>
      </c>
      <c r="N7" s="60">
        <f>SUM(N6:N6)</f>
        <v>1</v>
      </c>
      <c r="V7" s="5"/>
      <c r="W7" s="61">
        <v>1</v>
      </c>
      <c r="X7" s="60">
        <f>SUM(X6:X6)</f>
        <v>1</v>
      </c>
    </row>
    <row r="8" spans="2:29" ht="15.6" customHeight="1">
      <c r="B8" s="36" t="s">
        <v>235</v>
      </c>
      <c r="C8" s="64">
        <v>50</v>
      </c>
      <c r="D8" s="25">
        <f>C8/$C$10</f>
        <v>0.05</v>
      </c>
      <c r="I8" s="97"/>
    </row>
    <row r="9" spans="2:29" ht="15.6" customHeight="1">
      <c r="B9" s="36" t="s">
        <v>236</v>
      </c>
      <c r="C9" s="64">
        <v>650</v>
      </c>
      <c r="D9" s="25">
        <f>C9/$C$10</f>
        <v>0.65</v>
      </c>
      <c r="E9" s="93"/>
      <c r="H9" s="95"/>
      <c r="I9" s="95"/>
    </row>
    <row r="10" spans="2:29">
      <c r="C10" s="61">
        <f>SUM(C6:C9)</f>
        <v>1000</v>
      </c>
      <c r="D10" s="60">
        <f>SUM(D6:D9)</f>
        <v>1</v>
      </c>
      <c r="H10" s="95"/>
      <c r="I10" s="95"/>
    </row>
    <row r="11" spans="2:29">
      <c r="H11" s="95"/>
      <c r="I11" s="95"/>
      <c r="L11" s="5"/>
      <c r="M11" s="5"/>
      <c r="N11" s="5"/>
      <c r="V11" s="5"/>
      <c r="W11" s="5"/>
      <c r="X11" s="5"/>
    </row>
    <row r="12" spans="2:29">
      <c r="B12" s="24" t="s">
        <v>241</v>
      </c>
      <c r="C12" s="24"/>
      <c r="D12" s="24"/>
      <c r="H12" s="95"/>
      <c r="I12" s="95"/>
      <c r="L12" s="94" t="s">
        <v>241</v>
      </c>
      <c r="V12" s="94" t="s">
        <v>241</v>
      </c>
    </row>
    <row r="13" spans="2:29">
      <c r="B13" s="34"/>
      <c r="C13" s="34" t="s">
        <v>224</v>
      </c>
      <c r="D13" s="34" t="s">
        <v>240</v>
      </c>
      <c r="E13" s="34" t="s">
        <v>75</v>
      </c>
      <c r="H13" s="95"/>
      <c r="I13" s="95"/>
      <c r="L13" s="34"/>
      <c r="M13" s="34" t="s">
        <v>224</v>
      </c>
      <c r="N13" s="34" t="s">
        <v>240</v>
      </c>
      <c r="V13" s="34"/>
      <c r="W13" s="34" t="s">
        <v>224</v>
      </c>
      <c r="X13" s="34" t="s">
        <v>240</v>
      </c>
    </row>
    <row r="14" spans="2:29">
      <c r="B14" s="9" t="s">
        <v>244</v>
      </c>
      <c r="C14" s="64">
        <v>5</v>
      </c>
      <c r="D14" s="64">
        <v>2</v>
      </c>
      <c r="E14" s="45">
        <f>C14/$C$18</f>
        <v>0.33333333333333331</v>
      </c>
      <c r="H14" s="95"/>
      <c r="I14" s="95"/>
      <c r="L14" s="9" t="s">
        <v>244</v>
      </c>
      <c r="M14" s="64" cm="1">
        <f t="array" ref="M14:N17">C14:D17</f>
        <v>5</v>
      </c>
      <c r="N14" s="64">
        <v>2</v>
      </c>
      <c r="V14" s="9" t="s">
        <v>244</v>
      </c>
      <c r="W14" s="64" cm="1">
        <f t="array" ref="W14:X17">M14:N17</f>
        <v>5</v>
      </c>
      <c r="X14" s="64">
        <v>2</v>
      </c>
    </row>
    <row r="15" spans="2:29">
      <c r="B15" s="9" t="s">
        <v>237</v>
      </c>
      <c r="C15" s="64">
        <v>0</v>
      </c>
      <c r="D15" s="64">
        <v>0</v>
      </c>
      <c r="E15" s="45">
        <f t="shared" ref="E15:E17" si="0">C15/$C$18</f>
        <v>0</v>
      </c>
      <c r="H15" s="95"/>
      <c r="I15" s="95"/>
      <c r="L15" s="9" t="s">
        <v>237</v>
      </c>
      <c r="M15" s="64">
        <v>0</v>
      </c>
      <c r="N15" s="64">
        <v>0</v>
      </c>
      <c r="V15" s="9" t="s">
        <v>237</v>
      </c>
      <c r="W15" s="64">
        <v>0</v>
      </c>
      <c r="X15" s="64">
        <v>0</v>
      </c>
    </row>
    <row r="16" spans="2:29">
      <c r="B16" s="9" t="s">
        <v>238</v>
      </c>
      <c r="C16" s="64">
        <v>2</v>
      </c>
      <c r="D16" s="64">
        <v>1</v>
      </c>
      <c r="E16" s="45">
        <f t="shared" si="0"/>
        <v>0.13333333333333333</v>
      </c>
      <c r="H16" s="95"/>
      <c r="I16" s="95"/>
      <c r="L16" s="9" t="s">
        <v>238</v>
      </c>
      <c r="M16" s="64">
        <v>2</v>
      </c>
      <c r="N16" s="64">
        <v>1</v>
      </c>
      <c r="V16" s="9" t="s">
        <v>238</v>
      </c>
      <c r="W16" s="64">
        <v>2</v>
      </c>
      <c r="X16" s="64">
        <v>1</v>
      </c>
    </row>
    <row r="17" spans="2:30">
      <c r="B17" s="9" t="s">
        <v>239</v>
      </c>
      <c r="C17" s="64">
        <v>8</v>
      </c>
      <c r="D17" s="177">
        <v>2</v>
      </c>
      <c r="E17" s="45">
        <f t="shared" si="0"/>
        <v>0.53333333333333333</v>
      </c>
      <c r="L17" s="9" t="s">
        <v>239</v>
      </c>
      <c r="M17" s="64">
        <v>8</v>
      </c>
      <c r="N17" s="64">
        <v>2</v>
      </c>
      <c r="V17" s="9" t="s">
        <v>239</v>
      </c>
      <c r="W17" s="64">
        <v>8</v>
      </c>
      <c r="X17" s="64">
        <v>2</v>
      </c>
    </row>
    <row r="18" spans="2:30">
      <c r="B18" s="67"/>
      <c r="C18" s="192">
        <f>SUM(C14:C17)</f>
        <v>15</v>
      </c>
      <c r="D18" s="67"/>
    </row>
    <row r="19" spans="2:30">
      <c r="B19" s="67"/>
      <c r="C19" s="192"/>
      <c r="D19" s="67"/>
    </row>
    <row r="20" spans="2:30" s="93" customFormat="1">
      <c r="B20" s="70" t="s">
        <v>252</v>
      </c>
      <c r="C20" s="81"/>
      <c r="D20" s="81"/>
      <c r="J20" s="96"/>
      <c r="L20" s="70" t="s">
        <v>252</v>
      </c>
      <c r="M20" s="81"/>
      <c r="N20" s="81"/>
      <c r="T20" s="96"/>
      <c r="V20" s="70" t="s">
        <v>252</v>
      </c>
      <c r="W20" s="81"/>
      <c r="X20" s="81"/>
      <c r="AD20" s="96"/>
    </row>
    <row r="21" spans="2:30">
      <c r="B21" s="34" t="s">
        <v>77</v>
      </c>
      <c r="C21" s="34" t="s">
        <v>89</v>
      </c>
      <c r="D21" s="34" t="s">
        <v>90</v>
      </c>
      <c r="E21" s="34" t="s">
        <v>91</v>
      </c>
      <c r="L21" s="34" t="s">
        <v>77</v>
      </c>
      <c r="M21" s="34" t="s">
        <v>89</v>
      </c>
      <c r="N21" s="34" t="s">
        <v>90</v>
      </c>
      <c r="O21" s="34" t="s">
        <v>91</v>
      </c>
      <c r="V21" s="34" t="s">
        <v>77</v>
      </c>
      <c r="W21" s="34" t="s">
        <v>89</v>
      </c>
      <c r="X21" s="34" t="s">
        <v>90</v>
      </c>
      <c r="Y21" s="34" t="s">
        <v>91</v>
      </c>
    </row>
    <row r="22" spans="2:30">
      <c r="B22" s="36" t="s">
        <v>87</v>
      </c>
      <c r="C22" s="64">
        <v>5000</v>
      </c>
      <c r="D22" s="64">
        <v>2500</v>
      </c>
      <c r="E22" s="64">
        <v>1500</v>
      </c>
      <c r="F22" s="93"/>
      <c r="L22" s="36" t="s">
        <v>87</v>
      </c>
      <c r="M22" s="63" cm="1">
        <f t="array" ref="M22:O23">C22:E23</f>
        <v>5000</v>
      </c>
      <c r="N22" s="63">
        <v>2500</v>
      </c>
      <c r="O22" s="63">
        <v>1500</v>
      </c>
      <c r="P22" s="93"/>
      <c r="V22" s="36" t="s">
        <v>87</v>
      </c>
      <c r="W22" s="63" cm="1">
        <f t="array" ref="W22:Y23">M22:O23</f>
        <v>5000</v>
      </c>
      <c r="X22" s="63">
        <v>2500</v>
      </c>
      <c r="Y22" s="63">
        <v>1500</v>
      </c>
      <c r="Z22" s="93"/>
    </row>
    <row r="23" spans="2:30">
      <c r="B23" s="9" t="s">
        <v>88</v>
      </c>
      <c r="C23" s="64">
        <v>5000</v>
      </c>
      <c r="D23" s="64">
        <v>2500</v>
      </c>
      <c r="E23" s="64">
        <v>1500</v>
      </c>
      <c r="L23" s="9" t="s">
        <v>88</v>
      </c>
      <c r="M23" s="63">
        <v>5000</v>
      </c>
      <c r="N23" s="63">
        <v>2500</v>
      </c>
      <c r="O23" s="63">
        <v>1500</v>
      </c>
      <c r="V23" s="9" t="s">
        <v>88</v>
      </c>
      <c r="W23" s="63">
        <v>5000</v>
      </c>
      <c r="X23" s="63">
        <v>2500</v>
      </c>
      <c r="Y23" s="63">
        <v>1500</v>
      </c>
    </row>
    <row r="24" spans="2:30">
      <c r="E24" s="5"/>
    </row>
    <row r="26" spans="2:30">
      <c r="B26" s="193" t="s">
        <v>253</v>
      </c>
      <c r="L26" s="193" t="s">
        <v>253</v>
      </c>
      <c r="M26" s="5"/>
      <c r="N26" s="5"/>
      <c r="V26" s="193" t="s">
        <v>253</v>
      </c>
      <c r="W26" s="5"/>
      <c r="X26" s="5"/>
    </row>
    <row r="27" spans="2:30">
      <c r="B27" s="34" t="s">
        <v>76</v>
      </c>
      <c r="C27" s="34" t="s">
        <v>246</v>
      </c>
      <c r="D27" s="34" t="s">
        <v>247</v>
      </c>
      <c r="E27" s="34" t="s">
        <v>248</v>
      </c>
      <c r="F27" s="34" t="s">
        <v>249</v>
      </c>
      <c r="G27" s="34" t="s">
        <v>90</v>
      </c>
      <c r="H27" s="34" t="s">
        <v>91</v>
      </c>
      <c r="I27" s="34" t="s">
        <v>250</v>
      </c>
      <c r="L27" s="34" t="s">
        <v>76</v>
      </c>
      <c r="M27" s="34" t="s">
        <v>246</v>
      </c>
      <c r="N27" s="34" t="s">
        <v>247</v>
      </c>
      <c r="O27" s="34" t="s">
        <v>248</v>
      </c>
      <c r="P27" s="34" t="s">
        <v>249</v>
      </c>
      <c r="Q27" s="34" t="s">
        <v>90</v>
      </c>
      <c r="R27" s="34" t="s">
        <v>91</v>
      </c>
      <c r="S27" s="34" t="s">
        <v>250</v>
      </c>
      <c r="V27" s="34" t="s">
        <v>76</v>
      </c>
      <c r="W27" s="34" t="s">
        <v>246</v>
      </c>
      <c r="X27" s="34" t="s">
        <v>247</v>
      </c>
      <c r="Y27" s="34" t="s">
        <v>248</v>
      </c>
      <c r="Z27" s="34" t="s">
        <v>249</v>
      </c>
      <c r="AA27" s="34" t="s">
        <v>90</v>
      </c>
      <c r="AB27" s="34" t="s">
        <v>91</v>
      </c>
      <c r="AC27" s="34" t="s">
        <v>250</v>
      </c>
    </row>
    <row r="28" spans="2:30">
      <c r="B28" s="190">
        <v>2</v>
      </c>
      <c r="C28" s="63">
        <v>5000</v>
      </c>
      <c r="D28" s="63">
        <v>5000</v>
      </c>
      <c r="E28" s="63">
        <v>5000</v>
      </c>
      <c r="F28" s="63">
        <v>5000</v>
      </c>
      <c r="G28" s="63">
        <v>40000</v>
      </c>
      <c r="H28" s="63">
        <v>40000</v>
      </c>
      <c r="I28" s="63">
        <v>10000</v>
      </c>
      <c r="J28" s="95">
        <f t="shared" ref="J28:J44" si="1">IF(SUM(C28:H28)&gt;0, B28, "")</f>
        <v>2</v>
      </c>
      <c r="L28" s="190">
        <v>2</v>
      </c>
      <c r="M28" s="63" cm="1">
        <f t="array" ref="M28:S44">C28:I44</f>
        <v>5000</v>
      </c>
      <c r="N28" s="63">
        <v>5000</v>
      </c>
      <c r="O28" s="63">
        <v>5000</v>
      </c>
      <c r="P28" s="63">
        <v>5000</v>
      </c>
      <c r="Q28" s="63">
        <v>40000</v>
      </c>
      <c r="R28" s="63">
        <v>40000</v>
      </c>
      <c r="S28" s="63">
        <v>10000</v>
      </c>
      <c r="T28" s="95">
        <f t="shared" ref="T28:T44" si="2">IF(SUM(M28:R28)&gt;0, L28, "")</f>
        <v>2</v>
      </c>
      <c r="V28" s="190">
        <v>2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10000</v>
      </c>
      <c r="AD28" s="95" t="str">
        <f t="shared" ref="AD28:AD44" si="3">IF(SUM(W28:AB28)&gt;0, V28, "")</f>
        <v/>
      </c>
    </row>
    <row r="29" spans="2:30">
      <c r="B29" s="27">
        <v>3</v>
      </c>
      <c r="C29" s="64">
        <v>5000</v>
      </c>
      <c r="D29" s="64">
        <v>5000</v>
      </c>
      <c r="E29" s="64">
        <v>5000</v>
      </c>
      <c r="F29" s="64">
        <v>5000</v>
      </c>
      <c r="G29" s="64">
        <v>40000</v>
      </c>
      <c r="H29" s="64">
        <v>40000</v>
      </c>
      <c r="I29" s="64">
        <v>0</v>
      </c>
      <c r="J29" s="95">
        <f t="shared" si="1"/>
        <v>3</v>
      </c>
      <c r="L29" s="27">
        <v>3</v>
      </c>
      <c r="M29" s="64">
        <v>5000</v>
      </c>
      <c r="N29" s="64">
        <v>5000</v>
      </c>
      <c r="O29" s="64">
        <v>5000</v>
      </c>
      <c r="P29" s="64">
        <v>5000</v>
      </c>
      <c r="Q29" s="64">
        <v>40000</v>
      </c>
      <c r="R29" s="64">
        <v>40000</v>
      </c>
      <c r="S29" s="64">
        <v>0</v>
      </c>
      <c r="T29" s="95">
        <f t="shared" si="2"/>
        <v>3</v>
      </c>
      <c r="V29" s="27">
        <v>3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95" t="str">
        <f t="shared" si="3"/>
        <v/>
      </c>
    </row>
    <row r="30" spans="2:30">
      <c r="B30" s="27">
        <v>4</v>
      </c>
      <c r="C30" s="64">
        <v>500</v>
      </c>
      <c r="D30" s="64">
        <v>350</v>
      </c>
      <c r="E30" s="64">
        <v>500</v>
      </c>
      <c r="F30" s="64">
        <v>350</v>
      </c>
      <c r="G30" s="64">
        <v>0</v>
      </c>
      <c r="H30" s="64">
        <v>0</v>
      </c>
      <c r="I30" s="64">
        <v>0</v>
      </c>
      <c r="J30" s="95">
        <f t="shared" si="1"/>
        <v>4</v>
      </c>
      <c r="L30" s="27">
        <v>4</v>
      </c>
      <c r="M30" s="64">
        <v>500</v>
      </c>
      <c r="N30" s="64">
        <v>350</v>
      </c>
      <c r="O30" s="64">
        <v>500</v>
      </c>
      <c r="P30" s="64">
        <v>350</v>
      </c>
      <c r="Q30" s="64">
        <v>0</v>
      </c>
      <c r="R30" s="64">
        <v>0</v>
      </c>
      <c r="S30" s="64">
        <v>0</v>
      </c>
      <c r="T30" s="95">
        <f t="shared" si="2"/>
        <v>4</v>
      </c>
      <c r="V30" s="27">
        <v>4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95" t="str">
        <f t="shared" si="3"/>
        <v/>
      </c>
    </row>
    <row r="31" spans="2:30">
      <c r="B31" s="27">
        <v>5</v>
      </c>
      <c r="C31" s="64">
        <v>500</v>
      </c>
      <c r="D31" s="64">
        <v>350</v>
      </c>
      <c r="E31" s="64">
        <v>500</v>
      </c>
      <c r="F31" s="64">
        <v>350</v>
      </c>
      <c r="G31" s="64">
        <v>0</v>
      </c>
      <c r="H31" s="64">
        <v>0</v>
      </c>
      <c r="I31" s="64">
        <v>0</v>
      </c>
      <c r="J31" s="95">
        <f t="shared" si="1"/>
        <v>5</v>
      </c>
      <c r="L31" s="27">
        <v>5</v>
      </c>
      <c r="M31" s="64">
        <v>500</v>
      </c>
      <c r="N31" s="64">
        <v>350</v>
      </c>
      <c r="O31" s="64">
        <v>500</v>
      </c>
      <c r="P31" s="64">
        <v>350</v>
      </c>
      <c r="Q31" s="64">
        <v>0</v>
      </c>
      <c r="R31" s="64">
        <v>0</v>
      </c>
      <c r="S31" s="64">
        <v>0</v>
      </c>
      <c r="T31" s="95">
        <f t="shared" si="2"/>
        <v>5</v>
      </c>
      <c r="V31" s="27">
        <v>5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95" t="str">
        <f t="shared" si="3"/>
        <v/>
      </c>
    </row>
    <row r="32" spans="2:30">
      <c r="B32" s="27">
        <v>8</v>
      </c>
      <c r="C32" s="64">
        <v>500</v>
      </c>
      <c r="D32" s="64">
        <v>350</v>
      </c>
      <c r="E32" s="64">
        <v>500</v>
      </c>
      <c r="F32" s="64">
        <v>350</v>
      </c>
      <c r="G32" s="64">
        <v>0</v>
      </c>
      <c r="H32" s="64">
        <v>0</v>
      </c>
      <c r="I32" s="64">
        <v>0</v>
      </c>
      <c r="J32" s="95">
        <f t="shared" si="1"/>
        <v>8</v>
      </c>
      <c r="L32" s="27">
        <v>8</v>
      </c>
      <c r="M32" s="64">
        <v>500</v>
      </c>
      <c r="N32" s="64">
        <v>350</v>
      </c>
      <c r="O32" s="64">
        <v>500</v>
      </c>
      <c r="P32" s="64">
        <v>350</v>
      </c>
      <c r="Q32" s="64">
        <v>0</v>
      </c>
      <c r="R32" s="64">
        <v>0</v>
      </c>
      <c r="S32" s="64">
        <v>0</v>
      </c>
      <c r="T32" s="95">
        <f t="shared" si="2"/>
        <v>8</v>
      </c>
      <c r="V32" s="27">
        <v>8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95" t="str">
        <f t="shared" si="3"/>
        <v/>
      </c>
    </row>
    <row r="33" spans="2:30">
      <c r="B33" s="29">
        <v>10</v>
      </c>
      <c r="C33" s="64">
        <v>900</v>
      </c>
      <c r="D33" s="65">
        <v>600</v>
      </c>
      <c r="E33" s="64">
        <v>900</v>
      </c>
      <c r="F33" s="65">
        <v>600</v>
      </c>
      <c r="G33" s="64">
        <v>8000</v>
      </c>
      <c r="H33" s="64">
        <v>0</v>
      </c>
      <c r="I33" s="64">
        <v>0</v>
      </c>
      <c r="J33" s="95">
        <f t="shared" si="1"/>
        <v>10</v>
      </c>
      <c r="L33" s="29">
        <v>10</v>
      </c>
      <c r="M33" s="64">
        <v>900</v>
      </c>
      <c r="N33" s="65">
        <v>600</v>
      </c>
      <c r="O33" s="64">
        <v>900</v>
      </c>
      <c r="P33" s="64">
        <v>600</v>
      </c>
      <c r="Q33" s="64">
        <v>8000</v>
      </c>
      <c r="R33" s="64">
        <v>0</v>
      </c>
      <c r="S33" s="64">
        <v>0</v>
      </c>
      <c r="T33" s="95">
        <f t="shared" si="2"/>
        <v>10</v>
      </c>
      <c r="V33" s="29">
        <v>10</v>
      </c>
      <c r="W33" s="64">
        <v>5900</v>
      </c>
      <c r="X33" s="65">
        <v>5600</v>
      </c>
      <c r="Y33" s="64">
        <v>5900</v>
      </c>
      <c r="Z33" s="65">
        <v>5600</v>
      </c>
      <c r="AA33" s="64">
        <v>50000</v>
      </c>
      <c r="AB33" s="63">
        <v>40000</v>
      </c>
      <c r="AC33" s="64">
        <v>0</v>
      </c>
      <c r="AD33" s="95">
        <f t="shared" si="3"/>
        <v>10</v>
      </c>
    </row>
    <row r="34" spans="2:30">
      <c r="B34" s="29">
        <v>12</v>
      </c>
      <c r="C34" s="64">
        <v>0</v>
      </c>
      <c r="D34" s="64">
        <v>350</v>
      </c>
      <c r="E34" s="64">
        <v>0</v>
      </c>
      <c r="F34" s="64">
        <v>350</v>
      </c>
      <c r="G34" s="64">
        <v>4700</v>
      </c>
      <c r="H34" s="64">
        <v>0</v>
      </c>
      <c r="I34" s="64">
        <v>0</v>
      </c>
      <c r="J34" s="95">
        <f t="shared" si="1"/>
        <v>12</v>
      </c>
      <c r="L34" s="29">
        <v>12</v>
      </c>
      <c r="M34" s="64">
        <v>0</v>
      </c>
      <c r="N34" s="64">
        <v>350</v>
      </c>
      <c r="O34" s="64">
        <v>0</v>
      </c>
      <c r="P34" s="64">
        <v>350</v>
      </c>
      <c r="Q34" s="64">
        <v>4700</v>
      </c>
      <c r="R34" s="64">
        <v>0</v>
      </c>
      <c r="S34" s="64">
        <v>0</v>
      </c>
      <c r="T34" s="95">
        <f t="shared" si="2"/>
        <v>12</v>
      </c>
      <c r="V34" s="29">
        <v>12</v>
      </c>
      <c r="W34" s="64">
        <v>5000</v>
      </c>
      <c r="X34" s="64">
        <v>5350</v>
      </c>
      <c r="Y34" s="64">
        <v>5000</v>
      </c>
      <c r="Z34" s="64">
        <v>5350</v>
      </c>
      <c r="AA34" s="64">
        <v>45000</v>
      </c>
      <c r="AB34" s="64">
        <v>40000</v>
      </c>
      <c r="AC34" s="64">
        <v>0</v>
      </c>
      <c r="AD34" s="95">
        <f t="shared" si="3"/>
        <v>12</v>
      </c>
    </row>
    <row r="35" spans="2:30">
      <c r="B35" s="29">
        <v>15</v>
      </c>
      <c r="C35" s="64">
        <v>0</v>
      </c>
      <c r="D35" s="64">
        <v>350</v>
      </c>
      <c r="E35" s="64">
        <v>0</v>
      </c>
      <c r="F35" s="64">
        <v>350</v>
      </c>
      <c r="G35" s="64">
        <v>4700</v>
      </c>
      <c r="H35" s="64">
        <v>0</v>
      </c>
      <c r="I35" s="64">
        <v>0</v>
      </c>
      <c r="J35" s="95">
        <f t="shared" si="1"/>
        <v>15</v>
      </c>
      <c r="L35" s="29">
        <v>15</v>
      </c>
      <c r="M35" s="64">
        <v>0</v>
      </c>
      <c r="N35" s="64">
        <v>350</v>
      </c>
      <c r="O35" s="64">
        <v>0</v>
      </c>
      <c r="P35" s="64">
        <v>350</v>
      </c>
      <c r="Q35" s="64">
        <v>4700</v>
      </c>
      <c r="R35" s="64">
        <v>0</v>
      </c>
      <c r="S35" s="64">
        <v>0</v>
      </c>
      <c r="T35" s="95">
        <f t="shared" si="2"/>
        <v>15</v>
      </c>
      <c r="V35" s="29">
        <v>15</v>
      </c>
      <c r="W35" s="64">
        <v>500</v>
      </c>
      <c r="X35" s="64">
        <v>700</v>
      </c>
      <c r="Y35" s="64">
        <v>500</v>
      </c>
      <c r="Z35" s="64">
        <v>700</v>
      </c>
      <c r="AA35" s="64">
        <v>8000</v>
      </c>
      <c r="AB35" s="64">
        <v>0</v>
      </c>
      <c r="AC35" s="64">
        <v>0</v>
      </c>
      <c r="AD35" s="95">
        <f t="shared" si="3"/>
        <v>15</v>
      </c>
    </row>
    <row r="36" spans="2:30">
      <c r="B36" s="28">
        <v>20</v>
      </c>
      <c r="C36" s="64">
        <v>500</v>
      </c>
      <c r="D36" s="64">
        <v>350</v>
      </c>
      <c r="E36" s="64">
        <v>500</v>
      </c>
      <c r="F36" s="64">
        <v>350</v>
      </c>
      <c r="G36" s="64">
        <v>4700</v>
      </c>
      <c r="H36" s="64">
        <v>0</v>
      </c>
      <c r="I36" s="64">
        <v>0</v>
      </c>
      <c r="J36" s="95">
        <f t="shared" si="1"/>
        <v>20</v>
      </c>
      <c r="L36" s="28">
        <v>20</v>
      </c>
      <c r="M36" s="64">
        <v>500</v>
      </c>
      <c r="N36" s="64">
        <v>350</v>
      </c>
      <c r="O36" s="64">
        <v>500</v>
      </c>
      <c r="P36" s="64">
        <v>350</v>
      </c>
      <c r="Q36" s="64">
        <v>4700</v>
      </c>
      <c r="R36" s="64">
        <v>0</v>
      </c>
      <c r="S36" s="64">
        <v>0</v>
      </c>
      <c r="T36" s="95">
        <f t="shared" si="2"/>
        <v>20</v>
      </c>
      <c r="V36" s="28">
        <v>20</v>
      </c>
      <c r="W36" s="64">
        <v>1000</v>
      </c>
      <c r="X36" s="64">
        <v>700</v>
      </c>
      <c r="Y36" s="64">
        <v>1000</v>
      </c>
      <c r="Z36" s="64">
        <v>700</v>
      </c>
      <c r="AA36" s="64">
        <v>8000</v>
      </c>
      <c r="AB36" s="64">
        <v>0</v>
      </c>
      <c r="AC36" s="64">
        <v>0</v>
      </c>
      <c r="AD36" s="95">
        <f t="shared" si="3"/>
        <v>20</v>
      </c>
    </row>
    <row r="37" spans="2:30">
      <c r="B37" s="28">
        <v>25</v>
      </c>
      <c r="C37" s="64">
        <v>0</v>
      </c>
      <c r="D37" s="64">
        <v>0</v>
      </c>
      <c r="E37" s="64">
        <v>0</v>
      </c>
      <c r="F37" s="64">
        <v>0</v>
      </c>
      <c r="G37" s="64">
        <v>4700</v>
      </c>
      <c r="H37" s="64">
        <v>0</v>
      </c>
      <c r="I37" s="64">
        <v>0</v>
      </c>
      <c r="J37" s="95">
        <f t="shared" si="1"/>
        <v>25</v>
      </c>
      <c r="L37" s="28">
        <v>25</v>
      </c>
      <c r="M37" s="64">
        <v>0</v>
      </c>
      <c r="N37" s="64">
        <v>0</v>
      </c>
      <c r="O37" s="64">
        <v>0</v>
      </c>
      <c r="P37" s="64">
        <v>0</v>
      </c>
      <c r="Q37" s="64">
        <v>4700</v>
      </c>
      <c r="R37" s="64">
        <v>0</v>
      </c>
      <c r="S37" s="64">
        <v>0</v>
      </c>
      <c r="T37" s="95">
        <f t="shared" si="2"/>
        <v>25</v>
      </c>
      <c r="V37" s="28">
        <v>25</v>
      </c>
      <c r="W37" s="64">
        <v>500</v>
      </c>
      <c r="X37" s="64">
        <v>350</v>
      </c>
      <c r="Y37" s="64">
        <v>500</v>
      </c>
      <c r="Z37" s="64">
        <v>350</v>
      </c>
      <c r="AA37" s="64">
        <v>8000</v>
      </c>
      <c r="AB37" s="64">
        <v>0</v>
      </c>
      <c r="AC37" s="64">
        <v>0</v>
      </c>
      <c r="AD37" s="95">
        <f t="shared" si="3"/>
        <v>25</v>
      </c>
    </row>
    <row r="38" spans="2:30">
      <c r="B38" s="28">
        <v>50</v>
      </c>
      <c r="C38" s="64">
        <v>0</v>
      </c>
      <c r="D38" s="64">
        <v>0</v>
      </c>
      <c r="E38" s="64">
        <v>0</v>
      </c>
      <c r="F38" s="64">
        <v>0</v>
      </c>
      <c r="G38" s="64">
        <v>4700</v>
      </c>
      <c r="H38" s="64">
        <v>0</v>
      </c>
      <c r="I38" s="64">
        <v>0</v>
      </c>
      <c r="J38" s="95">
        <f t="shared" si="1"/>
        <v>50</v>
      </c>
      <c r="L38" s="28">
        <v>50</v>
      </c>
      <c r="M38" s="64">
        <v>0</v>
      </c>
      <c r="N38" s="64">
        <v>0</v>
      </c>
      <c r="O38" s="64">
        <v>0</v>
      </c>
      <c r="P38" s="64">
        <v>0</v>
      </c>
      <c r="Q38" s="64">
        <v>4700</v>
      </c>
      <c r="R38" s="64">
        <v>0</v>
      </c>
      <c r="S38" s="64">
        <v>0</v>
      </c>
      <c r="T38" s="95">
        <f t="shared" si="2"/>
        <v>50</v>
      </c>
      <c r="V38" s="28">
        <v>50</v>
      </c>
      <c r="W38" s="64">
        <v>0</v>
      </c>
      <c r="X38" s="64">
        <v>0</v>
      </c>
      <c r="Y38" s="64">
        <v>0</v>
      </c>
      <c r="Z38" s="64">
        <v>0</v>
      </c>
      <c r="AA38" s="64">
        <v>8000</v>
      </c>
      <c r="AB38" s="64">
        <v>0</v>
      </c>
      <c r="AC38" s="64">
        <v>0</v>
      </c>
      <c r="AD38" s="95">
        <f t="shared" si="3"/>
        <v>50</v>
      </c>
    </row>
    <row r="39" spans="2:30">
      <c r="B39" s="26">
        <v>100</v>
      </c>
      <c r="C39" s="64">
        <v>0</v>
      </c>
      <c r="D39" s="64">
        <v>350</v>
      </c>
      <c r="E39" s="64">
        <v>0</v>
      </c>
      <c r="F39" s="64">
        <v>0</v>
      </c>
      <c r="G39" s="64">
        <v>4700</v>
      </c>
      <c r="H39" s="64">
        <v>10000</v>
      </c>
      <c r="I39" s="64">
        <v>0</v>
      </c>
      <c r="J39" s="95">
        <f t="shared" si="1"/>
        <v>100</v>
      </c>
      <c r="L39" s="26">
        <v>100</v>
      </c>
      <c r="M39" s="64">
        <v>0</v>
      </c>
      <c r="N39" s="64">
        <v>350</v>
      </c>
      <c r="O39" s="64">
        <v>0</v>
      </c>
      <c r="P39" s="64">
        <v>0</v>
      </c>
      <c r="Q39" s="64">
        <v>4700</v>
      </c>
      <c r="R39" s="64">
        <v>10000</v>
      </c>
      <c r="S39" s="64">
        <v>0</v>
      </c>
      <c r="T39" s="95">
        <f t="shared" si="2"/>
        <v>100</v>
      </c>
      <c r="V39" s="26">
        <v>100</v>
      </c>
      <c r="W39" s="64">
        <v>0</v>
      </c>
      <c r="X39" s="64">
        <v>350</v>
      </c>
      <c r="Y39" s="64">
        <v>0</v>
      </c>
      <c r="Z39" s="64">
        <v>350</v>
      </c>
      <c r="AA39" s="64">
        <v>8000</v>
      </c>
      <c r="AB39" s="64">
        <v>8000</v>
      </c>
      <c r="AC39" s="64">
        <v>0</v>
      </c>
      <c r="AD39" s="95">
        <f t="shared" si="3"/>
        <v>100</v>
      </c>
    </row>
    <row r="40" spans="2:30">
      <c r="B40" s="26">
        <v>150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6000</v>
      </c>
      <c r="I40" s="64">
        <v>0</v>
      </c>
      <c r="J40" s="95">
        <f t="shared" si="1"/>
        <v>150</v>
      </c>
      <c r="L40" s="26">
        <v>150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6000</v>
      </c>
      <c r="S40" s="64">
        <v>0</v>
      </c>
      <c r="T40" s="95">
        <f t="shared" si="2"/>
        <v>150</v>
      </c>
      <c r="V40" s="26">
        <v>150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5000</v>
      </c>
      <c r="AC40" s="64">
        <v>0</v>
      </c>
      <c r="AD40" s="95">
        <f t="shared" si="3"/>
        <v>150</v>
      </c>
    </row>
    <row r="41" spans="2:30">
      <c r="B41" s="26">
        <v>200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6000</v>
      </c>
      <c r="I41" s="64">
        <v>0</v>
      </c>
      <c r="J41" s="95">
        <f t="shared" si="1"/>
        <v>200</v>
      </c>
      <c r="L41" s="26">
        <v>200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6000</v>
      </c>
      <c r="S41" s="64">
        <v>0</v>
      </c>
      <c r="T41" s="95">
        <f t="shared" si="2"/>
        <v>200</v>
      </c>
      <c r="V41" s="26">
        <v>200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5000</v>
      </c>
      <c r="AC41" s="64">
        <v>0</v>
      </c>
      <c r="AD41" s="95">
        <f t="shared" si="3"/>
        <v>200</v>
      </c>
    </row>
    <row r="42" spans="2:30">
      <c r="B42" s="26">
        <v>250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6000</v>
      </c>
      <c r="I42" s="64">
        <v>0</v>
      </c>
      <c r="J42" s="95">
        <f t="shared" si="1"/>
        <v>250</v>
      </c>
      <c r="L42" s="26">
        <v>250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6000</v>
      </c>
      <c r="S42" s="64">
        <v>0</v>
      </c>
      <c r="T42" s="95">
        <f t="shared" si="2"/>
        <v>250</v>
      </c>
      <c r="V42" s="26">
        <v>250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5000</v>
      </c>
      <c r="AC42" s="64">
        <v>0</v>
      </c>
      <c r="AD42" s="95">
        <f t="shared" si="3"/>
        <v>250</v>
      </c>
    </row>
    <row r="43" spans="2:30">
      <c r="B43" s="26">
        <v>500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6000</v>
      </c>
      <c r="I43" s="64">
        <v>0</v>
      </c>
      <c r="J43" s="95">
        <f t="shared" si="1"/>
        <v>500</v>
      </c>
      <c r="L43" s="26">
        <v>500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6000</v>
      </c>
      <c r="S43" s="64">
        <v>0</v>
      </c>
      <c r="T43" s="95">
        <f t="shared" si="2"/>
        <v>500</v>
      </c>
      <c r="V43" s="26">
        <v>500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5000</v>
      </c>
      <c r="AC43" s="64">
        <v>0</v>
      </c>
      <c r="AD43" s="95">
        <f t="shared" si="3"/>
        <v>500</v>
      </c>
    </row>
    <row r="44" spans="2:30">
      <c r="B44" s="26">
        <v>1000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6000</v>
      </c>
      <c r="I44" s="64">
        <v>0</v>
      </c>
      <c r="J44" s="95">
        <f t="shared" si="1"/>
        <v>1000</v>
      </c>
      <c r="L44" s="26">
        <v>1000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6000</v>
      </c>
      <c r="S44" s="64">
        <v>0</v>
      </c>
      <c r="T44" s="95">
        <f t="shared" si="2"/>
        <v>1000</v>
      </c>
      <c r="V44" s="26">
        <v>1000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5000</v>
      </c>
      <c r="AC44" s="64">
        <v>0</v>
      </c>
      <c r="AD44" s="95">
        <f t="shared" si="3"/>
        <v>1000</v>
      </c>
    </row>
    <row r="45" spans="2:30">
      <c r="E45" s="5"/>
      <c r="F45" s="5"/>
      <c r="G45" s="5"/>
      <c r="H45" s="5"/>
      <c r="I45" s="5"/>
      <c r="L45" s="5"/>
      <c r="M45" s="5"/>
      <c r="N45" s="5"/>
      <c r="O45" s="5"/>
      <c r="P45" s="5"/>
      <c r="Q45" s="5"/>
      <c r="R45" s="5"/>
      <c r="S45" s="5"/>
      <c r="V45" s="5"/>
      <c r="W45" s="5"/>
      <c r="X45" s="5"/>
      <c r="Y45" s="5"/>
      <c r="Z45" s="5"/>
      <c r="AA45" s="5"/>
      <c r="AB45" s="5"/>
      <c r="AC45" s="5"/>
    </row>
    <row r="46" spans="2:30">
      <c r="E46" s="5"/>
      <c r="F46" s="5"/>
      <c r="G46" s="5"/>
      <c r="L46" s="5"/>
      <c r="M46" s="5"/>
      <c r="N46" s="5"/>
      <c r="V46" s="5"/>
      <c r="W46" s="5"/>
      <c r="X46" s="5"/>
    </row>
    <row r="47" spans="2:30">
      <c r="B47" s="54" t="s">
        <v>254</v>
      </c>
      <c r="I47" s="5"/>
      <c r="L47" s="54" t="s">
        <v>254</v>
      </c>
      <c r="M47" s="5"/>
      <c r="N47" s="5"/>
      <c r="S47" s="5"/>
      <c r="V47" s="54" t="s">
        <v>254</v>
      </c>
      <c r="W47" s="5"/>
      <c r="X47" s="5"/>
      <c r="AC47" s="5"/>
    </row>
    <row r="48" spans="2:30">
      <c r="B48" s="34" t="s">
        <v>76</v>
      </c>
      <c r="C48" s="34" t="s">
        <v>246</v>
      </c>
      <c r="D48" s="34" t="s">
        <v>247</v>
      </c>
      <c r="E48" s="34" t="s">
        <v>248</v>
      </c>
      <c r="F48" s="34" t="s">
        <v>249</v>
      </c>
      <c r="G48" s="34" t="s">
        <v>90</v>
      </c>
      <c r="H48" s="34" t="s">
        <v>91</v>
      </c>
      <c r="I48" s="34" t="s">
        <v>250</v>
      </c>
      <c r="L48" s="34" t="s">
        <v>76</v>
      </c>
      <c r="M48" s="34" t="s">
        <v>246</v>
      </c>
      <c r="N48" s="34" t="s">
        <v>247</v>
      </c>
      <c r="O48" s="34" t="s">
        <v>248</v>
      </c>
      <c r="P48" s="34" t="s">
        <v>249</v>
      </c>
      <c r="Q48" s="34" t="s">
        <v>90</v>
      </c>
      <c r="R48" s="34" t="s">
        <v>91</v>
      </c>
      <c r="S48" s="34" t="s">
        <v>250</v>
      </c>
      <c r="V48" s="34" t="s">
        <v>76</v>
      </c>
      <c r="W48" s="34" t="s">
        <v>246</v>
      </c>
      <c r="X48" s="34" t="s">
        <v>247</v>
      </c>
      <c r="Y48" s="34" t="s">
        <v>248</v>
      </c>
      <c r="Z48" s="34" t="s">
        <v>249</v>
      </c>
      <c r="AA48" s="34" t="s">
        <v>90</v>
      </c>
      <c r="AB48" s="34" t="s">
        <v>91</v>
      </c>
      <c r="AC48" s="34" t="s">
        <v>250</v>
      </c>
    </row>
    <row r="49" spans="2:29" s="24" customFormat="1">
      <c r="B49" s="190">
        <v>2</v>
      </c>
      <c r="C49" s="45">
        <f>C28/SUM(C$28:C$44)</f>
        <v>0.38759689922480622</v>
      </c>
      <c r="D49" s="45">
        <f t="shared" ref="D49:I49" si="4">D28/SUM(D$28:D$44)</f>
        <v>0.38314176245210729</v>
      </c>
      <c r="E49" s="45">
        <f t="shared" si="4"/>
        <v>0.38759689922480622</v>
      </c>
      <c r="F49" s="45">
        <f t="shared" si="4"/>
        <v>0.39370078740157483</v>
      </c>
      <c r="G49" s="45">
        <f t="shared" si="4"/>
        <v>0.34423407917383819</v>
      </c>
      <c r="H49" s="45">
        <f t="shared" si="4"/>
        <v>0.33333333333333331</v>
      </c>
      <c r="I49" s="45">
        <f t="shared" si="4"/>
        <v>1</v>
      </c>
      <c r="J49" s="95"/>
      <c r="L49" s="190">
        <v>2</v>
      </c>
      <c r="M49" s="45">
        <f>M28/SUM(M$28:M$44)</f>
        <v>0.38759689922480622</v>
      </c>
      <c r="N49" s="45">
        <f t="shared" ref="N49:S49" si="5">N28/SUM(N$28:N$44)</f>
        <v>0.38314176245210729</v>
      </c>
      <c r="O49" s="45">
        <f t="shared" si="5"/>
        <v>0.38759689922480622</v>
      </c>
      <c r="P49" s="45">
        <f t="shared" si="5"/>
        <v>0.39370078740157483</v>
      </c>
      <c r="Q49" s="45">
        <f t="shared" si="5"/>
        <v>0.34423407917383819</v>
      </c>
      <c r="R49" s="45">
        <f t="shared" si="5"/>
        <v>0.33333333333333331</v>
      </c>
      <c r="S49" s="45">
        <f t="shared" si="5"/>
        <v>1</v>
      </c>
      <c r="T49" s="95"/>
      <c r="V49" s="190">
        <v>2</v>
      </c>
      <c r="W49" s="45">
        <f>W28/SUM(W$28:W$44)</f>
        <v>0</v>
      </c>
      <c r="X49" s="45">
        <f t="shared" ref="X49:AC49" si="6">X28/SUM(X$28:X$44)</f>
        <v>0</v>
      </c>
      <c r="Y49" s="45">
        <f>Y28/SUM(Y$28:Y$44)</f>
        <v>0</v>
      </c>
      <c r="Z49" s="45">
        <f t="shared" si="6"/>
        <v>0</v>
      </c>
      <c r="AA49" s="45">
        <f t="shared" si="6"/>
        <v>0</v>
      </c>
      <c r="AB49" s="45">
        <f t="shared" si="6"/>
        <v>0</v>
      </c>
      <c r="AC49" s="45">
        <f t="shared" si="6"/>
        <v>1</v>
      </c>
    </row>
    <row r="50" spans="2:29" s="24" customFormat="1">
      <c r="B50" s="27">
        <v>3</v>
      </c>
      <c r="C50" s="45">
        <f t="shared" ref="C50:I50" si="7">C29/SUM(C$28:C$44)</f>
        <v>0.38759689922480622</v>
      </c>
      <c r="D50" s="45">
        <f t="shared" si="7"/>
        <v>0.38314176245210729</v>
      </c>
      <c r="E50" s="45">
        <f t="shared" si="7"/>
        <v>0.38759689922480622</v>
      </c>
      <c r="F50" s="45">
        <f t="shared" si="7"/>
        <v>0.39370078740157483</v>
      </c>
      <c r="G50" s="45">
        <f t="shared" si="7"/>
        <v>0.34423407917383819</v>
      </c>
      <c r="H50" s="45">
        <f t="shared" si="7"/>
        <v>0.33333333333333331</v>
      </c>
      <c r="I50" s="45">
        <f t="shared" si="7"/>
        <v>0</v>
      </c>
      <c r="J50" s="95"/>
      <c r="L50" s="27">
        <v>3</v>
      </c>
      <c r="M50" s="45">
        <f t="shared" ref="M50:S50" si="8">M29/SUM(M$28:M$44)</f>
        <v>0.38759689922480622</v>
      </c>
      <c r="N50" s="45">
        <f t="shared" si="8"/>
        <v>0.38314176245210729</v>
      </c>
      <c r="O50" s="45">
        <f t="shared" si="8"/>
        <v>0.38759689922480622</v>
      </c>
      <c r="P50" s="45">
        <f t="shared" si="8"/>
        <v>0.39370078740157483</v>
      </c>
      <c r="Q50" s="45">
        <f t="shared" si="8"/>
        <v>0.34423407917383819</v>
      </c>
      <c r="R50" s="45">
        <f t="shared" si="8"/>
        <v>0.33333333333333331</v>
      </c>
      <c r="S50" s="45">
        <f t="shared" si="8"/>
        <v>0</v>
      </c>
      <c r="T50" s="95"/>
      <c r="V50" s="27">
        <v>3</v>
      </c>
      <c r="W50" s="45">
        <f t="shared" ref="W50:AC50" si="9">W29/SUM(W$28:W$44)</f>
        <v>0</v>
      </c>
      <c r="X50" s="45">
        <f t="shared" si="9"/>
        <v>0</v>
      </c>
      <c r="Y50" s="45">
        <f t="shared" si="9"/>
        <v>0</v>
      </c>
      <c r="Z50" s="45">
        <f t="shared" si="9"/>
        <v>0</v>
      </c>
      <c r="AA50" s="45">
        <f t="shared" si="9"/>
        <v>0</v>
      </c>
      <c r="AB50" s="45">
        <f t="shared" si="9"/>
        <v>0</v>
      </c>
      <c r="AC50" s="45">
        <f t="shared" si="9"/>
        <v>0</v>
      </c>
    </row>
    <row r="51" spans="2:29" s="24" customFormat="1">
      <c r="B51" s="27">
        <v>4</v>
      </c>
      <c r="C51" s="45">
        <f t="shared" ref="C51:I51" si="10">C30/SUM(C$28:C$44)</f>
        <v>3.875968992248062E-2</v>
      </c>
      <c r="D51" s="45">
        <f t="shared" si="10"/>
        <v>2.681992337164751E-2</v>
      </c>
      <c r="E51" s="45">
        <f t="shared" si="10"/>
        <v>3.875968992248062E-2</v>
      </c>
      <c r="F51" s="45">
        <f t="shared" si="10"/>
        <v>2.7559055118110236E-2</v>
      </c>
      <c r="G51" s="45">
        <f t="shared" si="10"/>
        <v>0</v>
      </c>
      <c r="H51" s="45">
        <f t="shared" si="10"/>
        <v>0</v>
      </c>
      <c r="I51" s="45">
        <f t="shared" si="10"/>
        <v>0</v>
      </c>
      <c r="J51" s="95"/>
      <c r="L51" s="27">
        <v>4</v>
      </c>
      <c r="M51" s="45">
        <f t="shared" ref="M51:S51" si="11">M30/SUM(M$28:M$44)</f>
        <v>3.875968992248062E-2</v>
      </c>
      <c r="N51" s="45">
        <f t="shared" si="11"/>
        <v>2.681992337164751E-2</v>
      </c>
      <c r="O51" s="45">
        <f t="shared" si="11"/>
        <v>3.875968992248062E-2</v>
      </c>
      <c r="P51" s="45">
        <f t="shared" si="11"/>
        <v>2.7559055118110236E-2</v>
      </c>
      <c r="Q51" s="45">
        <f t="shared" si="11"/>
        <v>0</v>
      </c>
      <c r="R51" s="45">
        <f t="shared" si="11"/>
        <v>0</v>
      </c>
      <c r="S51" s="45">
        <f t="shared" si="11"/>
        <v>0</v>
      </c>
      <c r="T51" s="95"/>
      <c r="V51" s="27">
        <v>4</v>
      </c>
      <c r="W51" s="45">
        <f t="shared" ref="W51:AC51" si="12">W30/SUM(W$28:W$44)</f>
        <v>0</v>
      </c>
      <c r="X51" s="45">
        <f t="shared" si="12"/>
        <v>0</v>
      </c>
      <c r="Y51" s="45">
        <f t="shared" si="12"/>
        <v>0</v>
      </c>
      <c r="Z51" s="45">
        <f t="shared" si="12"/>
        <v>0</v>
      </c>
      <c r="AA51" s="45">
        <f t="shared" si="12"/>
        <v>0</v>
      </c>
      <c r="AB51" s="45">
        <f t="shared" si="12"/>
        <v>0</v>
      </c>
      <c r="AC51" s="45">
        <f t="shared" si="12"/>
        <v>0</v>
      </c>
    </row>
    <row r="52" spans="2:29" s="24" customFormat="1">
      <c r="B52" s="27">
        <v>5</v>
      </c>
      <c r="C52" s="45">
        <f t="shared" ref="C52:I52" si="13">C31/SUM(C$28:C$44)</f>
        <v>3.875968992248062E-2</v>
      </c>
      <c r="D52" s="45">
        <f t="shared" si="13"/>
        <v>2.681992337164751E-2</v>
      </c>
      <c r="E52" s="45">
        <f t="shared" si="13"/>
        <v>3.875968992248062E-2</v>
      </c>
      <c r="F52" s="45">
        <f t="shared" si="13"/>
        <v>2.7559055118110236E-2</v>
      </c>
      <c r="G52" s="45">
        <f t="shared" si="13"/>
        <v>0</v>
      </c>
      <c r="H52" s="45">
        <f t="shared" si="13"/>
        <v>0</v>
      </c>
      <c r="I52" s="45">
        <f t="shared" si="13"/>
        <v>0</v>
      </c>
      <c r="J52" s="95"/>
      <c r="L52" s="27">
        <v>5</v>
      </c>
      <c r="M52" s="45">
        <f t="shared" ref="M52:S52" si="14">M31/SUM(M$28:M$44)</f>
        <v>3.875968992248062E-2</v>
      </c>
      <c r="N52" s="45">
        <f t="shared" si="14"/>
        <v>2.681992337164751E-2</v>
      </c>
      <c r="O52" s="45">
        <f t="shared" si="14"/>
        <v>3.875968992248062E-2</v>
      </c>
      <c r="P52" s="45">
        <f t="shared" si="14"/>
        <v>2.7559055118110236E-2</v>
      </c>
      <c r="Q52" s="45">
        <f t="shared" si="14"/>
        <v>0</v>
      </c>
      <c r="R52" s="45">
        <f t="shared" si="14"/>
        <v>0</v>
      </c>
      <c r="S52" s="45">
        <f t="shared" si="14"/>
        <v>0</v>
      </c>
      <c r="T52" s="95"/>
      <c r="V52" s="27">
        <v>5</v>
      </c>
      <c r="W52" s="45">
        <f t="shared" ref="W52:AC52" si="15">W31/SUM(W$28:W$44)</f>
        <v>0</v>
      </c>
      <c r="X52" s="45">
        <f t="shared" si="15"/>
        <v>0</v>
      </c>
      <c r="Y52" s="45">
        <f t="shared" si="15"/>
        <v>0</v>
      </c>
      <c r="Z52" s="45">
        <f t="shared" si="15"/>
        <v>0</v>
      </c>
      <c r="AA52" s="45">
        <f t="shared" si="15"/>
        <v>0</v>
      </c>
      <c r="AB52" s="45">
        <f t="shared" si="15"/>
        <v>0</v>
      </c>
      <c r="AC52" s="45">
        <f t="shared" si="15"/>
        <v>0</v>
      </c>
    </row>
    <row r="53" spans="2:29" s="24" customFormat="1">
      <c r="B53" s="27">
        <v>8</v>
      </c>
      <c r="C53" s="45">
        <f t="shared" ref="C53:I53" si="16">C32/SUM(C$28:C$44)</f>
        <v>3.875968992248062E-2</v>
      </c>
      <c r="D53" s="45">
        <f t="shared" si="16"/>
        <v>2.681992337164751E-2</v>
      </c>
      <c r="E53" s="45">
        <f t="shared" si="16"/>
        <v>3.875968992248062E-2</v>
      </c>
      <c r="F53" s="45">
        <f t="shared" si="16"/>
        <v>2.7559055118110236E-2</v>
      </c>
      <c r="G53" s="45">
        <f t="shared" si="16"/>
        <v>0</v>
      </c>
      <c r="H53" s="45">
        <f t="shared" si="16"/>
        <v>0</v>
      </c>
      <c r="I53" s="45">
        <f t="shared" si="16"/>
        <v>0</v>
      </c>
      <c r="J53" s="95"/>
      <c r="L53" s="27">
        <v>8</v>
      </c>
      <c r="M53" s="45">
        <f t="shared" ref="M53:S53" si="17">M32/SUM(M$28:M$44)</f>
        <v>3.875968992248062E-2</v>
      </c>
      <c r="N53" s="45">
        <f t="shared" si="17"/>
        <v>2.681992337164751E-2</v>
      </c>
      <c r="O53" s="45">
        <f t="shared" si="17"/>
        <v>3.875968992248062E-2</v>
      </c>
      <c r="P53" s="45">
        <f t="shared" si="17"/>
        <v>2.7559055118110236E-2</v>
      </c>
      <c r="Q53" s="45">
        <f t="shared" si="17"/>
        <v>0</v>
      </c>
      <c r="R53" s="45">
        <f t="shared" si="17"/>
        <v>0</v>
      </c>
      <c r="S53" s="45">
        <f t="shared" si="17"/>
        <v>0</v>
      </c>
      <c r="T53" s="95"/>
      <c r="V53" s="27">
        <v>8</v>
      </c>
      <c r="W53" s="45">
        <f t="shared" ref="W53:AC53" si="18">W32/SUM(W$28:W$44)</f>
        <v>0</v>
      </c>
      <c r="X53" s="45">
        <f t="shared" si="18"/>
        <v>0</v>
      </c>
      <c r="Y53" s="45">
        <f t="shared" si="18"/>
        <v>0</v>
      </c>
      <c r="Z53" s="45">
        <f t="shared" si="18"/>
        <v>0</v>
      </c>
      <c r="AA53" s="45">
        <f t="shared" si="18"/>
        <v>0</v>
      </c>
      <c r="AB53" s="45">
        <f t="shared" si="18"/>
        <v>0</v>
      </c>
      <c r="AC53" s="45">
        <f t="shared" si="18"/>
        <v>0</v>
      </c>
    </row>
    <row r="54" spans="2:29" s="24" customFormat="1">
      <c r="B54" s="29">
        <v>10</v>
      </c>
      <c r="C54" s="45">
        <f t="shared" ref="C54:I54" si="19">C33/SUM(C$28:C$44)</f>
        <v>6.9767441860465115E-2</v>
      </c>
      <c r="D54" s="45">
        <f t="shared" si="19"/>
        <v>4.5977011494252873E-2</v>
      </c>
      <c r="E54" s="45">
        <f t="shared" si="19"/>
        <v>6.9767441860465115E-2</v>
      </c>
      <c r="F54" s="45">
        <f t="shared" si="19"/>
        <v>4.7244094488188976E-2</v>
      </c>
      <c r="G54" s="45">
        <f t="shared" si="19"/>
        <v>6.8846815834767636E-2</v>
      </c>
      <c r="H54" s="45">
        <f t="shared" si="19"/>
        <v>0</v>
      </c>
      <c r="I54" s="45">
        <f t="shared" si="19"/>
        <v>0</v>
      </c>
      <c r="J54" s="95"/>
      <c r="L54" s="29">
        <v>10</v>
      </c>
      <c r="M54" s="45">
        <f t="shared" ref="M54:S54" si="20">M33/SUM(M$28:M$44)</f>
        <v>6.9767441860465115E-2</v>
      </c>
      <c r="N54" s="45">
        <f t="shared" si="20"/>
        <v>4.5977011494252873E-2</v>
      </c>
      <c r="O54" s="45">
        <f t="shared" si="20"/>
        <v>6.9767441860465115E-2</v>
      </c>
      <c r="P54" s="45">
        <f t="shared" si="20"/>
        <v>4.7244094488188976E-2</v>
      </c>
      <c r="Q54" s="45">
        <f t="shared" si="20"/>
        <v>6.8846815834767636E-2</v>
      </c>
      <c r="R54" s="45">
        <f t="shared" si="20"/>
        <v>0</v>
      </c>
      <c r="S54" s="45">
        <f t="shared" si="20"/>
        <v>0</v>
      </c>
      <c r="T54" s="95"/>
      <c r="V54" s="29">
        <v>10</v>
      </c>
      <c r="W54" s="45">
        <f t="shared" ref="W54:AC54" si="21">W33/SUM(W$28:W$44)</f>
        <v>0.4573643410852713</v>
      </c>
      <c r="X54" s="45">
        <f t="shared" si="21"/>
        <v>0.42911877394636017</v>
      </c>
      <c r="Y54" s="45">
        <f t="shared" si="21"/>
        <v>0.4573643410852713</v>
      </c>
      <c r="Z54" s="45">
        <f t="shared" si="21"/>
        <v>0.42911877394636017</v>
      </c>
      <c r="AA54" s="45">
        <f t="shared" si="21"/>
        <v>0.37037037037037035</v>
      </c>
      <c r="AB54" s="45">
        <f t="shared" si="21"/>
        <v>0.35398230088495575</v>
      </c>
      <c r="AC54" s="45">
        <f t="shared" si="21"/>
        <v>0</v>
      </c>
    </row>
    <row r="55" spans="2:29" s="24" customFormat="1">
      <c r="B55" s="29">
        <v>12</v>
      </c>
      <c r="C55" s="45">
        <f t="shared" ref="C55:I55" si="22">C34/SUM(C$28:C$44)</f>
        <v>0</v>
      </c>
      <c r="D55" s="45">
        <f t="shared" si="22"/>
        <v>2.681992337164751E-2</v>
      </c>
      <c r="E55" s="45">
        <f t="shared" si="22"/>
        <v>0</v>
      </c>
      <c r="F55" s="45">
        <f t="shared" si="22"/>
        <v>2.7559055118110236E-2</v>
      </c>
      <c r="G55" s="45">
        <f t="shared" si="22"/>
        <v>4.0447504302925992E-2</v>
      </c>
      <c r="H55" s="45">
        <f t="shared" si="22"/>
        <v>0</v>
      </c>
      <c r="I55" s="45">
        <f t="shared" si="22"/>
        <v>0</v>
      </c>
      <c r="J55" s="95"/>
      <c r="L55" s="29">
        <v>12</v>
      </c>
      <c r="M55" s="45">
        <f t="shared" ref="M55:S55" si="23">M34/SUM(M$28:M$44)</f>
        <v>0</v>
      </c>
      <c r="N55" s="45">
        <f t="shared" si="23"/>
        <v>2.681992337164751E-2</v>
      </c>
      <c r="O55" s="45">
        <f t="shared" si="23"/>
        <v>0</v>
      </c>
      <c r="P55" s="45">
        <f t="shared" si="23"/>
        <v>2.7559055118110236E-2</v>
      </c>
      <c r="Q55" s="45">
        <f t="shared" si="23"/>
        <v>4.0447504302925992E-2</v>
      </c>
      <c r="R55" s="45">
        <f t="shared" si="23"/>
        <v>0</v>
      </c>
      <c r="S55" s="45">
        <f t="shared" si="23"/>
        <v>0</v>
      </c>
      <c r="T55" s="95"/>
      <c r="V55" s="29">
        <v>12</v>
      </c>
      <c r="W55" s="45">
        <f t="shared" ref="W55:AC55" si="24">W34/SUM(W$28:W$44)</f>
        <v>0.38759689922480622</v>
      </c>
      <c r="X55" s="45">
        <f t="shared" si="24"/>
        <v>0.40996168582375481</v>
      </c>
      <c r="Y55" s="45">
        <f t="shared" si="24"/>
        <v>0.38759689922480622</v>
      </c>
      <c r="Z55" s="45">
        <f t="shared" si="24"/>
        <v>0.40996168582375481</v>
      </c>
      <c r="AA55" s="45">
        <f t="shared" si="24"/>
        <v>0.33333333333333331</v>
      </c>
      <c r="AB55" s="45">
        <f t="shared" si="24"/>
        <v>0.35398230088495575</v>
      </c>
      <c r="AC55" s="45">
        <f t="shared" si="24"/>
        <v>0</v>
      </c>
    </row>
    <row r="56" spans="2:29" s="24" customFormat="1">
      <c r="B56" s="29">
        <v>15</v>
      </c>
      <c r="C56" s="45">
        <f t="shared" ref="C56:I56" si="25">C35/SUM(C$28:C$44)</f>
        <v>0</v>
      </c>
      <c r="D56" s="45">
        <f t="shared" si="25"/>
        <v>2.681992337164751E-2</v>
      </c>
      <c r="E56" s="45">
        <f t="shared" si="25"/>
        <v>0</v>
      </c>
      <c r="F56" s="45">
        <f t="shared" si="25"/>
        <v>2.7559055118110236E-2</v>
      </c>
      <c r="G56" s="45">
        <f t="shared" si="25"/>
        <v>4.0447504302925992E-2</v>
      </c>
      <c r="H56" s="45">
        <f t="shared" si="25"/>
        <v>0</v>
      </c>
      <c r="I56" s="45">
        <f t="shared" si="25"/>
        <v>0</v>
      </c>
      <c r="J56" s="95"/>
      <c r="L56" s="29">
        <v>15</v>
      </c>
      <c r="M56" s="45">
        <f t="shared" ref="M56:S56" si="26">M35/SUM(M$28:M$44)</f>
        <v>0</v>
      </c>
      <c r="N56" s="45">
        <f t="shared" si="26"/>
        <v>2.681992337164751E-2</v>
      </c>
      <c r="O56" s="45">
        <f t="shared" si="26"/>
        <v>0</v>
      </c>
      <c r="P56" s="45">
        <f t="shared" si="26"/>
        <v>2.7559055118110236E-2</v>
      </c>
      <c r="Q56" s="45">
        <f t="shared" si="26"/>
        <v>4.0447504302925992E-2</v>
      </c>
      <c r="R56" s="45">
        <f t="shared" si="26"/>
        <v>0</v>
      </c>
      <c r="S56" s="45">
        <f t="shared" si="26"/>
        <v>0</v>
      </c>
      <c r="T56" s="95"/>
      <c r="V56" s="29">
        <v>15</v>
      </c>
      <c r="W56" s="45">
        <f t="shared" ref="W56:AC56" si="27">W35/SUM(W$28:W$44)</f>
        <v>3.875968992248062E-2</v>
      </c>
      <c r="X56" s="45">
        <f t="shared" si="27"/>
        <v>5.3639846743295021E-2</v>
      </c>
      <c r="Y56" s="45">
        <f t="shared" si="27"/>
        <v>3.875968992248062E-2</v>
      </c>
      <c r="Z56" s="45">
        <f t="shared" si="27"/>
        <v>5.3639846743295021E-2</v>
      </c>
      <c r="AA56" s="45">
        <f t="shared" si="27"/>
        <v>5.9259259259259262E-2</v>
      </c>
      <c r="AB56" s="45">
        <f t="shared" si="27"/>
        <v>0</v>
      </c>
      <c r="AC56" s="45">
        <f t="shared" si="27"/>
        <v>0</v>
      </c>
    </row>
    <row r="57" spans="2:29" s="24" customFormat="1">
      <c r="B57" s="28">
        <v>20</v>
      </c>
      <c r="C57" s="45">
        <f t="shared" ref="C57:I57" si="28">C36/SUM(C$28:C$44)</f>
        <v>3.875968992248062E-2</v>
      </c>
      <c r="D57" s="45">
        <f t="shared" si="28"/>
        <v>2.681992337164751E-2</v>
      </c>
      <c r="E57" s="45">
        <f t="shared" si="28"/>
        <v>3.875968992248062E-2</v>
      </c>
      <c r="F57" s="45">
        <f t="shared" si="28"/>
        <v>2.7559055118110236E-2</v>
      </c>
      <c r="G57" s="45">
        <f t="shared" si="28"/>
        <v>4.0447504302925992E-2</v>
      </c>
      <c r="H57" s="45">
        <f t="shared" si="28"/>
        <v>0</v>
      </c>
      <c r="I57" s="45">
        <f t="shared" si="28"/>
        <v>0</v>
      </c>
      <c r="J57" s="95"/>
      <c r="L57" s="28">
        <v>20</v>
      </c>
      <c r="M57" s="45">
        <f t="shared" ref="M57:S57" si="29">M36/SUM(M$28:M$44)</f>
        <v>3.875968992248062E-2</v>
      </c>
      <c r="N57" s="45">
        <f t="shared" si="29"/>
        <v>2.681992337164751E-2</v>
      </c>
      <c r="O57" s="45">
        <f t="shared" si="29"/>
        <v>3.875968992248062E-2</v>
      </c>
      <c r="P57" s="45">
        <f t="shared" si="29"/>
        <v>2.7559055118110236E-2</v>
      </c>
      <c r="Q57" s="45">
        <f t="shared" si="29"/>
        <v>4.0447504302925992E-2</v>
      </c>
      <c r="R57" s="45">
        <f t="shared" si="29"/>
        <v>0</v>
      </c>
      <c r="S57" s="45">
        <f t="shared" si="29"/>
        <v>0</v>
      </c>
      <c r="T57" s="95"/>
      <c r="V57" s="28">
        <v>20</v>
      </c>
      <c r="W57" s="45">
        <f t="shared" ref="W57:AC57" si="30">W36/SUM(W$28:W$44)</f>
        <v>7.7519379844961239E-2</v>
      </c>
      <c r="X57" s="45">
        <f t="shared" si="30"/>
        <v>5.3639846743295021E-2</v>
      </c>
      <c r="Y57" s="45">
        <f t="shared" si="30"/>
        <v>7.7519379844961239E-2</v>
      </c>
      <c r="Z57" s="45">
        <f t="shared" si="30"/>
        <v>5.3639846743295021E-2</v>
      </c>
      <c r="AA57" s="45">
        <f t="shared" si="30"/>
        <v>5.9259259259259262E-2</v>
      </c>
      <c r="AB57" s="45">
        <f t="shared" si="30"/>
        <v>0</v>
      </c>
      <c r="AC57" s="45">
        <f t="shared" si="30"/>
        <v>0</v>
      </c>
    </row>
    <row r="58" spans="2:29" s="24" customFormat="1">
      <c r="B58" s="28">
        <v>25</v>
      </c>
      <c r="C58" s="45">
        <f t="shared" ref="C58:I58" si="31">C37/SUM(C$28:C$44)</f>
        <v>0</v>
      </c>
      <c r="D58" s="45">
        <f t="shared" si="31"/>
        <v>0</v>
      </c>
      <c r="E58" s="45">
        <f t="shared" si="31"/>
        <v>0</v>
      </c>
      <c r="F58" s="45">
        <f t="shared" si="31"/>
        <v>0</v>
      </c>
      <c r="G58" s="45">
        <f t="shared" si="31"/>
        <v>4.0447504302925992E-2</v>
      </c>
      <c r="H58" s="45">
        <f t="shared" si="31"/>
        <v>0</v>
      </c>
      <c r="I58" s="45">
        <f t="shared" si="31"/>
        <v>0</v>
      </c>
      <c r="J58" s="95"/>
      <c r="L58" s="28">
        <v>25</v>
      </c>
      <c r="M58" s="45">
        <f t="shared" ref="M58:S58" si="32">M37/SUM(M$28:M$44)</f>
        <v>0</v>
      </c>
      <c r="N58" s="45">
        <f t="shared" si="32"/>
        <v>0</v>
      </c>
      <c r="O58" s="45">
        <f t="shared" si="32"/>
        <v>0</v>
      </c>
      <c r="P58" s="45">
        <f t="shared" si="32"/>
        <v>0</v>
      </c>
      <c r="Q58" s="45">
        <f t="shared" si="32"/>
        <v>4.0447504302925992E-2</v>
      </c>
      <c r="R58" s="45">
        <f t="shared" si="32"/>
        <v>0</v>
      </c>
      <c r="S58" s="45">
        <f t="shared" si="32"/>
        <v>0</v>
      </c>
      <c r="T58" s="95"/>
      <c r="V58" s="28">
        <v>25</v>
      </c>
      <c r="W58" s="45">
        <f t="shared" ref="W58:AC58" si="33">W37/SUM(W$28:W$44)</f>
        <v>3.875968992248062E-2</v>
      </c>
      <c r="X58" s="45">
        <f t="shared" si="33"/>
        <v>2.681992337164751E-2</v>
      </c>
      <c r="Y58" s="45">
        <f t="shared" si="33"/>
        <v>3.875968992248062E-2</v>
      </c>
      <c r="Z58" s="45">
        <f t="shared" si="33"/>
        <v>2.681992337164751E-2</v>
      </c>
      <c r="AA58" s="45">
        <f t="shared" si="33"/>
        <v>5.9259259259259262E-2</v>
      </c>
      <c r="AB58" s="45">
        <f t="shared" si="33"/>
        <v>0</v>
      </c>
      <c r="AC58" s="45">
        <f t="shared" si="33"/>
        <v>0</v>
      </c>
    </row>
    <row r="59" spans="2:29" s="24" customFormat="1">
      <c r="B59" s="28">
        <v>50</v>
      </c>
      <c r="C59" s="45">
        <f t="shared" ref="C59:I59" si="34">C38/SUM(C$28:C$44)</f>
        <v>0</v>
      </c>
      <c r="D59" s="45">
        <f t="shared" si="34"/>
        <v>0</v>
      </c>
      <c r="E59" s="45">
        <f t="shared" si="34"/>
        <v>0</v>
      </c>
      <c r="F59" s="45">
        <f t="shared" si="34"/>
        <v>0</v>
      </c>
      <c r="G59" s="45">
        <f t="shared" si="34"/>
        <v>4.0447504302925992E-2</v>
      </c>
      <c r="H59" s="45">
        <f t="shared" si="34"/>
        <v>0</v>
      </c>
      <c r="I59" s="45">
        <f t="shared" si="34"/>
        <v>0</v>
      </c>
      <c r="J59" s="95"/>
      <c r="L59" s="28">
        <v>50</v>
      </c>
      <c r="M59" s="45">
        <f t="shared" ref="M59:S59" si="35">M38/SUM(M$28:M$44)</f>
        <v>0</v>
      </c>
      <c r="N59" s="45">
        <f t="shared" si="35"/>
        <v>0</v>
      </c>
      <c r="O59" s="45">
        <f t="shared" si="35"/>
        <v>0</v>
      </c>
      <c r="P59" s="45">
        <f t="shared" si="35"/>
        <v>0</v>
      </c>
      <c r="Q59" s="45">
        <f t="shared" si="35"/>
        <v>4.0447504302925992E-2</v>
      </c>
      <c r="R59" s="45">
        <f t="shared" si="35"/>
        <v>0</v>
      </c>
      <c r="S59" s="45">
        <f t="shared" si="35"/>
        <v>0</v>
      </c>
      <c r="T59" s="95"/>
      <c r="V59" s="28">
        <v>50</v>
      </c>
      <c r="W59" s="45">
        <f t="shared" ref="W59:AC59" si="36">W38/SUM(W$28:W$44)</f>
        <v>0</v>
      </c>
      <c r="X59" s="45">
        <f t="shared" si="36"/>
        <v>0</v>
      </c>
      <c r="Y59" s="45">
        <f t="shared" si="36"/>
        <v>0</v>
      </c>
      <c r="Z59" s="45">
        <f t="shared" si="36"/>
        <v>0</v>
      </c>
      <c r="AA59" s="45">
        <f t="shared" si="36"/>
        <v>5.9259259259259262E-2</v>
      </c>
      <c r="AB59" s="45">
        <f t="shared" si="36"/>
        <v>0</v>
      </c>
      <c r="AC59" s="45">
        <f t="shared" si="36"/>
        <v>0</v>
      </c>
    </row>
    <row r="60" spans="2:29" s="24" customFormat="1">
      <c r="B60" s="26">
        <v>100</v>
      </c>
      <c r="C60" s="45">
        <f t="shared" ref="C60:I60" si="37">C39/SUM(C$28:C$44)</f>
        <v>0</v>
      </c>
      <c r="D60" s="45">
        <f t="shared" si="37"/>
        <v>2.681992337164751E-2</v>
      </c>
      <c r="E60" s="45">
        <f t="shared" si="37"/>
        <v>0</v>
      </c>
      <c r="F60" s="45">
        <f t="shared" si="37"/>
        <v>0</v>
      </c>
      <c r="G60" s="45">
        <f t="shared" si="37"/>
        <v>4.0447504302925992E-2</v>
      </c>
      <c r="H60" s="45">
        <f t="shared" si="37"/>
        <v>8.3333333333333329E-2</v>
      </c>
      <c r="I60" s="45">
        <f t="shared" si="37"/>
        <v>0</v>
      </c>
      <c r="J60" s="95"/>
      <c r="L60" s="26">
        <v>100</v>
      </c>
      <c r="M60" s="45">
        <f t="shared" ref="M60:S60" si="38">M39/SUM(M$28:M$44)</f>
        <v>0</v>
      </c>
      <c r="N60" s="45">
        <f t="shared" si="38"/>
        <v>2.681992337164751E-2</v>
      </c>
      <c r="O60" s="45">
        <f t="shared" si="38"/>
        <v>0</v>
      </c>
      <c r="P60" s="45">
        <f t="shared" si="38"/>
        <v>0</v>
      </c>
      <c r="Q60" s="45">
        <f t="shared" si="38"/>
        <v>4.0447504302925992E-2</v>
      </c>
      <c r="R60" s="45">
        <f t="shared" si="38"/>
        <v>8.3333333333333329E-2</v>
      </c>
      <c r="S60" s="45">
        <f t="shared" si="38"/>
        <v>0</v>
      </c>
      <c r="T60" s="95"/>
      <c r="V60" s="26">
        <v>100</v>
      </c>
      <c r="W60" s="45">
        <f t="shared" ref="W60:AC60" si="39">W39/SUM(W$28:W$44)</f>
        <v>0</v>
      </c>
      <c r="X60" s="45">
        <f t="shared" si="39"/>
        <v>2.681992337164751E-2</v>
      </c>
      <c r="Y60" s="45">
        <f t="shared" si="39"/>
        <v>0</v>
      </c>
      <c r="Z60" s="45">
        <f t="shared" si="39"/>
        <v>2.681992337164751E-2</v>
      </c>
      <c r="AA60" s="45">
        <f t="shared" si="39"/>
        <v>5.9259259259259262E-2</v>
      </c>
      <c r="AB60" s="45">
        <f t="shared" si="39"/>
        <v>7.0796460176991149E-2</v>
      </c>
      <c r="AC60" s="45">
        <f t="shared" si="39"/>
        <v>0</v>
      </c>
    </row>
    <row r="61" spans="2:29" s="24" customFormat="1">
      <c r="B61" s="26">
        <v>150</v>
      </c>
      <c r="C61" s="45">
        <f t="shared" ref="C61:I61" si="40">C40/SUM(C$28:C$44)</f>
        <v>0</v>
      </c>
      <c r="D61" s="45">
        <f t="shared" si="40"/>
        <v>0</v>
      </c>
      <c r="E61" s="45">
        <f t="shared" si="40"/>
        <v>0</v>
      </c>
      <c r="F61" s="45">
        <f t="shared" si="40"/>
        <v>0</v>
      </c>
      <c r="G61" s="45">
        <f t="shared" si="40"/>
        <v>0</v>
      </c>
      <c r="H61" s="45">
        <f t="shared" si="40"/>
        <v>0.05</v>
      </c>
      <c r="I61" s="45">
        <f t="shared" si="40"/>
        <v>0</v>
      </c>
      <c r="J61" s="95"/>
      <c r="L61" s="26">
        <v>150</v>
      </c>
      <c r="M61" s="45">
        <f t="shared" ref="M61:S61" si="41">M40/SUM(M$28:M$44)</f>
        <v>0</v>
      </c>
      <c r="N61" s="45">
        <f t="shared" si="41"/>
        <v>0</v>
      </c>
      <c r="O61" s="45">
        <f t="shared" si="41"/>
        <v>0</v>
      </c>
      <c r="P61" s="45">
        <f t="shared" si="41"/>
        <v>0</v>
      </c>
      <c r="Q61" s="45">
        <f t="shared" si="41"/>
        <v>0</v>
      </c>
      <c r="R61" s="45">
        <f t="shared" si="41"/>
        <v>0.05</v>
      </c>
      <c r="S61" s="45">
        <f t="shared" si="41"/>
        <v>0</v>
      </c>
      <c r="T61" s="95"/>
      <c r="V61" s="26">
        <v>150</v>
      </c>
      <c r="W61" s="45">
        <f t="shared" ref="W61:AC61" si="42">W40/SUM(W$28:W$44)</f>
        <v>0</v>
      </c>
      <c r="X61" s="45">
        <f t="shared" si="42"/>
        <v>0</v>
      </c>
      <c r="Y61" s="45">
        <f t="shared" si="42"/>
        <v>0</v>
      </c>
      <c r="Z61" s="45">
        <f t="shared" si="42"/>
        <v>0</v>
      </c>
      <c r="AA61" s="45">
        <f t="shared" si="42"/>
        <v>0</v>
      </c>
      <c r="AB61" s="45">
        <f t="shared" si="42"/>
        <v>4.4247787610619468E-2</v>
      </c>
      <c r="AC61" s="45">
        <f t="shared" si="42"/>
        <v>0</v>
      </c>
    </row>
    <row r="62" spans="2:29" s="24" customFormat="1">
      <c r="B62" s="26">
        <v>200</v>
      </c>
      <c r="C62" s="45">
        <f t="shared" ref="C62:I62" si="43">C41/SUM(C$28:C$44)</f>
        <v>0</v>
      </c>
      <c r="D62" s="45">
        <f t="shared" si="43"/>
        <v>0</v>
      </c>
      <c r="E62" s="45">
        <f t="shared" si="43"/>
        <v>0</v>
      </c>
      <c r="F62" s="45">
        <f t="shared" si="43"/>
        <v>0</v>
      </c>
      <c r="G62" s="45">
        <f t="shared" si="43"/>
        <v>0</v>
      </c>
      <c r="H62" s="45">
        <f t="shared" si="43"/>
        <v>0.05</v>
      </c>
      <c r="I62" s="45">
        <f t="shared" si="43"/>
        <v>0</v>
      </c>
      <c r="J62" s="95"/>
      <c r="L62" s="26">
        <v>200</v>
      </c>
      <c r="M62" s="45">
        <f t="shared" ref="M62:S62" si="44">M41/SUM(M$28:M$44)</f>
        <v>0</v>
      </c>
      <c r="N62" s="45">
        <f t="shared" si="44"/>
        <v>0</v>
      </c>
      <c r="O62" s="45">
        <f t="shared" si="44"/>
        <v>0</v>
      </c>
      <c r="P62" s="45">
        <f t="shared" si="44"/>
        <v>0</v>
      </c>
      <c r="Q62" s="45">
        <f t="shared" si="44"/>
        <v>0</v>
      </c>
      <c r="R62" s="45">
        <f t="shared" si="44"/>
        <v>0.05</v>
      </c>
      <c r="S62" s="45">
        <f t="shared" si="44"/>
        <v>0</v>
      </c>
      <c r="T62" s="95"/>
      <c r="V62" s="26">
        <v>200</v>
      </c>
      <c r="W62" s="45">
        <f t="shared" ref="W62:AC62" si="45">W41/SUM(W$28:W$44)</f>
        <v>0</v>
      </c>
      <c r="X62" s="45">
        <f t="shared" si="45"/>
        <v>0</v>
      </c>
      <c r="Y62" s="45">
        <f t="shared" si="45"/>
        <v>0</v>
      </c>
      <c r="Z62" s="45">
        <f t="shared" si="45"/>
        <v>0</v>
      </c>
      <c r="AA62" s="45">
        <f t="shared" si="45"/>
        <v>0</v>
      </c>
      <c r="AB62" s="45">
        <f t="shared" si="45"/>
        <v>4.4247787610619468E-2</v>
      </c>
      <c r="AC62" s="45">
        <f t="shared" si="45"/>
        <v>0</v>
      </c>
    </row>
    <row r="63" spans="2:29" s="24" customFormat="1">
      <c r="B63" s="26">
        <v>250</v>
      </c>
      <c r="C63" s="45">
        <f t="shared" ref="C63:I63" si="46">C42/SUM(C$28:C$44)</f>
        <v>0</v>
      </c>
      <c r="D63" s="45">
        <f t="shared" si="46"/>
        <v>0</v>
      </c>
      <c r="E63" s="45">
        <f t="shared" si="46"/>
        <v>0</v>
      </c>
      <c r="F63" s="45">
        <f t="shared" si="46"/>
        <v>0</v>
      </c>
      <c r="G63" s="45">
        <f t="shared" si="46"/>
        <v>0</v>
      </c>
      <c r="H63" s="45">
        <f t="shared" si="46"/>
        <v>0.05</v>
      </c>
      <c r="I63" s="45">
        <f t="shared" si="46"/>
        <v>0</v>
      </c>
      <c r="J63" s="95"/>
      <c r="L63" s="26">
        <v>250</v>
      </c>
      <c r="M63" s="45">
        <f t="shared" ref="M63:S63" si="47">M42/SUM(M$28:M$44)</f>
        <v>0</v>
      </c>
      <c r="N63" s="45">
        <f t="shared" si="47"/>
        <v>0</v>
      </c>
      <c r="O63" s="45">
        <f t="shared" si="47"/>
        <v>0</v>
      </c>
      <c r="P63" s="45">
        <f t="shared" si="47"/>
        <v>0</v>
      </c>
      <c r="Q63" s="45">
        <f t="shared" si="47"/>
        <v>0</v>
      </c>
      <c r="R63" s="45">
        <f t="shared" si="47"/>
        <v>0.05</v>
      </c>
      <c r="S63" s="45">
        <f t="shared" si="47"/>
        <v>0</v>
      </c>
      <c r="T63" s="95"/>
      <c r="V63" s="26">
        <v>250</v>
      </c>
      <c r="W63" s="45">
        <f t="shared" ref="W63:AC63" si="48">W42/SUM(W$28:W$44)</f>
        <v>0</v>
      </c>
      <c r="X63" s="45">
        <f t="shared" si="48"/>
        <v>0</v>
      </c>
      <c r="Y63" s="45">
        <f t="shared" si="48"/>
        <v>0</v>
      </c>
      <c r="Z63" s="45">
        <f t="shared" si="48"/>
        <v>0</v>
      </c>
      <c r="AA63" s="45">
        <f t="shared" si="48"/>
        <v>0</v>
      </c>
      <c r="AB63" s="45">
        <f t="shared" si="48"/>
        <v>4.4247787610619468E-2</v>
      </c>
      <c r="AC63" s="45">
        <f t="shared" si="48"/>
        <v>0</v>
      </c>
    </row>
    <row r="64" spans="2:29" s="24" customFormat="1">
      <c r="B64" s="26">
        <v>500</v>
      </c>
      <c r="C64" s="45">
        <f t="shared" ref="C64:I64" si="49">C43/SUM(C$28:C$44)</f>
        <v>0</v>
      </c>
      <c r="D64" s="45">
        <f t="shared" si="49"/>
        <v>0</v>
      </c>
      <c r="E64" s="45">
        <f t="shared" si="49"/>
        <v>0</v>
      </c>
      <c r="F64" s="45">
        <f t="shared" si="49"/>
        <v>0</v>
      </c>
      <c r="G64" s="45">
        <f t="shared" si="49"/>
        <v>0</v>
      </c>
      <c r="H64" s="45">
        <f t="shared" si="49"/>
        <v>0.05</v>
      </c>
      <c r="I64" s="45">
        <f t="shared" si="49"/>
        <v>0</v>
      </c>
      <c r="J64" s="95"/>
      <c r="L64" s="26">
        <v>500</v>
      </c>
      <c r="M64" s="45">
        <f t="shared" ref="M64:S64" si="50">M43/SUM(M$28:M$44)</f>
        <v>0</v>
      </c>
      <c r="N64" s="45">
        <f t="shared" si="50"/>
        <v>0</v>
      </c>
      <c r="O64" s="45">
        <f t="shared" si="50"/>
        <v>0</v>
      </c>
      <c r="P64" s="45">
        <f t="shared" si="50"/>
        <v>0</v>
      </c>
      <c r="Q64" s="45">
        <f t="shared" si="50"/>
        <v>0</v>
      </c>
      <c r="R64" s="45">
        <f t="shared" si="50"/>
        <v>0.05</v>
      </c>
      <c r="S64" s="45">
        <f t="shared" si="50"/>
        <v>0</v>
      </c>
      <c r="T64" s="95"/>
      <c r="V64" s="26">
        <v>500</v>
      </c>
      <c r="W64" s="45">
        <f t="shared" ref="W64:AC64" si="51">W43/SUM(W$28:W$44)</f>
        <v>0</v>
      </c>
      <c r="X64" s="45">
        <f t="shared" si="51"/>
        <v>0</v>
      </c>
      <c r="Y64" s="45">
        <f t="shared" si="51"/>
        <v>0</v>
      </c>
      <c r="Z64" s="45">
        <f t="shared" si="51"/>
        <v>0</v>
      </c>
      <c r="AA64" s="45">
        <f t="shared" si="51"/>
        <v>0</v>
      </c>
      <c r="AB64" s="45">
        <f t="shared" si="51"/>
        <v>4.4247787610619468E-2</v>
      </c>
      <c r="AC64" s="45">
        <f t="shared" si="51"/>
        <v>0</v>
      </c>
    </row>
    <row r="65" spans="2:34">
      <c r="B65" s="26">
        <v>1000</v>
      </c>
      <c r="C65" s="45">
        <f t="shared" ref="C65:I65" si="52">C44/SUM(C$28:C$44)</f>
        <v>0</v>
      </c>
      <c r="D65" s="45">
        <f t="shared" si="52"/>
        <v>0</v>
      </c>
      <c r="E65" s="45">
        <f t="shared" si="52"/>
        <v>0</v>
      </c>
      <c r="F65" s="45">
        <f t="shared" si="52"/>
        <v>0</v>
      </c>
      <c r="G65" s="45">
        <f t="shared" si="52"/>
        <v>0</v>
      </c>
      <c r="H65" s="45">
        <f t="shared" si="52"/>
        <v>0.05</v>
      </c>
      <c r="I65" s="45">
        <f t="shared" si="52"/>
        <v>0</v>
      </c>
      <c r="L65" s="26">
        <v>1000</v>
      </c>
      <c r="M65" s="45">
        <f t="shared" ref="M65:S65" si="53">M44/SUM(M$28:M$44)</f>
        <v>0</v>
      </c>
      <c r="N65" s="45">
        <f t="shared" si="53"/>
        <v>0</v>
      </c>
      <c r="O65" s="45">
        <f t="shared" si="53"/>
        <v>0</v>
      </c>
      <c r="P65" s="45">
        <f t="shared" si="53"/>
        <v>0</v>
      </c>
      <c r="Q65" s="45">
        <f t="shared" si="53"/>
        <v>0</v>
      </c>
      <c r="R65" s="45">
        <f t="shared" si="53"/>
        <v>0.05</v>
      </c>
      <c r="S65" s="45">
        <f t="shared" si="53"/>
        <v>0</v>
      </c>
      <c r="V65" s="26">
        <v>1000</v>
      </c>
      <c r="W65" s="45">
        <f t="shared" ref="W65:AC65" si="54">W44/SUM(W$28:W$44)</f>
        <v>0</v>
      </c>
      <c r="X65" s="45">
        <f t="shared" si="54"/>
        <v>0</v>
      </c>
      <c r="Y65" s="45">
        <f t="shared" si="54"/>
        <v>0</v>
      </c>
      <c r="Z65" s="45">
        <f t="shared" si="54"/>
        <v>0</v>
      </c>
      <c r="AA65" s="45">
        <f t="shared" si="54"/>
        <v>0</v>
      </c>
      <c r="AB65" s="45">
        <f t="shared" si="54"/>
        <v>4.4247787610619468E-2</v>
      </c>
      <c r="AC65" s="45">
        <f t="shared" si="54"/>
        <v>0</v>
      </c>
      <c r="AD65" s="24"/>
    </row>
    <row r="66" spans="2:34" s="101" customFormat="1">
      <c r="B66" s="98"/>
      <c r="C66" s="99">
        <f>SUMPRODUCT($B$49:$B$65,C49:C65)</f>
        <v>4.0697674418604652</v>
      </c>
      <c r="D66" s="99">
        <f t="shared" ref="D66:I66" si="55">SUMPRODUCT($B$49:$B$65,D49:D65)</f>
        <v>6.7739463601532552</v>
      </c>
      <c r="E66" s="99">
        <f t="shared" si="55"/>
        <v>4.0697674418604652</v>
      </c>
      <c r="F66" s="99">
        <f t="shared" si="55"/>
        <v>4.2047244094488194</v>
      </c>
      <c r="G66" s="99">
        <f t="shared" si="55"/>
        <v>11.388984509466436</v>
      </c>
      <c r="H66" s="99">
        <f t="shared" si="55"/>
        <v>115</v>
      </c>
      <c r="I66" s="99">
        <f t="shared" si="55"/>
        <v>2</v>
      </c>
      <c r="J66" s="100"/>
      <c r="L66" s="98"/>
      <c r="M66" s="99">
        <f>SUMPRODUCT($B$49:$B$65,M49:M65)</f>
        <v>4.0697674418604652</v>
      </c>
      <c r="N66" s="99">
        <f t="shared" ref="N66:S66" si="56">SUMPRODUCT($B$49:$B$65,N49:N65)</f>
        <v>6.7739463601532552</v>
      </c>
      <c r="O66" s="99">
        <f t="shared" si="56"/>
        <v>4.0697674418604652</v>
      </c>
      <c r="P66" s="99">
        <f t="shared" si="56"/>
        <v>4.2047244094488194</v>
      </c>
      <c r="Q66" s="99">
        <f t="shared" si="56"/>
        <v>11.388984509466436</v>
      </c>
      <c r="R66" s="99">
        <f t="shared" si="56"/>
        <v>115</v>
      </c>
      <c r="S66" s="99">
        <f t="shared" si="56"/>
        <v>2</v>
      </c>
      <c r="T66" s="100"/>
      <c r="V66" s="98"/>
      <c r="W66" s="99">
        <f>SUMPRODUCT($B$49:$B$65,W49:W65)</f>
        <v>12.325581395348838</v>
      </c>
      <c r="X66" s="99">
        <f t="shared" ref="X66:AC66" si="57">SUMPRODUCT($B$49:$B$65,X49:X65)</f>
        <v>14.440613026819925</v>
      </c>
      <c r="Y66" s="99">
        <f t="shared" si="57"/>
        <v>12.325581395348838</v>
      </c>
      <c r="Z66" s="99">
        <f t="shared" si="57"/>
        <v>14.440613026819925</v>
      </c>
      <c r="AA66" s="99">
        <f t="shared" si="57"/>
        <v>20.148148148148149</v>
      </c>
      <c r="AB66" s="99">
        <f t="shared" si="57"/>
        <v>107.78761061946904</v>
      </c>
      <c r="AC66" s="99">
        <f t="shared" si="57"/>
        <v>2</v>
      </c>
    </row>
    <row r="67" spans="2:34">
      <c r="E67" s="5"/>
      <c r="L67" s="5"/>
      <c r="M67" s="5"/>
      <c r="N67" s="5"/>
      <c r="V67" s="5"/>
      <c r="W67" s="5"/>
      <c r="X67" s="5"/>
      <c r="Y67" s="5"/>
      <c r="Z67" s="5"/>
      <c r="AA67" s="5"/>
      <c r="AB67" s="5"/>
      <c r="AC67" s="5"/>
      <c r="AD67" s="5"/>
    </row>
    <row r="68" spans="2:34" hidden="1">
      <c r="B68" s="54" t="s">
        <v>304</v>
      </c>
      <c r="D68" s="24"/>
      <c r="J68" s="24"/>
      <c r="L68" s="54" t="s">
        <v>305</v>
      </c>
      <c r="M68" s="5"/>
      <c r="V68" s="5"/>
      <c r="W68" s="5"/>
      <c r="X68" s="5"/>
      <c r="Y68" s="5"/>
      <c r="Z68" s="5"/>
      <c r="AA68" s="5"/>
      <c r="AB68" s="5"/>
      <c r="AC68" s="5"/>
      <c r="AD68" s="5"/>
    </row>
    <row r="69" spans="2:34" hidden="1">
      <c r="B69" s="34"/>
      <c r="C69" s="34" t="s">
        <v>287</v>
      </c>
      <c r="D69" s="34" t="s">
        <v>288</v>
      </c>
      <c r="J69" s="24"/>
      <c r="L69" s="34"/>
      <c r="M69" s="34" t="s">
        <v>287</v>
      </c>
      <c r="N69" s="34" t="s">
        <v>288</v>
      </c>
      <c r="V69" s="5"/>
      <c r="W69" s="5"/>
      <c r="X69" s="5"/>
      <c r="Y69" s="5"/>
      <c r="Z69" s="5"/>
      <c r="AA69" s="5"/>
      <c r="AB69" s="5"/>
      <c r="AC69" s="5"/>
      <c r="AD69" s="5"/>
    </row>
    <row r="70" spans="2:34" hidden="1">
      <c r="B70" s="154" t="s">
        <v>228</v>
      </c>
      <c r="C70" s="156" t="e">
        <f>C85/C84</f>
        <v>#DIV/0!</v>
      </c>
      <c r="D70" s="156" t="e" cm="1">
        <f t="array" ref="D70:D72">C70:C72*C74</f>
        <v>#DIV/0!</v>
      </c>
      <c r="J70" s="24"/>
      <c r="L70" s="154" t="s">
        <v>228</v>
      </c>
      <c r="M70" s="156">
        <f>M85/M84</f>
        <v>2.935459E-2</v>
      </c>
      <c r="N70" s="156" cm="1">
        <f t="array" ref="N70:N72">M70:M72*M74</f>
        <v>293545900</v>
      </c>
      <c r="V70" s="5"/>
      <c r="W70" s="5"/>
      <c r="X70" s="5"/>
      <c r="Y70" s="5"/>
      <c r="Z70" s="5"/>
      <c r="AA70" s="5"/>
      <c r="AB70" s="5"/>
      <c r="AC70" s="5"/>
      <c r="AD70" s="5"/>
    </row>
    <row r="71" spans="2:34" hidden="1">
      <c r="B71" s="153" t="s">
        <v>230</v>
      </c>
      <c r="C71" s="156" t="e">
        <f>C96/C95</f>
        <v>#DIV/0!</v>
      </c>
      <c r="D71" s="156" t="e">
        <v>#DIV/0!</v>
      </c>
      <c r="J71" s="24"/>
      <c r="L71" s="153" t="s">
        <v>230</v>
      </c>
      <c r="M71" s="156">
        <f>M96/M95</f>
        <v>6.1027780952380954</v>
      </c>
      <c r="N71" s="156">
        <v>61027780952.380951</v>
      </c>
      <c r="V71" s="5"/>
      <c r="W71" s="5"/>
      <c r="X71" s="5"/>
      <c r="Y71" s="5"/>
      <c r="Z71" s="5"/>
      <c r="AA71" s="5"/>
      <c r="AB71" s="5"/>
      <c r="AC71" s="5"/>
      <c r="AD71" s="5"/>
    </row>
    <row r="72" spans="2:34" hidden="1">
      <c r="B72" s="153" t="s">
        <v>231</v>
      </c>
      <c r="C72" s="156"/>
      <c r="D72" s="156">
        <v>0</v>
      </c>
      <c r="J72" s="24"/>
      <c r="L72" s="153" t="s">
        <v>231</v>
      </c>
      <c r="M72" s="156"/>
      <c r="N72" s="156">
        <v>0</v>
      </c>
      <c r="V72" s="5"/>
      <c r="W72" s="5"/>
      <c r="X72" s="5"/>
      <c r="Y72" s="5"/>
      <c r="Z72" s="5"/>
      <c r="AA72" s="5"/>
      <c r="AB72" s="5"/>
      <c r="AC72" s="5"/>
      <c r="AD72" s="5"/>
    </row>
    <row r="73" spans="2:34" hidden="1">
      <c r="B73" s="24"/>
      <c r="C73" s="24"/>
      <c r="D73" s="24"/>
      <c r="J73" s="24"/>
      <c r="V73" s="5"/>
      <c r="W73" s="5"/>
      <c r="X73" s="5"/>
      <c r="Y73" s="5"/>
      <c r="Z73" s="5"/>
      <c r="AA73" s="5"/>
      <c r="AB73" s="5"/>
      <c r="AC73" s="5"/>
      <c r="AD73" s="5"/>
    </row>
    <row r="74" spans="2:34" hidden="1">
      <c r="B74" s="153" t="s">
        <v>289</v>
      </c>
      <c r="C74" s="155">
        <v>10000000000</v>
      </c>
      <c r="L74" s="153" t="s">
        <v>289</v>
      </c>
      <c r="M74" s="155">
        <v>10000000000</v>
      </c>
      <c r="N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2:34" hidden="1">
      <c r="L75" s="5"/>
      <c r="M75" s="5"/>
      <c r="N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2:34" hidden="1">
      <c r="L76" s="5"/>
      <c r="M76" s="5"/>
      <c r="N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2:34" hidden="1">
      <c r="B77" s="9" t="s">
        <v>290</v>
      </c>
      <c r="C77" s="9"/>
      <c r="D77" s="9" t="s">
        <v>291</v>
      </c>
      <c r="E77" s="153"/>
      <c r="L77" s="9" t="s">
        <v>290</v>
      </c>
      <c r="M77" s="9">
        <v>565163</v>
      </c>
      <c r="N77" s="9" t="s">
        <v>291</v>
      </c>
      <c r="O77" s="153">
        <v>702150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2:34" hidden="1">
      <c r="B78" s="9" t="s">
        <v>292</v>
      </c>
      <c r="C78" s="9"/>
      <c r="D78" s="9" t="s">
        <v>293</v>
      </c>
      <c r="E78" s="153"/>
      <c r="L78" s="9" t="s">
        <v>292</v>
      </c>
      <c r="M78" s="9">
        <v>689631</v>
      </c>
      <c r="N78" s="9" t="s">
        <v>293</v>
      </c>
      <c r="O78" s="153">
        <v>345053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2:34" hidden="1">
      <c r="B79" s="9" t="s">
        <v>294</v>
      </c>
      <c r="C79" s="9"/>
      <c r="D79" s="9" t="s">
        <v>295</v>
      </c>
      <c r="E79" s="153"/>
      <c r="L79" s="9" t="s">
        <v>294</v>
      </c>
      <c r="M79" s="9">
        <v>495532</v>
      </c>
      <c r="N79" s="9" t="s">
        <v>295</v>
      </c>
      <c r="O79" s="153">
        <v>28992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2:34" hidden="1">
      <c r="B80" s="9" t="s">
        <v>296</v>
      </c>
      <c r="C80" s="9"/>
      <c r="D80" s="9" t="s">
        <v>297</v>
      </c>
      <c r="E80" s="153"/>
      <c r="J80" s="24"/>
      <c r="L80" s="9" t="s">
        <v>296</v>
      </c>
      <c r="M80" s="9">
        <v>95450</v>
      </c>
      <c r="N80" s="9" t="s">
        <v>297</v>
      </c>
      <c r="O80" s="153">
        <v>72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2:34" hidden="1">
      <c r="B81" s="9" t="s">
        <v>298</v>
      </c>
      <c r="C81" s="9"/>
      <c r="D81" s="9" t="s">
        <v>299</v>
      </c>
      <c r="E81" s="153"/>
      <c r="J81" s="24"/>
      <c r="L81" s="9" t="s">
        <v>298</v>
      </c>
      <c r="M81" s="9">
        <v>12656</v>
      </c>
      <c r="N81" s="9" t="s">
        <v>299</v>
      </c>
      <c r="O81" s="153">
        <v>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2:34" hidden="1">
      <c r="B82" s="9" t="s">
        <v>300</v>
      </c>
      <c r="C82" s="9"/>
      <c r="D82" s="9" t="s">
        <v>301</v>
      </c>
      <c r="E82" s="153"/>
      <c r="J82" s="24"/>
      <c r="L82" s="9" t="s">
        <v>300</v>
      </c>
      <c r="M82" s="9">
        <v>760</v>
      </c>
      <c r="N82" s="9" t="s">
        <v>301</v>
      </c>
      <c r="O82" s="153">
        <v>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2:34" hidden="1">
      <c r="J83" s="24"/>
      <c r="L83" s="5"/>
      <c r="M83" s="5"/>
      <c r="N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2:34" hidden="1">
      <c r="B84" s="54" t="s">
        <v>302</v>
      </c>
      <c r="J84" s="24"/>
      <c r="L84" s="54" t="s">
        <v>302</v>
      </c>
      <c r="M84" s="5">
        <v>100000000</v>
      </c>
      <c r="N84" s="5"/>
      <c r="V84" s="5"/>
      <c r="W84" s="5"/>
      <c r="X84" s="5"/>
      <c r="Y84" s="5"/>
      <c r="Z84" s="5"/>
      <c r="AA84" s="5"/>
      <c r="AB84" s="5"/>
      <c r="AC84" s="5"/>
      <c r="AD84" s="5"/>
    </row>
    <row r="85" spans="2:34" hidden="1">
      <c r="B85" s="54" t="s">
        <v>303</v>
      </c>
      <c r="C85" s="5">
        <f>SUM(C77:C82,E77:E82)</f>
        <v>0</v>
      </c>
      <c r="J85" s="24"/>
      <c r="L85" s="54" t="s">
        <v>303</v>
      </c>
      <c r="M85" s="5">
        <f>SUM(M77:M82,O77:O82)</f>
        <v>2935459</v>
      </c>
      <c r="N85" s="5"/>
      <c r="V85" s="5"/>
      <c r="W85" s="5"/>
      <c r="X85" s="5"/>
      <c r="Y85" s="5"/>
      <c r="Z85" s="5"/>
      <c r="AA85" s="5"/>
      <c r="AB85" s="5"/>
      <c r="AC85" s="5"/>
      <c r="AD85" s="5"/>
    </row>
    <row r="86" spans="2:34" hidden="1">
      <c r="J86" s="24"/>
      <c r="L86" s="5"/>
      <c r="M86" s="5"/>
      <c r="N86" s="5"/>
      <c r="V86" s="5"/>
      <c r="W86" s="5"/>
      <c r="X86" s="5"/>
      <c r="Y86" s="5"/>
      <c r="Z86" s="5"/>
      <c r="AA86" s="5"/>
      <c r="AB86" s="5"/>
      <c r="AC86" s="5"/>
      <c r="AD86" s="5"/>
    </row>
    <row r="87" spans="2:34" hidden="1">
      <c r="J87" s="24"/>
      <c r="L87" s="5"/>
      <c r="M87" s="5"/>
      <c r="N87" s="5"/>
      <c r="V87" s="5"/>
      <c r="W87" s="5"/>
      <c r="X87" s="5"/>
      <c r="Y87" s="5"/>
      <c r="Z87" s="5"/>
      <c r="AA87" s="5"/>
      <c r="AB87" s="5"/>
      <c r="AC87" s="5"/>
      <c r="AD87" s="5"/>
    </row>
    <row r="88" spans="2:34" hidden="1">
      <c r="B88" s="9" t="s">
        <v>290</v>
      </c>
      <c r="C88" s="9"/>
      <c r="D88" s="9" t="s">
        <v>291</v>
      </c>
      <c r="E88" s="153"/>
      <c r="J88" s="24"/>
      <c r="L88" s="9" t="s">
        <v>290</v>
      </c>
      <c r="M88" s="9">
        <v>0</v>
      </c>
      <c r="N88" s="9" t="s">
        <v>291</v>
      </c>
      <c r="O88" s="153">
        <v>7010203</v>
      </c>
      <c r="V88" s="5"/>
      <c r="W88" s="5"/>
      <c r="X88" s="5"/>
      <c r="Y88" s="5"/>
      <c r="Z88" s="5"/>
      <c r="AA88" s="5"/>
      <c r="AB88" s="5"/>
      <c r="AC88" s="5"/>
      <c r="AD88" s="5"/>
    </row>
    <row r="89" spans="2:34" hidden="1">
      <c r="B89" s="9" t="s">
        <v>292</v>
      </c>
      <c r="C89" s="9"/>
      <c r="D89" s="9" t="s">
        <v>293</v>
      </c>
      <c r="E89" s="153"/>
      <c r="J89" s="24"/>
      <c r="L89" s="9" t="s">
        <v>292</v>
      </c>
      <c r="M89" s="9">
        <v>0</v>
      </c>
      <c r="N89" s="9" t="s">
        <v>293</v>
      </c>
      <c r="O89" s="153">
        <v>3430735</v>
      </c>
      <c r="V89" s="5"/>
      <c r="W89" s="5"/>
      <c r="X89" s="5"/>
      <c r="Y89" s="5"/>
      <c r="Z89" s="5"/>
      <c r="AA89" s="5"/>
      <c r="AB89" s="5"/>
      <c r="AC89" s="5"/>
      <c r="AD89" s="5"/>
    </row>
    <row r="90" spans="2:34" hidden="1">
      <c r="B90" s="9" t="s">
        <v>294</v>
      </c>
      <c r="C90" s="9"/>
      <c r="D90" s="9" t="s">
        <v>295</v>
      </c>
      <c r="E90" s="153"/>
      <c r="J90" s="24"/>
      <c r="L90" s="9" t="s">
        <v>294</v>
      </c>
      <c r="M90" s="9">
        <v>0</v>
      </c>
      <c r="N90" s="9" t="s">
        <v>295</v>
      </c>
      <c r="O90" s="153">
        <v>274318</v>
      </c>
      <c r="V90" s="5"/>
      <c r="W90" s="5"/>
      <c r="X90" s="5"/>
      <c r="Y90" s="5"/>
      <c r="Z90" s="5"/>
      <c r="AA90" s="5"/>
      <c r="AB90" s="5"/>
      <c r="AC90" s="5"/>
      <c r="AD90" s="5"/>
    </row>
    <row r="91" spans="2:34" hidden="1">
      <c r="B91" s="9" t="s">
        <v>296</v>
      </c>
      <c r="C91" s="9"/>
      <c r="D91" s="9" t="s">
        <v>297</v>
      </c>
      <c r="E91" s="153"/>
      <c r="J91" s="24"/>
      <c r="L91" s="9" t="s">
        <v>296</v>
      </c>
      <c r="M91" s="9">
        <v>2100000</v>
      </c>
      <c r="N91" s="9" t="s">
        <v>297</v>
      </c>
      <c r="O91" s="153">
        <v>578</v>
      </c>
      <c r="V91" s="5"/>
      <c r="W91" s="5"/>
      <c r="X91" s="5"/>
      <c r="Y91" s="5"/>
      <c r="Z91" s="5"/>
      <c r="AA91" s="5"/>
      <c r="AB91" s="5"/>
      <c r="AC91" s="5"/>
      <c r="AD91" s="5"/>
    </row>
    <row r="92" spans="2:34" hidden="1">
      <c r="B92" s="9"/>
      <c r="C92" s="9"/>
      <c r="D92" s="9"/>
      <c r="E92" s="153"/>
      <c r="J92" s="24"/>
      <c r="L92" s="9"/>
      <c r="M92" s="9"/>
      <c r="N92" s="9"/>
      <c r="O92" s="153"/>
      <c r="V92" s="5"/>
      <c r="W92" s="5"/>
      <c r="X92" s="5"/>
      <c r="Y92" s="5"/>
      <c r="Z92" s="5"/>
      <c r="AA92" s="5"/>
      <c r="AB92" s="5"/>
      <c r="AC92" s="5"/>
      <c r="AD92" s="5"/>
    </row>
    <row r="93" spans="2:34" hidden="1">
      <c r="B93" s="9"/>
      <c r="C93" s="9"/>
      <c r="D93" s="9"/>
      <c r="E93" s="153"/>
      <c r="J93" s="24"/>
      <c r="L93" s="9"/>
      <c r="M93" s="9"/>
      <c r="N93" s="9"/>
      <c r="O93" s="153"/>
      <c r="V93" s="5"/>
      <c r="W93" s="5"/>
      <c r="X93" s="5"/>
      <c r="Y93" s="5"/>
      <c r="Z93" s="5"/>
      <c r="AA93" s="5"/>
      <c r="AB93" s="5"/>
      <c r="AC93" s="5"/>
      <c r="AD93" s="5"/>
    </row>
    <row r="94" spans="2:34" hidden="1">
      <c r="B94" s="24"/>
      <c r="C94" s="97"/>
      <c r="D94" s="97"/>
      <c r="J94" s="24"/>
      <c r="M94" s="97"/>
      <c r="N94" s="97"/>
      <c r="V94" s="5"/>
      <c r="W94" s="5"/>
      <c r="X94" s="5"/>
      <c r="Y94" s="5"/>
      <c r="Z94" s="5"/>
      <c r="AA94" s="5"/>
      <c r="AB94" s="5"/>
      <c r="AC94" s="5"/>
      <c r="AD94" s="5"/>
    </row>
    <row r="95" spans="2:34" hidden="1">
      <c r="B95" s="54" t="s">
        <v>302</v>
      </c>
      <c r="D95" s="97"/>
      <c r="J95" s="24"/>
      <c r="L95" s="54" t="s">
        <v>302</v>
      </c>
      <c r="M95" s="5">
        <v>2100000</v>
      </c>
      <c r="N95" s="97"/>
      <c r="V95" s="5"/>
      <c r="W95" s="5"/>
      <c r="X95" s="5"/>
      <c r="Y95" s="5"/>
      <c r="Z95" s="5"/>
      <c r="AA95" s="5"/>
      <c r="AB95" s="5"/>
      <c r="AC95" s="5"/>
      <c r="AD95" s="5"/>
    </row>
    <row r="96" spans="2:34" hidden="1">
      <c r="B96" s="54" t="s">
        <v>303</v>
      </c>
      <c r="C96" s="5">
        <f>SUM(C88:C93,E88:E93)</f>
        <v>0</v>
      </c>
      <c r="D96" s="18"/>
      <c r="J96" s="24"/>
      <c r="L96" s="54" t="s">
        <v>303</v>
      </c>
      <c r="M96" s="5">
        <f>SUM(M88:M93,O88:O93)</f>
        <v>12815834</v>
      </c>
      <c r="N96" s="18"/>
      <c r="V96" s="5"/>
      <c r="W96" s="5"/>
      <c r="X96" s="5"/>
      <c r="Y96" s="5"/>
      <c r="Z96" s="5"/>
      <c r="AA96" s="5"/>
      <c r="AB96" s="5"/>
      <c r="AC96" s="5"/>
      <c r="AD96" s="5"/>
    </row>
    <row r="97" spans="2:30" hidden="1">
      <c r="C97" s="18"/>
      <c r="D97" s="18"/>
      <c r="E97" s="5"/>
      <c r="J97" s="24"/>
      <c r="L97" s="5"/>
      <c r="M97" s="18"/>
      <c r="N97" s="18"/>
      <c r="O97" s="5"/>
      <c r="V97" s="5"/>
      <c r="W97" s="5"/>
      <c r="X97" s="5"/>
      <c r="Y97" s="5"/>
      <c r="Z97" s="5"/>
      <c r="AA97" s="5"/>
      <c r="AB97" s="5"/>
      <c r="AC97" s="5"/>
      <c r="AD97" s="5"/>
    </row>
    <row r="98" spans="2:30" hidden="1">
      <c r="B98" s="24"/>
      <c r="C98" s="18"/>
      <c r="D98" s="18"/>
      <c r="E98" s="5"/>
      <c r="J98" s="24"/>
      <c r="M98" s="18"/>
      <c r="N98" s="18"/>
      <c r="O98" s="5"/>
      <c r="V98" s="5"/>
      <c r="W98" s="5"/>
      <c r="X98" s="5"/>
      <c r="Y98" s="5"/>
      <c r="Z98" s="5"/>
      <c r="AA98" s="5"/>
      <c r="AB98" s="5"/>
      <c r="AC98" s="5"/>
      <c r="AD98" s="5"/>
    </row>
    <row r="99" spans="2:30" hidden="1">
      <c r="B99" s="9"/>
      <c r="C99" s="9"/>
      <c r="D99" s="9"/>
      <c r="E99" s="153"/>
      <c r="J99" s="24"/>
      <c r="L99" s="9"/>
      <c r="M99" s="9"/>
      <c r="N99" s="9"/>
      <c r="O99" s="153"/>
      <c r="V99" s="5"/>
      <c r="W99" s="5"/>
      <c r="X99" s="5"/>
      <c r="Y99" s="5"/>
      <c r="Z99" s="5"/>
      <c r="AA99" s="5"/>
      <c r="AB99" s="5"/>
      <c r="AC99" s="5"/>
      <c r="AD99" s="5"/>
    </row>
    <row r="100" spans="2:30" hidden="1">
      <c r="B100" s="9"/>
      <c r="C100" s="9"/>
      <c r="D100" s="9"/>
      <c r="E100" s="153"/>
      <c r="J100" s="24"/>
      <c r="L100" s="9"/>
      <c r="M100" s="9"/>
      <c r="N100" s="9"/>
      <c r="O100" s="153"/>
      <c r="V100" s="5"/>
      <c r="W100" s="5"/>
      <c r="X100" s="5"/>
      <c r="Y100" s="5"/>
      <c r="Z100" s="5"/>
      <c r="AA100" s="5"/>
      <c r="AB100" s="5"/>
      <c r="AC100" s="5"/>
      <c r="AD100" s="5"/>
    </row>
    <row r="101" spans="2:30" hidden="1">
      <c r="B101" s="9"/>
      <c r="C101" s="9"/>
      <c r="D101" s="9"/>
      <c r="E101" s="153"/>
      <c r="J101" s="24"/>
      <c r="L101" s="9"/>
      <c r="M101" s="9"/>
      <c r="N101" s="9"/>
      <c r="O101" s="153"/>
      <c r="V101" s="5"/>
      <c r="W101" s="5"/>
      <c r="X101" s="5"/>
      <c r="Y101" s="5"/>
      <c r="Z101" s="5"/>
      <c r="AA101" s="5"/>
      <c r="AB101" s="5"/>
      <c r="AC101" s="5"/>
      <c r="AD101" s="5"/>
    </row>
    <row r="102" spans="2:30" hidden="1">
      <c r="B102" s="9"/>
      <c r="C102" s="9"/>
      <c r="D102" s="9"/>
      <c r="E102" s="153"/>
      <c r="J102" s="24"/>
      <c r="L102" s="9"/>
      <c r="M102" s="9"/>
      <c r="N102" s="9"/>
      <c r="O102" s="153"/>
      <c r="V102" s="5"/>
      <c r="W102" s="5"/>
      <c r="X102" s="5"/>
      <c r="Y102" s="5"/>
      <c r="Z102" s="5"/>
      <c r="AA102" s="5"/>
      <c r="AB102" s="5"/>
      <c r="AC102" s="5"/>
      <c r="AD102" s="5"/>
    </row>
    <row r="103" spans="2:30" hidden="1">
      <c r="B103" s="9"/>
      <c r="C103" s="9"/>
      <c r="D103" s="9"/>
      <c r="E103" s="153"/>
      <c r="J103" s="24"/>
      <c r="L103" s="9"/>
      <c r="M103" s="9"/>
      <c r="N103" s="9"/>
      <c r="O103" s="153"/>
      <c r="V103" s="5"/>
      <c r="W103" s="5"/>
      <c r="X103" s="5"/>
      <c r="Y103" s="5"/>
      <c r="Z103" s="5"/>
      <c r="AA103" s="5"/>
      <c r="AB103" s="5"/>
      <c r="AC103" s="5"/>
      <c r="AD103" s="5"/>
    </row>
    <row r="104" spans="2:30" hidden="1">
      <c r="B104" s="9"/>
      <c r="C104" s="9"/>
      <c r="D104" s="9"/>
      <c r="E104" s="153"/>
      <c r="F104" s="5"/>
      <c r="L104" s="9"/>
      <c r="M104" s="9"/>
      <c r="N104" s="9"/>
      <c r="O104" s="153"/>
      <c r="V104" s="5"/>
      <c r="W104" s="5"/>
      <c r="X104" s="5"/>
      <c r="Y104" s="5"/>
      <c r="Z104" s="5"/>
      <c r="AA104" s="5"/>
      <c r="AB104" s="5"/>
      <c r="AC104" s="5"/>
      <c r="AD104" s="5"/>
    </row>
    <row r="105" spans="2:30" hidden="1">
      <c r="B105" s="24"/>
      <c r="C105" s="97"/>
      <c r="D105" s="97"/>
      <c r="F105" s="5"/>
      <c r="M105" s="97"/>
      <c r="N105" s="97"/>
      <c r="V105" s="5"/>
      <c r="W105" s="5"/>
      <c r="X105" s="5"/>
      <c r="Y105" s="5"/>
      <c r="Z105" s="5"/>
      <c r="AA105" s="5"/>
      <c r="AB105" s="5"/>
      <c r="AC105" s="5"/>
      <c r="AD105" s="5"/>
    </row>
    <row r="106" spans="2:30" hidden="1">
      <c r="B106" s="54" t="s">
        <v>302</v>
      </c>
      <c r="D106" s="97"/>
      <c r="F106" s="5"/>
      <c r="L106" s="54" t="s">
        <v>302</v>
      </c>
      <c r="M106" s="5"/>
      <c r="N106" s="97"/>
      <c r="V106" s="5"/>
      <c r="W106" s="5"/>
      <c r="X106" s="5"/>
      <c r="Y106" s="5"/>
      <c r="Z106" s="5"/>
      <c r="AA106" s="5"/>
      <c r="AB106" s="5"/>
      <c r="AC106" s="5"/>
      <c r="AD106" s="5"/>
    </row>
    <row r="107" spans="2:30" hidden="1">
      <c r="B107" s="54" t="s">
        <v>303</v>
      </c>
      <c r="C107" s="5">
        <f>SUM(C99:C104,E99:E104)</f>
        <v>0</v>
      </c>
      <c r="D107" s="18"/>
      <c r="F107" s="5"/>
      <c r="L107" s="54" t="s">
        <v>303</v>
      </c>
      <c r="M107" s="5">
        <f>SUM(M99:M104,O99:O104)</f>
        <v>0</v>
      </c>
      <c r="N107" s="18"/>
      <c r="V107" s="5"/>
      <c r="W107" s="5"/>
      <c r="X107" s="5"/>
      <c r="Y107" s="5"/>
      <c r="Z107" s="5"/>
      <c r="AA107" s="5"/>
      <c r="AB107" s="5"/>
      <c r="AC107" s="5"/>
      <c r="AD107" s="5"/>
    </row>
    <row r="108" spans="2:30" hidden="1">
      <c r="B108" s="24"/>
      <c r="E108" s="5"/>
      <c r="F108" s="5"/>
      <c r="L108" s="5"/>
      <c r="M108" s="5"/>
      <c r="N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2:30">
      <c r="B109" s="24"/>
      <c r="E109" s="5"/>
      <c r="F109" s="5"/>
      <c r="L109" s="5"/>
      <c r="M109" s="5"/>
      <c r="N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2:30" hidden="1">
      <c r="B110" s="24"/>
      <c r="E110" s="5"/>
      <c r="F110" s="5"/>
      <c r="L110" s="5"/>
      <c r="M110" s="5"/>
      <c r="N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2:30">
      <c r="E111" s="5"/>
      <c r="F111" s="5"/>
      <c r="G111" s="5"/>
      <c r="H111" s="5"/>
      <c r="I111" s="5"/>
      <c r="J111" s="5"/>
      <c r="K111" s="5"/>
      <c r="L111" s="5"/>
      <c r="M111" s="5"/>
      <c r="N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2:30">
      <c r="E112" s="5"/>
      <c r="F112" s="5"/>
      <c r="G112" s="5"/>
      <c r="H112" s="5"/>
      <c r="I112" s="5"/>
      <c r="J112" s="5"/>
      <c r="K112" s="5"/>
      <c r="L112" s="5"/>
      <c r="M112" s="5"/>
      <c r="N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5:30">
      <c r="E113" s="5"/>
      <c r="F113" s="5"/>
      <c r="G113" s="5"/>
      <c r="H113" s="5"/>
      <c r="I113" s="5"/>
      <c r="J113" s="5"/>
      <c r="K113" s="5"/>
      <c r="L113" s="5"/>
      <c r="M113" s="5"/>
      <c r="N113" s="5"/>
      <c r="V113" s="5"/>
      <c r="W113" s="5"/>
      <c r="X113" s="5"/>
      <c r="AD113" s="24"/>
    </row>
    <row r="114" spans="5:30">
      <c r="I114" s="5"/>
      <c r="J114" s="5"/>
      <c r="K114" s="5"/>
      <c r="L114" s="5"/>
      <c r="M114" s="5"/>
      <c r="N114" s="5"/>
      <c r="V114" s="5"/>
      <c r="W114" s="5"/>
      <c r="X114" s="5"/>
      <c r="AD114" s="24"/>
    </row>
    <row r="115" spans="5:30">
      <c r="I115" s="5"/>
      <c r="J115" s="5"/>
      <c r="K115" s="5"/>
      <c r="L115" s="5"/>
      <c r="M115" s="5"/>
      <c r="N115" s="5"/>
      <c r="V115" s="5"/>
      <c r="W115" s="5"/>
      <c r="X115" s="5"/>
      <c r="AD115" s="24"/>
    </row>
    <row r="116" spans="5:30">
      <c r="I116" s="5"/>
      <c r="J116" s="5"/>
      <c r="K116" s="5"/>
      <c r="L116" s="5"/>
      <c r="M116" s="5"/>
      <c r="N116" s="5"/>
      <c r="V116" s="5"/>
      <c r="W116" s="5"/>
      <c r="X116" s="5"/>
      <c r="AD116" s="24"/>
    </row>
    <row r="117" spans="5:30">
      <c r="I117" s="5"/>
      <c r="J117" s="5"/>
      <c r="K117" s="5"/>
      <c r="L117" s="5"/>
      <c r="M117" s="5"/>
      <c r="N117" s="5"/>
      <c r="V117" s="5"/>
      <c r="W117" s="5"/>
      <c r="X117" s="5"/>
      <c r="AD117" s="24"/>
    </row>
    <row r="118" spans="5:30">
      <c r="I118" s="5"/>
      <c r="J118" s="5"/>
      <c r="K118" s="5"/>
      <c r="L118" s="5"/>
      <c r="M118" s="5"/>
      <c r="N118" s="5"/>
      <c r="V118" s="5"/>
      <c r="W118" s="5"/>
      <c r="X118" s="5"/>
      <c r="AD118" s="24"/>
    </row>
    <row r="119" spans="5:30">
      <c r="I119" s="5"/>
      <c r="J119" s="5"/>
      <c r="K119" s="5"/>
      <c r="L119" s="5"/>
      <c r="M119" s="5"/>
      <c r="N119" s="5"/>
      <c r="V119" s="5"/>
      <c r="W119" s="5"/>
      <c r="X119" s="5"/>
      <c r="AD119" s="24"/>
    </row>
    <row r="120" spans="5:30">
      <c r="I120" s="5"/>
      <c r="J120" s="5"/>
      <c r="K120" s="5"/>
      <c r="L120" s="5"/>
      <c r="M120" s="5"/>
      <c r="N120" s="5"/>
      <c r="V120" s="5"/>
      <c r="W120" s="5"/>
      <c r="X120" s="5"/>
      <c r="AD120" s="24"/>
    </row>
    <row r="121" spans="5:30">
      <c r="I121" s="5"/>
      <c r="J121" s="5"/>
      <c r="K121" s="5"/>
      <c r="L121" s="5"/>
      <c r="M121" s="5"/>
      <c r="N121" s="5"/>
      <c r="V121" s="5"/>
      <c r="W121" s="5"/>
      <c r="X121" s="5"/>
      <c r="AD121" s="24"/>
    </row>
    <row r="122" spans="5:30">
      <c r="I122" s="5"/>
      <c r="J122" s="5"/>
      <c r="K122" s="5"/>
      <c r="L122" s="5"/>
      <c r="M122" s="5"/>
      <c r="N122" s="5"/>
      <c r="V122" s="5"/>
      <c r="W122" s="5"/>
      <c r="X122" s="5"/>
      <c r="AD122" s="24"/>
    </row>
    <row r="123" spans="5:30">
      <c r="I123" s="5"/>
      <c r="J123" s="5"/>
      <c r="K123" s="5"/>
      <c r="L123" s="5"/>
      <c r="M123" s="5"/>
      <c r="N123" s="5"/>
      <c r="V123" s="5"/>
      <c r="W123" s="5"/>
      <c r="X123" s="5"/>
      <c r="AD123" s="24"/>
    </row>
    <row r="124" spans="5:30">
      <c r="I124" s="5"/>
      <c r="J124" s="5"/>
      <c r="K124" s="5"/>
      <c r="L124" s="5"/>
      <c r="M124" s="5"/>
      <c r="N124" s="5"/>
      <c r="V124" s="5"/>
      <c r="W124" s="5"/>
      <c r="X124" s="5"/>
      <c r="AD124" s="24"/>
    </row>
    <row r="125" spans="5:30">
      <c r="I125" s="5"/>
      <c r="J125" s="5"/>
      <c r="K125" s="5"/>
      <c r="L125" s="5"/>
      <c r="M125" s="5"/>
      <c r="N125" s="5"/>
      <c r="V125" s="5"/>
      <c r="W125" s="5"/>
      <c r="X125" s="5"/>
      <c r="AD125" s="24"/>
    </row>
    <row r="126" spans="5:30">
      <c r="I126" s="5"/>
      <c r="J126" s="5"/>
      <c r="K126" s="5"/>
      <c r="L126" s="5"/>
      <c r="M126" s="5"/>
      <c r="N126" s="5"/>
      <c r="V126" s="5"/>
      <c r="W126" s="5"/>
      <c r="X126" s="5"/>
      <c r="AD126" s="24"/>
    </row>
    <row r="127" spans="5:30">
      <c r="I127" s="5"/>
      <c r="J127" s="5"/>
      <c r="K127" s="5"/>
      <c r="L127" s="5"/>
      <c r="M127" s="5"/>
      <c r="N127" s="5"/>
      <c r="V127" s="5"/>
      <c r="W127" s="5"/>
      <c r="X127" s="5"/>
      <c r="AD127" s="24"/>
    </row>
    <row r="128" spans="5:30">
      <c r="I128" s="5"/>
      <c r="J128" s="5"/>
      <c r="K128" s="5"/>
      <c r="L128" s="5"/>
      <c r="M128" s="5"/>
      <c r="N128" s="5"/>
      <c r="V128" s="5"/>
      <c r="W128" s="5"/>
      <c r="X128" s="5"/>
      <c r="AD128" s="24"/>
    </row>
    <row r="129" spans="2:30">
      <c r="I129" s="5"/>
      <c r="J129" s="5"/>
      <c r="K129" s="5"/>
      <c r="L129" s="5"/>
      <c r="M129" s="5"/>
      <c r="N129" s="5"/>
      <c r="V129" s="5"/>
      <c r="W129" s="5"/>
      <c r="X129" s="5"/>
      <c r="AD129" s="24"/>
    </row>
    <row r="130" spans="2:30">
      <c r="I130" s="5"/>
      <c r="J130" s="5"/>
      <c r="K130" s="5"/>
      <c r="L130" s="5"/>
      <c r="M130" s="5"/>
      <c r="N130" s="5"/>
      <c r="V130" s="5"/>
      <c r="W130" s="5"/>
      <c r="X130" s="5"/>
      <c r="AD130" s="24"/>
    </row>
    <row r="131" spans="2:30">
      <c r="I131" s="5"/>
      <c r="J131" s="5"/>
      <c r="K131" s="5"/>
      <c r="L131" s="5"/>
      <c r="M131" s="5"/>
      <c r="N131" s="5"/>
      <c r="V131" s="5"/>
      <c r="W131" s="5"/>
      <c r="X131" s="5"/>
      <c r="AD131" s="24"/>
    </row>
    <row r="132" spans="2:30">
      <c r="B132" s="24"/>
      <c r="L132" s="5"/>
      <c r="M132" s="5"/>
      <c r="N132" s="5"/>
      <c r="V132" s="5"/>
      <c r="W132" s="5"/>
      <c r="X132" s="5"/>
      <c r="AD132" s="24"/>
    </row>
    <row r="133" spans="2:30">
      <c r="B133" s="24"/>
      <c r="L133" s="5"/>
      <c r="M133" s="5"/>
      <c r="N133" s="5"/>
      <c r="V133" s="5"/>
      <c r="W133" s="5"/>
      <c r="X133" s="5"/>
      <c r="AD133" s="24"/>
    </row>
    <row r="134" spans="2:30">
      <c r="B134" s="24"/>
      <c r="L134" s="5"/>
      <c r="M134" s="5"/>
      <c r="N134" s="5"/>
      <c r="V134" s="5"/>
      <c r="W134" s="5"/>
      <c r="X134" s="5"/>
      <c r="AD134" s="24"/>
    </row>
    <row r="135" spans="2:30">
      <c r="B135" s="24"/>
      <c r="L135" s="5"/>
      <c r="M135" s="5"/>
      <c r="N135" s="5"/>
      <c r="V135" s="5"/>
      <c r="W135" s="5"/>
      <c r="X135" s="5"/>
      <c r="AD135" s="24"/>
    </row>
    <row r="136" spans="2:30">
      <c r="B136" s="24"/>
      <c r="L136" s="5"/>
      <c r="M136" s="5"/>
      <c r="N136" s="5"/>
      <c r="V136" s="5"/>
      <c r="W136" s="5"/>
      <c r="X136" s="5"/>
      <c r="AD136" s="24"/>
    </row>
    <row r="137" spans="2:30">
      <c r="B137" s="24"/>
      <c r="L137" s="5"/>
      <c r="M137" s="5"/>
      <c r="N137" s="5"/>
      <c r="V137" s="5"/>
      <c r="W137" s="5"/>
      <c r="X137" s="5"/>
      <c r="AD137" s="24"/>
    </row>
    <row r="138" spans="2:30">
      <c r="B138" s="24"/>
      <c r="L138" s="5"/>
      <c r="M138" s="5"/>
      <c r="N138" s="5"/>
      <c r="V138" s="5"/>
      <c r="W138" s="5"/>
      <c r="X138" s="5"/>
      <c r="AD138" s="24"/>
    </row>
    <row r="139" spans="2:30">
      <c r="B139" s="24"/>
      <c r="L139" s="5"/>
      <c r="M139" s="5"/>
      <c r="N139" s="5"/>
      <c r="V139" s="5"/>
      <c r="W139" s="5"/>
      <c r="X139" s="5"/>
      <c r="AD139" s="24"/>
    </row>
    <row r="140" spans="2:30">
      <c r="B140" s="24"/>
      <c r="L140" s="5"/>
      <c r="M140" s="5"/>
      <c r="N140" s="5"/>
      <c r="V140" s="5"/>
      <c r="W140" s="5"/>
      <c r="X140" s="5"/>
      <c r="AD140" s="24"/>
    </row>
    <row r="141" spans="2:30">
      <c r="B141" s="24"/>
      <c r="L141" s="5"/>
      <c r="M141" s="5"/>
      <c r="N141" s="5"/>
      <c r="V141" s="5"/>
      <c r="W141" s="5"/>
      <c r="X141" s="5"/>
      <c r="AD141" s="24"/>
    </row>
    <row r="142" spans="2:30">
      <c r="B142" s="24"/>
      <c r="L142" s="5"/>
      <c r="M142" s="5"/>
      <c r="N142" s="5"/>
      <c r="V142" s="5"/>
      <c r="W142" s="5"/>
      <c r="X142" s="5"/>
      <c r="AD142" s="24"/>
    </row>
    <row r="143" spans="2:30">
      <c r="B143" s="24"/>
      <c r="C143" s="24"/>
      <c r="D143" s="24"/>
      <c r="E143" s="5"/>
      <c r="F143" s="5"/>
      <c r="L143" s="5"/>
      <c r="M143" s="5"/>
      <c r="N143" s="5"/>
      <c r="V143" s="5"/>
      <c r="W143" s="5"/>
      <c r="X143" s="5"/>
      <c r="AD143" s="24"/>
    </row>
    <row r="144" spans="2:30">
      <c r="B144" s="24"/>
      <c r="C144" s="24"/>
      <c r="D144" s="24"/>
      <c r="E144" s="5"/>
      <c r="F144" s="5"/>
      <c r="L144" s="5"/>
      <c r="M144" s="5"/>
      <c r="N144" s="5"/>
      <c r="V144" s="5"/>
      <c r="W144" s="5"/>
      <c r="X144" s="5"/>
      <c r="AD144" s="24"/>
    </row>
    <row r="145" spans="2:30">
      <c r="B145" s="24"/>
      <c r="C145" s="24"/>
      <c r="D145" s="24"/>
      <c r="E145" s="5"/>
      <c r="F145" s="5"/>
      <c r="L145" s="5"/>
      <c r="M145" s="5"/>
      <c r="N145" s="5"/>
      <c r="V145" s="5"/>
      <c r="W145" s="5"/>
      <c r="X145" s="5"/>
      <c r="AD145" s="24"/>
    </row>
    <row r="146" spans="2:30">
      <c r="B146" s="24"/>
      <c r="C146" s="24"/>
      <c r="D146" s="24"/>
      <c r="E146" s="5"/>
      <c r="F146" s="5"/>
      <c r="L146" s="5"/>
      <c r="M146" s="5"/>
      <c r="N146" s="5"/>
      <c r="V146" s="5"/>
      <c r="W146" s="5"/>
      <c r="X146" s="5"/>
      <c r="AD146" s="24"/>
    </row>
    <row r="147" spans="2:30">
      <c r="B147" s="24"/>
      <c r="C147" s="24"/>
      <c r="D147" s="24"/>
      <c r="E147" s="5"/>
      <c r="F147" s="5"/>
      <c r="L147" s="5"/>
      <c r="M147" s="5"/>
      <c r="N147" s="5"/>
      <c r="V147" s="5"/>
      <c r="W147" s="5"/>
      <c r="X147" s="5"/>
      <c r="AD147" s="24"/>
    </row>
    <row r="148" spans="2:30">
      <c r="B148" s="24"/>
      <c r="C148" s="24"/>
      <c r="D148" s="24"/>
      <c r="E148" s="5"/>
      <c r="F148" s="5"/>
      <c r="L148" s="5"/>
      <c r="M148" s="5"/>
      <c r="N148" s="5"/>
      <c r="V148" s="5"/>
      <c r="W148" s="5"/>
      <c r="X148" s="5"/>
      <c r="AD148" s="24"/>
    </row>
    <row r="149" spans="2:30">
      <c r="B149" s="24"/>
      <c r="C149" s="24"/>
      <c r="D149" s="24"/>
      <c r="E149" s="5"/>
      <c r="F149" s="5"/>
      <c r="L149" s="5"/>
      <c r="M149" s="5"/>
      <c r="N149" s="5"/>
      <c r="V149" s="5"/>
      <c r="W149" s="5"/>
      <c r="X149" s="5"/>
      <c r="AD149" s="24"/>
    </row>
    <row r="150" spans="2:30">
      <c r="B150" s="24"/>
      <c r="C150" s="24"/>
      <c r="D150" s="24"/>
      <c r="E150" s="5"/>
      <c r="F150" s="5"/>
      <c r="L150" s="5"/>
      <c r="M150" s="5"/>
      <c r="N150" s="5"/>
      <c r="V150" s="5"/>
      <c r="W150" s="5"/>
      <c r="X150" s="5"/>
      <c r="AD150" s="24"/>
    </row>
    <row r="151" spans="2:30">
      <c r="B151" s="24"/>
      <c r="C151" s="24"/>
      <c r="D151" s="24"/>
      <c r="E151" s="5"/>
      <c r="F151" s="5"/>
      <c r="L151" s="5"/>
      <c r="M151" s="5"/>
      <c r="N151" s="5"/>
      <c r="V151" s="5"/>
      <c r="W151" s="5"/>
      <c r="X151" s="5"/>
      <c r="AD151" s="24"/>
    </row>
    <row r="152" spans="2:30">
      <c r="B152" s="24"/>
      <c r="C152" s="24"/>
      <c r="D152" s="24"/>
      <c r="E152" s="5"/>
      <c r="F152" s="5"/>
      <c r="L152" s="5"/>
      <c r="M152" s="5"/>
      <c r="N152" s="5"/>
      <c r="V152" s="5"/>
      <c r="W152" s="5"/>
      <c r="X152" s="5"/>
      <c r="AD152" s="24"/>
    </row>
    <row r="153" spans="2:30">
      <c r="B153" s="24"/>
      <c r="C153" s="24"/>
      <c r="D153" s="24"/>
      <c r="E153" s="5"/>
      <c r="F153" s="5"/>
      <c r="L153" s="5"/>
      <c r="M153" s="5"/>
      <c r="N153" s="5"/>
      <c r="V153" s="5"/>
      <c r="W153" s="5"/>
      <c r="X153" s="5"/>
      <c r="AD153" s="24"/>
    </row>
    <row r="154" spans="2:30">
      <c r="B154" s="24"/>
      <c r="C154" s="24"/>
      <c r="D154" s="24"/>
      <c r="E154" s="5"/>
      <c r="F154" s="5"/>
      <c r="L154" s="5"/>
      <c r="M154" s="5"/>
      <c r="N154" s="5"/>
      <c r="V154" s="5"/>
      <c r="W154" s="5"/>
      <c r="X154" s="5"/>
      <c r="AD154" s="24"/>
    </row>
    <row r="155" spans="2:30">
      <c r="B155" s="24"/>
      <c r="C155" s="24"/>
      <c r="D155" s="24"/>
      <c r="E155" s="5"/>
      <c r="F155" s="5"/>
      <c r="L155" s="5"/>
      <c r="M155" s="5"/>
      <c r="N155" s="5"/>
      <c r="V155" s="5"/>
      <c r="W155" s="5"/>
      <c r="X155" s="5"/>
      <c r="AD155" s="24"/>
    </row>
    <row r="156" spans="2:30">
      <c r="B156" s="24"/>
      <c r="C156" s="24"/>
      <c r="D156" s="24"/>
      <c r="E156" s="5"/>
      <c r="F156" s="5"/>
      <c r="L156" s="5"/>
      <c r="M156" s="5"/>
      <c r="N156" s="5"/>
      <c r="V156" s="5"/>
      <c r="W156" s="5"/>
      <c r="X156" s="5"/>
      <c r="AD156" s="24"/>
    </row>
    <row r="157" spans="2:30">
      <c r="B157" s="24"/>
      <c r="C157" s="24"/>
      <c r="D157" s="24"/>
      <c r="L157" s="5"/>
      <c r="M157" s="5"/>
      <c r="N157" s="5"/>
      <c r="V157" s="5"/>
      <c r="W157" s="5"/>
      <c r="X157" s="5"/>
      <c r="AD157" s="24"/>
    </row>
    <row r="158" spans="2:30">
      <c r="B158" s="24"/>
      <c r="C158" s="24"/>
      <c r="D158" s="24"/>
      <c r="L158" s="5"/>
      <c r="M158" s="5"/>
      <c r="N158" s="5"/>
      <c r="V158" s="5"/>
      <c r="W158" s="5"/>
      <c r="X158" s="5"/>
      <c r="AD158" s="24"/>
    </row>
    <row r="159" spans="2:30">
      <c r="B159" s="24"/>
      <c r="C159" s="24"/>
      <c r="D159" s="24"/>
      <c r="L159" s="5"/>
      <c r="M159" s="5"/>
      <c r="N159" s="5"/>
      <c r="V159" s="5"/>
      <c r="W159" s="5"/>
      <c r="X159" s="5"/>
      <c r="AD159" s="24"/>
    </row>
    <row r="160" spans="2:30">
      <c r="B160" s="24"/>
      <c r="C160" s="24"/>
      <c r="D160" s="24"/>
      <c r="L160" s="5"/>
      <c r="M160" s="5"/>
      <c r="N160" s="5"/>
      <c r="V160" s="5"/>
      <c r="W160" s="5"/>
      <c r="X160" s="5"/>
      <c r="AD160" s="24"/>
    </row>
    <row r="161" spans="2:30">
      <c r="B161" s="24"/>
      <c r="C161" s="24"/>
      <c r="D161" s="24"/>
      <c r="L161" s="5"/>
      <c r="M161" s="5"/>
      <c r="N161" s="5"/>
      <c r="V161" s="5"/>
      <c r="W161" s="5"/>
      <c r="X161" s="5"/>
      <c r="AD161" s="24"/>
    </row>
    <row r="162" spans="2:30">
      <c r="B162" s="24"/>
      <c r="C162" s="24"/>
      <c r="D162" s="24"/>
      <c r="L162" s="5"/>
      <c r="M162" s="5"/>
      <c r="N162" s="5"/>
      <c r="V162" s="5"/>
      <c r="W162" s="5"/>
      <c r="X162" s="5"/>
      <c r="AD162" s="24"/>
    </row>
    <row r="163" spans="2:30">
      <c r="B163" s="24"/>
      <c r="C163" s="24"/>
      <c r="D163" s="24"/>
      <c r="J163" s="24"/>
      <c r="L163" s="5"/>
      <c r="M163" s="5"/>
      <c r="N163" s="5"/>
      <c r="V163" s="5"/>
      <c r="W163" s="5"/>
      <c r="X163" s="5"/>
      <c r="AD163" s="24"/>
    </row>
    <row r="164" spans="2:30">
      <c r="B164" s="24"/>
      <c r="C164" s="24"/>
      <c r="D164" s="24"/>
      <c r="J164" s="24"/>
      <c r="L164" s="5"/>
      <c r="M164" s="5"/>
      <c r="N164" s="5"/>
      <c r="V164" s="5"/>
      <c r="W164" s="5"/>
      <c r="X164" s="5"/>
      <c r="AD164" s="24"/>
    </row>
    <row r="165" spans="2:30">
      <c r="B165" s="24"/>
      <c r="C165" s="24"/>
      <c r="D165" s="24"/>
      <c r="J165" s="24"/>
      <c r="L165" s="5"/>
      <c r="M165" s="5"/>
      <c r="N165" s="5"/>
      <c r="V165" s="5"/>
      <c r="W165" s="5"/>
      <c r="X165" s="5"/>
      <c r="AD165" s="24"/>
    </row>
    <row r="166" spans="2:30">
      <c r="B166" s="24"/>
      <c r="C166" s="24"/>
      <c r="D166" s="24"/>
      <c r="J166" s="24"/>
      <c r="L166" s="5"/>
      <c r="M166" s="5"/>
      <c r="N166" s="5"/>
      <c r="V166" s="5"/>
      <c r="W166" s="5"/>
      <c r="X166" s="5"/>
      <c r="AD166" s="24"/>
    </row>
    <row r="167" spans="2:30">
      <c r="B167" s="24"/>
      <c r="C167" s="24"/>
      <c r="D167" s="24"/>
      <c r="J167" s="24"/>
      <c r="L167" s="5"/>
      <c r="M167" s="5"/>
      <c r="N167" s="5"/>
      <c r="V167" s="5"/>
      <c r="W167" s="5"/>
      <c r="X167" s="5"/>
      <c r="AD167" s="24"/>
    </row>
    <row r="168" spans="2:30">
      <c r="B168" s="24"/>
      <c r="C168" s="24"/>
      <c r="D168" s="24"/>
      <c r="J168" s="24"/>
      <c r="L168" s="5"/>
      <c r="M168" s="5"/>
      <c r="N168" s="5"/>
      <c r="V168" s="5"/>
      <c r="W168" s="5"/>
      <c r="X168" s="5"/>
      <c r="AD168" s="24"/>
    </row>
    <row r="169" spans="2:30">
      <c r="B169" s="24"/>
      <c r="C169" s="24"/>
      <c r="D169" s="24"/>
      <c r="J169" s="24"/>
      <c r="L169" s="5"/>
      <c r="M169" s="5"/>
      <c r="N169" s="5"/>
      <c r="V169" s="5"/>
      <c r="W169" s="5"/>
      <c r="X169" s="5"/>
      <c r="AD169" s="24"/>
    </row>
    <row r="170" spans="2:30">
      <c r="B170" s="24"/>
      <c r="C170" s="24"/>
      <c r="D170" s="24"/>
      <c r="J170" s="24"/>
      <c r="L170" s="5"/>
      <c r="M170" s="5"/>
      <c r="N170" s="5"/>
      <c r="V170" s="5"/>
      <c r="W170" s="5"/>
      <c r="X170" s="5"/>
      <c r="AD170" s="24"/>
    </row>
    <row r="171" spans="2:30">
      <c r="B171" s="24"/>
      <c r="C171" s="24"/>
      <c r="D171" s="24"/>
      <c r="J171" s="24"/>
      <c r="L171" s="5"/>
      <c r="M171" s="5"/>
      <c r="N171" s="5"/>
      <c r="V171" s="5"/>
      <c r="W171" s="5"/>
      <c r="X171" s="5"/>
      <c r="AD171" s="24"/>
    </row>
    <row r="172" spans="2:30">
      <c r="B172" s="24"/>
      <c r="C172" s="24"/>
      <c r="D172" s="24"/>
      <c r="J172" s="24"/>
      <c r="L172" s="5"/>
      <c r="M172" s="5"/>
      <c r="N172" s="5"/>
      <c r="V172" s="5"/>
      <c r="W172" s="5"/>
      <c r="X172" s="5"/>
      <c r="AD172" s="24"/>
    </row>
    <row r="173" spans="2:30">
      <c r="B173" s="24"/>
      <c r="C173" s="24"/>
      <c r="D173" s="24"/>
      <c r="J173" s="24"/>
      <c r="L173" s="5"/>
      <c r="M173" s="5"/>
      <c r="N173" s="5"/>
      <c r="V173" s="5"/>
      <c r="W173" s="5"/>
      <c r="X173" s="5"/>
      <c r="AD173" s="24"/>
    </row>
    <row r="174" spans="2:30">
      <c r="B174" s="24"/>
      <c r="C174" s="24"/>
      <c r="D174" s="24"/>
      <c r="J174" s="24"/>
      <c r="L174" s="5"/>
      <c r="M174" s="5"/>
      <c r="N174" s="5"/>
      <c r="V174" s="5"/>
      <c r="W174" s="5"/>
      <c r="X174" s="5"/>
      <c r="AD174" s="24"/>
    </row>
    <row r="175" spans="2:30">
      <c r="B175" s="24"/>
      <c r="C175" s="24"/>
      <c r="D175" s="24"/>
      <c r="J175" s="24"/>
      <c r="L175" s="5"/>
      <c r="M175" s="5"/>
      <c r="N175" s="5"/>
      <c r="V175" s="5"/>
      <c r="W175" s="5"/>
      <c r="X175" s="5"/>
      <c r="AD175" s="24"/>
    </row>
    <row r="176" spans="2:30">
      <c r="B176" s="24"/>
      <c r="C176" s="24"/>
      <c r="D176" s="24"/>
      <c r="J176" s="24"/>
      <c r="L176" s="5"/>
      <c r="M176" s="5"/>
      <c r="N176" s="5"/>
      <c r="V176" s="5"/>
      <c r="W176" s="5"/>
      <c r="X176" s="5"/>
      <c r="AD176" s="24"/>
    </row>
    <row r="177" spans="2:30">
      <c r="B177" s="24"/>
      <c r="C177" s="24"/>
      <c r="D177" s="24"/>
      <c r="J177" s="24"/>
      <c r="L177" s="5"/>
      <c r="M177" s="5"/>
      <c r="N177" s="5"/>
      <c r="V177" s="5"/>
      <c r="W177" s="5"/>
      <c r="X177" s="5"/>
      <c r="AD177" s="24"/>
    </row>
    <row r="178" spans="2:30">
      <c r="B178" s="24"/>
      <c r="C178" s="24"/>
      <c r="D178" s="24"/>
      <c r="J178" s="24"/>
      <c r="L178" s="5"/>
      <c r="M178" s="5"/>
      <c r="N178" s="5"/>
      <c r="V178" s="5"/>
      <c r="W178" s="5"/>
      <c r="X178" s="5"/>
      <c r="AD178" s="24"/>
    </row>
    <row r="179" spans="2:30">
      <c r="B179" s="24"/>
      <c r="C179" s="24"/>
      <c r="D179" s="24"/>
      <c r="J179" s="24"/>
      <c r="L179" s="5"/>
      <c r="M179" s="5"/>
      <c r="N179" s="5"/>
      <c r="V179" s="5"/>
      <c r="W179" s="5"/>
      <c r="X179" s="5"/>
      <c r="AD179" s="24"/>
    </row>
    <row r="180" spans="2:30">
      <c r="B180" s="24"/>
      <c r="C180" s="24"/>
      <c r="D180" s="24"/>
      <c r="J180" s="24"/>
      <c r="L180" s="5"/>
      <c r="M180" s="5"/>
      <c r="N180" s="5"/>
      <c r="V180" s="5"/>
      <c r="W180" s="5"/>
      <c r="X180" s="5"/>
      <c r="AD180" s="24"/>
    </row>
    <row r="181" spans="2:30">
      <c r="B181" s="24"/>
      <c r="C181" s="24"/>
      <c r="D181" s="24"/>
      <c r="J181" s="24"/>
      <c r="L181" s="5"/>
      <c r="M181" s="5"/>
      <c r="N181" s="5"/>
      <c r="V181" s="5"/>
      <c r="W181" s="5"/>
      <c r="X181" s="5"/>
      <c r="AD181" s="24"/>
    </row>
    <row r="182" spans="2:30">
      <c r="B182" s="24"/>
      <c r="C182" s="24"/>
      <c r="D182" s="24"/>
      <c r="J182" s="24"/>
      <c r="L182" s="5"/>
      <c r="M182" s="5"/>
      <c r="N182" s="5"/>
      <c r="V182" s="5"/>
      <c r="W182" s="5"/>
      <c r="X182" s="5"/>
      <c r="AD182" s="24"/>
    </row>
    <row r="183" spans="2:30">
      <c r="B183" s="24"/>
      <c r="C183" s="24"/>
      <c r="D183" s="24"/>
      <c r="J183" s="24"/>
      <c r="L183" s="5"/>
      <c r="M183" s="5"/>
      <c r="N183" s="5"/>
      <c r="V183" s="5"/>
      <c r="W183" s="5"/>
      <c r="X183" s="5"/>
      <c r="AD183" s="24"/>
    </row>
    <row r="184" spans="2:30">
      <c r="B184" s="24"/>
      <c r="C184" s="24"/>
      <c r="D184" s="24"/>
      <c r="J184" s="24"/>
      <c r="L184" s="5"/>
      <c r="M184" s="5"/>
      <c r="N184" s="5"/>
      <c r="V184" s="5"/>
      <c r="W184" s="5"/>
      <c r="X184" s="5"/>
      <c r="AD184" s="24"/>
    </row>
  </sheetData>
  <mergeCells count="3">
    <mergeCell ref="B2:I2"/>
    <mergeCell ref="L2:S2"/>
    <mergeCell ref="V2:AC2"/>
  </mergeCells>
  <phoneticPr fontId="20" type="noConversion"/>
  <conditionalFormatting sqref="C49:I6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{80FCCBEB-383D-4C9C-B920-CD6CBB6898A3}</x14:id>
        </ext>
      </extLst>
    </cfRule>
  </conditionalFormatting>
  <conditionalFormatting sqref="M49:S6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{19A1D6EF-C5CF-4ACA-8F85-C345D78040CD}</x14:id>
        </ext>
      </extLst>
    </cfRule>
  </conditionalFormatting>
  <conditionalFormatting sqref="W49:AC6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{77C04D67-77FD-492C-96DD-FC71ED33B044}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FCCBEB-383D-4C9C-B920-CD6CBB68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C49:I65</xm:sqref>
        </x14:conditionalFormatting>
        <x14:conditionalFormatting xmlns:xm="http://schemas.microsoft.com/office/excel/2006/main">
          <x14:cfRule type="dataBar" id="{19A1D6EF-C5CF-4ACA-8F85-C345D7804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M49:S65</xm:sqref>
        </x14:conditionalFormatting>
        <x14:conditionalFormatting xmlns:xm="http://schemas.microsoft.com/office/excel/2006/main">
          <x14:cfRule type="dataBar" id="{77C04D67-77FD-492C-96DD-FC71ED33B0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W49:AC65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45B5-ED87-46D2-893D-D060A01F34A1}">
  <sheetPr codeName="工作表20"/>
  <dimension ref="B2:AL172"/>
  <sheetViews>
    <sheetView workbookViewId="0"/>
  </sheetViews>
  <sheetFormatPr defaultRowHeight="15.6"/>
  <cols>
    <col min="1" max="16384" width="8.88671875" style="40"/>
  </cols>
  <sheetData>
    <row r="2" spans="2:9">
      <c r="B2" s="40" t="s">
        <v>319</v>
      </c>
      <c r="C2" s="178" t="str">
        <f>"            ["&amp;_xlfn.TEXTJOIN(",	",,Multiplier_Weight_Newbie!L16:L80)&amp;"],"</f>
        <v xml:space="preserve">            [716089973,	150413198,	54248599,	17724287,	12618997,	14755671,	12270945,	1699777,	1372633,	1238230,	1113887,	6052235,	2902448,	2152521,	1770153,	0,	0,	0,	0,	0,	0,	0,	0,	0,	0,	0,	0,	0,	0,	0,	0,	0,	0,	0,	0,	0,	0,	0,	0,	0,	0,	0,	0,	0,	0,	0,	0,	0,	0,	0,	0,	0,	0,	0,	0,	0,	0,	0,	0,	0,	0,	0,	0,	0,	3576446],</v>
      </c>
    </row>
    <row r="3" spans="2:9">
      <c r="B3" s="40" t="s">
        <v>320</v>
      </c>
      <c r="C3" s="40" t="str">
        <f>C2</f>
        <v xml:space="preserve">            [716089973,	150413198,	54248599,	17724287,	12618997,	14755671,	12270945,	1699777,	1372633,	1238230,	1113887,	6052235,	2902448,	2152521,	1770153,	0,	0,	0,	0,	0,	0,	0,	0,	0,	0,	0,	0,	0,	0,	0,	0,	0,	0,	0,	0,	0,	0,	0,	0,	0,	0,	0,	0,	0,	0,	0,	0,	0,	0,	0,	0,	0,	0,	0,	0,	0,	0,	0,	0,	0,	0,	0,	0,	0,	3576446],</v>
      </c>
    </row>
    <row r="4" spans="2:9">
      <c r="B4" s="40" t="s">
        <v>321</v>
      </c>
      <c r="C4" s="178" t="str">
        <f>"            ["&amp;_xlfn.TEXTJOIN(",	",,Multiplier_Weight_Oldhand!L16:L80)&amp;"],"</f>
        <v xml:space="preserve">            [719471124,	151113333,	54501112,	17806789,	12677735,	14824355,	12328063,	1707689,	1379023,	1243993,	1119072,	5438967,	1070357,	790550,	650119,	560054,	58189,	43433,	38501,	61914,	50646,	45978,	307039,	23792,	235818,	40314,	27608,	21812,	22511,	117985,	0,	0,	0,	0,	0,	0,	0,	0,	0,	0,	0,	0,	0,	0,	0,	0,	0,	0,	0,	0,	0,	0,	0,	0,	0,	0,	0,	0,	0,	0,	0,	0,	0,	0,	2222125],</v>
      </c>
    </row>
    <row r="5" spans="2:9">
      <c r="B5" s="40" t="s">
        <v>322</v>
      </c>
      <c r="C5" s="40" t="str">
        <f>C4</f>
        <v xml:space="preserve">            [719471124,	151113333,	54501112,	17806789,	12677735,	14824355,	12328063,	1707689,	1379023,	1243993,	1119072,	5438967,	1070357,	790550,	650119,	560054,	58189,	43433,	38501,	61914,	50646,	45978,	307039,	23792,	235818,	40314,	27608,	21812,	22511,	117985,	0,	0,	0,	0,	0,	0,	0,	0,	0,	0,	0,	0,	0,	0,	0,	0,	0,	0,	0,	0,	0,	0,	0,	0,	0,	0,	0,	0,	0,	0,	0,	0,	0,	0,	2222125],</v>
      </c>
    </row>
    <row r="8" spans="2:9">
      <c r="B8" s="40">
        <v>0</v>
      </c>
      <c r="C8" s="175" t="s">
        <v>308</v>
      </c>
      <c r="H8" s="40">
        <v>0</v>
      </c>
      <c r="I8" s="175" t="s">
        <v>308</v>
      </c>
    </row>
    <row r="9" spans="2:9">
      <c r="B9" s="40">
        <v>0</v>
      </c>
      <c r="C9" s="175" t="s">
        <v>311</v>
      </c>
      <c r="H9" s="40">
        <v>0</v>
      </c>
      <c r="I9" s="175" t="s">
        <v>311</v>
      </c>
    </row>
    <row r="10" spans="2:9">
      <c r="B10" s="40">
        <v>0</v>
      </c>
      <c r="C10" s="175" t="s">
        <v>312</v>
      </c>
      <c r="H10" s="40">
        <v>0</v>
      </c>
      <c r="I10" s="175" t="s">
        <v>312</v>
      </c>
    </row>
    <row r="11" spans="2:9">
      <c r="B11" s="40">
        <v>0</v>
      </c>
      <c r="C11" s="176" t="str">
        <f>"               ""wheelLength"": "&amp;BG_Symbol!$C$16&amp;","</f>
        <v xml:space="preserve">               "wheelLength": 100,</v>
      </c>
      <c r="H11" s="40">
        <v>0</v>
      </c>
      <c r="I11" s="176" t="str">
        <f>"               ""wheelLength"": "&amp;BG_Symbol!$C$16&amp;","</f>
        <v xml:space="preserve">               "wheelLength": 100,</v>
      </c>
    </row>
    <row r="12" spans="2:9">
      <c r="B12" s="40">
        <v>0</v>
      </c>
      <c r="C12" s="176" t="str">
        <f>"               ""wheelData"": ["&amp;_xlfn.TEXTJOIN(",",,BG_Symbol!$S$4:$S$304)&amp;"]}"</f>
        <v xml:space="preserve">               "wheelData": [6,6,4,4,7,7,11,11,8,8,2,10,10,8,8,10,10,6,6,7,7,5,5,6,6,11,11,10,10,6,6,10,10,9,9,10,10,1,8,8,10,10,8,8,4,4,7,7,4,4,6,6,7,7,0,0,9,9,6,6,8,8,10,10,6,6,0,4,4,7,7,10,10,6,6,8,8,4,4,1,10,10,4,4,7,7,10,10,2,2,8,8,3,3,4,4,7,7,4,4]}</v>
      </c>
      <c r="H12" s="40">
        <v>0</v>
      </c>
      <c r="I12" s="176" t="str">
        <f ca="1">"               ""wheelData"": ["&amp;_xlfn.TEXTJOIN(",",,BG_Symbol!$Z$4:$Z$304)&amp;"]}"</f>
        <v xml:space="preserve">               "wheelData": [1,1,1,1,1,1,1,1,1,1,1,1,1,1,1,1,1,1,1,1,1,1,1,1,1,1,1,1,1,1,1,1,1,1,1,1,1,1,1,1,1,1,1,1,1,1,1,1,1,1,0,1,1,1,1,0,2,2,2,2,1,1,0,0,0,0,0,1,1,1,1,1,1,1,1,1,1,1,1,1,1,1,1,1,0,0,0,0,0,0,1,1,1,1,1,1,1,1,1,1]}</v>
      </c>
    </row>
    <row r="13" spans="2:9">
      <c r="B13" s="40">
        <v>0</v>
      </c>
      <c r="C13" s="175" t="s">
        <v>309</v>
      </c>
      <c r="H13" s="40">
        <v>0</v>
      </c>
      <c r="I13" s="175" t="s">
        <v>309</v>
      </c>
    </row>
    <row r="14" spans="2:9">
      <c r="B14" s="40">
        <v>0</v>
      </c>
      <c r="C14" s="175" t="s">
        <v>312</v>
      </c>
      <c r="H14" s="40">
        <v>0</v>
      </c>
      <c r="I14" s="175" t="s">
        <v>312</v>
      </c>
    </row>
    <row r="15" spans="2:9">
      <c r="B15" s="40">
        <v>0</v>
      </c>
      <c r="C15" s="176" t="str">
        <f>"               ""wheelLength"": "&amp;BG_Symbol!$D$16&amp;","</f>
        <v xml:space="preserve">               "wheelLength": 100,</v>
      </c>
      <c r="H15" s="40">
        <v>0</v>
      </c>
      <c r="I15" s="176" t="str">
        <f>"               ""wheelLength"": "&amp;BG_Symbol!$D$16&amp;","</f>
        <v xml:space="preserve">               "wheelLength": 100,</v>
      </c>
    </row>
    <row r="16" spans="2:9">
      <c r="B16" s="40">
        <v>0</v>
      </c>
      <c r="C16" s="176" t="str">
        <f>"               ""wheelData"": ["&amp;_xlfn.TEXTJOIN(",",,BG_Symbol!$T$4:$T$304)&amp;"]}"</f>
        <v xml:space="preserve">               "wheelData": [3,3,7,7,8,8,5,9,9,11,11,8,8,5,5,9,9,5,5,11,8,8,5,5,3,3,4,4,11,11,5,5,11,11,5,5,2,2,9,9,11,11,6,6,8,8,11,11,8,8,3,3,8,8,5,5,11,11,3,3,8,8,11,11,2,8,8,11,11,9,9,11,11,9,9,5,5,9,9,0,9,9,11,11,9,9,3,3,9,9,10,10,0,0,3,3,8,8,9,9]}</v>
      </c>
      <c r="H16" s="40">
        <v>0</v>
      </c>
      <c r="I16" s="176" t="str">
        <f ca="1">"               ""wheelData"": ["&amp;_xlfn.TEXTJOIN(",",,BG_Symbol!$AA$4:$AA$304)&amp;"]}"</f>
        <v xml:space="preserve">               "wheelData": [1,1,1,1,1,1,1,1,1,1,1,1,1,1,1,1,1,1,1,1,1,1,1,1,1,1,1,1,1,1,1,1,0,0,0,0,0,0,1,1,1,1,1,1,1,1,1,1,1,1,1,1,1,1,1,1,1,1,1,1,1,1,1,1,1,1,1,1,1,1,1,1,1,1,1,0,0,0,0,0,1,1,1,1,1,1,1,1,0,0,1,1,0,0,2,2,2,2,1,1]}</v>
      </c>
    </row>
    <row r="17" spans="2:9">
      <c r="B17" s="40">
        <v>0</v>
      </c>
      <c r="C17" s="175" t="s">
        <v>309</v>
      </c>
      <c r="H17" s="40">
        <v>0</v>
      </c>
      <c r="I17" s="175" t="s">
        <v>309</v>
      </c>
    </row>
    <row r="18" spans="2:9">
      <c r="B18" s="40">
        <v>0</v>
      </c>
      <c r="C18" s="175" t="s">
        <v>312</v>
      </c>
      <c r="H18" s="40">
        <v>0</v>
      </c>
      <c r="I18" s="175" t="s">
        <v>312</v>
      </c>
    </row>
    <row r="19" spans="2:9">
      <c r="B19" s="40">
        <v>0</v>
      </c>
      <c r="C19" s="176" t="str">
        <f>"               ""wheelLength"": "&amp;BG_Symbol!$E$16&amp;","</f>
        <v xml:space="preserve">               "wheelLength": 100,</v>
      </c>
      <c r="H19" s="40">
        <v>0</v>
      </c>
      <c r="I19" s="176" t="str">
        <f>"               ""wheelLength"": "&amp;BG_Symbol!$E$16&amp;","</f>
        <v xml:space="preserve">               "wheelLength": 100,</v>
      </c>
    </row>
    <row r="20" spans="2:9">
      <c r="B20" s="40">
        <v>0</v>
      </c>
      <c r="C20" s="176" t="str">
        <f>"               ""wheelData"": ["&amp;_xlfn.TEXTJOIN(",",,BG_Symbol!$U$4:$U$304)&amp;"]}"</f>
        <v xml:space="preserve">               "wheelData": [7,7,6,7,7,5,5,10,10,2,2,9,9,11,11,6,6,5,5,6,6,0,0,6,6,10,10,7,7,9,9,7,7,5,5,11,11,6,6,4,4,10,10,2,10,10,11,11,10,10,9,9,6,6,9,7,7,4,4,11,11,4,4,9,9,7,7,10,10,3,3,11,11,7,7,4,4,0,6,6,7,7,10,10,7,7,4,4,9,9,4,4,7,7,10,10,7,7,8,8]}</v>
      </c>
      <c r="H20" s="40">
        <v>0</v>
      </c>
      <c r="I20" s="176" t="str">
        <f ca="1">"               ""wheelData"": ["&amp;_xlfn.TEXTJOIN(",",,BG_Symbol!$AB$4:$AB$304)&amp;"]}"</f>
        <v xml:space="preserve">               "wheelData": [1,1,1,1,1,0,0,0,0,0,0,1,1,1,1,1,1,0,1,1,1,1,0,2,2,2,2,1,1,1,1,1,1,1,1,1,1,1,1,1,1,1,1,1,1,1,1,1,1,1,1,1,1,1,1,1,1,1,1,1,1,1,1,1,1,1,1,1,1,1,1,1,1,0,0,0,0,0,1,1,1,1,1,1,1,1,1,1,1,1,1,1,1,1,1,1,1,1,1,1]}</v>
      </c>
    </row>
    <row r="21" spans="2:9">
      <c r="B21" s="40">
        <v>0</v>
      </c>
      <c r="C21" s="175" t="s">
        <v>309</v>
      </c>
      <c r="H21" s="40">
        <v>0</v>
      </c>
      <c r="I21" s="175" t="s">
        <v>309</v>
      </c>
    </row>
    <row r="22" spans="2:9">
      <c r="B22" s="40">
        <v>0</v>
      </c>
      <c r="C22" s="175" t="s">
        <v>312</v>
      </c>
      <c r="H22" s="40">
        <v>0</v>
      </c>
      <c r="I22" s="175" t="s">
        <v>312</v>
      </c>
    </row>
    <row r="23" spans="2:9">
      <c r="B23" s="40">
        <v>0</v>
      </c>
      <c r="C23" s="176" t="str">
        <f>"               ""wheelLength"": "&amp;BG_Symbol!$F$16&amp;","</f>
        <v xml:space="preserve">               "wheelLength": 100,</v>
      </c>
      <c r="H23" s="40">
        <v>0</v>
      </c>
      <c r="I23" s="176" t="str">
        <f>"               ""wheelLength"": "&amp;BG_Symbol!$F$16&amp;","</f>
        <v xml:space="preserve">               "wheelLength": 100,</v>
      </c>
    </row>
    <row r="24" spans="2:9">
      <c r="B24" s="40">
        <v>0</v>
      </c>
      <c r="C24" s="176" t="str">
        <f>"               ""wheelData"": ["&amp;_xlfn.TEXTJOIN(",",,BG_Symbol!$V$4:$V$304)&amp;"]}"</f>
        <v xml:space="preserve">               "wheelData": [9,9,3,3,9,9,11,11,3,3,11,11,7,7,11,11,4,4,11,11,4,4,11,11,2,7,7,11,11,7,7,3,3,4,4,2,2,10,10,11,11,5,5,4,4,0,0,11,11,9,9,11,11,4,4,3,3,6,6,3,3,7,7,11,11,7,7,1,7,7,9,9,7,7,9,9,8,8,9,9,7,7,9,9,0,7,7,9,9,11,11,11,11,1,3,3,9,9,11,11]}</v>
      </c>
      <c r="H24" s="40">
        <v>0</v>
      </c>
      <c r="I24" s="176" t="str">
        <f ca="1">"               ""wheelData"": ["&amp;_xlfn.TEXTJOIN(",",,BG_Symbol!$AC$4:$AC$304)&amp;"]}"</f>
        <v xml:space="preserve">               "wheelData": [1,1,1,1,1,1,1,1,1,1,1,1,1,1,1,1,1,1,1,1,1,1,1,1,1,1,1,1,1,1,1,0,0,0,0,0,0,1,1,1,1,0,0,1,1,0,0,2,2,2,2,1,1,1,1,1,1,1,1,1,1,1,1,1,1,1,1,1,1,1,1,1,1,1,1,1,1,1,1,1,0,0,0,0,0,1,1,1,1,1,1,1,1,1,1,1,1,1,1,1]}</v>
      </c>
    </row>
    <row r="25" spans="2:9">
      <c r="B25" s="40">
        <v>0</v>
      </c>
      <c r="C25" s="175" t="s">
        <v>309</v>
      </c>
      <c r="H25" s="40">
        <v>0</v>
      </c>
      <c r="I25" s="175" t="s">
        <v>309</v>
      </c>
    </row>
    <row r="26" spans="2:9">
      <c r="B26" s="40">
        <v>0</v>
      </c>
      <c r="C26" s="175" t="s">
        <v>312</v>
      </c>
      <c r="H26" s="40">
        <v>0</v>
      </c>
      <c r="I26" s="175" t="s">
        <v>312</v>
      </c>
    </row>
    <row r="27" spans="2:9">
      <c r="B27" s="40">
        <v>0</v>
      </c>
      <c r="C27" s="176" t="str">
        <f>"               ""wheelLength"": "&amp;BG_Symbol!$G$16&amp;","</f>
        <v xml:space="preserve">               "wheelLength": 100,</v>
      </c>
      <c r="H27" s="40">
        <v>0</v>
      </c>
      <c r="I27" s="176" t="str">
        <f>"               ""wheelLength"": "&amp;BG_Symbol!$G$16&amp;","</f>
        <v xml:space="preserve">               "wheelLength": 100,</v>
      </c>
    </row>
    <row r="28" spans="2:9">
      <c r="B28" s="40">
        <v>0</v>
      </c>
      <c r="C28" s="176" t="str">
        <f>"               ""wheelData"": ["&amp;_xlfn.TEXTJOIN(",",,BG_Symbol!$W$4:$W$304)&amp;"]}"</f>
        <v xml:space="preserve">               "wheelData": [6,6,2,11,11,10,10,3,3,11,11,5,5,10,10,0,0,11,11,5,5,1,8,8,10,10,11,11,10,10,3,3,1,10,10,11,11,6,6,10,10,11,11,10,10,2,2,8,8,4,4,10,10,8,8,5,5,8,8,10,10,11,11,8,8,9,9,5,5,11,11,10,10,8,8,5,5,10,10,8,8,7,7,5,5,4,4,11,11,8,8,0,8,8,11,11,5,5,8,8]}</v>
      </c>
      <c r="H28" s="40">
        <v>0</v>
      </c>
      <c r="I28" s="176" t="str">
        <f ca="1">"               ""wheelData"": ["&amp;_xlfn.TEXTJOIN(",",,BG_Symbol!$AD$4:$AD$304)&amp;"]}"</f>
        <v xml:space="preserve">               "wheelData": [1,1,1,1,1,1,1,1,1,1,1,0,1,1,1,1,0,2,2,2,2,1,1,1,1,1,1,1,1,1,1,1,1,1,1,1,1,1,1,1,1,0,0,0,0,0,0,1,1,1,1,1,1,1,1,1,1,1,1,1,1,1,1,1,1,1,1,1,1,1,1,1,1,1,1,1,1,1,1,1,1,1,1,1,1,1,1,0,0,0,0,0,1,1,1,1,1,1,1,1]}</v>
      </c>
    </row>
    <row r="29" spans="2:9">
      <c r="B29" s="40">
        <v>0</v>
      </c>
      <c r="C29" s="175" t="s">
        <v>309</v>
      </c>
      <c r="H29" s="40">
        <v>0</v>
      </c>
      <c r="I29" s="175" t="s">
        <v>309</v>
      </c>
    </row>
    <row r="30" spans="2:9">
      <c r="B30" s="40">
        <v>0</v>
      </c>
      <c r="C30" s="175" t="s">
        <v>312</v>
      </c>
      <c r="H30" s="40">
        <v>0</v>
      </c>
      <c r="I30" s="175" t="s">
        <v>312</v>
      </c>
    </row>
    <row r="31" spans="2:9">
      <c r="B31" s="40">
        <v>0</v>
      </c>
      <c r="C31" s="176" t="str">
        <f>"               ""wheelLength"": "&amp;BG_Symbol!$H$16&amp;","</f>
        <v xml:space="preserve">               "wheelLength": 100,</v>
      </c>
      <c r="H31" s="40">
        <v>0</v>
      </c>
      <c r="I31" s="176" t="str">
        <f>"               ""wheelLength"": "&amp;BG_Symbol!$H$16&amp;","</f>
        <v xml:space="preserve">               "wheelLength": 100,</v>
      </c>
    </row>
    <row r="32" spans="2:9">
      <c r="B32" s="40">
        <v>0</v>
      </c>
      <c r="C32" s="176" t="str">
        <f>"               ""wheelData"": ["&amp;_xlfn.TEXTJOIN(",",,BG_Symbol!$X$4:$X$304)&amp;"]}"</f>
        <v xml:space="preserve">               "wheelData": [11,11,9,9,11,11,3,3,11,11,9,9,11,11,3,3,11,2,9,9,6,6,11,11,3,9,9,11,11,6,6,9,9,6,6,9,9,3,3,6,6,3,3,6,6,3,3,0,7,7,9,9,3,3,9,9,0,0,11,11,9,9,11,11,3,3,2,2,9,9,7,7,8,8,9,9,6,6,8,8,11,6,6,11,5,5,9,9,11,11,6,6,11,11,4,4,11,11,10,10]}</v>
      </c>
      <c r="H32" s="40">
        <v>0</v>
      </c>
      <c r="I32" s="176" t="str">
        <f ca="1">"               ""wheelData"": ["&amp;_xlfn.TEXTJOIN(",",,BG_Symbol!$AE$4:$AE$304)&amp;"]}"</f>
        <v xml:space="preserve">               "wheelData": [1,1,1,1,1,1,1,1,1,1,1,1,1,1,1,1,1,1,1,1,1,1,1,1,1,1,1,1,1,1,1,1,1,1,1,1,1,1,1,1,1,1,1,0,0,0,0,0,1,1,1,1,0,0,1,1,0,0,2,2,2,2,0,0,0,0,0,0,1,1,1,1,1,1,1,1,1,1,1,1,1,1,1,1,1,1,1,1,1,1,1,1,1,1,1,1,1,1,1,1]}</v>
      </c>
    </row>
    <row r="33" spans="2:9">
      <c r="B33" s="40">
        <v>0</v>
      </c>
      <c r="C33" s="175" t="s">
        <v>310</v>
      </c>
      <c r="H33" s="40">
        <v>0</v>
      </c>
      <c r="I33" s="175" t="s">
        <v>310</v>
      </c>
    </row>
    <row r="34" spans="2:9">
      <c r="B34" s="40" cm="1">
        <f t="array" ref="B34:B59">B8:B33+1</f>
        <v>1</v>
      </c>
      <c r="C34" s="175" t="s">
        <v>308</v>
      </c>
      <c r="H34" s="40" cm="1">
        <f t="array" ref="H34:H59">H8:H33+1</f>
        <v>1</v>
      </c>
      <c r="I34" s="175" t="s">
        <v>308</v>
      </c>
    </row>
    <row r="35" spans="2:9">
      <c r="B35" s="40">
        <v>1</v>
      </c>
      <c r="C35" s="175" t="s">
        <v>311</v>
      </c>
      <c r="H35" s="40">
        <v>1</v>
      </c>
      <c r="I35" s="175" t="s">
        <v>311</v>
      </c>
    </row>
    <row r="36" spans="2:9">
      <c r="B36" s="40">
        <v>1</v>
      </c>
      <c r="C36" s="175" t="s">
        <v>312</v>
      </c>
      <c r="H36" s="40">
        <v>1</v>
      </c>
      <c r="I36" s="175" t="s">
        <v>312</v>
      </c>
    </row>
    <row r="37" spans="2:9">
      <c r="B37" s="40">
        <v>1</v>
      </c>
      <c r="C37" s="176" t="str">
        <f>"               ""wheelLength"": "&amp;'BG_Symbol (2)'!$C$16&amp;","</f>
        <v xml:space="preserve">               "wheelLength": 104,</v>
      </c>
      <c r="H37" s="40">
        <v>1</v>
      </c>
      <c r="I37" s="176" t="str">
        <f>"               ""wheelLength"": "&amp;'BG_Symbol (2)'!$C$16&amp;","</f>
        <v xml:space="preserve">               "wheelLength": 104,</v>
      </c>
    </row>
    <row r="38" spans="2:9">
      <c r="B38" s="40">
        <v>1</v>
      </c>
      <c r="C38" s="176" t="str">
        <f>"               ""wheelData"": ["&amp;_xlfn.TEXTJOIN(",",,'BG_Symbol (2)'!$S$4:$S$304)&amp;"]}"</f>
        <v xml:space="preserve">               "wheelData": [3,3,6,6,9,9,6,6,8,8,11,11,6,6,7,7,3,3,8,8,3,3,11,11,7,7,11,11,6,6,11,11,10,10,9,9,10,10,11,11,8,8,10,10,9,9,10,10,11,11,7,7,10,10,4,4,9,9,3,3,9,9,3,3,6,6,8,8,10,10,9,9,10,10,6,6,9,9,10,10,6,6,9,9,6,6,9,9,3,3,6,6,9,9,6,6,9,9,3,3,6,6,9,9]}</v>
      </c>
      <c r="H38" s="40">
        <v>1</v>
      </c>
      <c r="I38" s="176" t="str">
        <f>"               ""wheelData"": ["&amp;_xlfn.TEXTJOIN(",",,'BG_Symbol (2)'!$Z$4:$Z$304)&amp;"]}"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39" spans="2:9">
      <c r="B39" s="40">
        <v>1</v>
      </c>
      <c r="C39" s="175" t="s">
        <v>309</v>
      </c>
      <c r="H39" s="40">
        <v>1</v>
      </c>
      <c r="I39" s="175" t="s">
        <v>309</v>
      </c>
    </row>
    <row r="40" spans="2:9">
      <c r="B40" s="40">
        <v>1</v>
      </c>
      <c r="C40" s="175" t="s">
        <v>312</v>
      </c>
      <c r="H40" s="40">
        <v>1</v>
      </c>
      <c r="I40" s="175" t="s">
        <v>312</v>
      </c>
    </row>
    <row r="41" spans="2:9">
      <c r="B41" s="40">
        <v>1</v>
      </c>
      <c r="C41" s="176" t="str">
        <f>"               ""wheelLength"": "&amp;'BG_Symbol (2)'!$D$16&amp;","</f>
        <v xml:space="preserve">               "wheelLength": 104,</v>
      </c>
      <c r="H41" s="40">
        <v>1</v>
      </c>
      <c r="I41" s="176" t="str">
        <f>"               ""wheelLength"": "&amp;'BG_Symbol (2)'!$D$16&amp;","</f>
        <v xml:space="preserve">               "wheelLength": 104,</v>
      </c>
    </row>
    <row r="42" spans="2:9">
      <c r="B42" s="40">
        <v>1</v>
      </c>
      <c r="C42" s="176" t="str">
        <f>"               ""wheelData"": ["&amp;_xlfn.TEXTJOIN(",",,'BG_Symbol (2)'!$T$4:$T$304)&amp;"]}"</f>
        <v xml:space="preserve">               "wheelData": [4,4,9,9,10,10,7,7,9,9,10,10,7,7,9,9,10,10,9,9,7,7,10,10,9,9,7,7,9,9,10,10,4,4,7,7,10,10,4,4,7,7,11,11,4,4,7,7,10,10,7,7,4,4,7,7,10,10,4,4,7,7,10,10,4,4,7,7,10,10,4,4,7,7,10,10,3,3,4,4,7,7,10,10,4,4,7,7,8,8,10,10,7,7,10,10,4,4,7,7,9,9,7,7]}</v>
      </c>
      <c r="H42" s="40">
        <v>1</v>
      </c>
      <c r="I42" s="176" t="str">
        <f>"               ""wheelData"": ["&amp;_xlfn.TEXTJOIN(",",,'BG_Symbol (2)'!$AA$4:$AA$304)&amp;"]}"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43" spans="2:9">
      <c r="B43" s="40">
        <v>1</v>
      </c>
      <c r="C43" s="175" t="s">
        <v>309</v>
      </c>
      <c r="H43" s="40">
        <v>1</v>
      </c>
      <c r="I43" s="175" t="s">
        <v>309</v>
      </c>
    </row>
    <row r="44" spans="2:9">
      <c r="B44" s="40">
        <v>1</v>
      </c>
      <c r="C44" s="175" t="s">
        <v>312</v>
      </c>
      <c r="H44" s="40">
        <v>1</v>
      </c>
      <c r="I44" s="175" t="s">
        <v>312</v>
      </c>
    </row>
    <row r="45" spans="2:9">
      <c r="B45" s="40">
        <v>1</v>
      </c>
      <c r="C45" s="176" t="str">
        <f>"               ""wheelLength"": "&amp;'BG_Symbol (2)'!$E$16&amp;","</f>
        <v xml:space="preserve">               "wheelLength": 104,</v>
      </c>
      <c r="H45" s="40">
        <v>1</v>
      </c>
      <c r="I45" s="176" t="str">
        <f>"               ""wheelLength"": "&amp;'BG_Symbol (2)'!$E$16&amp;","</f>
        <v xml:space="preserve">               "wheelLength": 104,</v>
      </c>
    </row>
    <row r="46" spans="2:9">
      <c r="B46" s="40">
        <v>1</v>
      </c>
      <c r="C46" s="176" t="str">
        <f>"               ""wheelData"": ["&amp;_xlfn.TEXTJOIN(",",,'BG_Symbol (2)'!$U$4:$U$304)&amp;"]}"</f>
        <v xml:space="preserve">               "wheelData": [5,5,8,8,11,11,5,5,8,8,11,11,5,5,8,8,9,9,5,5,11,11,10,10,3,3,6,6,10,10,11,11,5,5,8,8,11,11,5,5,8,8,9,9,7,7,11,11,9,9,8,8,5,5,8,8,11,11,5,5,8,8,11,11,5,5,8,8,11,11,5,5,11,11,8,8,11,11,5,5,8,8,11,11,10,10,8,8,11,11,5,5,8,8,7,7,8,8,11,11,8,8,11,11]}</v>
      </c>
      <c r="H46" s="40">
        <v>1</v>
      </c>
      <c r="I46" s="176" t="str">
        <f>"               ""wheelData"": ["&amp;_xlfn.TEXTJOIN(",",,'BG_Symbol (2)'!$AB$4:$AB$304)&amp;"]}"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47" spans="2:9">
      <c r="B47" s="40">
        <v>1</v>
      </c>
      <c r="C47" s="175" t="s">
        <v>309</v>
      </c>
      <c r="H47" s="40">
        <v>1</v>
      </c>
      <c r="I47" s="175" t="s">
        <v>309</v>
      </c>
    </row>
    <row r="48" spans="2:9">
      <c r="B48" s="40">
        <v>1</v>
      </c>
      <c r="C48" s="175" t="s">
        <v>312</v>
      </c>
      <c r="H48" s="40">
        <v>1</v>
      </c>
      <c r="I48" s="175" t="s">
        <v>312</v>
      </c>
    </row>
    <row r="49" spans="2:9">
      <c r="B49" s="40">
        <v>1</v>
      </c>
      <c r="C49" s="176" t="str">
        <f>"               ""wheelLength"": "&amp;'BG_Symbol (2)'!$F$16&amp;","</f>
        <v xml:space="preserve">               "wheelLength": 104,</v>
      </c>
      <c r="H49" s="40">
        <v>1</v>
      </c>
      <c r="I49" s="176" t="str">
        <f>"               ""wheelLength"": "&amp;'BG_Symbol (2)'!$F$16&amp;","</f>
        <v xml:space="preserve">               "wheelLength": 104,</v>
      </c>
    </row>
    <row r="50" spans="2:9">
      <c r="B50" s="40">
        <v>1</v>
      </c>
      <c r="C50" s="176" t="str">
        <f>"               ""wheelData"": ["&amp;_xlfn.TEXTJOIN(",",,'BG_Symbol (2)'!$V$4:$V$304)&amp;"]}"</f>
        <v xml:space="preserve">               "wheelData": [3,3,10,10,9,9,11,11,9,9,11,11,10,10,11,11,10,10,11,11,3,3,10,10,11,11,3,3,10,10,9,9,11,11,9,9,11,11,10,10,11,11,10,10,9,9,11,11,4,4,9,9,3,3,6,6,9,9,11,11,9,9,3,3,10,10,9,9,6,6,9,9,10,10,6,6,9,9,3,3,10,10,9,9,4,4,9,9,3,3,10,10,9,9,11,11,9,9,3,3,6,6,9,9]}</v>
      </c>
      <c r="H50" s="40">
        <v>1</v>
      </c>
      <c r="I50" s="176" t="str">
        <f>"               ""wheelData"": ["&amp;_xlfn.TEXTJOIN(",",,'BG_Symbol (2)'!$AC$4:$AC$304)&amp;"]}"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51" spans="2:9">
      <c r="B51" s="40">
        <v>1</v>
      </c>
      <c r="C51" s="175" t="s">
        <v>309</v>
      </c>
      <c r="H51" s="40">
        <v>1</v>
      </c>
      <c r="I51" s="175" t="s">
        <v>309</v>
      </c>
    </row>
    <row r="52" spans="2:9">
      <c r="B52" s="40">
        <v>1</v>
      </c>
      <c r="C52" s="175" t="s">
        <v>312</v>
      </c>
      <c r="H52" s="40">
        <v>1</v>
      </c>
      <c r="I52" s="175" t="s">
        <v>312</v>
      </c>
    </row>
    <row r="53" spans="2:9">
      <c r="B53" s="40">
        <v>1</v>
      </c>
      <c r="C53" s="176" t="str">
        <f>"               ""wheelLength"": "&amp;'BG_Symbol (2)'!$G$16&amp;","</f>
        <v xml:space="preserve">               "wheelLength": 104,</v>
      </c>
      <c r="H53" s="40">
        <v>1</v>
      </c>
      <c r="I53" s="176" t="str">
        <f>"               ""wheelLength"": "&amp;'BG_Symbol (2)'!$G$16&amp;","</f>
        <v xml:space="preserve">               "wheelLength": 104,</v>
      </c>
    </row>
    <row r="54" spans="2:9">
      <c r="B54" s="40">
        <v>1</v>
      </c>
      <c r="C54" s="176" t="str">
        <f>"               ""wheelData"": ["&amp;_xlfn.TEXTJOIN(",",,'BG_Symbol (2)'!$W$4:$W$304)&amp;"]}"</f>
        <v xml:space="preserve">               "wheelData": [9,9,7,7,10,10,11,11,10,10,3,3,7,7,9,9,10,10,9,9,7,7,10,10,9,9,7,7,9,9,10,10,3,3,7,7,10,10,11,11,7,7,10,10,8,8,7,7,10,10,7,7,10,10,7,7,10,10,8,8,7,7,10,10,8,8,7,7,3,3,4,4,7,7,10,10,3,3,4,4,7,7,10,10,4,4,7,7,10,10,3,3,7,7,10,10,4,4,7,7,10,10,7,7]}</v>
      </c>
      <c r="H54" s="40">
        <v>1</v>
      </c>
      <c r="I54" s="176" t="str">
        <f>"               ""wheelData"": ["&amp;_xlfn.TEXTJOIN(",",,'BG_Symbol (2)'!$AD$4:$AD$304)&amp;"]}"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55" spans="2:9">
      <c r="B55" s="40">
        <v>1</v>
      </c>
      <c r="C55" s="175" t="s">
        <v>309</v>
      </c>
      <c r="H55" s="40">
        <v>1</v>
      </c>
      <c r="I55" s="175" t="s">
        <v>309</v>
      </c>
    </row>
    <row r="56" spans="2:9">
      <c r="B56" s="40">
        <v>1</v>
      </c>
      <c r="C56" s="175" t="s">
        <v>312</v>
      </c>
      <c r="H56" s="40">
        <v>1</v>
      </c>
      <c r="I56" s="175" t="s">
        <v>312</v>
      </c>
    </row>
    <row r="57" spans="2:9">
      <c r="B57" s="40">
        <v>1</v>
      </c>
      <c r="C57" s="176" t="str">
        <f>"               ""wheelLength"": "&amp;'BG_Symbol (2)'!$H$16&amp;","</f>
        <v xml:space="preserve">               "wheelLength": 104,</v>
      </c>
      <c r="H57" s="40">
        <v>1</v>
      </c>
      <c r="I57" s="176" t="str">
        <f>"               ""wheelLength"": "&amp;'BG_Symbol (2)'!$H$16&amp;","</f>
        <v xml:space="preserve">               "wheelLength": 104,</v>
      </c>
    </row>
    <row r="58" spans="2:9">
      <c r="B58" s="40">
        <v>1</v>
      </c>
      <c r="C58" s="176" t="str">
        <f>"               ""wheelData"": ["&amp;_xlfn.TEXTJOIN(",",,'BG_Symbol (2)'!$X$4:$X$304)&amp;"]}"</f>
        <v xml:space="preserve">               "wheelData": [5,5,8,8,11,11,5,5,8,8,11,11,5,5,8,8,11,11,5,5,11,11,8,8,11,11,5,5,8,8,11,11,5,5,8,8,11,11,5,5,8,8,11,11,5,5,11,11,8,8,11,11,5,5,8,8,11,11,5,5,8,8,11,11,9,9,8,8,11,11,5,5,11,11,8,8,11,11,5,5,8,8,11,11,5,5,8,8,11,11,5,5,10,10,11,11,5,5,11,11,8,8,11,11]}</v>
      </c>
      <c r="H58" s="40">
        <v>1</v>
      </c>
      <c r="I58" s="176" t="str">
        <f>"               ""wheelData"": ["&amp;_xlfn.TEXTJOIN(",",,'BG_Symbol (2)'!$AE$4:$AE$304)&amp;"]}"</f>
        <v xml:space="preserve">               "wheelData": [2,2,2,2,2,2,2,2,2,2,2,2,2,2,2,2,2,2,2,2,2,2,2,2,2,2,2,2,2,2,2,2,2,2,2,2,2,2,2,2,2,2,2,2,2,2,2,2,2,1,1,1,1,1,2,2,2,2,2,2,2,2,2,2,2,2,2,2,2,2,2,2,2,2,2,2,2,2,2,2,2,2,2,2,2,2,2,2,2,2,2,2,2,2,2,2,2,2,2,2,2,2,2,2,2,2,2,2]}</v>
      </c>
    </row>
    <row r="59" spans="2:9">
      <c r="B59" s="40">
        <v>1</v>
      </c>
      <c r="C59" s="175" t="s">
        <v>310</v>
      </c>
      <c r="H59" s="40">
        <v>1</v>
      </c>
      <c r="I59" s="175" t="s">
        <v>310</v>
      </c>
    </row>
    <row r="60" spans="2:9">
      <c r="B60" s="40" cm="1">
        <f t="array" ref="B60:B85">B34:B59+1</f>
        <v>2</v>
      </c>
      <c r="C60" s="175" t="s">
        <v>308</v>
      </c>
      <c r="H60" s="40" cm="1">
        <f t="array" ref="H60:H85">H34:H59+1</f>
        <v>2</v>
      </c>
      <c r="I60" s="175" t="s">
        <v>308</v>
      </c>
    </row>
    <row r="61" spans="2:9">
      <c r="B61" s="40">
        <v>2</v>
      </c>
      <c r="C61" s="175" t="s">
        <v>311</v>
      </c>
      <c r="H61" s="40">
        <v>2</v>
      </c>
      <c r="I61" s="175" t="s">
        <v>311</v>
      </c>
    </row>
    <row r="62" spans="2:9">
      <c r="B62" s="40">
        <v>2</v>
      </c>
      <c r="C62" s="175" t="s">
        <v>312</v>
      </c>
      <c r="H62" s="40">
        <v>2</v>
      </c>
      <c r="I62" s="175" t="s">
        <v>312</v>
      </c>
    </row>
    <row r="63" spans="2:9">
      <c r="B63" s="40">
        <v>2</v>
      </c>
      <c r="C63" s="176" t="str">
        <f>"               ""wheelLength"": "&amp;'BG_Symbol (3)'!$C$16&amp;","</f>
        <v xml:space="preserve">               "wheelLength": 100,</v>
      </c>
      <c r="H63" s="40">
        <v>2</v>
      </c>
      <c r="I63" s="176" t="str">
        <f>"               ""wheelLength"": "&amp;'BG_Symbol (3)'!$C$16&amp;","</f>
        <v xml:space="preserve">               "wheelLength": 100,</v>
      </c>
    </row>
    <row r="64" spans="2:9">
      <c r="B64" s="40">
        <v>2</v>
      </c>
      <c r="C64" s="176" t="str">
        <f>"               ""wheelData"": ["&amp;_xlfn.TEXTJOIN(",",,'BG_Symbol (3)'!$S$4:$S$304)&amp;"]}"</f>
        <v xml:space="preserve">               "wheelData": [8,8,11,11,8,8,10,10,1,9,9,11,11,4,4,1,6,6,10,10,11,11,5,5,7,7,8,8,7,7,5,5,10,10,7,7,8,8,7,7,10,10,6,6,10,10,11,11,5,5,10,10,9,9,11,11,4,4,10,10,6,6,10,10,11,11,5,5,1,7,7,9,9,11,11,4,4,8,8,1,9,9,11,11,4,4,1,7,7,8,8,3,3,4,9,9,11,11,4,4]}</v>
      </c>
      <c r="H64" s="40">
        <v>2</v>
      </c>
      <c r="I64" s="176" t="str">
        <f ca="1">"               ""wheelData"": ["&amp;_xlfn.TEXTJOIN(",",,'BG_Symbol (3)'!$Z$4:$Z$304)&amp;"]}"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65" spans="2:9">
      <c r="B65" s="40">
        <v>2</v>
      </c>
      <c r="C65" s="175" t="s">
        <v>309</v>
      </c>
      <c r="H65" s="40">
        <v>2</v>
      </c>
      <c r="I65" s="175" t="s">
        <v>309</v>
      </c>
    </row>
    <row r="66" spans="2:9">
      <c r="B66" s="40">
        <v>2</v>
      </c>
      <c r="C66" s="175" t="s">
        <v>312</v>
      </c>
      <c r="H66" s="40">
        <v>2</v>
      </c>
      <c r="I66" s="175" t="s">
        <v>312</v>
      </c>
    </row>
    <row r="67" spans="2:9">
      <c r="B67" s="40">
        <v>2</v>
      </c>
      <c r="C67" s="176" t="str">
        <f>"               ""wheelLength"": "&amp;'BG_Symbol (3)'!$D$16&amp;","</f>
        <v xml:space="preserve">               "wheelLength": 100,</v>
      </c>
      <c r="H67" s="40">
        <v>2</v>
      </c>
      <c r="I67" s="176" t="str">
        <f>"               ""wheelLength"": "&amp;'BG_Symbol (3)'!$D$16&amp;","</f>
        <v xml:space="preserve">               "wheelLength": 100,</v>
      </c>
    </row>
    <row r="68" spans="2:9">
      <c r="B68" s="40">
        <v>2</v>
      </c>
      <c r="C68" s="176" t="str">
        <f>"               ""wheelData"": ["&amp;_xlfn.TEXTJOIN(",",,'BG_Symbol (3)'!$T$4:$T$304)&amp;"]}"</f>
        <v xml:space="preserve">               "wheelData": [7,7,8,8,3,3,9,9,11,11,6,6,10,10,11,11,1,5,5,7,7,9,9,6,6,10,10,11,11,5,5,1,9,9,10,10,11,11,10,10,1,10,10,6,6,9,9,1,9,9,7,7,8,8,3,3,9,9,10,10,6,6,11,11,5,11,11,7,7,8,8,3,3,9,9,7,7,8,8,3,3,1,6,6,8,8,7,7,8,8,3,3,9,9,11,11,4,4,6,6]}</v>
      </c>
      <c r="H68" s="40">
        <v>2</v>
      </c>
      <c r="I68" s="176" t="str">
        <f ca="1">"               ""wheelData"": ["&amp;_xlfn.TEXTJOIN(",",,'BG_Symbol (3)'!$AA$4:$AA$304)&amp;"]}"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69" spans="2:9">
      <c r="B69" s="40">
        <v>2</v>
      </c>
      <c r="C69" s="175" t="s">
        <v>309</v>
      </c>
      <c r="H69" s="40">
        <v>2</v>
      </c>
      <c r="I69" s="175" t="s">
        <v>309</v>
      </c>
    </row>
    <row r="70" spans="2:9">
      <c r="B70" s="40">
        <v>2</v>
      </c>
      <c r="C70" s="175" t="s">
        <v>312</v>
      </c>
      <c r="H70" s="40">
        <v>2</v>
      </c>
      <c r="I70" s="175" t="s">
        <v>312</v>
      </c>
    </row>
    <row r="71" spans="2:9">
      <c r="B71" s="40">
        <v>2</v>
      </c>
      <c r="C71" s="176" t="str">
        <f>"               ""wheelLength"": "&amp;'BG_Symbol (3)'!$E$16&amp;","</f>
        <v xml:space="preserve">               "wheelLength": 100,</v>
      </c>
      <c r="H71" s="40">
        <v>2</v>
      </c>
      <c r="I71" s="176" t="str">
        <f>"               ""wheelLength"": "&amp;'BG_Symbol (3)'!$E$16&amp;","</f>
        <v xml:space="preserve">               "wheelLength": 100,</v>
      </c>
    </row>
    <row r="72" spans="2:9">
      <c r="B72" s="40">
        <v>2</v>
      </c>
      <c r="C72" s="176" t="str">
        <f>"               ""wheelData"": ["&amp;_xlfn.TEXTJOIN(",",,'BG_Symbol (3)'!$U$4:$U$304)&amp;"]}"</f>
        <v xml:space="preserve">               "wheelData": [8,8,6,6,10,10,1,9,9,11,11,4,4,1,8,8,5,5,10,10,5,5,6,6,10,10,11,11,5,5,7,7,8,8,9,9,11,11,4,4,7,7,10,10,1,6,6,7,7,6,6,10,10,11,11,5,5,9,9,11,11,4,4,10,10,8,8,9,9,11,11,4,4,10,10,1,7,7,8,8,3,3,1,7,7,8,8,3,3,6,6,8,8,6,6,7,7,6,6,3]}</v>
      </c>
      <c r="H72" s="40">
        <v>2</v>
      </c>
      <c r="I72" s="176" t="str">
        <f ca="1">"               ""wheelData"": ["&amp;_xlfn.TEXTJOIN(",",,'BG_Symbol (3)'!$AB$4:$AB$304)&amp;"]}"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73" spans="2:9">
      <c r="B73" s="40">
        <v>2</v>
      </c>
      <c r="C73" s="175" t="s">
        <v>309</v>
      </c>
      <c r="H73" s="40">
        <v>2</v>
      </c>
      <c r="I73" s="175" t="s">
        <v>309</v>
      </c>
    </row>
    <row r="74" spans="2:9">
      <c r="B74" s="40">
        <v>2</v>
      </c>
      <c r="C74" s="175" t="s">
        <v>312</v>
      </c>
      <c r="H74" s="40">
        <v>2</v>
      </c>
      <c r="I74" s="175" t="s">
        <v>312</v>
      </c>
    </row>
    <row r="75" spans="2:9">
      <c r="B75" s="40">
        <v>2</v>
      </c>
      <c r="C75" s="176" t="str">
        <f>"               ""wheelLength"": "&amp;'BG_Symbol (3)'!$F$16&amp;","</f>
        <v xml:space="preserve">               "wheelLength": 100,</v>
      </c>
      <c r="H75" s="40">
        <v>2</v>
      </c>
      <c r="I75" s="176" t="str">
        <f>"               ""wheelLength"": "&amp;'BG_Symbol (3)'!$F$16&amp;","</f>
        <v xml:space="preserve">               "wheelLength": 100,</v>
      </c>
    </row>
    <row r="76" spans="2:9">
      <c r="B76" s="40">
        <v>2</v>
      </c>
      <c r="C76" s="176" t="str">
        <f>"               ""wheelData"": ["&amp;_xlfn.TEXTJOIN(",",,'BG_Symbol (3)'!$V$4:$V$304)&amp;"]}"</f>
        <v xml:space="preserve">               "wheelData": [7,7,8,8,3,3,9,9,1,11,11,9,9,4,4,11,11,1,9,9,8,8,9,9,7,7,9,9,6,6,10,10,5,5,11,11,5,5,9,9,11,11,4,4,7,7,8,8,3,3,11,11,6,6,10,10,11,11,5,5,10,10,11,11,1,9,9,11,11,4,4,1,10,10,6,6,10,10,11,11,5,5,3,9,9,7,7,8,8,1,9,9,10,10,9,9,8,8,9,9]}</v>
      </c>
      <c r="H76" s="40">
        <v>2</v>
      </c>
      <c r="I76" s="176" t="str">
        <f ca="1">"               ""wheelData"": ["&amp;_xlfn.TEXTJOIN(",",,'BG_Symbol (3)'!$AC$4:$AC$304)&amp;"]}"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77" spans="2:9">
      <c r="B77" s="40">
        <v>2</v>
      </c>
      <c r="C77" s="175" t="s">
        <v>309</v>
      </c>
      <c r="H77" s="40">
        <v>2</v>
      </c>
      <c r="I77" s="175" t="s">
        <v>309</v>
      </c>
    </row>
    <row r="78" spans="2:9">
      <c r="B78" s="40">
        <v>2</v>
      </c>
      <c r="C78" s="175" t="s">
        <v>312</v>
      </c>
      <c r="H78" s="40">
        <v>2</v>
      </c>
      <c r="I78" s="175" t="s">
        <v>312</v>
      </c>
    </row>
    <row r="79" spans="2:9">
      <c r="B79" s="40">
        <v>2</v>
      </c>
      <c r="C79" s="176" t="str">
        <f>"               ""wheelLength"": "&amp;'BG_Symbol (3)'!$G$16&amp;","</f>
        <v xml:space="preserve">               "wheelLength": 100,</v>
      </c>
      <c r="H79" s="40">
        <v>2</v>
      </c>
      <c r="I79" s="176" t="str">
        <f>"               ""wheelLength"": "&amp;'BG_Symbol (3)'!$G$16&amp;","</f>
        <v xml:space="preserve">               "wheelLength": 100,</v>
      </c>
    </row>
    <row r="80" spans="2:9">
      <c r="B80" s="40">
        <v>2</v>
      </c>
      <c r="C80" s="176" t="str">
        <f>"               ""wheelData"": ["&amp;_xlfn.TEXTJOIN(",",,'BG_Symbol (3)'!$W$4:$W$304)&amp;"]}"</f>
        <v xml:space="preserve">               "wheelData": [6,6,10,10,11,11,5,5,1,11,11,9,9,11,11,4,4,10,10,1,6,6,10,10,11,11,5,5,8,8,6,6,10,10,9,9,6,6,9,9,11,11,10,10,1,3,6,6,11,11,10,10,1,10,10,7,7,8,8,3,3,6,6,10,10,11,11,5,5,9,9,11,11,4,4,7,7,8,8,3,3,6,6,9,9,11,11,7,7,8,8,9,9,11,11,4,4,8,8,1]}</v>
      </c>
      <c r="H80" s="40">
        <v>2</v>
      </c>
      <c r="I80" s="176" t="str">
        <f ca="1">"               ""wheelData"": ["&amp;_xlfn.TEXTJOIN(",",,'BG_Symbol (3)'!$AD$4:$AD$304)&amp;"]}"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81" spans="2:9">
      <c r="B81" s="40">
        <v>2</v>
      </c>
      <c r="C81" s="175" t="s">
        <v>309</v>
      </c>
      <c r="H81" s="40">
        <v>2</v>
      </c>
      <c r="I81" s="175" t="s">
        <v>309</v>
      </c>
    </row>
    <row r="82" spans="2:9">
      <c r="B82" s="40">
        <v>2</v>
      </c>
      <c r="C82" s="175" t="s">
        <v>312</v>
      </c>
      <c r="H82" s="40">
        <v>2</v>
      </c>
      <c r="I82" s="175" t="s">
        <v>312</v>
      </c>
    </row>
    <row r="83" spans="2:9">
      <c r="B83" s="40">
        <v>2</v>
      </c>
      <c r="C83" s="176" t="str">
        <f>"               ""wheelLength"": "&amp;'BG_Symbol (3)'!$H$16&amp;","</f>
        <v xml:space="preserve">               "wheelLength": 100,</v>
      </c>
      <c r="H83" s="40">
        <v>2</v>
      </c>
      <c r="I83" s="176" t="str">
        <f>"               ""wheelLength"": "&amp;'BG_Symbol (3)'!$H$16&amp;","</f>
        <v xml:space="preserve">               "wheelLength": 100,</v>
      </c>
    </row>
    <row r="84" spans="2:9">
      <c r="B84" s="40">
        <v>2</v>
      </c>
      <c r="C84" s="176" t="str">
        <f>"               ""wheelData"": ["&amp;_xlfn.TEXTJOIN(",",,'BG_Symbol (3)'!$X$4:$X$304)&amp;"]}"</f>
        <v xml:space="preserve">               "wheelData": [1,7,7,6,6,10,10,11,11,5,5,8,8,6,6,10,10,11,11,5,5,9,9,8,8,9,9,11,11,4,4,9,9,3,7,7,8,8,3,3,7,7,8,8,3,3,1,6,6,10,10,11,11,5,5,10,10,6,6,10,10,11,11,5,5,1,11,11,8,8,9,9,11,11,4,4,11,11,9,9,1,8,8,9,9,8,8,1,11,11,8,8,9,9,11,11,4,4,7,7]}</v>
      </c>
      <c r="H84" s="40">
        <v>2</v>
      </c>
      <c r="I84" s="176" t="str">
        <f ca="1">"               ""wheelData"": ["&amp;_xlfn.TEXTJOIN(",",,'BG_Symbol (3)'!$AE$4:$AE$304)&amp;"]}"</f>
        <v xml:space="preserve">               "wheelData": [1,1,1,1,1,1,1,1,1,1,1,1,1,1,1,1,1,1,1,1,1,1,1,1,1,1,1,1,1,1,1,1,1,1,1,1,1,1,1,1,1,1,1,1,1,1,1,1,1,1,1,1,1,1,1,1,1,1,1,1,1,1,1,1,1,1,1,1,1,1,1,1,1,1,1,1,1,1,1,1,1,1,1,1,1,1,1,1,1,1,1,1,1,1,1,1,1,1,1,1]}</v>
      </c>
    </row>
    <row r="85" spans="2:9">
      <c r="B85" s="40">
        <v>2</v>
      </c>
      <c r="C85" s="175" t="s">
        <v>310</v>
      </c>
      <c r="H85" s="40">
        <v>2</v>
      </c>
      <c r="I85" s="175" t="s">
        <v>310</v>
      </c>
    </row>
    <row r="86" spans="2:9">
      <c r="B86" s="40" cm="1">
        <f t="array" ref="B86:B111">B60:B85+1</f>
        <v>3</v>
      </c>
      <c r="C86" s="175" t="s">
        <v>308</v>
      </c>
      <c r="H86" s="40" cm="1">
        <f t="array" ref="H86:H111">H60:H85+1</f>
        <v>3</v>
      </c>
      <c r="I86" s="175" t="s">
        <v>308</v>
      </c>
    </row>
    <row r="87" spans="2:9">
      <c r="B87" s="40">
        <v>3</v>
      </c>
      <c r="C87" s="175" t="s">
        <v>311</v>
      </c>
      <c r="H87" s="40">
        <v>3</v>
      </c>
      <c r="I87" s="175" t="s">
        <v>311</v>
      </c>
    </row>
    <row r="88" spans="2:9">
      <c r="B88" s="40">
        <v>3</v>
      </c>
      <c r="C88" s="175" t="s">
        <v>312</v>
      </c>
      <c r="H88" s="40">
        <v>3</v>
      </c>
      <c r="I88" s="175" t="s">
        <v>312</v>
      </c>
    </row>
    <row r="89" spans="2:9">
      <c r="B89" s="40">
        <v>3</v>
      </c>
      <c r="C89" s="176" t="str">
        <f>"               ""wheelLength"": "&amp;'BG_Symbol (4)'!$C$16&amp;","</f>
        <v xml:space="preserve">               "wheelLength": 100,</v>
      </c>
      <c r="H89" s="40">
        <v>3</v>
      </c>
      <c r="I89" s="176" t="str">
        <f>"               ""wheelLength"": "&amp;'BG_Symbol (4)'!$C$16&amp;","</f>
        <v xml:space="preserve">               "wheelLength": 100,</v>
      </c>
    </row>
    <row r="90" spans="2:9">
      <c r="B90" s="40">
        <v>3</v>
      </c>
      <c r="C90" s="176" t="str">
        <f>"               ""wheelData"": ["&amp;_xlfn.TEXTJOIN(",",,'BG_Symbol (4)'!$S$4:$S$304)&amp;"]}"</f>
        <v xml:space="preserve">               "wheelData": [5,5,6,6,11,11,8,11,11,7,7,5,5,7,7,11,11,7,7,3,3,4,4,7,7,5,5,11,11,10,10,11,11,10,10,11,11,2,2,7,7,8,8,9,9,11,11,2,10,10,11,11,4,4,11,11,5,5,8,7,7,10,10,4,4,10,10,9,9,10,10,2,2,9,9,11,11,6,6,8,8,10,10,2,7,7,8,8,9,9,10,10,4,4,8,8,6,6,8,8]}</v>
      </c>
      <c r="H90" s="40">
        <v>3</v>
      </c>
      <c r="I90" s="176" t="str">
        <f ca="1">"               ""wheelData"": ["&amp;_xlfn.TEXTJOIN(",",,'BG_Symbol (4)'!$Z$4:$Z$304)&amp;"]}"</f>
        <v xml:space="preserve">               "wheelData": [1,1,1,1,1,1,1,1,1,1,1,1,1,1,1,1,1,1,1,1,1,1,1,1,1,1,1,1,1,1,1,1,1,0,0,0,0,0,0,1,1,1,1,1,1,1,1,1,1,1,1,1,1,1,1,1,1,1,1,1,1,1,1,1,1,1,1,0,0,0,0,0,0,1,1,1,1,1,1,1,1,1,1,1,1,1,1,1,1,1,1,1,1,1,1,1,1,1,1,1]}</v>
      </c>
    </row>
    <row r="91" spans="2:9">
      <c r="B91" s="40">
        <v>3</v>
      </c>
      <c r="C91" s="175" t="s">
        <v>309</v>
      </c>
      <c r="H91" s="40">
        <v>3</v>
      </c>
      <c r="I91" s="175" t="s">
        <v>309</v>
      </c>
    </row>
    <row r="92" spans="2:9">
      <c r="B92" s="40">
        <v>3</v>
      </c>
      <c r="C92" s="175" t="s">
        <v>312</v>
      </c>
      <c r="H92" s="40">
        <v>3</v>
      </c>
      <c r="I92" s="175" t="s">
        <v>312</v>
      </c>
    </row>
    <row r="93" spans="2:9">
      <c r="B93" s="40">
        <v>3</v>
      </c>
      <c r="C93" s="176" t="str">
        <f>"               ""wheelLength"": "&amp;'BG_Symbol (4)'!$D$16&amp;","</f>
        <v xml:space="preserve">               "wheelLength": 100,</v>
      </c>
      <c r="H93" s="40">
        <v>3</v>
      </c>
      <c r="I93" s="176" t="str">
        <f>"               ""wheelLength"": "&amp;'BG_Symbol (4)'!$D$16&amp;","</f>
        <v xml:space="preserve">               "wheelLength": 100,</v>
      </c>
    </row>
    <row r="94" spans="2:9">
      <c r="B94" s="40">
        <v>3</v>
      </c>
      <c r="C94" s="176" t="str">
        <f>"               ""wheelData"": ["&amp;_xlfn.TEXTJOIN(",",,'BG_Symbol (4)'!$T$4:$T$304)&amp;"]}"</f>
        <v xml:space="preserve">               "wheelData": [10,10,1,11,11,9,9,10,10,9,9,10,10,2,2,7,7,8,8,9,9,7,7,9,9,8,8,6,6,2,2,8,8,3,3,3,3,6,6,1,11,11,8,8,11,11,7,7,11,11,10,10,11,11,2,8,8,4,4,6,6,11,11,5,5,9,9,5,5,8,8,9,9,6,6,2,10,10,9,9,10,10,9,9,3,3,9,9,11,11,7,7,11,11,7,7,3,3,6,6]}</v>
      </c>
      <c r="H94" s="40">
        <v>3</v>
      </c>
      <c r="I94" s="176" t="str">
        <f ca="1">"               ""wheelData"": ["&amp;_xlfn.TEXTJOIN(",",,'BG_Symbol (4)'!$AA$4:$AA$304)&amp;"]}"</f>
        <v xml:space="preserve">               "wheelData": [1,1,1,1,1,1,1,1,1,0,0,0,0,0,0,1,1,1,1,1,1,1,1,1,1,0,0,0,0,0,0,1,1,1,1,1,1,1,1,1,1,1,1,1,1,1,1,1,1,1,1,1,1,1,1,1,1,1,1,1,1,1,1,1,1,1,1,1,1,1,1,0,0,0,0,0,1,1,1,1,1,1,1,1,1,1,1,1,1,1,1,1,1,1,1,1,1,1,1,1]}</v>
      </c>
    </row>
    <row r="95" spans="2:9">
      <c r="B95" s="40">
        <v>3</v>
      </c>
      <c r="C95" s="175" t="s">
        <v>309</v>
      </c>
      <c r="H95" s="40">
        <v>3</v>
      </c>
      <c r="I95" s="175" t="s">
        <v>309</v>
      </c>
    </row>
    <row r="96" spans="2:9">
      <c r="B96" s="40">
        <v>3</v>
      </c>
      <c r="C96" s="175" t="s">
        <v>312</v>
      </c>
      <c r="H96" s="40">
        <v>3</v>
      </c>
      <c r="I96" s="175" t="s">
        <v>312</v>
      </c>
    </row>
    <row r="97" spans="2:9">
      <c r="B97" s="40">
        <v>3</v>
      </c>
      <c r="C97" s="176" t="str">
        <f>"               ""wheelLength"": "&amp;'BG_Symbol (4)'!$E$16&amp;","</f>
        <v xml:space="preserve">               "wheelLength": 100,</v>
      </c>
      <c r="H97" s="40">
        <v>3</v>
      </c>
      <c r="I97" s="176" t="str">
        <f>"               ""wheelLength"": "&amp;'BG_Symbol (4)'!$E$16&amp;","</f>
        <v xml:space="preserve">               "wheelLength": 100,</v>
      </c>
    </row>
    <row r="98" spans="2:9">
      <c r="B98" s="40">
        <v>3</v>
      </c>
      <c r="C98" s="176" t="str">
        <f>"               ""wheelData"": ["&amp;_xlfn.TEXTJOIN(",",,'BG_Symbol (4)'!$U$4:$U$304)&amp;"]}"</f>
        <v xml:space="preserve">               "wheelData": [11,11,7,7,2,2,8,8,3,3,10,10,6,6,9,9,6,6,11,11,8,8,7,7,9,9,11,11,3,3,7,7,6,6,8,8,2,10,10,11,11,5,5,10,10,6,6,1,10,10,8,8,9,9,8,8,10,10,2,2,9,9,11,11,6,6,10,10,4,4,10,10,1,11,11,5,5,6,6,10,10,2,7,7,11,11,4,4,8,8,5,5,8,8,4,4,6,6,7,7]}</v>
      </c>
      <c r="H98" s="40">
        <v>3</v>
      </c>
      <c r="I98" s="176" t="str">
        <f ca="1">"               ""wheelData"": ["&amp;_xlfn.TEXTJOIN(",",,'BG_Symbol (4)'!$AB$4:$AB$304)&amp;"]}"</f>
        <v xml:space="preserve">               "wheelData": [0,0,0,0,0,0,1,1,1,1,1,1,1,1,1,1,1,1,1,1,1,1,1,1,1,1,1,1,1,1,1,1,1,1,1,1,1,1,1,1,1,1,1,1,1,1,1,1,1,1,1,1,1,1,0,0,0,0,0,0,1,1,1,1,1,1,1,1,1,1,1,1,1,1,1,1,1,1,1,1,1,1,1,1,1,1,1,1,1,1,1,1,1,1,1,1,1,1,1,1]}</v>
      </c>
    </row>
    <row r="99" spans="2:9">
      <c r="B99" s="40">
        <v>3</v>
      </c>
      <c r="C99" s="175" t="s">
        <v>309</v>
      </c>
      <c r="H99" s="40">
        <v>3</v>
      </c>
      <c r="I99" s="175" t="s">
        <v>309</v>
      </c>
    </row>
    <row r="100" spans="2:9">
      <c r="B100" s="40">
        <v>3</v>
      </c>
      <c r="C100" s="175" t="s">
        <v>312</v>
      </c>
      <c r="H100" s="40">
        <v>3</v>
      </c>
      <c r="I100" s="175" t="s">
        <v>312</v>
      </c>
    </row>
    <row r="101" spans="2:9">
      <c r="B101" s="40">
        <v>3</v>
      </c>
      <c r="C101" s="176" t="str">
        <f>"               ""wheelLength"": "&amp;'BG_Symbol (4)'!$F$16&amp;","</f>
        <v xml:space="preserve">               "wheelLength": 100,</v>
      </c>
      <c r="H101" s="40">
        <v>3</v>
      </c>
      <c r="I101" s="176" t="str">
        <f>"               ""wheelLength"": "&amp;'BG_Symbol (4)'!$F$16&amp;","</f>
        <v xml:space="preserve">               "wheelLength": 100,</v>
      </c>
    </row>
    <row r="102" spans="2:9">
      <c r="B102" s="40">
        <v>3</v>
      </c>
      <c r="C102" s="176" t="str">
        <f>"               ""wheelData"": ["&amp;_xlfn.TEXTJOIN(",",,'BG_Symbol (4)'!$V$4:$V$304)&amp;"]}"</f>
        <v xml:space="preserve">               "wheelData": [10,10,11,11,2,2,9,9,11,11,6,6,10,10,11,11,5,5,6,6,10,10,9,9,8,8,2,10,10,11,11,5,5,11,11,5,5,9,9,7,7,11,11,2,8,8,9,9,10,10,9,9,10,10,9,9,4,4,2,2,9,9,4,4,9,9,7,7,8,8,3,3,8,8,5,11,11,9,9,11,11,4,4,9,9,6,6,10,10,5,5,7,7,8,11,11,3,3,8,8]}</v>
      </c>
      <c r="H102" s="40">
        <v>3</v>
      </c>
      <c r="I102" s="176" t="str">
        <f ca="1">"               ""wheelData"": ["&amp;_xlfn.TEXTJOIN(",",,'BG_Symbol (4)'!$AC$4:$AC$304)&amp;"]}"</f>
        <v xml:space="preserve">               "wheelData": [0,0,0,0,0,0,1,1,1,1,1,1,1,1,1,1,1,1,1,1,1,1,0,0,0,0,0,1,1,1,1,1,1,1,1,1,1,1,1,1,1,1,1,1,1,1,1,1,1,1,1,1,1,1,0,0,0,0,0,0,1,1,1,1,1,1,1,1,1,1,1,1,1,1,1,1,1,1,1,1,1,1,1,1,1,1,1,1,1,1,1,1,1,1,1,1,1,1,1,1]}</v>
      </c>
    </row>
    <row r="103" spans="2:9">
      <c r="B103" s="40">
        <v>3</v>
      </c>
      <c r="C103" s="175" t="s">
        <v>309</v>
      </c>
      <c r="H103" s="40">
        <v>3</v>
      </c>
      <c r="I103" s="175" t="s">
        <v>309</v>
      </c>
    </row>
    <row r="104" spans="2:9">
      <c r="B104" s="40">
        <v>3</v>
      </c>
      <c r="C104" s="175" t="s">
        <v>312</v>
      </c>
      <c r="H104" s="40">
        <v>3</v>
      </c>
      <c r="I104" s="175" t="s">
        <v>312</v>
      </c>
    </row>
    <row r="105" spans="2:9">
      <c r="B105" s="40">
        <v>3</v>
      </c>
      <c r="C105" s="176" t="str">
        <f>"               ""wheelLength"": "&amp;'BG_Symbol (4)'!$G$16&amp;","</f>
        <v xml:space="preserve">               "wheelLength": 100,</v>
      </c>
      <c r="H105" s="40">
        <v>3</v>
      </c>
      <c r="I105" s="176" t="str">
        <f>"               ""wheelLength"": "&amp;'BG_Symbol (4)'!$G$16&amp;","</f>
        <v xml:space="preserve">               "wheelLength": 100,</v>
      </c>
    </row>
    <row r="106" spans="2:9">
      <c r="B106" s="40">
        <v>3</v>
      </c>
      <c r="C106" s="176" t="str">
        <f>"               ""wheelData"": ["&amp;_xlfn.TEXTJOIN(",",,'BG_Symbol (4)'!$W$4:$W$304)&amp;"]}"</f>
        <v xml:space="preserve">               "wheelData": [6,6,11,11,6,6,2,2,8,8,3,3,11,11,9,9,11,11,6,6,10,10,8,8,9,9,6,6,10,10,6,6,2,2,10,10,11,11,5,5,3,3,7,7,5,5,10,10,11,11,5,5,9,9,7,7,4,4,2,9,9,11,11,6,6,11,11,9,9,10,10,2,8,8,4,4,8,8,4,4,10,10,11,11,6,11,11,10,10,11,11,8,8,11,11,8,7,7,6,6]}</v>
      </c>
      <c r="H106" s="40">
        <v>3</v>
      </c>
      <c r="I106" s="176" t="str">
        <f ca="1">"               ""wheelData"": ["&amp;_xlfn.TEXTJOIN(",",,'BG_Symbol (4)'!$AD$4:$AD$304)&amp;"]}"</f>
        <v xml:space="preserve">               "wheelData": [1,1,0,0,0,0,0,0,1,1,1,1,1,1,1,1,1,1,1,1,1,1,1,1,1,1,1,1,0,0,0,0,0,0,1,1,1,1,1,1,1,1,1,1,1,1,1,1,1,1,1,1,1,1,1,1,1,1,1,1,1,1,1,1,1,1,1,1,1,1,1,1,1,1,1,1,1,1,1,1,1,1,1,1,1,1,1,1,1,1,1,1,1,1,1,1,1,1,1,1]}</v>
      </c>
    </row>
    <row r="107" spans="2:9">
      <c r="B107" s="40">
        <v>3</v>
      </c>
      <c r="C107" s="175" t="s">
        <v>309</v>
      </c>
      <c r="H107" s="40">
        <v>3</v>
      </c>
      <c r="I107" s="175" t="s">
        <v>309</v>
      </c>
    </row>
    <row r="108" spans="2:9">
      <c r="B108" s="40">
        <v>3</v>
      </c>
      <c r="C108" s="175" t="s">
        <v>312</v>
      </c>
      <c r="H108" s="40">
        <v>3</v>
      </c>
      <c r="I108" s="175" t="s">
        <v>312</v>
      </c>
    </row>
    <row r="109" spans="2:9">
      <c r="B109" s="40">
        <v>3</v>
      </c>
      <c r="C109" s="176" t="str">
        <f>"               ""wheelLength"": "&amp;'BG_Symbol (4)'!$H$16&amp;","</f>
        <v xml:space="preserve">               "wheelLength": 100,</v>
      </c>
      <c r="H109" s="40">
        <v>3</v>
      </c>
      <c r="I109" s="176" t="str">
        <f>"               ""wheelLength"": "&amp;'BG_Symbol (4)'!$H$16&amp;","</f>
        <v xml:space="preserve">               "wheelLength": 100,</v>
      </c>
    </row>
    <row r="110" spans="2:9">
      <c r="B110" s="40">
        <v>3</v>
      </c>
      <c r="C110" s="176" t="str">
        <f>"               ""wheelData"": ["&amp;_xlfn.TEXTJOIN(",",,'BG_Symbol (4)'!$X$4:$X$304)&amp;"]}"</f>
        <v xml:space="preserve">               "wheelData": [8,8,11,11,7,7,3,3,2,2,8,8,4,4,5,5,8,8,4,4,5,5,9,9,11,11,6,6,1,7,7,10,10,6,6,10,10,2,10,10,11,11,5,5,8,8,10,10,9,9,11,11,2,11,11,7,7,11,11,3,3,1,11,11,3,3,5,5,9,9,11,11,7,7,4,4,11,11,6,6,8,8,2,2,11,11,9,9,8,8,6,6,9,9,10,10,9,9,10,10]}</v>
      </c>
      <c r="H110" s="40">
        <v>3</v>
      </c>
      <c r="I110" s="176" t="str">
        <f ca="1">"               ""wheelData"": ["&amp;_xlfn.TEXTJOIN(",",,'BG_Symbol (4)'!$AE$4:$AE$304)&amp;"]}"</f>
        <v xml:space="preserve">               "wheelData": [1,1,1,1,0,0,0,0,0,0,1,1,1,1,1,1,1,1,1,1,1,1,1,1,1,1,1,1,1,1,1,1,1,0,0,0,0,0,1,1,1,1,1,1,1,1,1,1,1,1,1,1,1,1,1,1,1,1,1,1,1,1,1,1,1,1,1,1,1,1,1,1,1,1,1,1,1,1,0,0,0,0,0,0,1,1,1,1,1,1,1,1,1,1,1,1,1,1,1,1]}</v>
      </c>
    </row>
    <row r="111" spans="2:9">
      <c r="B111" s="40">
        <v>3</v>
      </c>
      <c r="C111" s="175" t="s">
        <v>310</v>
      </c>
      <c r="H111" s="40">
        <v>3</v>
      </c>
      <c r="I111" s="175" t="s">
        <v>310</v>
      </c>
    </row>
    <row r="112" spans="2:9">
      <c r="B112" s="40" cm="1">
        <f t="array" ref="B112:B137">B86:B111+1</f>
        <v>4</v>
      </c>
      <c r="C112" s="175" t="s">
        <v>308</v>
      </c>
      <c r="H112" s="40" cm="1">
        <f t="array" ref="H112:H137">H86:H111+1</f>
        <v>4</v>
      </c>
      <c r="I112" s="175" t="s">
        <v>308</v>
      </c>
    </row>
    <row r="113" spans="2:9">
      <c r="B113" s="40">
        <v>4</v>
      </c>
      <c r="C113" s="175" t="s">
        <v>311</v>
      </c>
      <c r="H113" s="40">
        <v>4</v>
      </c>
      <c r="I113" s="175" t="s">
        <v>311</v>
      </c>
    </row>
    <row r="114" spans="2:9">
      <c r="B114" s="40">
        <v>4</v>
      </c>
      <c r="C114" s="175" t="s">
        <v>312</v>
      </c>
      <c r="H114" s="40">
        <v>4</v>
      </c>
      <c r="I114" s="175" t="s">
        <v>312</v>
      </c>
    </row>
    <row r="115" spans="2:9">
      <c r="B115" s="40">
        <v>4</v>
      </c>
      <c r="C115" s="176" t="str">
        <f>"               ""wheelLength"": "&amp;BF_Symbol!$C$16&amp;","</f>
        <v xml:space="preserve">               "wheelLength": 186,</v>
      </c>
      <c r="H115" s="40">
        <v>4</v>
      </c>
      <c r="I115" s="176" t="str">
        <f>"               ""wheelLength"": "&amp;BF_Symbol!$C$16&amp;","</f>
        <v xml:space="preserve">               "wheelLength": 186,</v>
      </c>
    </row>
    <row r="116" spans="2:9">
      <c r="B116" s="40">
        <v>4</v>
      </c>
      <c r="C116" s="176" t="str">
        <f>"               ""wheelData"": ["&amp;_xlfn.TEXTJOIN(",",,BF_Symbol!$S$4:$S$304)&amp;"]}"</f>
        <v xml:space="preserve">               "wheelData": [11,11,6,6,8,8,1,9,9,11,11,7,7,4,4,11,11,1,9,9,7,7,6,6,11,11,7,7,4,4,10,10,11,11,4,4,1,9,9,10,10,6,6,8,8,9,9,10,10,11,11,7,7,1,5,5,7,7,10,10,8,8,11,11,8,8,5,5,8,8,1,5,5,10,10,4,4,7,7,5,5,8,8,6,6,11,11,9,9,11,11,9,9,1,6,6,10,10,7,7,10,10,11,11,10,10,8,8,1,3,3,4,4,8,8,9,9,10,10,11,11,8,8,10,10,11,11,1,10,10,8,8,11,11,5,5,10,10,8,8,10,10,4,4,7,7,11,11,1,7,7,10,10,5,5,11,11,7,7,11,11,7,7,3,3,11,11,4,4,7,7,10,10,9,9,1,4,4,10,10,5,5,11,11,9,9]}</v>
      </c>
      <c r="H116" s="40">
        <v>4</v>
      </c>
      <c r="I116" s="176" t="str">
        <f>"               ""wheelData"": ["&amp;_xlfn.TEXTJOIN(",",,BF_Symbol!$Z$4:$Z$304)&amp;"]}"</f>
        <v xml:space="preserve">               "wheelData": [0,0,1,1,1,1,1,0,0,0,0,0,0,1,1,1,1,1,0,0,0,0,0,0,0,0,0,0,0,0,0,0,1,1,1,1,1,0,0,0,0,0,0,0,0,0,0,0,0,1,1,1,1,1,0,0,0,0,0,0,0,0,0,0,0,0,1,1,1,1,1,0,0,0,0,0,0,0,0,0,0,0,0,0,0,0,0,0,0,1,1,1,1,1,0,0,0,0,0,0,0,0,0,0,1,1,1,1,1,0,0,0,0,0,0,0,0,0,0,0,0,0,0,1,1,1,1,1,0,0,0,0,0,0,0,0,0,0,0,0,0,0,0,0,1,1,1,1,1,0,0,0,0,0,0,0,0,0,0,0,0,0,0,0,0,0,0,0,0,0,0,1,1,1,1,1,0,0,0,0,0,0,0,0,0,0]}</v>
      </c>
    </row>
    <row r="117" spans="2:9">
      <c r="B117" s="40">
        <v>4</v>
      </c>
      <c r="C117" s="175" t="s">
        <v>309</v>
      </c>
      <c r="H117" s="40">
        <v>4</v>
      </c>
      <c r="I117" s="175" t="s">
        <v>309</v>
      </c>
    </row>
    <row r="118" spans="2:9">
      <c r="B118" s="40">
        <v>4</v>
      </c>
      <c r="C118" s="175" t="s">
        <v>312</v>
      </c>
      <c r="H118" s="40">
        <v>4</v>
      </c>
      <c r="I118" s="175" t="s">
        <v>312</v>
      </c>
    </row>
    <row r="119" spans="2:9">
      <c r="B119" s="40">
        <v>4</v>
      </c>
      <c r="C119" s="176" t="str">
        <f>"               ""wheelLength"": "&amp;BF_Symbol!$D$16&amp;","</f>
        <v xml:space="preserve">               "wheelLength": 186,</v>
      </c>
      <c r="H119" s="40">
        <v>4</v>
      </c>
      <c r="I119" s="176" t="str">
        <f>"               ""wheelLength"": "&amp;BF_Symbol!$D$16&amp;","</f>
        <v xml:space="preserve">               "wheelLength": 186,</v>
      </c>
    </row>
    <row r="120" spans="2:9">
      <c r="B120" s="40">
        <v>4</v>
      </c>
      <c r="C120" s="176" t="str">
        <f>"               ""wheelData"": ["&amp;_xlfn.TEXTJOIN(",",,BF_Symbol!$T$4:$T$304)&amp;"]}"</f>
        <v xml:space="preserve">               "wheelData": [10,10,9,9,3,3,1,11,11,9,9,11,11,7,7,11,11,4,4,1,3,3,6,6,7,7,6,6,9,9,8,8,1,5,5,3,3,11,11,7,7,9,9,6,6,10,10,3,3,11,11,9,9,7,7,8,8,10,10,6,6,3,3,9,9,10,10,1,5,5,3,3,8,8,11,11,1,10,10,8,8,6,6,7,7,9,9,6,6,8,8,1,10,10,9,9,1,3,3,5,5,10,10,9,9,6,6,8,8,3,3,8,8,7,7,6,6,8,8,9,9,11,11,6,6,11,11,1,9,9,10,10,7,7,8,8,11,11,10,10,7,7,11,11,8,8,11,11,10,10,1,11,11,9,9,7,7,9,9,6,6,7,7,8,8,11,11,8,8,11,11,10,10,9,9,7,7,9,9,10,10,4,4,1,9,9]}</v>
      </c>
      <c r="H120" s="40">
        <v>4</v>
      </c>
      <c r="I120" s="176" t="str">
        <f>"               ""wheelData"": ["&amp;_xlfn.TEXTJOIN(",",,BF_Symbol!$AA$4:$AA$304)&amp;"]}"</f>
        <v xml:space="preserve">               "wheelData": [0,0,1,1,1,1,1,0,0,0,0,0,0,0,0,1,1,1,1,1,0,0,0,0,0,0,0,0,1,1,1,1,1,0,0,0,0,0,0,0,0,0,0,0,0,0,0,0,0,0,0,0,0,0,0,0,0,0,0,0,0,0,0,1,1,1,1,1,0,0,0,0,1,1,1,1,1,0,0,0,0,0,0,0,0,0,0,1,1,1,1,1,1,1,1,1,1,0,0,0,0,0,0,0,0,0,0,0,0,0,0,0,0,0,0,0,0,0,0,0,0,0,0,1,1,1,1,1,0,0,0,0,0,0,0,0,0,0,0,0,0,0,0,0,0,0,1,1,1,1,1,0,0,0,0,0,0,0,0,0,0,0,0,0,0,0,0,0,0,0,0,0,0,0,0,0,0,0,0,1,1,1,1,1,0,0]}</v>
      </c>
    </row>
    <row r="121" spans="2:9">
      <c r="B121" s="40">
        <v>4</v>
      </c>
      <c r="C121" s="175" t="s">
        <v>309</v>
      </c>
      <c r="H121" s="40">
        <v>4</v>
      </c>
      <c r="I121" s="175" t="s">
        <v>309</v>
      </c>
    </row>
    <row r="122" spans="2:9">
      <c r="B122" s="40">
        <v>4</v>
      </c>
      <c r="C122" s="175" t="s">
        <v>312</v>
      </c>
      <c r="H122" s="40">
        <v>4</v>
      </c>
      <c r="I122" s="175" t="s">
        <v>312</v>
      </c>
    </row>
    <row r="123" spans="2:9">
      <c r="B123" s="40">
        <v>4</v>
      </c>
      <c r="C123" s="176" t="str">
        <f>"               ""wheelLength"": "&amp;BF_Symbol!$E$16&amp;","</f>
        <v xml:space="preserve">               "wheelLength": 186,</v>
      </c>
      <c r="H123" s="40">
        <v>4</v>
      </c>
      <c r="I123" s="176" t="str">
        <f>"               ""wheelLength"": "&amp;BF_Symbol!$E$16&amp;","</f>
        <v xml:space="preserve">               "wheelLength": 186,</v>
      </c>
    </row>
    <row r="124" spans="2:9">
      <c r="B124" s="40">
        <v>4</v>
      </c>
      <c r="C124" s="176" t="str">
        <f>"               ""wheelData"": ["&amp;_xlfn.TEXTJOIN(",",,BF_Symbol!$U$4:$U$304)&amp;"]}"</f>
        <v xml:space="preserve">               "wheelData": [8,8,6,6,7,7,4,4,5,5,8,8,7,7,11,11,7,7,4,4,6,6,8,8,11,11,8,8,6,6,11,11,4,4,10,10,6,6,5,5,4,4,10,10,6,6,3,3,5,5,1,10,10,11,11,8,8,10,10,1,6,6,7,7,8,8,7,7,6,6,10,10,7,7,8,8,1,9,9,7,7,5,5,8,8,10,10,6,6,11,11,4,4,6,6,1,8,8,10,10,11,11,3,3,8,8,7,7,1,11,11,10,10,11,11,5,5,10,10,1,6,6,10,10,9,9,4,4,10,10,1,11,11,3,3,8,8,7,7,1,9,9,6,6,11,11,8,8,9,9,9,9,5,5,8,8,9,9,6,6,7,7,1,9,9,10,10,11,11,4,4,6,6,10,10,1,5,5,11,11,10,10,6,6,7,7]}</v>
      </c>
      <c r="H124" s="40">
        <v>4</v>
      </c>
      <c r="I124" s="176" t="str">
        <f>"               ""wheelData"": ["&amp;_xlfn.TEXTJOIN(",",,BF_Symbol!$AB$4:$AB$304)&amp;"]}"</f>
        <v xml:space="preserve">               "wheelData": [0,0,0,0,0,0,0,0,0,0,0,0,0,0,0,0,0,0,0,0,0,0,0,0,0,0,0,0,0,0,0,0,0,0,0,0,0,0,0,0,0,0,0,0,0,0,1,1,1,1,1,0,0,0,0,1,1,1,1,1,0,0,0,0,0,0,0,0,0,0,0,0,1,1,1,1,1,0,0,0,0,0,0,0,0,0,0,0,0,0,0,1,1,1,1,1,0,0,0,0,0,0,0,0,1,1,1,1,1,0,0,0,0,0,0,1,1,1,1,1,0,0,0,0,0,0,1,1,1,1,1,0,0,0,0,1,1,1,1,1,0,0,0,0,0,0,0,0,0,0,0,0,0,0,0,0,0,0,1,1,1,1,1,0,0,0,0,0,0,0,0,1,1,1,1,1,0,0,0,0,0,0,0,0,0,0]}</v>
      </c>
    </row>
    <row r="125" spans="2:9">
      <c r="B125" s="40">
        <v>4</v>
      </c>
      <c r="C125" s="175" t="s">
        <v>309</v>
      </c>
      <c r="H125" s="40">
        <v>4</v>
      </c>
      <c r="I125" s="175" t="s">
        <v>309</v>
      </c>
    </row>
    <row r="126" spans="2:9">
      <c r="B126" s="40">
        <v>4</v>
      </c>
      <c r="C126" s="175" t="s">
        <v>312</v>
      </c>
      <c r="H126" s="40">
        <v>4</v>
      </c>
      <c r="I126" s="175" t="s">
        <v>312</v>
      </c>
    </row>
    <row r="127" spans="2:9">
      <c r="B127" s="40">
        <v>4</v>
      </c>
      <c r="C127" s="176" t="str">
        <f>"               ""wheelLength"": "&amp;BF_Symbol!$F$16&amp;","</f>
        <v xml:space="preserve">               "wheelLength": 186,</v>
      </c>
      <c r="H127" s="40">
        <v>4</v>
      </c>
      <c r="I127" s="176" t="str">
        <f>"               ""wheelLength"": "&amp;BF_Symbol!$F$16&amp;","</f>
        <v xml:space="preserve">               "wheelLength": 186,</v>
      </c>
    </row>
    <row r="128" spans="2:9">
      <c r="B128" s="40">
        <v>4</v>
      </c>
      <c r="C128" s="176" t="str">
        <f>"               ""wheelData"": ["&amp;_xlfn.TEXTJOIN(",",,BF_Symbol!$V$4:$V$304)&amp;"]}"</f>
        <v xml:space="preserve">               "wheelData": [8,8,10,10,6,6,4,4,7,7,1,9,9,3,3,10,10,6,6,9,9,5,5,4,4,8,8,1,9,9,11,11,9,9,4,4,6,6,11,11,5,5,7,7,5,5,10,10,8,8,1,3,3,11,11,8,8,11,11,10,10,8,8,11,11,3,3,9,9,7,7,6,6,1,5,5,10,10,8,8,10,10,7,7,6,6,1,9,9,4,4,11,11,9,9,10,10,9,9,11,11,9,9,11,11,10,10,11,11,1,7,7,11,11,9,9,4,4,11,11,9,9,11,11,7,7,9,9,5,5,1,4,4,5,5,7,7,10,10,11,11,9,9,8,8,9,9,11,11,1,9,9,5,5,11,11,10,10,5,5,9,9,1,3,3,8,8,9,9,8,8,10,10,9,9,8,8,1,10,10,9,9,11,11,7,7]}</v>
      </c>
      <c r="H128" s="40">
        <v>4</v>
      </c>
      <c r="I128" s="176" t="str">
        <f>"               ""wheelData"": ["&amp;_xlfn.TEXTJOIN(",",,BF_Symbol!$AC$4:$AC$304)&amp;"]}"</f>
        <v xml:space="preserve">               "wheelData": [0,0,0,0,0,0,1,1,1,1,1,0,0,0,0,0,0,0,0,0,0,0,0,1,1,1,1,1,0,0,0,0,0,0,0,0,0,0,0,0,0,0,0,0,0,0,1,1,1,1,1,0,0,0,0,0,0,0,0,0,0,0,0,0,0,0,0,0,0,1,1,1,1,1,0,0,0,0,0,0,0,0,1,1,1,1,1,0,0,0,0,0,0,0,0,0,0,0,0,0,0,0,0,0,0,1,1,1,1,1,0,0,0,0,0,0,0,0,0,0,0,0,0,0,0,0,1,1,1,1,1,0,0,0,0,0,0,0,0,0,0,0,0,0,0,1,1,1,1,1,0,0,0,0,0,0,0,0,1,1,1,1,1,0,0,0,0,0,0,0,0,0,0,1,1,1,1,1,0,0,0,0,0,0,0,0]}</v>
      </c>
    </row>
    <row r="129" spans="2:25">
      <c r="B129" s="40">
        <v>4</v>
      </c>
      <c r="C129" s="175" t="s">
        <v>309</v>
      </c>
      <c r="H129" s="40">
        <v>4</v>
      </c>
      <c r="I129" s="175" t="s">
        <v>309</v>
      </c>
    </row>
    <row r="130" spans="2:25">
      <c r="B130" s="40">
        <v>4</v>
      </c>
      <c r="C130" s="175" t="s">
        <v>312</v>
      </c>
      <c r="H130" s="40">
        <v>4</v>
      </c>
      <c r="I130" s="175" t="s">
        <v>312</v>
      </c>
    </row>
    <row r="131" spans="2:25">
      <c r="B131" s="40">
        <v>4</v>
      </c>
      <c r="C131" s="176" t="str">
        <f>"               ""wheelLength"": "&amp;BF_Symbol!$G$16&amp;","</f>
        <v xml:space="preserve">               "wheelLength": 186,</v>
      </c>
      <c r="H131" s="40">
        <v>4</v>
      </c>
      <c r="I131" s="176" t="str">
        <f>"               ""wheelLength"": "&amp;BF_Symbol!$G$16&amp;","</f>
        <v xml:space="preserve">               "wheelLength": 186,</v>
      </c>
    </row>
    <row r="132" spans="2:25">
      <c r="B132" s="40">
        <v>4</v>
      </c>
      <c r="C132" s="176" t="str">
        <f>"               ""wheelData"": ["&amp;_xlfn.TEXTJOIN(",",,BF_Symbol!$W$4:$W$304)&amp;"]}"</f>
        <v xml:space="preserve">               "wheelData": [8,8,9,9,4,4,11,11,4,8,8,11,11,8,8,4,10,10,11,11,10,10,8,8,4,3,3,7,7,11,11,9,9,11,11,9,9,11,11,7,7,4,10,10,6,6,11,11,5,5,9,9,3,3,9,9,11,11,10,10,5,5,11,11,4,10,10,7,7,6,6,10,10,6,6,10,10,9,9,6,6,11,11,8,8,4,4,5,5,3,9,9,6,6,4,4,11,11,6,6,10,10,6,6,4,9,9,10,10,6,6,8,8,11,11,4,4,9,9,6,6,4,5,5,7,7,11,11,10,10,8,8,6,6,8,8,11,11,10,10,4,9,9,6,6,10,10,11,11,8,8,4,11,11,10,10,6,6,10,10,11,11,4,4,6,6,7,7,5,5,8,8,9,9,7,7,10,10,4,4,10,10,11,11,3,3]}</v>
      </c>
      <c r="H132" s="40">
        <v>4</v>
      </c>
      <c r="I132" s="176" t="str">
        <f>"               ""wheelData"": ["&amp;_xlfn.TEXTJOIN(",",,BF_Symbol!$AD$4:$AD$304)&amp;"]}"</f>
        <v xml:space="preserve">               "wheelData": [2,2,2,2,0,0,0,0,0,2,2,0,0,0,0,0,2,2,2,2,0,0,0,0,0,2,2,2,2,2,2,2,2,2,2,2,2,0,0,0,0,0,2,2,2,2,2,2,2,2,2,2,2,2,2,2,2,2,2,2,0,0,0,0,0,2,2,2,2,2,2,2,2,2,2,2,2,2,2,2,2,2,2,2,2,0,0,0,0,0,2,2,2,2,2,2,2,2,2,2,0,0,0,0,0,2,2,2,2,2,2,2,2,2,2,2,2,0,0,0,0,0,2,2,2,2,2,2,2,2,2,2,2,2,2,2,0,0,0,0,0,2,2,2,2,2,2,0,0,0,0,0,2,2,2,2,2,2,2,2,2,2,2,2,2,2,2,2,2,2,2,2,2,2,2,2,2,2,2,2,2,2,2,2,2,2]}</v>
      </c>
    </row>
    <row r="133" spans="2:25">
      <c r="B133" s="40">
        <v>4</v>
      </c>
      <c r="C133" s="175" t="s">
        <v>309</v>
      </c>
      <c r="H133" s="40">
        <v>4</v>
      </c>
      <c r="I133" s="175" t="s">
        <v>309</v>
      </c>
    </row>
    <row r="134" spans="2:25">
      <c r="B134" s="40">
        <v>4</v>
      </c>
      <c r="C134" s="175" t="s">
        <v>312</v>
      </c>
      <c r="H134" s="40">
        <v>4</v>
      </c>
      <c r="I134" s="175" t="s">
        <v>312</v>
      </c>
    </row>
    <row r="135" spans="2:25">
      <c r="B135" s="40">
        <v>4</v>
      </c>
      <c r="C135" s="176" t="str">
        <f>"               ""wheelLength"": "&amp;BF_Symbol!$H$16&amp;","</f>
        <v xml:space="preserve">               "wheelLength": 186,</v>
      </c>
      <c r="H135" s="40">
        <v>4</v>
      </c>
      <c r="I135" s="176" t="str">
        <f>"               ""wheelLength"": "&amp;BF_Symbol!$H$16&amp;","</f>
        <v xml:space="preserve">               "wheelLength": 186,</v>
      </c>
    </row>
    <row r="136" spans="2:25">
      <c r="B136" s="40">
        <v>4</v>
      </c>
      <c r="C136" s="176" t="str">
        <f>"               ""wheelData"": ["&amp;_xlfn.TEXTJOIN(",",,BF_Symbol!$X$4:$X$304)&amp;"]}"</f>
        <v xml:space="preserve">               "wheelData": [11,11,6,6,11,11,8,8,9,9,8,8,4,3,3,10,10,9,9,5,5,9,9,10,10,11,11,6,6,10,10,8,8,11,11,5,5,7,7,3,3,6,6,10,10,6,6,11,11,3,3,11,11,3,3,6,6,4,4,7,7,6,8,8,6,6,8,8,11,11,10,10,5,5,3,3,10,10,5,5,11,11,4,8,8,11,11,5,5,11,11,4,4,11,11,8,8,9,9,5,5,7,7,6,6,8,8,4,4,4,7,7,9,9,11,11,8,8,4,7,7,11,11,10,10,9,9,11,11,8,8,3,4,4,8,8,9,9,11,11,4,4,7,7,3,9,9,8,8,9,9,7,7,9,9,10,10,8,8,5,5,4,9,9,8,8,10,10,7,7,11,11,4,9,9,8,8,9,9,4,10,10,11,11,9,9]}</v>
      </c>
      <c r="H136" s="40">
        <v>4</v>
      </c>
      <c r="I136" s="176" t="str">
        <f>"               ""wheelData"": ["&amp;_xlfn.TEXTJOIN(",",,BF_Symbol!$AE$4:$AE$304)&amp;"]}"</f>
        <v xml:space="preserve">               "wheelData": [2,2,2,2,2,2,2,2,0,0,0,0,0,2,2,2,2,2,2,2,2,2,2,2,2,2,2,2,2,2,2,2,2,2,2,2,2,2,2,2,2,2,2,2,2,2,2,2,2,2,2,2,2,2,2,2,2,0,0,0,0,0,2,2,2,2,2,2,2,2,2,2,2,2,2,2,2,2,0,0,0,0,0,2,2,2,2,2,2,2,2,2,2,2,2,2,2,2,2,2,2,2,2,0,0,0,0,0,2,2,2,2,2,2,0,0,0,0,0,2,2,2,2,2,2,2,2,0,0,0,0,0,2,2,2,2,2,2,2,2,0,0,0,0,0,2,2,2,2,2,2,2,2,2,2,2,2,0,0,0,0,0,2,2,2,2,2,2,0,0,0,0,0,2,2,0,0,0,0,0,2,2,2,2,2,2]}</v>
      </c>
    </row>
    <row r="137" spans="2:25">
      <c r="B137" s="40">
        <v>4</v>
      </c>
      <c r="C137" s="175" t="s">
        <v>313</v>
      </c>
      <c r="H137" s="40">
        <v>4</v>
      </c>
      <c r="I137" s="175" t="s">
        <v>313</v>
      </c>
    </row>
    <row r="144" spans="2:25">
      <c r="C144" s="5" cm="1">
        <f t="array" ref="C144:D160">Parameter!C28:D44</f>
        <v>5000</v>
      </c>
      <c r="D144" s="5">
        <v>5000</v>
      </c>
      <c r="E144" s="5" cm="1">
        <f t="array" ref="E144:F160">Parameter!G28:H44</f>
        <v>40000</v>
      </c>
      <c r="F144" s="5">
        <v>40000</v>
      </c>
      <c r="G144" s="5"/>
      <c r="V144" s="5" cm="1">
        <f t="array" ref="V144:W160">Parameter!W28:X44</f>
        <v>0</v>
      </c>
      <c r="W144" s="40">
        <v>0</v>
      </c>
      <c r="X144" s="40" cm="1">
        <f t="array" ref="X144:Y160">Parameter!AA28:AB44</f>
        <v>0</v>
      </c>
      <c r="Y144" s="40">
        <v>0</v>
      </c>
    </row>
    <row r="145" spans="3:25">
      <c r="C145" s="5">
        <v>5000</v>
      </c>
      <c r="D145" s="5">
        <v>5000</v>
      </c>
      <c r="E145" s="5">
        <v>40000</v>
      </c>
      <c r="F145" s="5">
        <v>40000</v>
      </c>
      <c r="G145" s="5"/>
      <c r="V145" s="5">
        <v>0</v>
      </c>
      <c r="W145" s="40">
        <v>0</v>
      </c>
      <c r="X145" s="40">
        <v>0</v>
      </c>
      <c r="Y145" s="40">
        <v>0</v>
      </c>
    </row>
    <row r="146" spans="3:25">
      <c r="C146" s="5">
        <v>500</v>
      </c>
      <c r="D146" s="5">
        <v>350</v>
      </c>
      <c r="E146" s="5">
        <v>0</v>
      </c>
      <c r="F146" s="5">
        <v>0</v>
      </c>
      <c r="G146" s="5"/>
      <c r="V146" s="5">
        <v>0</v>
      </c>
      <c r="W146" s="40">
        <v>0</v>
      </c>
      <c r="X146" s="40">
        <v>0</v>
      </c>
      <c r="Y146" s="40">
        <v>0</v>
      </c>
    </row>
    <row r="147" spans="3:25">
      <c r="C147" s="5">
        <v>500</v>
      </c>
      <c r="D147" s="5">
        <v>350</v>
      </c>
      <c r="E147" s="5">
        <v>0</v>
      </c>
      <c r="F147" s="5">
        <v>0</v>
      </c>
      <c r="G147" s="5"/>
      <c r="V147" s="5">
        <v>0</v>
      </c>
      <c r="W147" s="40">
        <v>0</v>
      </c>
      <c r="X147" s="40">
        <v>0</v>
      </c>
      <c r="Y147" s="40">
        <v>0</v>
      </c>
    </row>
    <row r="148" spans="3:25">
      <c r="C148" s="5">
        <v>500</v>
      </c>
      <c r="D148" s="5">
        <v>350</v>
      </c>
      <c r="E148" s="5">
        <v>0</v>
      </c>
      <c r="F148" s="5">
        <v>0</v>
      </c>
      <c r="G148" s="5"/>
      <c r="V148" s="5">
        <v>0</v>
      </c>
      <c r="W148" s="40">
        <v>0</v>
      </c>
      <c r="X148" s="40">
        <v>0</v>
      </c>
      <c r="Y148" s="40">
        <v>0</v>
      </c>
    </row>
    <row r="149" spans="3:25">
      <c r="C149" s="5">
        <v>900</v>
      </c>
      <c r="D149" s="5">
        <v>600</v>
      </c>
      <c r="E149" s="5">
        <v>8000</v>
      </c>
      <c r="F149" s="5">
        <v>0</v>
      </c>
      <c r="G149" s="5"/>
      <c r="V149" s="5">
        <v>5900</v>
      </c>
      <c r="W149" s="40">
        <v>5600</v>
      </c>
      <c r="X149" s="40">
        <v>50000</v>
      </c>
      <c r="Y149" s="40">
        <v>40000</v>
      </c>
    </row>
    <row r="150" spans="3:25">
      <c r="C150" s="5">
        <v>0</v>
      </c>
      <c r="D150" s="5">
        <v>350</v>
      </c>
      <c r="E150" s="5">
        <v>4700</v>
      </c>
      <c r="F150" s="5">
        <v>0</v>
      </c>
      <c r="G150" s="5"/>
      <c r="V150" s="5">
        <v>5000</v>
      </c>
      <c r="W150" s="40">
        <v>5350</v>
      </c>
      <c r="X150" s="40">
        <v>45000</v>
      </c>
      <c r="Y150" s="40">
        <v>40000</v>
      </c>
    </row>
    <row r="151" spans="3:25">
      <c r="C151" s="5">
        <v>0</v>
      </c>
      <c r="D151" s="5">
        <v>350</v>
      </c>
      <c r="E151" s="5">
        <v>4700</v>
      </c>
      <c r="F151" s="5">
        <v>0</v>
      </c>
      <c r="G151" s="5"/>
      <c r="V151" s="5">
        <v>500</v>
      </c>
      <c r="W151" s="40">
        <v>700</v>
      </c>
      <c r="X151" s="40">
        <v>8000</v>
      </c>
      <c r="Y151" s="40">
        <v>0</v>
      </c>
    </row>
    <row r="152" spans="3:25">
      <c r="C152" s="5">
        <v>500</v>
      </c>
      <c r="D152" s="5">
        <v>350</v>
      </c>
      <c r="E152" s="5">
        <v>4700</v>
      </c>
      <c r="F152" s="5">
        <v>0</v>
      </c>
      <c r="G152" s="5"/>
      <c r="V152" s="5">
        <v>1000</v>
      </c>
      <c r="W152" s="40">
        <v>700</v>
      </c>
      <c r="X152" s="40">
        <v>8000</v>
      </c>
      <c r="Y152" s="40">
        <v>0</v>
      </c>
    </row>
    <row r="153" spans="3:25">
      <c r="C153" s="5">
        <v>0</v>
      </c>
      <c r="D153" s="5">
        <v>0</v>
      </c>
      <c r="E153" s="5">
        <v>4700</v>
      </c>
      <c r="F153" s="5">
        <v>0</v>
      </c>
      <c r="G153" s="5"/>
      <c r="V153" s="5">
        <v>500</v>
      </c>
      <c r="W153" s="40">
        <v>350</v>
      </c>
      <c r="X153" s="40">
        <v>8000</v>
      </c>
      <c r="Y153" s="40">
        <v>0</v>
      </c>
    </row>
    <row r="154" spans="3:25">
      <c r="C154" s="5">
        <v>0</v>
      </c>
      <c r="D154" s="5">
        <v>0</v>
      </c>
      <c r="E154" s="5">
        <v>4700</v>
      </c>
      <c r="F154" s="5">
        <v>0</v>
      </c>
      <c r="G154" s="5"/>
      <c r="V154" s="5">
        <v>0</v>
      </c>
      <c r="W154" s="40">
        <v>0</v>
      </c>
      <c r="X154" s="40">
        <v>8000</v>
      </c>
      <c r="Y154" s="40">
        <v>0</v>
      </c>
    </row>
    <row r="155" spans="3:25">
      <c r="C155" s="5">
        <v>0</v>
      </c>
      <c r="D155" s="5">
        <v>350</v>
      </c>
      <c r="E155" s="5">
        <v>4700</v>
      </c>
      <c r="F155" s="5">
        <v>10000</v>
      </c>
      <c r="G155" s="5"/>
      <c r="V155" s="5">
        <v>0</v>
      </c>
      <c r="W155" s="40">
        <v>350</v>
      </c>
      <c r="X155" s="40">
        <v>8000</v>
      </c>
      <c r="Y155" s="40">
        <v>8000</v>
      </c>
    </row>
    <row r="156" spans="3:25">
      <c r="C156" s="5">
        <v>0</v>
      </c>
      <c r="D156" s="5">
        <v>0</v>
      </c>
      <c r="E156" s="5">
        <v>0</v>
      </c>
      <c r="F156" s="5">
        <v>6000</v>
      </c>
      <c r="G156" s="5"/>
      <c r="V156" s="5">
        <v>0</v>
      </c>
      <c r="W156" s="40">
        <v>0</v>
      </c>
      <c r="X156" s="40">
        <v>0</v>
      </c>
      <c r="Y156" s="40">
        <v>5000</v>
      </c>
    </row>
    <row r="157" spans="3:25">
      <c r="C157" s="5">
        <v>0</v>
      </c>
      <c r="D157" s="5">
        <v>0</v>
      </c>
      <c r="E157" s="5">
        <v>0</v>
      </c>
      <c r="F157" s="5">
        <v>6000</v>
      </c>
      <c r="G157" s="5"/>
      <c r="V157" s="5">
        <v>0</v>
      </c>
      <c r="W157" s="40">
        <v>0</v>
      </c>
      <c r="X157" s="40">
        <v>0</v>
      </c>
      <c r="Y157" s="40">
        <v>5000</v>
      </c>
    </row>
    <row r="158" spans="3:25">
      <c r="C158" s="5">
        <v>0</v>
      </c>
      <c r="D158" s="5">
        <v>0</v>
      </c>
      <c r="E158" s="5">
        <v>0</v>
      </c>
      <c r="F158" s="5">
        <v>6000</v>
      </c>
      <c r="G158" s="5"/>
      <c r="V158" s="5">
        <v>0</v>
      </c>
      <c r="W158" s="40">
        <v>0</v>
      </c>
      <c r="X158" s="40">
        <v>0</v>
      </c>
      <c r="Y158" s="40">
        <v>5000</v>
      </c>
    </row>
    <row r="159" spans="3:25">
      <c r="C159" s="5">
        <v>0</v>
      </c>
      <c r="D159" s="5">
        <v>0</v>
      </c>
      <c r="E159" s="5">
        <v>0</v>
      </c>
      <c r="F159" s="5">
        <v>6000</v>
      </c>
      <c r="G159" s="5"/>
      <c r="V159" s="5">
        <v>0</v>
      </c>
      <c r="W159" s="40">
        <v>0</v>
      </c>
      <c r="X159" s="40">
        <v>0</v>
      </c>
      <c r="Y159" s="40">
        <v>5000</v>
      </c>
    </row>
    <row r="160" spans="3:25">
      <c r="C160" s="5">
        <v>0</v>
      </c>
      <c r="D160" s="5">
        <v>0</v>
      </c>
      <c r="E160" s="5">
        <v>0</v>
      </c>
      <c r="F160" s="5">
        <v>6000</v>
      </c>
      <c r="G160" s="5"/>
      <c r="V160" s="5">
        <v>0</v>
      </c>
      <c r="W160" s="40">
        <v>0</v>
      </c>
      <c r="X160" s="40">
        <v>0</v>
      </c>
      <c r="Y160" s="40">
        <v>5000</v>
      </c>
    </row>
    <row r="161" spans="3:38">
      <c r="C161" s="5"/>
      <c r="D161" s="5"/>
      <c r="E161" s="5"/>
      <c r="F161" s="5"/>
      <c r="G161" s="5"/>
      <c r="H161" s="5"/>
    </row>
    <row r="162" spans="3:38">
      <c r="C162" s="24"/>
      <c r="D162" s="24"/>
      <c r="E162" s="5"/>
      <c r="F162" s="5"/>
      <c r="G162" s="24"/>
      <c r="H162" s="24"/>
    </row>
    <row r="163" spans="3:38">
      <c r="C163" s="24" cm="1">
        <f t="array" ref="C163:S166">TRANSPOSE(C144:F160)</f>
        <v>5000</v>
      </c>
      <c r="D163" s="24">
        <v>5000</v>
      </c>
      <c r="E163" s="5">
        <v>500</v>
      </c>
      <c r="F163" s="5">
        <v>500</v>
      </c>
      <c r="G163" s="24">
        <v>500</v>
      </c>
      <c r="H163" s="24">
        <v>900</v>
      </c>
      <c r="I163" s="40">
        <v>0</v>
      </c>
      <c r="J163" s="40">
        <v>0</v>
      </c>
      <c r="K163" s="40">
        <v>500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V163" s="24" cm="1">
        <f t="array" ref="V163:AL166">TRANSPOSE(V144:Y160)</f>
        <v>0</v>
      </c>
      <c r="W163" s="24">
        <v>0</v>
      </c>
      <c r="X163" s="5">
        <v>0</v>
      </c>
      <c r="Y163" s="5">
        <v>0</v>
      </c>
      <c r="Z163" s="24">
        <v>0</v>
      </c>
      <c r="AA163" s="24">
        <v>5900</v>
      </c>
      <c r="AB163" s="40">
        <v>5000</v>
      </c>
      <c r="AC163" s="40">
        <v>500</v>
      </c>
      <c r="AD163" s="40">
        <v>1000</v>
      </c>
      <c r="AE163" s="40">
        <v>500</v>
      </c>
      <c r="AF163" s="40">
        <v>0</v>
      </c>
      <c r="AG163" s="40">
        <v>0</v>
      </c>
      <c r="AH163" s="40">
        <v>0</v>
      </c>
      <c r="AI163" s="40">
        <v>0</v>
      </c>
      <c r="AJ163" s="40">
        <v>0</v>
      </c>
      <c r="AK163" s="40">
        <v>0</v>
      </c>
      <c r="AL163" s="40">
        <v>0</v>
      </c>
    </row>
    <row r="164" spans="3:38">
      <c r="C164" s="24">
        <v>5000</v>
      </c>
      <c r="D164" s="24">
        <v>5000</v>
      </c>
      <c r="E164" s="5">
        <v>350</v>
      </c>
      <c r="F164" s="5">
        <v>350</v>
      </c>
      <c r="G164" s="24">
        <v>350</v>
      </c>
      <c r="H164" s="24">
        <v>600</v>
      </c>
      <c r="I164" s="40">
        <v>350</v>
      </c>
      <c r="J164" s="40">
        <v>350</v>
      </c>
      <c r="K164" s="40">
        <v>350</v>
      </c>
      <c r="L164" s="40">
        <v>0</v>
      </c>
      <c r="M164" s="40">
        <v>0</v>
      </c>
      <c r="N164" s="40">
        <v>350</v>
      </c>
      <c r="O164" s="40">
        <v>0</v>
      </c>
      <c r="P164" s="40">
        <v>0</v>
      </c>
      <c r="Q164" s="40">
        <v>0</v>
      </c>
      <c r="R164" s="40">
        <v>0</v>
      </c>
      <c r="S164" s="40">
        <v>0</v>
      </c>
      <c r="V164" s="24">
        <v>0</v>
      </c>
      <c r="W164" s="24">
        <v>0</v>
      </c>
      <c r="X164" s="5">
        <v>0</v>
      </c>
      <c r="Y164" s="5">
        <v>0</v>
      </c>
      <c r="Z164" s="24">
        <v>0</v>
      </c>
      <c r="AA164" s="24">
        <v>5600</v>
      </c>
      <c r="AB164" s="40">
        <v>5350</v>
      </c>
      <c r="AC164" s="40">
        <v>700</v>
      </c>
      <c r="AD164" s="40">
        <v>700</v>
      </c>
      <c r="AE164" s="40">
        <v>350</v>
      </c>
      <c r="AF164" s="40">
        <v>0</v>
      </c>
      <c r="AG164" s="40">
        <v>350</v>
      </c>
      <c r="AH164" s="40">
        <v>0</v>
      </c>
      <c r="AI164" s="40">
        <v>0</v>
      </c>
      <c r="AJ164" s="40">
        <v>0</v>
      </c>
      <c r="AK164" s="40">
        <v>0</v>
      </c>
      <c r="AL164" s="40">
        <v>0</v>
      </c>
    </row>
    <row r="165" spans="3:38">
      <c r="C165" s="24">
        <v>40000</v>
      </c>
      <c r="D165" s="24">
        <v>40000</v>
      </c>
      <c r="E165" s="5">
        <v>0</v>
      </c>
      <c r="F165" s="5">
        <v>0</v>
      </c>
      <c r="G165" s="24">
        <v>0</v>
      </c>
      <c r="H165" s="24">
        <v>8000</v>
      </c>
      <c r="I165" s="40">
        <v>4700</v>
      </c>
      <c r="J165" s="40">
        <v>4700</v>
      </c>
      <c r="K165" s="40">
        <v>4700</v>
      </c>
      <c r="L165" s="40">
        <v>4700</v>
      </c>
      <c r="M165" s="40">
        <v>4700</v>
      </c>
      <c r="N165" s="40">
        <v>4700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V165" s="24">
        <v>0</v>
      </c>
      <c r="W165" s="24">
        <v>0</v>
      </c>
      <c r="X165" s="5">
        <v>0</v>
      </c>
      <c r="Y165" s="5">
        <v>0</v>
      </c>
      <c r="Z165" s="24">
        <v>0</v>
      </c>
      <c r="AA165" s="24">
        <v>50000</v>
      </c>
      <c r="AB165" s="40">
        <v>45000</v>
      </c>
      <c r="AC165" s="40">
        <v>8000</v>
      </c>
      <c r="AD165" s="40">
        <v>8000</v>
      </c>
      <c r="AE165" s="40">
        <v>8000</v>
      </c>
      <c r="AF165" s="40">
        <v>8000</v>
      </c>
      <c r="AG165" s="40">
        <v>8000</v>
      </c>
      <c r="AH165" s="40">
        <v>0</v>
      </c>
      <c r="AI165" s="40">
        <v>0</v>
      </c>
      <c r="AJ165" s="40">
        <v>0</v>
      </c>
      <c r="AK165" s="40">
        <v>0</v>
      </c>
      <c r="AL165" s="40">
        <v>0</v>
      </c>
    </row>
    <row r="166" spans="3:38">
      <c r="C166" s="24">
        <v>40000</v>
      </c>
      <c r="D166" s="24">
        <v>40000</v>
      </c>
      <c r="E166" s="5">
        <v>0</v>
      </c>
      <c r="F166" s="5">
        <v>0</v>
      </c>
      <c r="G166" s="24">
        <v>0</v>
      </c>
      <c r="H166" s="24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10000</v>
      </c>
      <c r="O166" s="40">
        <v>6000</v>
      </c>
      <c r="P166" s="40">
        <v>6000</v>
      </c>
      <c r="Q166" s="40">
        <v>6000</v>
      </c>
      <c r="R166" s="40">
        <v>6000</v>
      </c>
      <c r="S166" s="40">
        <v>6000</v>
      </c>
      <c r="V166" s="24">
        <v>0</v>
      </c>
      <c r="W166" s="24">
        <v>0</v>
      </c>
      <c r="X166" s="5">
        <v>0</v>
      </c>
      <c r="Y166" s="5">
        <v>0</v>
      </c>
      <c r="Z166" s="24">
        <v>0</v>
      </c>
      <c r="AA166" s="24">
        <v>40000</v>
      </c>
      <c r="AB166" s="40">
        <v>40000</v>
      </c>
      <c r="AC166" s="40">
        <v>0</v>
      </c>
      <c r="AD166" s="40">
        <v>0</v>
      </c>
      <c r="AE166" s="40">
        <v>0</v>
      </c>
      <c r="AF166" s="40">
        <v>0</v>
      </c>
      <c r="AG166" s="40">
        <v>8000</v>
      </c>
      <c r="AH166" s="40">
        <v>5000</v>
      </c>
      <c r="AI166" s="40">
        <v>5000</v>
      </c>
      <c r="AJ166" s="40">
        <v>5000</v>
      </c>
      <c r="AK166" s="40">
        <v>5000</v>
      </c>
      <c r="AL166" s="40">
        <v>5000</v>
      </c>
    </row>
    <row r="167" spans="3:38">
      <c r="C167" s="24"/>
      <c r="D167" s="24"/>
      <c r="E167" s="5"/>
      <c r="F167" s="5"/>
      <c r="G167" s="24"/>
      <c r="H167" s="24"/>
      <c r="V167" s="24"/>
      <c r="W167" s="24"/>
      <c r="X167" s="5"/>
      <c r="Y167" s="5"/>
      <c r="Z167" s="24"/>
      <c r="AA167" s="24"/>
    </row>
    <row r="168" spans="3:38">
      <c r="C168" s="24"/>
      <c r="D168" s="24"/>
      <c r="E168" s="5"/>
      <c r="F168" s="5"/>
      <c r="G168" s="24"/>
      <c r="H168" s="24"/>
      <c r="V168" s="24"/>
      <c r="W168" s="24"/>
      <c r="X168" s="5"/>
      <c r="Y168" s="5"/>
      <c r="Z168" s="24"/>
      <c r="AA168" s="24"/>
    </row>
    <row r="169" spans="3:38">
      <c r="C169" s="24" t="str">
        <f>"["&amp;_xlfn.TEXTJOIN(",	",,C163:S163)&amp;"],"</f>
        <v>[5000,	5000,	500,	500,	500,	900,	0,	0,	500,	0,	0,	0,	0,	0,	0,	0,	0],</v>
      </c>
      <c r="D169" s="24"/>
      <c r="E169" s="5"/>
      <c r="F169" s="5"/>
      <c r="G169" s="24"/>
      <c r="H169" s="24"/>
      <c r="V169" s="24" t="str">
        <f>"["&amp;_xlfn.TEXTJOIN(",	",,V163:AL163)&amp;"],"</f>
        <v>[0,	0,	0,	0,	0,	5900,	5000,	500,	1000,	500,	0,	0,	0,	0,	0,	0,	0],</v>
      </c>
      <c r="W169" s="24"/>
      <c r="X169" s="5"/>
      <c r="Y169" s="5"/>
      <c r="Z169" s="24"/>
      <c r="AA169" s="24"/>
    </row>
    <row r="170" spans="3:38">
      <c r="C170" s="24" t="str">
        <f t="shared" ref="C170:C171" si="0">"["&amp;_xlfn.TEXTJOIN(",	",,C164:S164)&amp;"],"</f>
        <v>[5000,	5000,	350,	350,	350,	600,	350,	350,	350,	0,	0,	350,	0,	0,	0,	0,	0],</v>
      </c>
      <c r="D170" s="24"/>
      <c r="E170" s="5"/>
      <c r="F170" s="5"/>
      <c r="G170" s="24"/>
      <c r="H170" s="24"/>
      <c r="V170" s="24" t="str">
        <f t="shared" ref="V170:V171" si="1">"["&amp;_xlfn.TEXTJOIN(",	",,V164:AL164)&amp;"],"</f>
        <v>[0,	0,	0,	0,	0,	5600,	5350,	700,	700,	350,	0,	350,	0,	0,	0,	0,	0],</v>
      </c>
      <c r="W170" s="24"/>
      <c r="X170" s="5"/>
      <c r="Y170" s="5"/>
      <c r="Z170" s="24"/>
      <c r="AA170" s="24"/>
    </row>
    <row r="171" spans="3:38">
      <c r="C171" s="24" t="str">
        <f t="shared" si="0"/>
        <v>[40000,	40000,	0,	0,	0,	8000,	4700,	4700,	4700,	4700,	4700,	4700,	0,	0,	0,	0,	0],</v>
      </c>
      <c r="D171" s="24"/>
      <c r="E171" s="5"/>
      <c r="F171" s="5"/>
      <c r="G171" s="24"/>
      <c r="H171" s="24"/>
      <c r="V171" s="24" t="str">
        <f t="shared" si="1"/>
        <v>[0,	0,	0,	0,	0,	50000,	45000,	8000,	8000,	8000,	8000,	8000,	0,	0,	0,	0,	0],</v>
      </c>
      <c r="W171" s="24"/>
      <c r="X171" s="5"/>
      <c r="Y171" s="5"/>
      <c r="Z171" s="24"/>
      <c r="AA171" s="24"/>
    </row>
    <row r="172" spans="3:38">
      <c r="C172" s="24" t="str">
        <f>"["&amp;_xlfn.TEXTJOIN(",	",,C166:S166)&amp;"]"</f>
        <v>[40000,	40000,	0,	0,	0,	0,	0,	0,	0,	0,	0,	10000,	6000,	6000,	6000,	6000,	6000]</v>
      </c>
      <c r="D172" s="24"/>
      <c r="E172" s="5"/>
      <c r="F172" s="5"/>
      <c r="G172" s="24"/>
      <c r="H172" s="24"/>
      <c r="V172" s="24" t="str">
        <f>"["&amp;_xlfn.TEXTJOIN(",	",,V166:AL166)&amp;"]"</f>
        <v>[0,	0,	0,	0,	0,	40000,	40000,	0,	0,	0,	0,	8000,	5000,	5000,	5000,	5000,	5000]</v>
      </c>
      <c r="W172" s="24"/>
      <c r="X172" s="5"/>
      <c r="Y172" s="5"/>
      <c r="Z172" s="24"/>
      <c r="AA172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6E97-A41D-4906-BD05-AD9BB360D39F}">
  <sheetPr codeName="工作表22"/>
  <dimension ref="B3:AK253"/>
  <sheetViews>
    <sheetView workbookViewId="0"/>
  </sheetViews>
  <sheetFormatPr defaultRowHeight="15.6"/>
  <cols>
    <col min="1" max="2" width="8.88671875" style="40"/>
    <col min="3" max="3" width="8.77734375" style="40" customWidth="1"/>
    <col min="4" max="16384" width="8.88671875" style="40"/>
  </cols>
  <sheetData>
    <row r="3" spans="2:10">
      <c r="B3" s="40" t="s">
        <v>319</v>
      </c>
      <c r="C3" s="178" t="str">
        <f>"            ["&amp;_xlfn.TEXTJOIN(",	",,Multiplier_Weight_Newbie!L89:L152)&amp;"],"</f>
        <v xml:space="preserve">            [0,	0,	0,	0,	0,	0,	0,	0,	0,	0,	0,	0,	0,	0,	0,	0,	0,	0,	0,	557069786,	95271780,	91553387,	87242488,	85769090,	83093469,	0,	0,	0,	0,	0,	0,	0,	0,	0,	0,	0,	0,	0,	0,	0,	0,	0,	0,	0,	0,	0,	0,	0,	0,	0,	0,	0,	0,	0,	0,	0,	0,	0,	0,	0,	0,	0,	0,	0],</v>
      </c>
    </row>
    <row r="4" spans="2:10">
      <c r="B4" s="40" t="s">
        <v>320</v>
      </c>
      <c r="C4" s="40" t="str">
        <f>C3</f>
        <v xml:space="preserve">            [0,	0,	0,	0,	0,	0,	0,	0,	0,	0,	0,	0,	0,	0,	0,	0,	0,	0,	0,	557069786,	95271780,	91553387,	87242488,	85769090,	83093469,	0,	0,	0,	0,	0,	0,	0,	0,	0,	0,	0,	0,	0,	0,	0,	0,	0,	0,	0,	0,	0,	0,	0,	0,	0,	0,	0,	0,	0,	0,	0,	0,	0,	0,	0,	0,	0,	0,	0],</v>
      </c>
    </row>
    <row r="5" spans="2:10">
      <c r="B5" s="40" t="s">
        <v>321</v>
      </c>
      <c r="C5" s="178" t="str">
        <f>"            ["&amp;_xlfn.TEXTJOIN(",	",,Multiplier_Weight_Oldhand!L89:L152)&amp;"],"</f>
        <v xml:space="preserve">            [0,	0,	0,	0,	0,	0,	0,	0,	0,	0,	0,	38890097,	86411234,	76453090,	63797415,	56784736,	51452062,	42043400,	41610170,	70104419,	58903513,	50101820,	41981152,	35655571,	54971101,	40670181,	29834910,	21973233,	25896315,	35566662,	13317928,	10535561,	9226289,	6765914,	3998141,	2330336,	15972289,	3607343,	2417921,	805618,	722742,	691282,	645271,	594408,	553940,	4713936,	0,	0,	0,	0,	0,	0,	0,	0,	0,	0,	0,	0,	0,	0,	0,	0,	0,	0],</v>
      </c>
    </row>
    <row r="6" spans="2:10">
      <c r="B6" s="40" t="s">
        <v>322</v>
      </c>
      <c r="C6" s="91" t="str">
        <f>C5</f>
        <v xml:space="preserve">            [0,	0,	0,	0,	0,	0,	0,	0,	0,	0,	0,	38890097,	86411234,	76453090,	63797415,	56784736,	51452062,	42043400,	41610170,	70104419,	58903513,	50101820,	41981152,	35655571,	54971101,	40670181,	29834910,	21973233,	25896315,	35566662,	13317928,	10535561,	9226289,	6765914,	3998141,	2330336,	15972289,	3607343,	2417921,	805618,	722742,	691282,	645271,	594408,	553940,	4713936,	0,	0,	0,	0,	0,	0,	0,	0,	0,	0,	0,	0,	0,	0,	0,	0,	0,	0],</v>
      </c>
    </row>
    <row r="7" spans="2:10">
      <c r="B7" s="40" t="s">
        <v>317</v>
      </c>
      <c r="C7" s="178" t="str">
        <f>"            ["&amp;_xlfn.TEXTJOIN(",	",,Multiplier_Weight_Oldhand!L159:L222)&amp;"],"</f>
        <v xml:space="preserve">            [0,	0,	0,	0,	0,	0,	0,	0,	0,	0,	0,	19716216,	81349051,	72030796,	60043863,	53482829,	48518042,	39569296,	39202108,	90567505,	76098324,	64726121,	54235663,	46063394,	74434756,	36024077,	26506030,	19481865,	23258767,	32062086,	8545765,	6582127,	5764155,	4426637,	2716414,	1407356,	5706293,	1146136,	1056316,	391106,	350871,	335599,	313261,	288569,	268923,	3329683,	0,	0,	0,	0,	0,	0,	0,	0,	0,	0,	0,	0,	0,	0,	0,	0,	0,	0],</v>
      </c>
    </row>
    <row r="8" spans="2:10">
      <c r="B8" s="40" t="s">
        <v>318</v>
      </c>
      <c r="C8" s="178" t="str">
        <f>"            ["&amp;_xlfn.TEXTJOIN(",	",,_xlfn.ANCHORARRAY(Multiplier_Weight_Oldhand!L229))&amp;"],"</f>
        <v xml:space="preserve">            [0,	0,	0,	0,	0,	0,	0,	0,	0,	0,	0,	0,	0,	0,	0,	0,	0,	0,	0,	0,	0,	0,	0,	0,	65146622,	58023904,	51045020,	45892892,	40935150,	78188198,	63159643,	54478019,	47523624,	77482320,	69453892,	63242035,	69852776,	64342863,	24269628,	21442607,	20830560,	16248096,	15029607,	14518441,	13473626,	13912388,	3997878,	2829193,	2149765,	386642,	281027,	212016,	164192,	1487360,	0,	0,	0,	0,	0,	0,	0,	0,	0,	0],</v>
      </c>
    </row>
    <row r="12" spans="2:10">
      <c r="B12" s="40">
        <v>0</v>
      </c>
      <c r="C12" s="175" t="s">
        <v>308</v>
      </c>
      <c r="I12" s="40">
        <v>0</v>
      </c>
      <c r="J12" s="175" t="s">
        <v>308</v>
      </c>
    </row>
    <row r="13" spans="2:10">
      <c r="B13" s="40">
        <v>0</v>
      </c>
      <c r="C13" s="175" t="s">
        <v>311</v>
      </c>
      <c r="I13" s="40">
        <v>0</v>
      </c>
      <c r="J13" s="175" t="s">
        <v>311</v>
      </c>
    </row>
    <row r="14" spans="2:10">
      <c r="B14" s="40">
        <v>0</v>
      </c>
      <c r="C14" s="175" t="s">
        <v>315</v>
      </c>
      <c r="I14" s="40">
        <v>0</v>
      </c>
      <c r="J14" s="175" t="s">
        <v>315</v>
      </c>
    </row>
    <row r="15" spans="2:10">
      <c r="B15" s="40">
        <v>0</v>
      </c>
      <c r="C15" s="176" t="str">
        <f>"                ""wheelLength"": "&amp;FG_Symbol!$C$16&amp;","</f>
        <v xml:space="preserve">                "wheelLength": 100,</v>
      </c>
      <c r="I15" s="40">
        <v>0</v>
      </c>
      <c r="J15" s="176" t="str">
        <f>C15</f>
        <v xml:space="preserve">                "wheelLength": 100,</v>
      </c>
    </row>
    <row r="16" spans="2:10">
      <c r="B16" s="40">
        <v>0</v>
      </c>
      <c r="C16" s="176" t="str">
        <f>"                ""wheelData"": ["&amp;_xlfn.TEXTJOIN(",",,FG_Symbol!$S$4:$S$304)&amp;"]}"</f>
        <v xml:space="preserve">                "wheelData": [5,5,1,10,10,11,11,10,10,11,11,10,10,0,0,7,7,5,5,11,11,7,7,4,4,10,10,11,11,1,5,5,10,10,11,11,3,3,10,10,3,3,11,11,2,2,9,9,11,11,6,6,3,3,10,10,11,11,10,10,11,11,10,10,2,11,11,10,10,11,11,0,10,10,5,5,10,10,8,8,11,11,9,9,10,10,5,5,10,10,11,11,8,8,3,3,10,10,11,11]}</v>
      </c>
      <c r="I16" s="40">
        <v>0</v>
      </c>
      <c r="J16" s="176" t="str">
        <f ca="1">"                ""wheelData"": ["&amp;_xlfn.TEXTJOIN(",",,FG_Symbol!$Z$4:$Z$304)&amp;"]}"</f>
        <v xml:space="preserve">                "wheelData": [1,1,1,1,1,1,1,1,1,0,1,1,1,1,0,1,1,1,1,1,1,1,1,1,1,1,1,1,1,1,1,1,1,1,1,1,1,1,1,1,0,0,0,0,0,0,1,1,1,1,1,1,1,1,1,1,1,1,1,1,0,1,1,1,0,1,1,0,0,0,0,0,2,2,2,2,1,1,1,1,1,1,1,1,1,1,1,1,1,1,1,1,1,1,1,1,1,1,1,1]}</v>
      </c>
    </row>
    <row r="17" spans="2:10">
      <c r="B17" s="40">
        <v>0</v>
      </c>
      <c r="C17" s="175" t="s">
        <v>316</v>
      </c>
      <c r="I17" s="40">
        <v>0</v>
      </c>
      <c r="J17" s="175" t="s">
        <v>316</v>
      </c>
    </row>
    <row r="18" spans="2:10">
      <c r="B18" s="40">
        <v>0</v>
      </c>
      <c r="C18" s="175" t="s">
        <v>315</v>
      </c>
      <c r="I18" s="40">
        <v>0</v>
      </c>
      <c r="J18" s="175" t="s">
        <v>315</v>
      </c>
    </row>
    <row r="19" spans="2:10">
      <c r="B19" s="40">
        <v>0</v>
      </c>
      <c r="C19" s="176" t="str">
        <f>"                ""wheelLength"": "&amp;FG_Symbol!$D$16&amp;","</f>
        <v xml:space="preserve">                "wheelLength": 100,</v>
      </c>
      <c r="I19" s="40">
        <v>0</v>
      </c>
      <c r="J19" s="176" t="str">
        <f>C19</f>
        <v xml:space="preserve">                "wheelLength": 100,</v>
      </c>
    </row>
    <row r="20" spans="2:10">
      <c r="B20" s="40">
        <v>0</v>
      </c>
      <c r="C20" s="176" t="str">
        <f>"                ""wheelData"": ["&amp;_xlfn.TEXTJOIN(",",,FG_Symbol!$T$4:$T$304)&amp;"]}"</f>
        <v xml:space="preserve">                "wheelData": [9,9,5,5,9,9,2,2,10,10,11,11,5,5,9,9,8,8,9,9,4,4,9,9,11,11,1,7,7,8,8,9,9,7,7,8,8,9,9,6,6,1,9,9,6,6,8,8,11,11,8,8,9,9,8,8,11,11,0,0,8,8,9,9,8,8,11,11,6,6,8,8,9,9,11,11,8,8,3,3,2,11,11,5,5,9,9,11,11,6,6,0,8,8,5,5,10,10,6,6]}</v>
      </c>
      <c r="I20" s="40">
        <v>0</v>
      </c>
      <c r="J20" s="176" t="str">
        <f ca="1">"                ""wheelData"": ["&amp;_xlfn.TEXTJOIN(",",,FG_Symbol!$AA$4:$AA$304)&amp;"]}"</f>
        <v xml:space="preserve">                "wheelData": [1,1,0,0,0,0,0,0,1,1,1,1,1,1,1,1,1,1,1,1,1,1,1,1,1,1,1,1,1,1,1,1,1,1,1,1,1,1,1,1,1,1,1,1,1,1,1,1,1,1,1,1,1,1,0,1,1,1,1,0,2,2,2,2,1,1,1,1,1,1,1,1,1,1,1,1,0,1,1,1,0,1,1,1,1,1,1,0,0,0,0,0,2,2,2,2,1,1,1,1]}</v>
      </c>
    </row>
    <row r="21" spans="2:10">
      <c r="B21" s="40">
        <v>0</v>
      </c>
      <c r="C21" s="175" t="s">
        <v>316</v>
      </c>
      <c r="I21" s="40">
        <v>0</v>
      </c>
      <c r="J21" s="175" t="s">
        <v>316</v>
      </c>
    </row>
    <row r="22" spans="2:10">
      <c r="B22" s="40">
        <v>0</v>
      </c>
      <c r="C22" s="175" t="s">
        <v>315</v>
      </c>
      <c r="I22" s="40">
        <v>0</v>
      </c>
      <c r="J22" s="175" t="s">
        <v>315</v>
      </c>
    </row>
    <row r="23" spans="2:10">
      <c r="B23" s="40">
        <v>0</v>
      </c>
      <c r="C23" s="176" t="str">
        <f>"                ""wheelLength"": "&amp;FG_Symbol!$E$16&amp;","</f>
        <v xml:space="preserve">                "wheelLength": 100,</v>
      </c>
      <c r="I23" s="40">
        <v>0</v>
      </c>
      <c r="J23" s="176" t="str">
        <f>C23</f>
        <v xml:space="preserve">                "wheelLength": 100,</v>
      </c>
    </row>
    <row r="24" spans="2:10">
      <c r="B24" s="40">
        <v>0</v>
      </c>
      <c r="C24" s="176" t="str">
        <f>"                ""wheelData"": ["&amp;_xlfn.TEXTJOIN(",",,FG_Symbol!$U$4:$U$304)&amp;"]}"</f>
        <v xml:space="preserve">                "wheelData": [10,10,8,8,4,4,8,8,7,7,8,8,4,4,10,10,4,4,11,11,2,9,9,7,7,8,8,9,9,0,8,8,7,7,8,8,3,3,2,2,10,10,3,3,7,7,0,0,10,10,7,7,10,10,4,4,8,8,7,7,5,5,1,10,10,8,8,4,4,3,3,1,7,7,10,10,8,8,7,7,8,8,10,10,7,7,10,10,3,3,10,10,6,6,10,10,7,7,11,11]}</v>
      </c>
      <c r="I24" s="40">
        <v>0</v>
      </c>
      <c r="J24" s="176" t="str">
        <f ca="1">"                ""wheelData"": ["&amp;_xlfn.TEXTJOIN(",",,FG_Symbol!$AB$4:$AB$304)&amp;"]}"</f>
        <v xml:space="preserve">                "wheelData": [1,1,1,1,1,1,1,1,1,1,1,1,1,1,1,1,0,1,1,1,0,1,1,1,1,0,0,0,0,0,1,1,1,1,0,0,0,0,0,0,1,1,0,1,1,1,1,0,1,1,1,1,1,1,1,1,1,1,1,1,1,1,1,1,1,1,1,1,1,1,1,1,1,1,1,1,1,1,1,1,1,1,1,1,1,1,1,1,1,1,1,1,1,1,1,1,1,1,1,1]}</v>
      </c>
    </row>
    <row r="25" spans="2:10">
      <c r="B25" s="40">
        <v>0</v>
      </c>
      <c r="C25" s="175" t="s">
        <v>316</v>
      </c>
      <c r="I25" s="40">
        <v>0</v>
      </c>
      <c r="J25" s="175" t="s">
        <v>316</v>
      </c>
    </row>
    <row r="26" spans="2:10">
      <c r="B26" s="40">
        <v>0</v>
      </c>
      <c r="C26" s="175" t="s">
        <v>315</v>
      </c>
      <c r="I26" s="40">
        <v>0</v>
      </c>
      <c r="J26" s="175" t="s">
        <v>315</v>
      </c>
    </row>
    <row r="27" spans="2:10">
      <c r="B27" s="40">
        <v>0</v>
      </c>
      <c r="C27" s="176" t="str">
        <f>"                ""wheelLength"": "&amp;FG_Symbol!$F$16&amp;","</f>
        <v xml:space="preserve">                "wheelLength": 100,</v>
      </c>
      <c r="I27" s="40">
        <v>0</v>
      </c>
      <c r="J27" s="176" t="str">
        <f>C27</f>
        <v xml:space="preserve">                "wheelLength": 100,</v>
      </c>
    </row>
    <row r="28" spans="2:10">
      <c r="B28" s="40">
        <v>0</v>
      </c>
      <c r="C28" s="176" t="str">
        <f>"                ""wheelData"": ["&amp;_xlfn.TEXTJOIN(",",,FG_Symbol!$V$4:$V$304)&amp;"]}"</f>
        <v xml:space="preserve">                "wheelData": [11,11,7,7,10,10,8,8,11,11,9,9,10,10,11,11,10,10,6,6,7,7,6,6,10,10,0,0,11,11,5,5,11,11,10,10,6,6,5,5,11,11,4,4,11,11,5,5,7,7,2,5,5,10,10,9,9,10,10,0,10,10,6,6,10,10,11,11,10,10,2,2,10,10,11,11,5,5,10,10,11,11,8,8,10,10,11,11,7,7,11,11,10,10,11,11,7,7,3,3]}</v>
      </c>
      <c r="I28" s="40">
        <v>0</v>
      </c>
      <c r="J28" s="176" t="str">
        <f ca="1">"                ""wheelData"": ["&amp;_xlfn.TEXTJOIN(",",,FG_Symbol!$AC$4:$AC$304)&amp;"]}"</f>
        <v xml:space="preserve">                "wheelData": [1,1,1,1,1,1,1,1,1,1,1,1,1,1,1,1,1,1,1,1,1,1,0,1,1,1,1,0,2,2,2,2,1,1,1,1,1,1,1,1,1,1,1,1,1,1,0,1,1,1,0,1,1,1,1,0,0,0,0,0,2,2,2,2,1,1,0,0,0,0,0,0,1,1,1,1,1,1,1,1,1,1,1,1,1,1,1,1,1,1,1,1,1,1,1,1,1,1,1,1]}</v>
      </c>
    </row>
    <row r="29" spans="2:10">
      <c r="B29" s="40">
        <v>0</v>
      </c>
      <c r="C29" s="175" t="s">
        <v>316</v>
      </c>
      <c r="I29" s="40">
        <v>0</v>
      </c>
      <c r="J29" s="175" t="s">
        <v>316</v>
      </c>
    </row>
    <row r="30" spans="2:10">
      <c r="B30" s="40">
        <v>0</v>
      </c>
      <c r="C30" s="175" t="s">
        <v>315</v>
      </c>
      <c r="I30" s="40">
        <v>0</v>
      </c>
      <c r="J30" s="175" t="s">
        <v>315</v>
      </c>
    </row>
    <row r="31" spans="2:10">
      <c r="B31" s="40">
        <v>0</v>
      </c>
      <c r="C31" s="176" t="str">
        <f>"                ""wheelLength"": "&amp;FG_Symbol!$G$16&amp;","</f>
        <v xml:space="preserve">                "wheelLength": 100,</v>
      </c>
      <c r="I31" s="40">
        <v>0</v>
      </c>
      <c r="J31" s="176" t="str">
        <f>C31</f>
        <v xml:space="preserve">                "wheelLength": 100,</v>
      </c>
    </row>
    <row r="32" spans="2:10">
      <c r="B32" s="40">
        <v>0</v>
      </c>
      <c r="C32" s="176" t="str">
        <f>"                ""wheelData"": ["&amp;_xlfn.TEXTJOIN(",",,FG_Symbol!$W$4:$W$304)&amp;"]}"</f>
        <v xml:space="preserve">                "wheelData": [3,3,10,10,7,7,4,4,6,6,9,9,2,9,9,10,10,9,9,8,8,0,0,7,7,3,3,10,10,9,9,10,10,7,7,9,9,7,7,0,9,9,7,7,9,9,4,4,10,10,11,11,9,9,4,4,9,9,7,7,9,9,4,4,7,7,8,8,3,3,9,9,7,7,9,9,7,7,3,3,9,9,10,10,9,9,7,7,3,3,2,2,10,10,11,11,5,5,7,7]}</v>
      </c>
      <c r="I32" s="40">
        <v>0</v>
      </c>
      <c r="J32" s="176" t="str">
        <f ca="1">"                ""wheelData"": ["&amp;_xlfn.TEXTJOIN(",",,FG_Symbol!$AD$4:$AD$304)&amp;"]}"</f>
        <v xml:space="preserve">                "wheelData": [1,1,1,1,1,1,1,1,0,1,1,1,0,1,1,1,1,0,1,1,1,1,0,2,2,2,2,1,1,1,1,1,1,1,1,0,0,0,0,0,2,2,2,2,1,1,1,1,1,1,1,1,1,1,1,1,1,1,1,1,1,1,1,1,1,1,1,1,1,1,1,1,1,1,1,1,1,1,1,1,1,1,1,1,1,1,0,0,0,0,0,0,1,1,1,1,1,1,1,1]}</v>
      </c>
    </row>
    <row r="33" spans="2:10">
      <c r="B33" s="40">
        <v>0</v>
      </c>
      <c r="C33" s="175" t="s">
        <v>316</v>
      </c>
      <c r="I33" s="40">
        <v>0</v>
      </c>
      <c r="J33" s="175" t="s">
        <v>316</v>
      </c>
    </row>
    <row r="34" spans="2:10">
      <c r="B34" s="40">
        <v>0</v>
      </c>
      <c r="C34" s="175" t="s">
        <v>315</v>
      </c>
      <c r="I34" s="40">
        <v>0</v>
      </c>
      <c r="J34" s="175" t="s">
        <v>315</v>
      </c>
    </row>
    <row r="35" spans="2:10">
      <c r="B35" s="40">
        <v>0</v>
      </c>
      <c r="C35" s="176" t="str">
        <f>"                ""wheelLength"": "&amp;FG_Symbol!$H$16&amp;","</f>
        <v xml:space="preserve">                "wheelLength": 100,</v>
      </c>
      <c r="I35" s="40">
        <v>0</v>
      </c>
      <c r="J35" s="176" t="str">
        <f>C35</f>
        <v xml:space="preserve">                "wheelLength": 100,</v>
      </c>
    </row>
    <row r="36" spans="2:10">
      <c r="B36" s="40">
        <v>0</v>
      </c>
      <c r="C36" s="176" t="str">
        <f>"                ""wheelData"": ["&amp;_xlfn.TEXTJOIN(",",,FG_Symbol!$X$4:$X$304)&amp;"]}"</f>
        <v xml:space="preserve">                "wheelData": [11,11,8,8,11,11,7,7,8,8,10,10,11,11,9,9,6,6,9,9,8,8,11,11,4,4,11,11,8,8,6,6,8,8,6,6,4,4,8,8,11,11,0,9,9,11,11,9,9,3,3,8,8,11,11,6,6,9,9,8,8,9,9,8,8,2,7,7,11,11,9,9,2,2,8,8,4,4,8,8,9,9,5,5,4,4,11,11,8,8,6,6,10,10,9,9,11,11,0,0]}</v>
      </c>
      <c r="I36" s="40">
        <v>0</v>
      </c>
      <c r="J36" s="176" t="str">
        <f ca="1">"                ""wheelData"": ["&amp;_xlfn.TEXTJOIN(",",,FG_Symbol!$AE$4:$AE$304)&amp;"]}"</f>
        <v xml:space="preserve">                "wheelData": [1,1,1,1,1,1,1,1,1,1,1,1,1,1,1,1,1,1,1,1,1,1,1,1,1,1,1,1,1,1,1,1,1,1,1,1,1,1,0,0,0,0,0,2,2,2,2,1,1,1,1,1,1,1,1,1,1,1,1,1,1,0,1,1,1,0,1,1,0,0,0,0,0,0,1,1,1,1,1,1,1,1,1,1,1,1,1,1,1,1,1,1,1,1,0,1,1,1,1,0]}</v>
      </c>
    </row>
    <row r="37" spans="2:10">
      <c r="B37" s="40">
        <v>0</v>
      </c>
      <c r="C37" s="175" t="s">
        <v>310</v>
      </c>
      <c r="I37" s="40">
        <v>0</v>
      </c>
      <c r="J37" s="175" t="s">
        <v>310</v>
      </c>
    </row>
    <row r="38" spans="2:10">
      <c r="B38" s="40" cm="1">
        <f t="array" ref="B38:B63">B12:B37+1</f>
        <v>1</v>
      </c>
      <c r="C38" s="175" t="s">
        <v>308</v>
      </c>
      <c r="I38" s="40" cm="1">
        <f t="array" ref="I38:I63">I12:I37+1</f>
        <v>1</v>
      </c>
      <c r="J38" s="175" t="s">
        <v>308</v>
      </c>
    </row>
    <row r="39" spans="2:10">
      <c r="B39" s="40">
        <v>1</v>
      </c>
      <c r="C39" s="175" t="s">
        <v>311</v>
      </c>
      <c r="I39" s="40">
        <v>1</v>
      </c>
      <c r="J39" s="175" t="s">
        <v>311</v>
      </c>
    </row>
    <row r="40" spans="2:10">
      <c r="B40" s="40">
        <v>1</v>
      </c>
      <c r="C40" s="175" t="s">
        <v>315</v>
      </c>
      <c r="I40" s="40">
        <v>1</v>
      </c>
      <c r="J40" s="175" t="s">
        <v>315</v>
      </c>
    </row>
    <row r="41" spans="2:10">
      <c r="B41" s="40">
        <v>1</v>
      </c>
      <c r="C41" s="176" t="str">
        <f>"                ""wheelLength"": "&amp;'FG_Symbol (2)'!$C$16&amp;","</f>
        <v xml:space="preserve">                "wheelLength": 100,</v>
      </c>
      <c r="I41" s="40">
        <v>1</v>
      </c>
      <c r="J41" s="176" t="str">
        <f>C41</f>
        <v xml:space="preserve">                "wheelLength": 100,</v>
      </c>
    </row>
    <row r="42" spans="2:10">
      <c r="B42" s="40">
        <v>1</v>
      </c>
      <c r="C42" s="176" t="str">
        <f>"                ""wheelData"": ["&amp;_xlfn.TEXTJOIN(",",,'FG_Symbol (2)'!$S$4:$S$304)&amp;"]}"</f>
        <v xml:space="preserve">                "wheelData": [9,9,11,11,4,4,6,6,10,10,11,11,5,5,8,8,2,2,10,10,11,11,7,7,9,9,11,11,4,4,7,7,9,9,11,11,4,4,2,2,10,10,11,11,9,9,11,11,4,4,7,7,10,10,3,2,2,10,10,11,11,7,7,10,10,6,6,10,10,11,11,5,5,2,8,8,7,7,8,8,3,3,5,5,7,7,6,6,10,10,11,11,5,5,8,8,10,10,8,8]}</v>
      </c>
      <c r="I42" s="40">
        <v>1</v>
      </c>
      <c r="J42" s="176" t="str">
        <f>"                ""wheelData"": ["&amp;_xlfn.TEXTJOIN(",",,'FG_Symbol (2)'!$Z$4:$Z$304)&amp;"]}"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43" spans="2:10">
      <c r="B43" s="40">
        <v>1</v>
      </c>
      <c r="C43" s="175" t="s">
        <v>316</v>
      </c>
      <c r="I43" s="40">
        <v>1</v>
      </c>
      <c r="J43" s="175" t="s">
        <v>316</v>
      </c>
    </row>
    <row r="44" spans="2:10">
      <c r="B44" s="40">
        <v>1</v>
      </c>
      <c r="C44" s="175" t="s">
        <v>315</v>
      </c>
      <c r="I44" s="40">
        <v>1</v>
      </c>
      <c r="J44" s="175" t="s">
        <v>315</v>
      </c>
    </row>
    <row r="45" spans="2:10">
      <c r="B45" s="40">
        <v>1</v>
      </c>
      <c r="C45" s="176" t="str">
        <f>"                ""wheelLength"": "&amp;'FG_Symbol (2)'!$D$16&amp;","</f>
        <v xml:space="preserve">                "wheelLength": 100,</v>
      </c>
      <c r="I45" s="40">
        <v>1</v>
      </c>
      <c r="J45" s="176" t="str">
        <f>C45</f>
        <v xml:space="preserve">                "wheelLength": 100,</v>
      </c>
    </row>
    <row r="46" spans="2:10">
      <c r="B46" s="40">
        <v>1</v>
      </c>
      <c r="C46" s="176" t="str">
        <f>"                ""wheelData"": ["&amp;_xlfn.TEXTJOIN(",",,'FG_Symbol (2)'!$T$4:$T$304)&amp;"]}"</f>
        <v xml:space="preserve">                "wheelData": [9,9,2,7,7,1,7,7,8,8,3,3,7,7,11,11,6,6,9,9,6,6,11,11,6,6,10,10,11,11,5,5,9,9,11,11,6,6,10,10,9,9,11,11,4,4,10,10,6,6,10,10,11,11,5,5,9,9,2,2,8,8,3,3,9,9,11,11,9,9,7,7,8,8,10,10,9,9,10,10,7,7,2,2,8,8,3,3,9,9,4,1,8,8,2,2,8,8,3,3]}</v>
      </c>
      <c r="I46" s="40">
        <v>1</v>
      </c>
      <c r="J46" s="176" t="str">
        <f>"                ""wheelData"": ["&amp;_xlfn.TEXTJOIN(",",,'FG_Symbol (2)'!$AA$4:$AA$304)&amp;"]}"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47" spans="2:10">
      <c r="B47" s="40">
        <v>1</v>
      </c>
      <c r="C47" s="175" t="s">
        <v>316</v>
      </c>
      <c r="I47" s="40">
        <v>1</v>
      </c>
      <c r="J47" s="175" t="s">
        <v>316</v>
      </c>
    </row>
    <row r="48" spans="2:10">
      <c r="B48" s="40">
        <v>1</v>
      </c>
      <c r="C48" s="175" t="s">
        <v>315</v>
      </c>
      <c r="I48" s="40">
        <v>1</v>
      </c>
      <c r="J48" s="175" t="s">
        <v>315</v>
      </c>
    </row>
    <row r="49" spans="2:10">
      <c r="B49" s="40">
        <v>1</v>
      </c>
      <c r="C49" s="176" t="str">
        <f>"                ""wheelLength"": "&amp;'FG_Symbol (2)'!$E$16&amp;","</f>
        <v xml:space="preserve">                "wheelLength": 100,</v>
      </c>
      <c r="I49" s="40">
        <v>1</v>
      </c>
      <c r="J49" s="176" t="str">
        <f>C49</f>
        <v xml:space="preserve">                "wheelLength": 100,</v>
      </c>
    </row>
    <row r="50" spans="2:10">
      <c r="B50" s="40">
        <v>1</v>
      </c>
      <c r="C50" s="176" t="str">
        <f>"                ""wheelData"": ["&amp;_xlfn.TEXTJOIN(",",,'FG_Symbol (2)'!$U$4:$U$304)&amp;"]}"</f>
        <v xml:space="preserve">                "wheelData": [9,9,11,11,4,4,6,6,2,6,6,3,8,8,6,6,8,8,2,10,10,2,8,8,9,9,11,11,4,4,10,10,7,7,8,8,3,3,6,6,10,10,11,11,5,5,7,7,9,9,8,8,7,7,8,8,3,3,2,5,6,6,2,2,10,10,11,11,7,7,6,6,6,6,10,10,11,11,5,5,2,4,9,9,10,10,7,7,4,4,6,6,10,10,11,11,5,5,6,6]}</v>
      </c>
      <c r="I50" s="40">
        <v>1</v>
      </c>
      <c r="J50" s="176" t="str">
        <f>"                ""wheelData"": ["&amp;_xlfn.TEXTJOIN(",",,'FG_Symbol (2)'!$AB$4:$AB$304)&amp;"]}"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51" spans="2:10">
      <c r="B51" s="40">
        <v>1</v>
      </c>
      <c r="C51" s="175" t="s">
        <v>316</v>
      </c>
      <c r="I51" s="40">
        <v>1</v>
      </c>
      <c r="J51" s="175" t="s">
        <v>316</v>
      </c>
    </row>
    <row r="52" spans="2:10">
      <c r="B52" s="40">
        <v>1</v>
      </c>
      <c r="C52" s="175" t="s">
        <v>315</v>
      </c>
      <c r="I52" s="40">
        <v>1</v>
      </c>
      <c r="J52" s="175" t="s">
        <v>315</v>
      </c>
    </row>
    <row r="53" spans="2:10">
      <c r="B53" s="40">
        <v>1</v>
      </c>
      <c r="C53" s="176" t="str">
        <f>"                ""wheelLength"": "&amp;'FG_Symbol (2)'!$F$16&amp;","</f>
        <v xml:space="preserve">                "wheelLength": 100,</v>
      </c>
      <c r="I53" s="40">
        <v>1</v>
      </c>
      <c r="J53" s="176" t="str">
        <f>C53</f>
        <v xml:space="preserve">                "wheelLength": 100,</v>
      </c>
    </row>
    <row r="54" spans="2:10">
      <c r="B54" s="40">
        <v>1</v>
      </c>
      <c r="C54" s="176" t="str">
        <f>"                ""wheelData"": ["&amp;_xlfn.TEXTJOIN(",",,'FG_Symbol (2)'!$V$4:$V$304)&amp;"]}"</f>
        <v xml:space="preserve">                "wheelData": [9,9,11,11,4,4,9,9,6,6,10,10,11,11,5,5,9,9,9,9,11,11,4,4,2,2,10,10,11,11,8,8,3,11,11,8,8,7,7,8,8,6,6,10,10,11,11,5,5,9,9,9,9,11,11,4,4,9,9,10,10,6,6,10,10,11,11,5,5,2,2,8,8,3,3,7,7,2,9,9,2,2,10,10,11,11,7,7,8,8,3,3,9,9,10,10,9,9,5,5]}</v>
      </c>
      <c r="I54" s="40">
        <v>1</v>
      </c>
      <c r="J54" s="176" t="str">
        <f>"                ""wheelData"": ["&amp;_xlfn.TEXTJOIN(",",,'FG_Symbol (2)'!$AC$4:$AC$304)&amp;"]}"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55" spans="2:10">
      <c r="B55" s="40">
        <v>1</v>
      </c>
      <c r="C55" s="175" t="s">
        <v>316</v>
      </c>
      <c r="I55" s="40">
        <v>1</v>
      </c>
      <c r="J55" s="175" t="s">
        <v>316</v>
      </c>
    </row>
    <row r="56" spans="2:10">
      <c r="B56" s="40">
        <v>1</v>
      </c>
      <c r="C56" s="175" t="s">
        <v>315</v>
      </c>
      <c r="I56" s="40">
        <v>1</v>
      </c>
      <c r="J56" s="175" t="s">
        <v>315</v>
      </c>
    </row>
    <row r="57" spans="2:10">
      <c r="B57" s="40">
        <v>1</v>
      </c>
      <c r="C57" s="176" t="str">
        <f>"                ""wheelLength"": "&amp;'FG_Symbol (2)'!$G$16&amp;","</f>
        <v xml:space="preserve">                "wheelLength": 100,</v>
      </c>
      <c r="I57" s="40">
        <v>1</v>
      </c>
      <c r="J57" s="176" t="str">
        <f>C57</f>
        <v xml:space="preserve">                "wheelLength": 100,</v>
      </c>
    </row>
    <row r="58" spans="2:10">
      <c r="B58" s="40">
        <v>1</v>
      </c>
      <c r="C58" s="176" t="str">
        <f>"                ""wheelData"": ["&amp;_xlfn.TEXTJOIN(",",,'FG_Symbol (2)'!$W$4:$W$304)&amp;"]}"</f>
        <v xml:space="preserve">                "wheelData": [11,11,9,9,11,11,4,4,9,9,11,11,9,9,10,10,3,6,6,10,10,11,11,5,5,10,10,6,6,10,10,11,11,5,5,8,8,1,8,8,7,7,6,6,11,11,6,6,6,6,10,10,11,11,5,5,7,7,2,2,2,8,8,3,3,6,6,7,7,9,9,11,11,4,4,10,10,9,9,11,11,4,4,8,8,2,2,10,10,11,11,1,2,2,8,8,3,3,6,6]}</v>
      </c>
      <c r="I58" s="40">
        <v>1</v>
      </c>
      <c r="J58" s="176" t="str">
        <f>"                ""wheelData"": ["&amp;_xlfn.TEXTJOIN(",",,'FG_Symbol (2)'!$AD$4:$AD$304)&amp;"]}"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59" spans="2:10">
      <c r="B59" s="40">
        <v>1</v>
      </c>
      <c r="C59" s="175" t="s">
        <v>316</v>
      </c>
      <c r="I59" s="40">
        <v>1</v>
      </c>
      <c r="J59" s="175" t="s">
        <v>316</v>
      </c>
    </row>
    <row r="60" spans="2:10">
      <c r="B60" s="40">
        <v>1</v>
      </c>
      <c r="C60" s="175" t="s">
        <v>315</v>
      </c>
      <c r="I60" s="40">
        <v>1</v>
      </c>
      <c r="J60" s="175" t="s">
        <v>315</v>
      </c>
    </row>
    <row r="61" spans="2:10">
      <c r="B61" s="40">
        <v>1</v>
      </c>
      <c r="C61" s="176" t="str">
        <f>"                ""wheelLength"": "&amp;'FG_Symbol (2)'!$H$16&amp;","</f>
        <v xml:space="preserve">                "wheelLength": 100,</v>
      </c>
      <c r="I61" s="40">
        <v>1</v>
      </c>
      <c r="J61" s="176" t="str">
        <f>C61</f>
        <v xml:space="preserve">                "wheelLength": 100,</v>
      </c>
    </row>
    <row r="62" spans="2:10">
      <c r="B62" s="40">
        <v>1</v>
      </c>
      <c r="C62" s="176" t="str">
        <f>"                ""wheelData"": ["&amp;_xlfn.TEXTJOIN(",",,'FG_Symbol (2)'!$X$4:$X$304)&amp;"]}"</f>
        <v xml:space="preserve">                "wheelData": [11,11,6,6,1,8,8,1,9,9,11,11,4,4,2,2,10,10,11,11,6,6,10,10,11,11,5,5,9,9,8,8,11,11,1,2,2,8,8,3,3,2,2,10,10,11,11,6,6,10,10,11,11,5,5,7,7,9,9,5,5,9,9,11,11,4,4,2,7,7,8,8,3,3,9,9,11,11,4,4,9,9,6,6,10,10,11,11,5,5,7,7,8,8,3,3,8,8,7,7]}</v>
      </c>
      <c r="I62" s="40">
        <v>1</v>
      </c>
      <c r="J62" s="176" t="str">
        <f>"                ""wheelData"": ["&amp;_xlfn.TEXTJOIN(",",,'FG_Symbol (2)'!$AE$4:$AE$304)&amp;"]}"</f>
        <v xml:space="preserve">                "wheelData": [1,1,1,1,1,1,1,1,1,1,1,1,1,1,1,1,1,1,1,1,1,1,1,1,1,1,1,1,1,1,1,1,1,1,1,1,1,1,1,1,1,1,1,1,1,1,1,1,1,1,1,1,1,1,1,1,1,1,1,1,1,1,1,1,1,1,1,1,1,1,1,1,1,1,1,1,1,1,1,1,1,1,1,1,1,1,1,1,1,1,1,1,1,1,1,1,1,1,1,1]}</v>
      </c>
    </row>
    <row r="63" spans="2:10">
      <c r="B63" s="40">
        <v>1</v>
      </c>
      <c r="C63" s="175" t="s">
        <v>310</v>
      </c>
      <c r="I63" s="40">
        <v>1</v>
      </c>
      <c r="J63" s="175" t="s">
        <v>310</v>
      </c>
    </row>
    <row r="64" spans="2:10">
      <c r="B64" s="40" cm="1">
        <f t="array" ref="B64:B89">B38:B63+1</f>
        <v>2</v>
      </c>
      <c r="C64" s="175" t="s">
        <v>308</v>
      </c>
      <c r="I64" s="40" cm="1">
        <f t="array" ref="I64:I89">I38:I63+1</f>
        <v>2</v>
      </c>
      <c r="J64" s="175" t="s">
        <v>308</v>
      </c>
    </row>
    <row r="65" spans="2:10">
      <c r="B65" s="40">
        <v>2</v>
      </c>
      <c r="C65" s="175" t="s">
        <v>311</v>
      </c>
      <c r="I65" s="40">
        <v>2</v>
      </c>
      <c r="J65" s="175" t="s">
        <v>311</v>
      </c>
    </row>
    <row r="66" spans="2:10">
      <c r="B66" s="40">
        <v>2</v>
      </c>
      <c r="C66" s="175" t="s">
        <v>315</v>
      </c>
      <c r="I66" s="40">
        <v>2</v>
      </c>
      <c r="J66" s="175" t="s">
        <v>315</v>
      </c>
    </row>
    <row r="67" spans="2:10">
      <c r="B67" s="40">
        <v>2</v>
      </c>
      <c r="C67" s="176" t="str">
        <f>"                ""wheelLength"": "&amp;'FG_Symbol (3)'!$C$16&amp;","</f>
        <v xml:space="preserve">                "wheelLength": 100,</v>
      </c>
      <c r="I67" s="40">
        <v>2</v>
      </c>
      <c r="J67" s="176" t="str">
        <f>C67</f>
        <v xml:space="preserve">                "wheelLength": 100,</v>
      </c>
    </row>
    <row r="68" spans="2:10">
      <c r="B68" s="40">
        <v>2</v>
      </c>
      <c r="C68" s="176" t="str">
        <f>"                ""wheelData"": ["&amp;_xlfn.TEXTJOIN(",",,'FG_Symbol (3)'!$S$4:$S$304)&amp;"]}"</f>
        <v xml:space="preserve">                "wheelData": [7,7,5,5,8,8,3,3,2,7,7,8,8,9,9,8,8,11,11,4,4,7,7,11,11,8,8,1,7,7,9,9,11,11,5,5,7,7,11,11,7,7,11,11,7,7,10,10,7,7,9,9,8,8,11,11,6,6,1,9,9,11,11,8,8,10,10,5,5,8,8,11,11,11,5,5,2,2,8,8,4,4,8,8,9,9,4,4,7,7,5,5,4,4,7,7,11,11,8,8]}</v>
      </c>
      <c r="I68" s="40">
        <v>2</v>
      </c>
      <c r="J68" s="176" t="str">
        <f ca="1">"                ""wheelData"": ["&amp;_xlfn.TEXTJOIN(",",,'FG_Symbol (3)'!$Z$4:$Z$304)&amp;"]}"</f>
        <v xml:space="preserve">                "wheelData": [1,1,1,1,1,1,1,1,1,1,1,1,1,1,1,1,1,1,1,1,1,1,1,1,1,1,1,1,1,1,1,1,1,1,1,1,1,1,1,1,1,1,1,1,1,1,1,1,1,1,1,1,1,1,1,1,1,1,1,1,1,1,1,1,1,1,1,1,1,1,1,1,0,0,0,0,0,0,1,1,1,1,1,1,1,1,1,1,1,1,1,1,1,1,1,1,1,1,1,1]}</v>
      </c>
    </row>
    <row r="69" spans="2:10">
      <c r="B69" s="40">
        <v>2</v>
      </c>
      <c r="C69" s="175" t="s">
        <v>316</v>
      </c>
      <c r="I69" s="40">
        <v>2</v>
      </c>
      <c r="J69" s="175" t="s">
        <v>316</v>
      </c>
    </row>
    <row r="70" spans="2:10">
      <c r="B70" s="40">
        <v>2</v>
      </c>
      <c r="C70" s="175" t="s">
        <v>315</v>
      </c>
      <c r="I70" s="40">
        <v>2</v>
      </c>
      <c r="J70" s="175" t="s">
        <v>315</v>
      </c>
    </row>
    <row r="71" spans="2:10">
      <c r="B71" s="40">
        <v>2</v>
      </c>
      <c r="C71" s="176" t="str">
        <f>"                ""wheelLength"": "&amp;'FG_Symbol (3)'!$D$16&amp;","</f>
        <v xml:space="preserve">                "wheelLength": 100,</v>
      </c>
      <c r="I71" s="40">
        <v>2</v>
      </c>
      <c r="J71" s="176" t="str">
        <f>C71</f>
        <v xml:space="preserve">                "wheelLength": 100,</v>
      </c>
    </row>
    <row r="72" spans="2:10">
      <c r="B72" s="40">
        <v>2</v>
      </c>
      <c r="C72" s="176" t="str">
        <f>"                ""wheelData"": ["&amp;_xlfn.TEXTJOIN(",",,'FG_Symbol (3)'!$T$4:$T$304)&amp;"]}"</f>
        <v xml:space="preserve">                "wheelData": [8,8,3,3,9,9,11,11,4,4,3,3,2,2,10,10,11,11,3,3,5,5,10,10,8,8,9,9,11,11,7,7,11,11,2,11,11,7,7,11,11,10,10,7,7,10,10,8,8,1,11,11,9,9,11,11,9,9,11,10,10,6,6,7,7,11,11,9,9,6,6,11,11,9,9,11,11,10,10,6,6,8,8,1,6,6,9,9,11,11,8,8,3,3,7,7,6,6,10,10]}</v>
      </c>
      <c r="I72" s="40">
        <v>2</v>
      </c>
      <c r="J72" s="176" t="str">
        <f ca="1">"                ""wheelData"": ["&amp;_xlfn.TEXTJOIN(",",,'FG_Symbol (3)'!$AA$4:$AA$304)&amp;"]}"</f>
        <v xml:space="preserve">                "wheelData": [1,1,1,1,1,1,1,1,0,0,0,0,0,0,1,1,1,1,1,1,1,1,1,1,1,1,1,1,1,1,1,1,1,1,1,1,1,1,1,1,1,1,1,1,1,1,1,1,1,1,1,1,1,1,1,1,1,1,1,1,1,1,1,1,1,1,1,1,1,1,1,1,1,1,1,1,1,1,1,1,1,1,1,1,1,1,1,1,1,1,1,1,1,1,1,1,1,1,1,1]}</v>
      </c>
    </row>
    <row r="73" spans="2:10">
      <c r="B73" s="40">
        <v>2</v>
      </c>
      <c r="C73" s="175" t="s">
        <v>316</v>
      </c>
      <c r="I73" s="40">
        <v>2</v>
      </c>
      <c r="J73" s="175" t="s">
        <v>316</v>
      </c>
    </row>
    <row r="74" spans="2:10">
      <c r="B74" s="40">
        <v>2</v>
      </c>
      <c r="C74" s="175" t="s">
        <v>315</v>
      </c>
      <c r="I74" s="40">
        <v>2</v>
      </c>
      <c r="J74" s="175" t="s">
        <v>315</v>
      </c>
    </row>
    <row r="75" spans="2:10">
      <c r="B75" s="40">
        <v>2</v>
      </c>
      <c r="C75" s="176" t="str">
        <f>"                ""wheelLength"": "&amp;'FG_Symbol (3)'!$E$16&amp;","</f>
        <v xml:space="preserve">                "wheelLength": 100,</v>
      </c>
      <c r="I75" s="40">
        <v>2</v>
      </c>
      <c r="J75" s="176" t="str">
        <f>C75</f>
        <v xml:space="preserve">                "wheelLength": 100,</v>
      </c>
    </row>
    <row r="76" spans="2:10">
      <c r="B76" s="40">
        <v>2</v>
      </c>
      <c r="C76" s="176" t="str">
        <f>"                ""wheelData"": ["&amp;_xlfn.TEXTJOIN(",",,'FG_Symbol (3)'!$U$4:$U$304)&amp;"]}"</f>
        <v xml:space="preserve">                "wheelData": [6,6,8,8,10,10,2,2,8,8,4,4,10,10,11,11,9,9,11,11,5,5,3,3,6,6,8,8,5,5,8,8,11,11,7,7,6,6,2,7,7,5,5,10,10,3,3,9,9,7,7,9,9,1,8,8,7,7,3,3,7,7,10,10,7,7,9,9,6,6,7,9,9,8,8,11,11,1,7,7,8,8,9,9,8,8,10,10,8,8,7,7,11,11,7,7,9,9,10,10]}</v>
      </c>
      <c r="I76" s="40">
        <v>2</v>
      </c>
      <c r="J76" s="176" t="str">
        <f ca="1">"                ""wheelData"": ["&amp;_xlfn.TEXTJOIN(",",,'FG_Symbol (3)'!$AB$4:$AB$304)&amp;"]}"</f>
        <v xml:space="preserve">                "wheelData": [1,1,0,0,0,0,0,0,1,1,1,1,1,1,1,1,1,1,1,1,1,1,1,1,1,1,1,1,1,1,1,1,1,1,1,1,1,1,1,1,1,1,1,1,1,1,1,1,1,1,1,1,1,1,1,1,1,1,1,1,1,1,1,1,1,1,1,1,1,1,1,1,1,1,1,1,1,1,1,1,1,1,1,1,1,1,1,1,1,1,1,1,1,1,1,1,1,1,1,1]}</v>
      </c>
    </row>
    <row r="77" spans="2:10">
      <c r="B77" s="40">
        <v>2</v>
      </c>
      <c r="C77" s="175" t="s">
        <v>316</v>
      </c>
      <c r="I77" s="40">
        <v>2</v>
      </c>
      <c r="J77" s="175" t="s">
        <v>316</v>
      </c>
    </row>
    <row r="78" spans="2:10">
      <c r="B78" s="40">
        <v>2</v>
      </c>
      <c r="C78" s="175" t="s">
        <v>315</v>
      </c>
      <c r="I78" s="40">
        <v>2</v>
      </c>
      <c r="J78" s="175" t="s">
        <v>315</v>
      </c>
    </row>
    <row r="79" spans="2:10">
      <c r="B79" s="40">
        <v>2</v>
      </c>
      <c r="C79" s="176" t="str">
        <f>"                ""wheelLength"": "&amp;'FG_Symbol (3)'!$F$16&amp;","</f>
        <v xml:space="preserve">                "wheelLength": 100,</v>
      </c>
      <c r="I79" s="40">
        <v>2</v>
      </c>
      <c r="J79" s="176" t="str">
        <f>C79</f>
        <v xml:space="preserve">                "wheelLength": 100,</v>
      </c>
    </row>
    <row r="80" spans="2:10">
      <c r="B80" s="40">
        <v>2</v>
      </c>
      <c r="C80" s="176" t="str">
        <f>"                ""wheelData"": ["&amp;_xlfn.TEXTJOIN(",",,'FG_Symbol (3)'!$V$4:$V$304)&amp;"]}"</f>
        <v xml:space="preserve">                "wheelData": [5,5,10,10,8,8,7,7,5,5,10,10,9,9,7,7,10,10,6,6,10,10,5,5,11,11,2,2,8,8,4,4,11,11,9,9,10,10,11,11,7,7,10,10,1,11,11,4,4,10,10,7,11,11,3,3,7,7,9,9,11,11,1,10,10,9,9,6,6,10,10,4,4,10,10,9,9,10,10,11,11,2,10,10,5,5,7,7,9,9,10,10,6,6,11,11,9,9,10,10]}</v>
      </c>
      <c r="I80" s="40">
        <v>2</v>
      </c>
      <c r="J80" s="176" t="str">
        <f ca="1">"                ""wheelData"": ["&amp;_xlfn.TEXTJOIN(",",,'FG_Symbol (3)'!$AC$4:$AC$304)&amp;"]}"</f>
        <v xml:space="preserve">                "wheelData": [1,1,1,1,1,1,1,1,1,1,1,1,1,1,1,1,1,1,1,1,1,1,0,0,0,0,0,0,1,1,1,1,1,1,1,1,1,1,1,1,1,1,1,1,1,1,1,1,1,1,1,1,1,1,1,1,1,1,1,1,1,1,1,1,1,1,1,1,1,1,1,1,1,1,1,1,1,1,1,1,1,1,1,1,1,1,1,1,1,1,1,1,1,1,1,1,1,1,1,1]}</v>
      </c>
    </row>
    <row r="81" spans="2:10">
      <c r="B81" s="40">
        <v>2</v>
      </c>
      <c r="C81" s="175" t="s">
        <v>316</v>
      </c>
      <c r="I81" s="40">
        <v>2</v>
      </c>
      <c r="J81" s="175" t="s">
        <v>316</v>
      </c>
    </row>
    <row r="82" spans="2:10">
      <c r="B82" s="40">
        <v>2</v>
      </c>
      <c r="C82" s="175" t="s">
        <v>315</v>
      </c>
      <c r="I82" s="40">
        <v>2</v>
      </c>
      <c r="J82" s="175" t="s">
        <v>315</v>
      </c>
    </row>
    <row r="83" spans="2:10">
      <c r="B83" s="40">
        <v>2</v>
      </c>
      <c r="C83" s="176" t="str">
        <f>"                ""wheelLength"": "&amp;'FG_Symbol (3)'!$G$16&amp;","</f>
        <v xml:space="preserve">                "wheelLength": 100,</v>
      </c>
      <c r="I83" s="40">
        <v>2</v>
      </c>
      <c r="J83" s="176" t="str">
        <f>C83</f>
        <v xml:space="preserve">                "wheelLength": 100,</v>
      </c>
    </row>
    <row r="84" spans="2:10">
      <c r="B84" s="40">
        <v>2</v>
      </c>
      <c r="C84" s="176" t="str">
        <f>"                ""wheelData"": ["&amp;_xlfn.TEXTJOIN(",",,'FG_Symbol (3)'!$W$4:$W$304)&amp;"]}"</f>
        <v xml:space="preserve">                "wheelData": [9,9,11,11,10,10,7,7,10,10,11,11,6,6,5,5,8,8,5,5,2,11,11,8,8,7,7,8,8,6,6,8,8,10,10,8,8,5,5,11,11,10,2,2,8,8,4,4,11,11,10,10,7,7,9,9,7,7,8,8,7,7,1,7,7,8,8,9,9,3,3,6,6,7,7,6,6,10,10,11,11,1,9,9,11,11,6,6,11,11,7,7,11,11,7,7,11,11,5,5]}</v>
      </c>
      <c r="I84" s="40">
        <v>2</v>
      </c>
      <c r="J84" s="176" t="str">
        <f ca="1">"                ""wheelData"": ["&amp;_xlfn.TEXTJOIN(",",,'FG_Symbol (3)'!$AD$4:$AD$304)&amp;"]}"</f>
        <v xml:space="preserve">                "wheelData": [1,1,1,1,1,1,1,1,1,1,1,1,1,1,1,1,1,1,1,1,1,1,1,1,1,1,1,1,1,1,1,1,1,1,1,1,1,1,0,0,0,0,0,0,1,1,1,1,1,1,1,1,1,1,1,1,1,1,1,1,1,1,1,1,1,1,1,1,1,1,1,1,1,1,1,1,1,1,1,1,1,1,1,1,1,1,1,1,1,1,1,1,1,1,1,1,1,1,1,1]}</v>
      </c>
    </row>
    <row r="85" spans="2:10">
      <c r="B85" s="40">
        <v>2</v>
      </c>
      <c r="C85" s="175" t="s">
        <v>316</v>
      </c>
      <c r="I85" s="40">
        <v>2</v>
      </c>
      <c r="J85" s="175" t="s">
        <v>316</v>
      </c>
    </row>
    <row r="86" spans="2:10">
      <c r="B86" s="40">
        <v>2</v>
      </c>
      <c r="C86" s="175" t="s">
        <v>315</v>
      </c>
      <c r="I86" s="40">
        <v>2</v>
      </c>
      <c r="J86" s="175" t="s">
        <v>315</v>
      </c>
    </row>
    <row r="87" spans="2:10">
      <c r="B87" s="40">
        <v>2</v>
      </c>
      <c r="C87" s="176" t="str">
        <f>"                ""wheelLength"": "&amp;'FG_Symbol (3)'!$H$16&amp;","</f>
        <v xml:space="preserve">                "wheelLength": 100,</v>
      </c>
      <c r="I87" s="40">
        <v>2</v>
      </c>
      <c r="J87" s="176" t="str">
        <f>C87</f>
        <v xml:space="preserve">                "wheelLength": 100,</v>
      </c>
    </row>
    <row r="88" spans="2:10">
      <c r="B88" s="40">
        <v>2</v>
      </c>
      <c r="C88" s="176" t="str">
        <f>"                ""wheelData"": ["&amp;_xlfn.TEXTJOIN(",",,'FG_Symbol (3)'!$X$4:$X$304)&amp;"]}"</f>
        <v xml:space="preserve">                "wheelData": [11,11,4,4,8,8,7,7,11,11,9,9,2,8,8,10,10,9,9,8,8,11,11,1,7,7,6,6,8,8,7,7,10,10,8,8,11,11,10,10,8,8,11,11,1,7,7,6,6,3,3,4,4,7,7,6,6,8,8,3,3,8,8,2,2,10,10,11,11,5,5,9,9,11,11,7,7,9,9,4,4,8,8,10,10,7,7,8,11,11,7,7,4,4,8,8,3,3,7,7]}</v>
      </c>
      <c r="I88" s="40">
        <v>2</v>
      </c>
      <c r="J88" s="176" t="str">
        <f ca="1">"                ""wheelData"": ["&amp;_xlfn.TEXTJOIN(",",,'FG_Symbol (3)'!$AE$4:$AE$304)&amp;"]}"</f>
        <v xml:space="preserve">                "wheelData": [1,1,1,1,1,1,1,1,1,1,1,1,1,1,1,1,1,1,1,1,1,1,1,1,1,1,1,1,1,1,1,1,1,1,1,1,1,1,1,1,1,1,1,1,1,1,1,1,1,1,1,1,1,1,1,1,1,1,1,0,0,0,0,0,0,1,1,1,1,1,1,1,1,1,1,1,1,1,1,1,1,1,1,1,1,1,1,1,1,1,1,1,1,1,1,1,1,1,1,1]}</v>
      </c>
    </row>
    <row r="89" spans="2:10">
      <c r="B89" s="40">
        <v>2</v>
      </c>
      <c r="C89" s="175" t="s">
        <v>310</v>
      </c>
      <c r="I89" s="40">
        <v>2</v>
      </c>
      <c r="J89" s="175" t="s">
        <v>310</v>
      </c>
    </row>
    <row r="90" spans="2:10">
      <c r="B90" s="40" cm="1">
        <f t="array" ref="B90:B115">B64:B89+1</f>
        <v>3</v>
      </c>
      <c r="C90" s="175" t="s">
        <v>308</v>
      </c>
      <c r="I90" s="40" cm="1">
        <f t="array" ref="I90:I115">I64:I89+1</f>
        <v>3</v>
      </c>
      <c r="J90" s="175" t="s">
        <v>308</v>
      </c>
    </row>
    <row r="91" spans="2:10">
      <c r="B91" s="40">
        <v>3</v>
      </c>
      <c r="C91" s="175" t="s">
        <v>311</v>
      </c>
      <c r="I91" s="40">
        <v>3</v>
      </c>
      <c r="J91" s="175" t="s">
        <v>311</v>
      </c>
    </row>
    <row r="92" spans="2:10">
      <c r="B92" s="40">
        <v>3</v>
      </c>
      <c r="C92" s="175" t="s">
        <v>315</v>
      </c>
      <c r="I92" s="40">
        <v>3</v>
      </c>
      <c r="J92" s="175" t="s">
        <v>315</v>
      </c>
    </row>
    <row r="93" spans="2:10">
      <c r="B93" s="40">
        <v>3</v>
      </c>
      <c r="C93" s="176" t="str">
        <f>"                ""wheelLength"": "&amp;'FG_Symbol (4)'!$C$16&amp;","</f>
        <v xml:space="preserve">                "wheelLength": 100,</v>
      </c>
      <c r="I93" s="40">
        <v>3</v>
      </c>
      <c r="J93" s="176" t="str">
        <f>C93</f>
        <v xml:space="preserve">                "wheelLength": 100,</v>
      </c>
    </row>
    <row r="94" spans="2:10">
      <c r="B94" s="40">
        <v>3</v>
      </c>
      <c r="C94" s="176" t="str">
        <f>"                ""wheelData"": ["&amp;_xlfn.TEXTJOIN(",",,'FG_Symbol (4)'!$S$4:$S$304)&amp;"]}"</f>
        <v xml:space="preserve">                "wheelData": [11,11,5,5,11,11,10,10,11,11,5,5,10,10,2,8,8,3,3,10,10,5,5,10,10,11,11,10,10,7,7,10,10,2,11,11,10,10,11,11,3,3,11,11,7,7,6,6,5,5,2,10,10,5,5,11,11,9,9,10,10,5,5,11,11,9,9,11,11,2,7,7,8,8,9,9,11,11,10,10,3,3,11,11,4,4,2,2,8,8,3,3,11,11,3,3,11,11,10,10]}</v>
      </c>
      <c r="I94" s="40">
        <v>3</v>
      </c>
      <c r="J94" s="176" t="str">
        <f ca="1">"                ""wheelData"": ["&amp;_xlfn.TEXTJOIN(",",,'FG_Symbol (4)'!$Z$4:$Z$304)&amp;"]}"</f>
        <v xml:space="preserve">                "wheelData": [1,1,1,1,1,1,1,1,1,1,1,1,1,1,1,1,1,1,1,1,1,1,1,1,1,1,1,1,1,0,0,0,0,0,1,1,1,1,1,1,1,1,1,1,1,1,0,0,0,0,0,1,1,1,1,1,1,1,1,1,1,1,1,1,1,1,1,1,1,1,1,1,1,1,1,1,1,1,1,1,1,1,0,0,0,0,0,0,1,1,1,1,1,1,1,1,1,1,1,1]}</v>
      </c>
    </row>
    <row r="95" spans="2:10">
      <c r="B95" s="40">
        <v>3</v>
      </c>
      <c r="C95" s="175" t="s">
        <v>316</v>
      </c>
      <c r="I95" s="40">
        <v>3</v>
      </c>
      <c r="J95" s="175" t="s">
        <v>316</v>
      </c>
    </row>
    <row r="96" spans="2:10">
      <c r="B96" s="40">
        <v>3</v>
      </c>
      <c r="C96" s="175" t="s">
        <v>315</v>
      </c>
      <c r="I96" s="40">
        <v>3</v>
      </c>
      <c r="J96" s="175" t="s">
        <v>315</v>
      </c>
    </row>
    <row r="97" spans="2:10">
      <c r="B97" s="40">
        <v>3</v>
      </c>
      <c r="C97" s="176" t="str">
        <f>"                ""wheelLength"": "&amp;'FG_Symbol (4)'!$D$16&amp;","</f>
        <v xml:space="preserve">                "wheelLength": 100,</v>
      </c>
      <c r="I97" s="40">
        <v>3</v>
      </c>
      <c r="J97" s="176" t="str">
        <f>C97</f>
        <v xml:space="preserve">                "wheelLength": 100,</v>
      </c>
    </row>
    <row r="98" spans="2:10">
      <c r="B98" s="40">
        <v>3</v>
      </c>
      <c r="C98" s="176" t="str">
        <f>"                ""wheelData"": ["&amp;_xlfn.TEXTJOIN(",",,'FG_Symbol (4)'!$T$4:$T$304)&amp;"]}"</f>
        <v xml:space="preserve">                "wheelData": [11,11,4,4,9,9,8,8,2,2,10,10,11,11,5,5,9,9,7,7,4,4,1,11,11,2,2,9,9,4,4,6,6,11,11,8,8,4,4,2,9,9,10,10,7,7,9,9,6,6,2,9,9,8,8,3,3,4,4,9,9,1,8,8,9,9,6,6,11,11,8,8,1,9,9,6,6,11,11,9,9,6,6,8,8,6,6,1,9,9,11,11,7,7,9,9,6,6,10,10]}</v>
      </c>
      <c r="I98" s="40">
        <v>3</v>
      </c>
      <c r="J98" s="176" t="str">
        <f ca="1">"                ""wheelData"": ["&amp;_xlfn.TEXTJOIN(",",,'FG_Symbol (4)'!$AA$4:$AA$304)&amp;"]}"</f>
        <v xml:space="preserve">                "wheelData": [1,1,1,1,0,0,0,0,0,0,1,1,1,1,1,1,1,1,1,1,1,0,0,0,0,0,0,1,1,1,1,1,1,1,1,1,1,1,1,1,1,1,1,1,1,1,1,1,1,1,1,1,1,1,1,1,1,1,1,1,1,1,1,1,1,1,1,1,1,1,1,1,1,1,1,1,1,1,1,1,1,1,1,1,1,1,1,1,1,1,1,1,1,1,1,1,1,1,1,1]}</v>
      </c>
    </row>
    <row r="99" spans="2:10">
      <c r="B99" s="40">
        <v>3</v>
      </c>
      <c r="C99" s="175" t="s">
        <v>316</v>
      </c>
      <c r="I99" s="40">
        <v>3</v>
      </c>
      <c r="J99" s="175" t="s">
        <v>316</v>
      </c>
    </row>
    <row r="100" spans="2:10">
      <c r="B100" s="40">
        <v>3</v>
      </c>
      <c r="C100" s="175" t="s">
        <v>315</v>
      </c>
      <c r="I100" s="40">
        <v>3</v>
      </c>
      <c r="J100" s="175" t="s">
        <v>315</v>
      </c>
    </row>
    <row r="101" spans="2:10">
      <c r="B101" s="40">
        <v>3</v>
      </c>
      <c r="C101" s="176" t="str">
        <f>"                ""wheelLength"": "&amp;'FG_Symbol (4)'!$E$16&amp;","</f>
        <v xml:space="preserve">                "wheelLength": 100,</v>
      </c>
      <c r="I101" s="40">
        <v>3</v>
      </c>
      <c r="J101" s="176" t="str">
        <f>C101</f>
        <v xml:space="preserve">                "wheelLength": 100,</v>
      </c>
    </row>
    <row r="102" spans="2:10">
      <c r="B102" s="40">
        <v>3</v>
      </c>
      <c r="C102" s="176" t="str">
        <f>"                ""wheelData"": ["&amp;_xlfn.TEXTJOIN(",",,'FG_Symbol (4)'!$U$4:$U$304)&amp;"]}"</f>
        <v xml:space="preserve">                "wheelData": [10,10,7,7,11,11,2,2,8,8,4,4,11,11,5,5,11,11,10,10,11,11,3,3,11,11,8,8,10,10,6,6,11,11,2,10,10,8,8,11,11,5,5,3,3,11,11,2,8,8,4,4,11,11,8,8,6,6,10,10,2,7,7,8,8,11,11,7,7,9,9,10,10,7,7,3,3,11,11,7,7,2,11,11,10,10,11,11,8,8,6,6,7,7,5,5,11,11,4,4]}</v>
      </c>
      <c r="I102" s="40">
        <v>3</v>
      </c>
      <c r="J102" s="176" t="str">
        <f ca="1">"                ""wheelData"": ["&amp;_xlfn.TEXTJOIN(",",,'FG_Symbol (4)'!$AB$4:$AB$304)&amp;"]}"</f>
        <v xml:space="preserve">                "wheelData": [1,1,0,0,0,0,0,0,1,1,1,1,1,1,1,1,1,1,1,1,1,1,1,1,1,1,1,1,1,1,1,1,1,1,1,1,1,1,1,1,1,1,1,1,1,1,1,1,1,1,1,1,1,1,1,1,0,0,0,0,0,1,1,1,1,1,1,1,1,1,1,1,1,1,1,1,1,1,1,1,1,1,1,1,1,1,1,1,1,1,1,1,1,1,1,1,1,1,1,1]}</v>
      </c>
    </row>
    <row r="103" spans="2:10">
      <c r="B103" s="40">
        <v>3</v>
      </c>
      <c r="C103" s="175" t="s">
        <v>316</v>
      </c>
      <c r="I103" s="40">
        <v>3</v>
      </c>
      <c r="J103" s="175" t="s">
        <v>316</v>
      </c>
    </row>
    <row r="104" spans="2:10">
      <c r="B104" s="40">
        <v>3</v>
      </c>
      <c r="C104" s="175" t="s">
        <v>315</v>
      </c>
      <c r="I104" s="40">
        <v>3</v>
      </c>
      <c r="J104" s="175" t="s">
        <v>315</v>
      </c>
    </row>
    <row r="105" spans="2:10">
      <c r="B105" s="40">
        <v>3</v>
      </c>
      <c r="C105" s="176" t="str">
        <f>"                ""wheelLength"": "&amp;'FG_Symbol (4)'!$F$16&amp;","</f>
        <v xml:space="preserve">                "wheelLength": 100,</v>
      </c>
      <c r="I105" s="40">
        <v>3</v>
      </c>
      <c r="J105" s="176" t="str">
        <f>C105</f>
        <v xml:space="preserve">                "wheelLength": 100,</v>
      </c>
    </row>
    <row r="106" spans="2:10">
      <c r="B106" s="40">
        <v>3</v>
      </c>
      <c r="C106" s="176" t="str">
        <f>"                ""wheelData"": ["&amp;_xlfn.TEXTJOIN(",",,'FG_Symbol (4)'!$V$4:$V$304)&amp;"]}"</f>
        <v xml:space="preserve">                "wheelData": [10,10,4,4,10,10,1,6,6,11,11,4,4,11,11,1,11,11,10,10,11,11,2,10,10,11,11,7,7,4,4,6,6,1,7,7,11,11,10,10,3,3,4,4,10,10,2,10,10,11,11,5,5,1,11,11,7,7,6,6,10,10,2,2,7,7,8,8,9,9,6,6,7,7,4,4,10,10,11,11,2,2,7,7,8,8,9,9,10,10,11,11,6,6,10,10,6,6,11,11]}</v>
      </c>
      <c r="I106" s="40">
        <v>3</v>
      </c>
      <c r="J106" s="176" t="str">
        <f ca="1">"                ""wheelData"": ["&amp;_xlfn.TEXTJOIN(",",,'FG_Symbol (4)'!$AC$4:$AC$304)&amp;"]}"</f>
        <v xml:space="preserve">                "wheelData": [1,1,1,1,1,1,1,1,1,1,1,1,1,1,1,1,1,1,0,0,0,0,0,1,1,1,1,1,1,1,1,1,1,1,1,1,1,1,1,1,1,1,1,1,1,1,1,1,1,1,1,1,1,1,1,1,1,1,0,0,0,0,0,0,1,1,1,1,1,1,1,1,1,1,1,1,0,0,0,0,0,0,1,1,1,1,1,1,1,1,1,1,1,1,1,1,1,1,1,1]}</v>
      </c>
    </row>
    <row r="107" spans="2:10">
      <c r="B107" s="40">
        <v>3</v>
      </c>
      <c r="C107" s="175" t="s">
        <v>316</v>
      </c>
      <c r="I107" s="40">
        <v>3</v>
      </c>
      <c r="J107" s="175" t="s">
        <v>316</v>
      </c>
    </row>
    <row r="108" spans="2:10">
      <c r="B108" s="40">
        <v>3</v>
      </c>
      <c r="C108" s="175" t="s">
        <v>315</v>
      </c>
      <c r="I108" s="40">
        <v>3</v>
      </c>
      <c r="J108" s="175" t="s">
        <v>315</v>
      </c>
    </row>
    <row r="109" spans="2:10">
      <c r="B109" s="40">
        <v>3</v>
      </c>
      <c r="C109" s="176" t="str">
        <f>"                ""wheelLength"": "&amp;'FG_Symbol (4)'!$G$16&amp;","</f>
        <v xml:space="preserve">                "wheelLength": 100,</v>
      </c>
      <c r="I109" s="40">
        <v>3</v>
      </c>
      <c r="J109" s="176" t="str">
        <f>C109</f>
        <v xml:space="preserve">                "wheelLength": 100,</v>
      </c>
    </row>
    <row r="110" spans="2:10">
      <c r="B110" s="40">
        <v>3</v>
      </c>
      <c r="C110" s="176" t="str">
        <f>"                ""wheelData"": ["&amp;_xlfn.TEXTJOIN(",",,'FG_Symbol (4)'!$W$4:$W$304)&amp;"]}"</f>
        <v xml:space="preserve">                "wheelData": [9,9,2,10,10,11,11,5,5,9,9,3,3,9,9,2,7,7,9,9,5,5,10,10,9,9,3,3,9,9,7,7,5,5,9,9,2,2,8,8,3,3,9,9,5,5,8,8,9,9,7,7,4,4,7,7,9,9,7,7,2,9,9,11,11,6,6,7,7,3,3,9,9,8,8,7,7,9,9,3,3,5,5,2,8,8,7,7,9,9,3,3,7,7,9,9,7,7,3,3]}</v>
      </c>
      <c r="I110" s="40">
        <v>3</v>
      </c>
      <c r="J110" s="176" t="str">
        <f ca="1">"                ""wheelData"": ["&amp;_xlfn.TEXTJOIN(",",,'FG_Symbol (4)'!$AD$4:$AD$304)&amp;"]}"</f>
        <v xml:space="preserve">                "wheelData": [0,0,0,1,1,1,1,1,1,1,1,1,1,1,1,1,1,1,1,1,1,1,1,1,1,1,1,1,1,1,1,1,0,0,0,0,0,0,1,1,1,1,1,1,1,1,1,1,1,1,1,1,1,1,1,1,1,1,1,1,1,1,1,1,1,1,1,1,1,1,1,1,1,1,1,1,1,1,1,1,1,1,1,1,1,1,1,1,1,1,1,1,1,1,1,1,1,1,1,1]}</v>
      </c>
    </row>
    <row r="111" spans="2:10">
      <c r="B111" s="40">
        <v>3</v>
      </c>
      <c r="C111" s="175" t="s">
        <v>316</v>
      </c>
      <c r="I111" s="40">
        <v>3</v>
      </c>
      <c r="J111" s="175" t="s">
        <v>316</v>
      </c>
    </row>
    <row r="112" spans="2:10">
      <c r="B112" s="40">
        <v>3</v>
      </c>
      <c r="C112" s="175" t="s">
        <v>315</v>
      </c>
      <c r="I112" s="40">
        <v>3</v>
      </c>
      <c r="J112" s="175" t="s">
        <v>315</v>
      </c>
    </row>
    <row r="113" spans="2:10">
      <c r="B113" s="40">
        <v>3</v>
      </c>
      <c r="C113" s="176" t="str">
        <f>"                ""wheelLength"": "&amp;'FG_Symbol (4)'!$H$16&amp;","</f>
        <v xml:space="preserve">                "wheelLength": 100,</v>
      </c>
      <c r="I113" s="40">
        <v>3</v>
      </c>
      <c r="J113" s="176" t="str">
        <f>C113</f>
        <v xml:space="preserve">                "wheelLength": 100,</v>
      </c>
    </row>
    <row r="114" spans="2:10">
      <c r="B114" s="40">
        <v>3</v>
      </c>
      <c r="C114" s="176" t="str">
        <f>"                ""wheelData"": ["&amp;_xlfn.TEXTJOIN(",",,'FG_Symbol (4)'!$X$4:$X$304)&amp;"]}"</f>
        <v xml:space="preserve">                "wheelData": [11,11,5,5,10,10,5,5,11,11,8,8,11,11,2,2,8,8,3,3,1,11,11,9,9,6,6,8,8,9,9,8,8,11,11,8,8,11,11,1,11,11,9,9,11,11,2,2,8,8,4,4,11,11,1,3,3,9,9,4,4,10,10,11,11,2,10,10,8,8,6,6,11,11,9,9,1,7,7,10,10,11,11,11,11,8,8,6,6,2,8,8,4,4,3,3,11,11,5,5]}</v>
      </c>
      <c r="I114" s="40">
        <v>3</v>
      </c>
      <c r="J114" s="176" t="str">
        <f ca="1">"                ""wheelData"": ["&amp;_xlfn.TEXTJOIN(",",,'FG_Symbol (4)'!$AE$4:$AE$304)&amp;"]}"</f>
        <v xml:space="preserve">                "wheelData": [1,1,1,1,1,1,1,1,1,1,0,0,0,0,0,0,1,1,1,1,1,1,1,1,1,1,1,1,1,1,1,1,1,1,1,1,1,1,1,1,1,1,0,0,0,0,0,0,1,1,1,1,1,1,1,1,1,1,1,1,1,1,1,1,1,1,1,1,1,1,1,1,1,1,1,1,1,1,1,1,1,1,1,1,1,0,0,0,0,0,1,1,1,1,1,1,1,1,1,1]}</v>
      </c>
    </row>
    <row r="115" spans="2:10">
      <c r="B115" s="40">
        <v>3</v>
      </c>
      <c r="C115" s="175" t="s">
        <v>310</v>
      </c>
      <c r="I115" s="40">
        <v>3</v>
      </c>
      <c r="J115" s="175" t="s">
        <v>310</v>
      </c>
    </row>
    <row r="116" spans="2:10">
      <c r="B116" s="40" cm="1">
        <f t="array" ref="B116:B141">B90:B115+1</f>
        <v>4</v>
      </c>
      <c r="C116" s="175" t="s">
        <v>308</v>
      </c>
      <c r="I116" s="40" cm="1">
        <f t="array" ref="I116:I141">I90:I115+1</f>
        <v>4</v>
      </c>
      <c r="J116" s="175" t="s">
        <v>308</v>
      </c>
    </row>
    <row r="117" spans="2:10">
      <c r="B117" s="40">
        <v>4</v>
      </c>
      <c r="C117" s="175" t="s">
        <v>311</v>
      </c>
      <c r="I117" s="40">
        <v>4</v>
      </c>
      <c r="J117" s="175" t="s">
        <v>311</v>
      </c>
    </row>
    <row r="118" spans="2:10">
      <c r="B118" s="40">
        <v>4</v>
      </c>
      <c r="C118" s="175" t="s">
        <v>315</v>
      </c>
      <c r="I118" s="40">
        <v>4</v>
      </c>
      <c r="J118" s="175" t="s">
        <v>315</v>
      </c>
    </row>
    <row r="119" spans="2:10">
      <c r="B119" s="40">
        <v>4</v>
      </c>
      <c r="C119" s="176" t="str">
        <f>"                ""wheelLength"": "&amp;SF_Symbol!$C$16&amp;","</f>
        <v xml:space="preserve">                "wheelLength": 100,</v>
      </c>
      <c r="I119" s="40">
        <v>4</v>
      </c>
      <c r="J119" s="176" t="str">
        <f>C119</f>
        <v xml:space="preserve">                "wheelLength": 100,</v>
      </c>
    </row>
    <row r="120" spans="2:10">
      <c r="B120" s="40">
        <v>4</v>
      </c>
      <c r="C120" s="176" t="str">
        <f>"                ""wheelData"": ["&amp;_xlfn.TEXTJOIN(",",,SF_Symbol!$S$4:$S$304)&amp;"]}"</f>
        <v xml:space="preserve">                "wheelData": [5,5,1,10,10,11,11,10,10,11,11,10,10,0,0,7,7,5,5,11,11,7,7,4,4,10,10,11,11,1,5,5,10,10,11,11,3,3,10,10,3,3,11,11,2,2,9,9,11,11,6,6,3,3,10,10,11,11,10,10,11,11,10,10,2,11,11,10,10,11,11,0,10,10,5,5,10,10,8,8,11,11,9,9,10,10,5,5,10,10,11,11,8,8,3,3,10,10,11,11]}</v>
      </c>
      <c r="I120" s="40">
        <v>4</v>
      </c>
      <c r="J120" s="176" t="str">
        <f ca="1">"                ""wheelData"": ["&amp;_xlfn.TEXTJOIN(",",,SF_Symbol!$Z$4:$Z$304)&amp;"]}"</f>
        <v xml:space="preserve">                "wheelData": [1,1,1,1,1,1,1,1,1,0,1,1,1,1,0,1,1,1,1,1,1,1,1,1,1,1,1,1,1,1,1,1,1,1,1,1,1,1,1,1,0,0,0,0,0,0,1,1,1,1,1,1,1,1,1,1,1,1,1,1,0,1,1,1,0,1,1,0,0,0,0,0,2,2,2,2,1,1,1,1,1,1,1,1,1,1,1,1,1,1,1,1,1,1,1,1,1,1,1,1]}</v>
      </c>
    </row>
    <row r="121" spans="2:10">
      <c r="B121" s="40">
        <v>4</v>
      </c>
      <c r="C121" s="175" t="s">
        <v>316</v>
      </c>
      <c r="I121" s="40">
        <v>4</v>
      </c>
      <c r="J121" s="175" t="s">
        <v>316</v>
      </c>
    </row>
    <row r="122" spans="2:10">
      <c r="B122" s="40">
        <v>4</v>
      </c>
      <c r="C122" s="175" t="s">
        <v>315</v>
      </c>
      <c r="I122" s="40">
        <v>4</v>
      </c>
      <c r="J122" s="175" t="s">
        <v>315</v>
      </c>
    </row>
    <row r="123" spans="2:10">
      <c r="B123" s="40">
        <v>4</v>
      </c>
      <c r="C123" s="176" t="str">
        <f>"                ""wheelLength"": "&amp;SF_Symbol!$D$16&amp;","</f>
        <v xml:space="preserve">                "wheelLength": 100,</v>
      </c>
      <c r="I123" s="40">
        <v>4</v>
      </c>
      <c r="J123" s="176" t="str">
        <f>C123</f>
        <v xml:space="preserve">                "wheelLength": 100,</v>
      </c>
    </row>
    <row r="124" spans="2:10">
      <c r="B124" s="40">
        <v>4</v>
      </c>
      <c r="C124" s="176" t="str">
        <f>"                ""wheelData"": ["&amp;_xlfn.TEXTJOIN(",",,SF_Symbol!$T$4:$T$304)&amp;"]}"</f>
        <v xml:space="preserve">                "wheelData": [9,9,5,5,9,9,2,2,10,10,11,11,5,5,9,9,8,8,9,9,4,4,9,9,11,11,1,7,7,8,8,9,9,7,7,8,8,9,9,6,6,1,9,9,6,6,8,8,11,11,8,8,9,9,8,8,11,11,0,0,8,8,9,9,8,8,11,11,6,6,8,8,9,9,11,11,8,8,3,3,2,11,11,5,5,9,9,11,11,6,6,0,8,8,5,5,10,10,6,6]}</v>
      </c>
      <c r="I124" s="40">
        <v>4</v>
      </c>
      <c r="J124" s="176" t="str">
        <f ca="1">"                ""wheelData"": ["&amp;_xlfn.TEXTJOIN(",",,SF_Symbol!$AA$4:$AA$304)&amp;"]}"</f>
        <v xml:space="preserve">                "wheelData": [1,1,0,0,0,0,0,0,1,1,1,1,1,1,1,1,1,1,1,1,1,1,1,1,1,1,1,1,1,1,1,1,1,1,1,1,1,1,1,1,1,1,1,1,1,1,1,1,1,1,1,1,1,1,0,1,1,1,1,0,2,2,2,2,1,1,1,1,1,1,1,1,1,1,1,1,0,1,1,1,0,1,1,1,1,1,1,0,0,0,0,0,2,2,2,2,1,1,1,1]}</v>
      </c>
    </row>
    <row r="125" spans="2:10">
      <c r="B125" s="40">
        <v>4</v>
      </c>
      <c r="C125" s="175" t="s">
        <v>316</v>
      </c>
      <c r="I125" s="40">
        <v>4</v>
      </c>
      <c r="J125" s="175" t="s">
        <v>316</v>
      </c>
    </row>
    <row r="126" spans="2:10">
      <c r="B126" s="40">
        <v>4</v>
      </c>
      <c r="C126" s="175" t="s">
        <v>315</v>
      </c>
      <c r="I126" s="40">
        <v>4</v>
      </c>
      <c r="J126" s="175" t="s">
        <v>315</v>
      </c>
    </row>
    <row r="127" spans="2:10">
      <c r="B127" s="40">
        <v>4</v>
      </c>
      <c r="C127" s="176" t="str">
        <f>"                ""wheelLength"": "&amp;SF_Symbol!$E$16&amp;","</f>
        <v xml:space="preserve">                "wheelLength": 100,</v>
      </c>
      <c r="I127" s="40">
        <v>4</v>
      </c>
      <c r="J127" s="176" t="str">
        <f>C127</f>
        <v xml:space="preserve">                "wheelLength": 100,</v>
      </c>
    </row>
    <row r="128" spans="2:10">
      <c r="B128" s="40">
        <v>4</v>
      </c>
      <c r="C128" s="176" t="str">
        <f>"                ""wheelData"": ["&amp;_xlfn.TEXTJOIN(",",,SF_Symbol!$U$4:$U$304)&amp;"]}"</f>
        <v xml:space="preserve">                "wheelData": [10,10,8,8,4,4,8,8,7,7,8,8,4,4,10,10,4,4,11,11,2,9,9,7,7,8,8,9,9,0,8,8,7,7,8,8,3,3,2,2,10,10,3,3,7,7,0,0,10,10,7,7,10,10,4,4,8,8,7,7,5,5,1,10,10,8,8,4,4,3,3,1,7,7,10,10,8,8,7,7,8,8,10,10,7,7,10,10,3,3,10,10,6,6,10,10,7,7,11,11]}</v>
      </c>
      <c r="I128" s="40">
        <v>4</v>
      </c>
      <c r="J128" s="176" t="str">
        <f ca="1">"                ""wheelData"": ["&amp;_xlfn.TEXTJOIN(",",,SF_Symbol!$AB$4:$AB$304)&amp;"]}"</f>
        <v xml:space="preserve">                "wheelData": [1,1,1,1,1,1,1,1,1,1,1,1,1,1,1,1,0,1,1,1,0,1,1,1,1,0,0,0,0,0,1,1,1,1,0,0,0,0,0,0,1,1,0,1,1,1,1,0,1,1,1,1,1,1,1,1,1,1,1,1,1,1,1,1,1,1,1,1,1,1,1,1,1,1,1,1,1,1,1,1,1,1,1,1,1,1,1,1,1,1,1,1,1,1,1,1,1,1,1,1]}</v>
      </c>
    </row>
    <row r="129" spans="2:10">
      <c r="B129" s="40">
        <v>4</v>
      </c>
      <c r="C129" s="175" t="s">
        <v>316</v>
      </c>
      <c r="I129" s="40">
        <v>4</v>
      </c>
      <c r="J129" s="175" t="s">
        <v>316</v>
      </c>
    </row>
    <row r="130" spans="2:10">
      <c r="B130" s="40">
        <v>4</v>
      </c>
      <c r="C130" s="175" t="s">
        <v>315</v>
      </c>
      <c r="I130" s="40">
        <v>4</v>
      </c>
      <c r="J130" s="175" t="s">
        <v>315</v>
      </c>
    </row>
    <row r="131" spans="2:10">
      <c r="B131" s="40">
        <v>4</v>
      </c>
      <c r="C131" s="176" t="str">
        <f>"                ""wheelLength"": "&amp;SF_Symbol!$F$16&amp;","</f>
        <v xml:space="preserve">                "wheelLength": 100,</v>
      </c>
      <c r="I131" s="40">
        <v>4</v>
      </c>
      <c r="J131" s="176" t="str">
        <f>C131</f>
        <v xml:space="preserve">                "wheelLength": 100,</v>
      </c>
    </row>
    <row r="132" spans="2:10">
      <c r="B132" s="40">
        <v>4</v>
      </c>
      <c r="C132" s="176" t="str">
        <f>"                ""wheelData"": ["&amp;_xlfn.TEXTJOIN(",",,SF_Symbol!$V$4:$V$304)&amp;"]}"</f>
        <v xml:space="preserve">                "wheelData": [11,11,7,7,10,10,8,8,11,11,9,9,10,10,11,11,10,10,6,6,7,7,6,6,10,10,0,0,11,11,5,5,11,11,10,10,6,6,5,5,11,11,4,4,11,11,5,5,7,7,2,5,5,10,10,9,9,10,10,0,10,10,6,6,10,10,11,11,10,10,2,2,10,10,11,11,5,5,10,10,11,11,8,8,10,10,11,11,7,7,11,11,10,10,11,11,7,7,3,3]}</v>
      </c>
      <c r="I132" s="40">
        <v>4</v>
      </c>
      <c r="J132" s="176" t="str">
        <f ca="1">"                ""wheelData"": ["&amp;_xlfn.TEXTJOIN(",",,SF_Symbol!$AC$4:$AC$304)&amp;"]}"</f>
        <v xml:space="preserve">                "wheelData": [1,1,1,1,1,1,1,1,1,1,1,1,1,1,1,1,1,1,1,1,1,1,0,1,1,1,1,0,2,2,2,2,1,1,1,1,1,1,1,1,1,1,1,1,1,1,0,1,1,1,0,1,1,1,1,0,0,0,0,0,2,2,2,2,1,1,0,0,0,0,0,0,1,1,1,1,1,1,1,1,1,1,1,1,1,1,1,1,1,1,1,1,1,1,1,1,1,1,1,1]}</v>
      </c>
    </row>
    <row r="133" spans="2:10">
      <c r="B133" s="40">
        <v>4</v>
      </c>
      <c r="C133" s="175" t="s">
        <v>316</v>
      </c>
      <c r="I133" s="40">
        <v>4</v>
      </c>
      <c r="J133" s="175" t="s">
        <v>316</v>
      </c>
    </row>
    <row r="134" spans="2:10">
      <c r="B134" s="40">
        <v>4</v>
      </c>
      <c r="C134" s="175" t="s">
        <v>315</v>
      </c>
      <c r="I134" s="40">
        <v>4</v>
      </c>
      <c r="J134" s="175" t="s">
        <v>315</v>
      </c>
    </row>
    <row r="135" spans="2:10">
      <c r="B135" s="40">
        <v>4</v>
      </c>
      <c r="C135" s="176" t="str">
        <f>"                ""wheelLength"": "&amp;SF_Symbol!$G$16&amp;","</f>
        <v xml:space="preserve">                "wheelLength": 100,</v>
      </c>
      <c r="I135" s="40">
        <v>4</v>
      </c>
      <c r="J135" s="176" t="str">
        <f>C135</f>
        <v xml:space="preserve">                "wheelLength": 100,</v>
      </c>
    </row>
    <row r="136" spans="2:10">
      <c r="B136" s="40">
        <v>4</v>
      </c>
      <c r="C136" s="176" t="str">
        <f>"                ""wheelData"": ["&amp;_xlfn.TEXTJOIN(",",,SF_Symbol!$W$4:$W$304)&amp;"]}"</f>
        <v xml:space="preserve">                "wheelData": [3,3,10,10,7,7,4,4,6,6,9,9,2,9,9,10,10,9,9,8,8,0,0,7,7,3,3,10,10,9,9,10,10,7,7,9,9,7,7,0,9,9,7,7,9,9,4,4,10,10,11,11,9,9,4,4,9,9,7,7,9,9,4,4,7,7,8,8,3,3,9,9,7,7,9,9,7,7,3,3,9,9,10,10,9,9,7,7,3,3,2,2,10,10,11,11,5,5,7,7]}</v>
      </c>
      <c r="I136" s="40">
        <v>4</v>
      </c>
      <c r="J136" s="176" t="str">
        <f ca="1">"                ""wheelData"": ["&amp;_xlfn.TEXTJOIN(",",,SF_Symbol!$AD$4:$AD$304)&amp;"]}"</f>
        <v xml:space="preserve">                "wheelData": [1,1,1,1,1,1,1,1,0,1,1,1,0,1,1,1,1,0,1,1,1,1,0,2,2,2,2,1,1,1,1,1,1,1,1,0,0,0,0,0,2,2,2,2,1,1,1,1,1,1,1,1,1,1,1,1,1,1,1,1,1,1,1,1,1,1,1,1,1,1,1,1,1,1,1,1,1,1,1,1,1,1,1,1,1,1,0,0,0,0,0,0,1,1,1,1,1,1,1,1]}</v>
      </c>
    </row>
    <row r="137" spans="2:10">
      <c r="B137" s="40">
        <v>4</v>
      </c>
      <c r="C137" s="175" t="s">
        <v>316</v>
      </c>
      <c r="I137" s="40">
        <v>4</v>
      </c>
      <c r="J137" s="175" t="s">
        <v>316</v>
      </c>
    </row>
    <row r="138" spans="2:10">
      <c r="B138" s="40">
        <v>4</v>
      </c>
      <c r="C138" s="175" t="s">
        <v>315</v>
      </c>
      <c r="I138" s="40">
        <v>4</v>
      </c>
      <c r="J138" s="175" t="s">
        <v>315</v>
      </c>
    </row>
    <row r="139" spans="2:10">
      <c r="B139" s="40">
        <v>4</v>
      </c>
      <c r="C139" s="176" t="str">
        <f>"                ""wheelLength"": "&amp;SF_Symbol!$H$16&amp;","</f>
        <v xml:space="preserve">                "wheelLength": 100,</v>
      </c>
      <c r="I139" s="40">
        <v>4</v>
      </c>
      <c r="J139" s="176" t="str">
        <f>C139</f>
        <v xml:space="preserve">                "wheelLength": 100,</v>
      </c>
    </row>
    <row r="140" spans="2:10">
      <c r="B140" s="40">
        <v>4</v>
      </c>
      <c r="C140" s="176" t="str">
        <f>"                ""wheelData"": ["&amp;_xlfn.TEXTJOIN(",",,SF_Symbol!$X$4:$X$304)&amp;"]}"</f>
        <v xml:space="preserve">                "wheelData": [11,11,8,8,11,11,7,7,8,8,10,10,11,11,9,9,6,6,9,9,8,8,11,11,4,4,11,11,8,8,6,6,8,8,6,6,4,4,8,8,11,11,0,9,9,11,11,9,9,3,3,8,8,11,11,6,6,9,9,8,8,9,9,8,8,2,7,7,11,11,9,9,2,2,8,8,4,4,8,8,9,9,5,5,4,4,11,11,8,8,6,6,10,10,9,9,11,11,0,0]}</v>
      </c>
      <c r="I140" s="40">
        <v>4</v>
      </c>
      <c r="J140" s="176" t="str">
        <f ca="1">"                ""wheelData"": ["&amp;_xlfn.TEXTJOIN(",",,SF_Symbol!$AE$4:$AE$304)&amp;"]}"</f>
        <v xml:space="preserve">                "wheelData": [1,1,1,1,1,1,1,1,1,1,1,1,1,1,1,1,1,1,1,1,1,1,1,1,1,1,1,1,1,1,1,1,1,1,1,1,1,1,0,0,0,0,0,2,2,2,2,1,1,1,1,1,1,1,1,1,1,1,1,1,1,0,1,1,1,0,1,1,0,0,0,0,0,0,1,1,1,1,1,1,1,1,1,1,1,1,1,1,1,1,1,1,1,1,0,1,1,1,1,0]}</v>
      </c>
    </row>
    <row r="141" spans="2:10">
      <c r="B141" s="40">
        <v>4</v>
      </c>
      <c r="C141" s="175" t="s">
        <v>310</v>
      </c>
      <c r="I141" s="40">
        <v>4</v>
      </c>
      <c r="J141" s="175" t="s">
        <v>310</v>
      </c>
    </row>
    <row r="142" spans="2:10">
      <c r="B142" s="40" cm="1">
        <f t="array" ref="B142:B167">B116:B141+1</f>
        <v>5</v>
      </c>
      <c r="C142" s="175" t="s">
        <v>308</v>
      </c>
      <c r="I142" s="40" cm="1">
        <f t="array" ref="I142:I167">I116:I141+1</f>
        <v>5</v>
      </c>
      <c r="J142" s="175" t="s">
        <v>308</v>
      </c>
    </row>
    <row r="143" spans="2:10">
      <c r="B143" s="40">
        <v>5</v>
      </c>
      <c r="C143" s="175" t="s">
        <v>311</v>
      </c>
      <c r="I143" s="40">
        <v>5</v>
      </c>
      <c r="J143" s="175" t="s">
        <v>311</v>
      </c>
    </row>
    <row r="144" spans="2:10">
      <c r="B144" s="40">
        <v>5</v>
      </c>
      <c r="C144" s="175" t="s">
        <v>315</v>
      </c>
      <c r="I144" s="40">
        <v>5</v>
      </c>
      <c r="J144" s="175" t="s">
        <v>315</v>
      </c>
    </row>
    <row r="145" spans="2:10">
      <c r="B145" s="40">
        <v>5</v>
      </c>
      <c r="C145" s="176" t="str">
        <f>"                ""wheelLength"": "&amp;'SF_Symbol (2)'!$C$16&amp;","</f>
        <v xml:space="preserve">                "wheelLength": 194,</v>
      </c>
      <c r="I145" s="40">
        <v>5</v>
      </c>
      <c r="J145" s="176" t="str">
        <f>C145</f>
        <v xml:space="preserve">                "wheelLength": 194,</v>
      </c>
    </row>
    <row r="146" spans="2:10">
      <c r="B146" s="40">
        <v>5</v>
      </c>
      <c r="C146" s="176" t="str">
        <f>"                ""wheelData"": ["&amp;_xlfn.TEXTJOIN(",",,'SF_Symbol (2)'!$S$4:$S$304)&amp;"]}"</f>
        <v xml:space="preserve">                "wheelData": [11,11,6,6,10,10,5,5,9,9,3,3,9,9,5,5,6,6,5,5,8,8,9,9,7,7,9,2,7,7,6,6,5,5,6,6,8,8,7,7,2,2,7,7,8,8,11,11,4,4,5,5,9,9,2,7,7,8,8,11,11,10,10,4,4,7,6,6,5,5,2,8,8,7,7,7,7,4,4,3,3,7,5,5,8,8,2,8,8,4,4,5,5,4,4,7,8,8,7,7,8,8,10,10,7,4,4,5,5,10,10,8,8,2,7,7,8,8,7,7,8,8,11,11,7,7,10,10,11,11,4,4,5,5,7,7,11,11,9,9,11,11,9,9,7,7,4,4,3,3,11,11,9,9,11,11,9,9,11,11,7,7,8,8,7,7,8,8,7,7,8,8,5,5,6,6,4,4,11,11,8,8,7,7,8,8,7,7,9,9,11,11,5,5]}</v>
      </c>
      <c r="I146" s="40">
        <v>5</v>
      </c>
      <c r="J146" s="176" t="str">
        <f>"                ""wheelData"": ["&amp;_xlfn.TEXTJOIN(",",,'SF_Symbol (2)'!$Z$4:$Z$304)&amp;"]}"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47" spans="2:10">
      <c r="B147" s="40">
        <v>5</v>
      </c>
      <c r="C147" s="175" t="s">
        <v>316</v>
      </c>
      <c r="I147" s="40">
        <v>5</v>
      </c>
      <c r="J147" s="175" t="s">
        <v>316</v>
      </c>
    </row>
    <row r="148" spans="2:10">
      <c r="B148" s="40">
        <v>5</v>
      </c>
      <c r="C148" s="175" t="s">
        <v>315</v>
      </c>
      <c r="I148" s="40">
        <v>5</v>
      </c>
      <c r="J148" s="175" t="s">
        <v>315</v>
      </c>
    </row>
    <row r="149" spans="2:10">
      <c r="B149" s="40">
        <v>5</v>
      </c>
      <c r="C149" s="176" t="str">
        <f>"                ""wheelLength"": "&amp;'SF_Symbol (2)'!$D$16&amp;","</f>
        <v xml:space="preserve">                "wheelLength": 194,</v>
      </c>
      <c r="I149" s="40">
        <v>5</v>
      </c>
      <c r="J149" s="176" t="str">
        <f>C149</f>
        <v xml:space="preserve">                "wheelLength": 194,</v>
      </c>
    </row>
    <row r="150" spans="2:10">
      <c r="B150" s="40">
        <v>5</v>
      </c>
      <c r="C150" s="176" t="str">
        <f>"                ""wheelData"": ["&amp;_xlfn.TEXTJOIN(",",,'SF_Symbol (2)'!$T$4:$T$304)&amp;"]}"</f>
        <v xml:space="preserve">                "wheelData": [7,7,8,8,3,3,9,9,8,8,4,4,9,9,11,11,6,6,5,5,6,6,9,9,8,8,9,2,10,10,8,8,7,7,8,8,11,11,9,9,8,8,2,2,8,8,7,7,8,8,11,11,8,8,2,8,8,7,7,4,4,6,6,8,8,1,7,7,9,9,2,10,10,11,11,10,10,6,6,3,3,1,9,9,8,8,2,7,7,8,8,9,9,7,7,1,6,6,5,5,4,4,5,5,1,10,10,9,9,10,10,11,11,2,10,10,8,8,11,11,8,8,9,9,8,8,11,11,10,10,11,11,8,8,7,7,8,8,10,10,8,8,7,7,8,8,7,7,9,9,8,8,10,10,6,6,5,5,3,3,8,8,7,7,8,8,9,9,10,10,11,11,7,7,8,8,9,9,7,7,11,11,7,7,8,8,11,11,9,9,8,8,10,10]}</v>
      </c>
      <c r="I150" s="40">
        <v>5</v>
      </c>
      <c r="J150" s="176" t="str">
        <f>"                ""wheelData"": ["&amp;_xlfn.TEXTJOIN(",",,'SF_Symbol (2)'!$AA$4:$AA$304)&amp;"]}"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51" spans="2:10">
      <c r="B151" s="40">
        <v>5</v>
      </c>
      <c r="C151" s="175" t="s">
        <v>316</v>
      </c>
      <c r="I151" s="40">
        <v>5</v>
      </c>
      <c r="J151" s="175" t="s">
        <v>316</v>
      </c>
    </row>
    <row r="152" spans="2:10">
      <c r="B152" s="40">
        <v>5</v>
      </c>
      <c r="C152" s="175" t="s">
        <v>315</v>
      </c>
      <c r="I152" s="40">
        <v>5</v>
      </c>
      <c r="J152" s="175" t="s">
        <v>315</v>
      </c>
    </row>
    <row r="153" spans="2:10">
      <c r="B153" s="40">
        <v>5</v>
      </c>
      <c r="C153" s="176" t="str">
        <f>"                ""wheelLength"": "&amp;'SF_Symbol (2)'!$E$16&amp;","</f>
        <v xml:space="preserve">                "wheelLength": 194,</v>
      </c>
      <c r="I153" s="40">
        <v>5</v>
      </c>
      <c r="J153" s="176" t="str">
        <f>C153</f>
        <v xml:space="preserve">                "wheelLength": 194,</v>
      </c>
    </row>
    <row r="154" spans="2:10">
      <c r="B154" s="40">
        <v>5</v>
      </c>
      <c r="C154" s="176" t="str">
        <f>"                ""wheelData"": ["&amp;_xlfn.TEXTJOIN(",",,'SF_Symbol (2)'!$U$4:$U$304)&amp;"]}"</f>
        <v xml:space="preserve">                "wheelData": [10,10,6,6,9,9,5,5,4,4,5,5,6,6,9,9,11,11,4,4,3,3,10,10,11,11,9,2,8,8,7,7,8,8,2,2,7,7,9,9,5,5,6,6,4,4,6,6,9,9,7,7,11,11,2,7,7,6,6,4,4,9,9,10,10,9,9,10,10,2,8,8,7,7,8,8,7,7,9,9,8,8,7,7,9,9,2,9,9,8,8,10,10,7,7,1,10,10,9,9,6,6,4,4,1,5,5,11,11,8,8,7,7,2,8,8,9,9,7,7,6,6,3,3,7,7,11,11,10,10,6,6,5,5,9,9,11,11,10,10,8,8,11,11,8,8,7,7,8,8,7,7,9,9,10,10,8,8,7,7,8,8,7,7,11,11,5,5,6,6,9,9,7,7,8,8,11,11,8,8,7,7,8,8,10,10,8,8,7,7,8,8,7,7]}</v>
      </c>
      <c r="I154" s="40">
        <v>5</v>
      </c>
      <c r="J154" s="176" t="str">
        <f>"                ""wheelData"": ["&amp;_xlfn.TEXTJOIN(",",,'SF_Symbol (2)'!$AB$4:$AB$304)&amp;"]}"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55" spans="2:10">
      <c r="B155" s="40">
        <v>5</v>
      </c>
      <c r="C155" s="175" t="s">
        <v>316</v>
      </c>
      <c r="I155" s="40">
        <v>5</v>
      </c>
      <c r="J155" s="175" t="s">
        <v>316</v>
      </c>
    </row>
    <row r="156" spans="2:10">
      <c r="B156" s="40">
        <v>5</v>
      </c>
      <c r="C156" s="175" t="s">
        <v>315</v>
      </c>
      <c r="I156" s="40">
        <v>5</v>
      </c>
      <c r="J156" s="175" t="s">
        <v>315</v>
      </c>
    </row>
    <row r="157" spans="2:10">
      <c r="B157" s="40">
        <v>5</v>
      </c>
      <c r="C157" s="176" t="str">
        <f>"                ""wheelLength"": "&amp;'SF_Symbol (2)'!$F$16&amp;","</f>
        <v xml:space="preserve">                "wheelLength": 194,</v>
      </c>
      <c r="I157" s="40">
        <v>5</v>
      </c>
      <c r="J157" s="176" t="str">
        <f>C157</f>
        <v xml:space="preserve">                "wheelLength": 194,</v>
      </c>
    </row>
    <row r="158" spans="2:10">
      <c r="B158" s="40">
        <v>5</v>
      </c>
      <c r="C158" s="176" t="str">
        <f>"                ""wheelData"": ["&amp;_xlfn.TEXTJOIN(",",,'SF_Symbol (2)'!$V$4:$V$304)&amp;"]}"</f>
        <v xml:space="preserve">                "wheelData": [10,10,7,7,6,6,5,5,3,3,9,9,8,8,5,5,8,8,6,6,4,4,5,5,10,10,8,2,11,11,8,8,9,9,6,6,4,4,3,3,11,11,9,9,8,8,2,2,8,8,11,11,8,8,2,8,8,10,10,11,11,7,3,3,6,6,4,4,8,8,2,9,9,8,3,3,7,7,5,5,6,6,5,5,8,8,2,8,8,7,7,8,8,7,7,3,3,8,7,7,8,8,9,3,3,11,11,9,9,11,11,8,8,2,11,11,9,9,8,8,4,4,3,3,9,9,8,8,7,7,8,8,11,11,8,8,9,9,11,11,9,9,11,11,8,8,11,11,8,8,4,4,5,5,3,3,7,7,8,8,10,10,8,8,10,10,4,4,5,5,10,10,7,7,8,8,9,9,11,11,8,8,11,11,8,8,6,6,5,5,7,7,9,9]}</v>
      </c>
      <c r="I158" s="40">
        <v>5</v>
      </c>
      <c r="J158" s="176" t="str">
        <f>"                ""wheelData"": ["&amp;_xlfn.TEXTJOIN(",",,'SF_Symbol (2)'!$AC$4:$AC$304)&amp;"]}"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59" spans="2:10">
      <c r="B159" s="40">
        <v>5</v>
      </c>
      <c r="C159" s="175" t="s">
        <v>316</v>
      </c>
      <c r="I159" s="40">
        <v>5</v>
      </c>
      <c r="J159" s="175" t="s">
        <v>316</v>
      </c>
    </row>
    <row r="160" spans="2:10">
      <c r="B160" s="40">
        <v>5</v>
      </c>
      <c r="C160" s="175" t="s">
        <v>315</v>
      </c>
      <c r="I160" s="40">
        <v>5</v>
      </c>
      <c r="J160" s="175" t="s">
        <v>315</v>
      </c>
    </row>
    <row r="161" spans="2:10">
      <c r="B161" s="40">
        <v>5</v>
      </c>
      <c r="C161" s="176" t="str">
        <f>"                ""wheelLength"": "&amp;'SF_Symbol (2)'!$G$16&amp;","</f>
        <v xml:space="preserve">                "wheelLength": 194,</v>
      </c>
      <c r="I161" s="40">
        <v>5</v>
      </c>
      <c r="J161" s="176" t="str">
        <f>C161</f>
        <v xml:space="preserve">                "wheelLength": 194,</v>
      </c>
    </row>
    <row r="162" spans="2:10">
      <c r="B162" s="40">
        <v>5</v>
      </c>
      <c r="C162" s="176" t="str">
        <f>"                ""wheelData"": ["&amp;_xlfn.TEXTJOIN(",",,'SF_Symbol (2)'!$W$4:$W$304)&amp;"]}"</f>
        <v xml:space="preserve">                "wheelData": [10,10,8,8,5,5,6,6,3,3,11,11,10,10,6,6,10,10,7,7,8,8,7,7,8,8,9,2,11,11,8,8,11,11,8,8,11,11,9,9,7,7,11,11,8,8,2,2,8,8,11,11,8,8,2,9,9,11,11,7,7,9,9,6,6,5,5,7,7,2,8,8,11,11,10,10,9,9,8,8,7,7,8,8,7,7,2,11,11,7,7,8,8,7,7,1,11,11,8,8,7,7,10,10,1,11,11,6,6,4,4,6,6,2,8,8,11,11,9,9,11,11,7,7,10,10,6,6,5,5,6,6,10,10,11,11,7,7,8,8,7,7,10,10,11,11,10,10,11,11,10,10,7,7,8,8,7,7,11,11,5,5,6,6,4,4,9,9,10,10,8,8,9,9,7,7,8,8,7,7,8,8,11,11,7,7,11,11,9,9,8,8,11,11]}</v>
      </c>
      <c r="I162" s="40">
        <v>5</v>
      </c>
      <c r="J162" s="176" t="str">
        <f>"                ""wheelData"": ["&amp;_xlfn.TEXTJOIN(",",,'SF_Symbol (2)'!$AD$4:$AD$304)&amp;"]}"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63" spans="2:10">
      <c r="B163" s="40">
        <v>5</v>
      </c>
      <c r="C163" s="175" t="s">
        <v>316</v>
      </c>
      <c r="I163" s="40">
        <v>5</v>
      </c>
      <c r="J163" s="175" t="s">
        <v>316</v>
      </c>
    </row>
    <row r="164" spans="2:10">
      <c r="B164" s="40">
        <v>5</v>
      </c>
      <c r="C164" s="175" t="s">
        <v>315</v>
      </c>
      <c r="I164" s="40">
        <v>5</v>
      </c>
      <c r="J164" s="175" t="s">
        <v>315</v>
      </c>
    </row>
    <row r="165" spans="2:10">
      <c r="B165" s="40">
        <v>5</v>
      </c>
      <c r="C165" s="176" t="str">
        <f>"                ""wheelLength"": "&amp;'SF_Symbol (2)'!$H$16&amp;","</f>
        <v xml:space="preserve">                "wheelLength": 194,</v>
      </c>
      <c r="I165" s="40">
        <v>5</v>
      </c>
      <c r="J165" s="176" t="str">
        <f>C165</f>
        <v xml:space="preserve">                "wheelLength": 194,</v>
      </c>
    </row>
    <row r="166" spans="2:10">
      <c r="B166" s="40">
        <v>5</v>
      </c>
      <c r="C166" s="176" t="str">
        <f>"                ""wheelData"": ["&amp;_xlfn.TEXTJOIN(",",,'SF_Symbol (2)'!$X$4:$X$304)&amp;"]}"</f>
        <v xml:space="preserve">                "wheelData": [11,11,6,6,11,11,10,10,4,4,10,10,3,3,4,4,6,6,7,7,8,8,11,11,10,10,11,2,7,7,3,3,4,4,4,4,6,6,9,9,7,7,11,11,9,9,2,2,7,7,8,8,7,7,2,8,8,9,9,8,8,7,7,8,8,11,11,7,7,2,8,8,7,7,8,8,7,7,11,11,10,10,11,11,8,8,2,8,8,11,11,7,7,11,11,3,3,8,7,7,8,8,5,5,7,6,6,4,4,9,9,8,8,2,11,11,10,10,9,9,11,11,7,7,8,8,11,11,4,4,5,5,10,10,8,8,11,11,8,8,7,7,8,8,10,10,8,8,9,9,8,8,7,7,10,10,8,8,9,9,8,8,10,10,7,7,9,9,11,11,8,8,7,7,8,8,7,7,11,11,8,8,10,10,8,8,7,7,8,8,11,11,8,8]}</v>
      </c>
      <c r="I166" s="40">
        <v>5</v>
      </c>
      <c r="J166" s="176" t="str">
        <f>"                ""wheelData"": ["&amp;_xlfn.TEXTJOIN(",",,'SF_Symbol (2)'!$AE$4:$AE$304)&amp;"]}"</f>
        <v xml:space="preserve">                "wheelData": [1,1,1,1,1,1,1,1,1,1,1,1,1,1,1,1,1,1,1,1,1,1,1,0,0,0,0,0,1,1,1,1,1,1,1,1,1,1,1,1,1,1,1,1,1,1,1,1,1,1,1,1,1,1,1,1,1,1,1,1,1,1,1,1,1,1,1,1,1,1,1,1,1,1,1,1,1,1,1,1,1,1,0,0,0,0,0,1,1,1,1,1,1,1,1,1,1,1,1,1,1,1,1,1,1,1,1,1,1,1,1,1,1,1,1,1,1,1,1,1,1,1,1,1,1,1,1,1,1,1,1,1,1,1,1,1,1,1,1,1,1,1,1,1,1,1,1,1,1,1,1,1,1,1,1,1,1,1,1,1,1,1,1,1,1,1,1,1,1,1,1,1,1,1,1,1,1,1,1,1,1,1,1,1,1,1,1,1,1,1,1,1,1,1]}</v>
      </c>
    </row>
    <row r="167" spans="2:10">
      <c r="B167" s="40">
        <v>5</v>
      </c>
      <c r="C167" s="175" t="s">
        <v>310</v>
      </c>
      <c r="I167" s="40">
        <v>5</v>
      </c>
      <c r="J167" s="175" t="s">
        <v>310</v>
      </c>
    </row>
    <row r="168" spans="2:10">
      <c r="B168" s="40" cm="1">
        <f t="array" ref="B168:B193">B142:B167+1</f>
        <v>6</v>
      </c>
      <c r="C168" s="175" t="s">
        <v>308</v>
      </c>
      <c r="I168" s="40" cm="1">
        <f t="array" ref="I168:I193">I142:I167+1</f>
        <v>6</v>
      </c>
      <c r="J168" s="175" t="s">
        <v>308</v>
      </c>
    </row>
    <row r="169" spans="2:10">
      <c r="B169" s="40">
        <v>6</v>
      </c>
      <c r="C169" s="175" t="s">
        <v>311</v>
      </c>
      <c r="I169" s="40">
        <v>6</v>
      </c>
      <c r="J169" s="175" t="s">
        <v>311</v>
      </c>
    </row>
    <row r="170" spans="2:10">
      <c r="B170" s="40">
        <v>6</v>
      </c>
      <c r="C170" s="175" t="s">
        <v>315</v>
      </c>
      <c r="I170" s="40">
        <v>6</v>
      </c>
      <c r="J170" s="175" t="s">
        <v>315</v>
      </c>
    </row>
    <row r="171" spans="2:10">
      <c r="B171" s="40">
        <v>6</v>
      </c>
      <c r="C171" s="176" t="str">
        <f>"                ""wheelLength"": "&amp;'SF_Symbol (3)'!$C$16&amp;","</f>
        <v xml:space="preserve">                "wheelLength": 100,</v>
      </c>
      <c r="I171" s="40">
        <v>6</v>
      </c>
      <c r="J171" s="176" t="str">
        <f>C171</f>
        <v xml:space="preserve">                "wheelLength": 100,</v>
      </c>
    </row>
    <row r="172" spans="2:10">
      <c r="B172" s="40">
        <v>6</v>
      </c>
      <c r="C172" s="176" t="str">
        <f>"                ""wheelData"": ["&amp;_xlfn.TEXTJOIN(",",,'SF_Symbol (3)'!$S$4:$S$304)&amp;"]}"</f>
        <v xml:space="preserve">                "wheelData": [7,7,5,5,8,8,3,3,2,7,7,8,8,9,9,8,8,11,11,4,4,7,7,11,11,8,8,1,7,7,9,9,11,11,5,5,7,7,11,11,7,7,11,11,7,7,10,10,7,7,9,9,8,8,11,11,6,6,1,9,9,11,11,8,8,10,10,5,5,8,8,11,11,11,5,5,2,2,8,8,4,4,8,8,9,9,4,4,7,7,5,5,4,4,7,7,11,11,8,8]}</v>
      </c>
      <c r="I172" s="40">
        <v>6</v>
      </c>
      <c r="J172" s="176" t="str">
        <f ca="1">"                ""wheelData"": ["&amp;_xlfn.TEXTJOIN(",",,'SF_Symbol (3)'!$Z$4:$Z$304)&amp;"]}"</f>
        <v xml:space="preserve">                "wheelData": [1,1,1,1,1,1,1,1,1,1,1,1,1,1,1,1,1,1,1,1,1,1,1,1,1,1,1,1,1,1,1,1,1,1,1,1,1,1,1,1,1,1,1,1,1,1,1,1,1,1,1,1,1,1,1,1,1,1,1,1,1,1,1,1,1,1,1,1,1,1,1,1,0,0,0,0,0,0,1,1,1,1,1,1,1,1,1,1,1,1,1,1,1,1,1,1,1,1,1,1]}</v>
      </c>
    </row>
    <row r="173" spans="2:10">
      <c r="B173" s="40">
        <v>6</v>
      </c>
      <c r="C173" s="175" t="s">
        <v>316</v>
      </c>
      <c r="I173" s="40">
        <v>6</v>
      </c>
      <c r="J173" s="175" t="s">
        <v>316</v>
      </c>
    </row>
    <row r="174" spans="2:10">
      <c r="B174" s="40">
        <v>6</v>
      </c>
      <c r="C174" s="175" t="s">
        <v>315</v>
      </c>
      <c r="I174" s="40">
        <v>6</v>
      </c>
      <c r="J174" s="175" t="s">
        <v>315</v>
      </c>
    </row>
    <row r="175" spans="2:10">
      <c r="B175" s="40">
        <v>6</v>
      </c>
      <c r="C175" s="176" t="str">
        <f>"                ""wheelLength"": "&amp;'SF_Symbol (3)'!$D$16&amp;","</f>
        <v xml:space="preserve">                "wheelLength": 100,</v>
      </c>
      <c r="I175" s="40">
        <v>6</v>
      </c>
      <c r="J175" s="176" t="str">
        <f>C175</f>
        <v xml:space="preserve">                "wheelLength": 100,</v>
      </c>
    </row>
    <row r="176" spans="2:10">
      <c r="B176" s="40">
        <v>6</v>
      </c>
      <c r="C176" s="176" t="str">
        <f>"                ""wheelData"": ["&amp;_xlfn.TEXTJOIN(",",,'SF_Symbol (3)'!$T$4:$T$304)&amp;"]}"</f>
        <v xml:space="preserve">                "wheelData": [8,8,3,3,9,9,11,11,4,4,3,3,2,2,10,10,11,11,3,3,5,5,10,10,8,8,9,9,11,11,7,7,11,11,2,11,11,7,7,11,11,10,10,7,7,10,10,8,8,1,11,11,9,9,11,11,9,9,11,10,10,6,6,7,7,11,11,9,9,6,6,11,11,9,9,11,11,10,10,6,6,8,8,1,6,6,9,9,11,11,8,8,3,3,7,7,6,6,10,10]}</v>
      </c>
      <c r="I176" s="40">
        <v>6</v>
      </c>
      <c r="J176" s="176" t="str">
        <f ca="1">"                ""wheelData"": ["&amp;_xlfn.TEXTJOIN(",",,'SF_Symbol (3)'!$AA$4:$AA$304)&amp;"]}"</f>
        <v xml:space="preserve">                "wheelData": [1,1,1,1,1,1,1,1,0,0,0,0,0,0,1,1,1,1,1,1,1,1,1,1,1,1,1,1,1,1,1,1,1,1,1,1,1,1,1,1,1,1,1,1,1,1,1,1,1,1,1,1,1,1,1,1,1,1,1,1,1,1,1,1,1,1,1,1,1,1,1,1,1,1,1,1,1,1,1,1,1,1,1,1,1,1,1,1,1,1,1,1,1,1,1,1,1,1,1,1]}</v>
      </c>
    </row>
    <row r="177" spans="2:10">
      <c r="B177" s="40">
        <v>6</v>
      </c>
      <c r="C177" s="175" t="s">
        <v>316</v>
      </c>
      <c r="I177" s="40">
        <v>6</v>
      </c>
      <c r="J177" s="175" t="s">
        <v>316</v>
      </c>
    </row>
    <row r="178" spans="2:10">
      <c r="B178" s="40">
        <v>6</v>
      </c>
      <c r="C178" s="175" t="s">
        <v>315</v>
      </c>
      <c r="I178" s="40">
        <v>6</v>
      </c>
      <c r="J178" s="175" t="s">
        <v>315</v>
      </c>
    </row>
    <row r="179" spans="2:10">
      <c r="B179" s="40">
        <v>6</v>
      </c>
      <c r="C179" s="176" t="str">
        <f>"                ""wheelLength"": "&amp;'SF_Symbol (3)'!$E$16&amp;","</f>
        <v xml:space="preserve">                "wheelLength": 100,</v>
      </c>
      <c r="I179" s="40">
        <v>6</v>
      </c>
      <c r="J179" s="176" t="str">
        <f>C179</f>
        <v xml:space="preserve">                "wheelLength": 100,</v>
      </c>
    </row>
    <row r="180" spans="2:10">
      <c r="B180" s="40">
        <v>6</v>
      </c>
      <c r="C180" s="176" t="str">
        <f>"                ""wheelData"": ["&amp;_xlfn.TEXTJOIN(",",,'SF_Symbol (3)'!$U$4:$U$304)&amp;"]}"</f>
        <v xml:space="preserve">                "wheelData": [6,6,8,8,10,10,2,2,8,8,4,4,10,10,11,11,9,9,11,11,5,5,3,3,6,6,8,8,5,5,8,8,11,11,7,7,6,6,2,7,7,5,5,10,10,3,3,9,9,7,7,9,9,1,8,8,7,7,3,3,7,7,10,10,7,7,9,9,6,6,7,9,9,8,8,11,11,1,7,7,8,8,9,9,8,8,10,10,8,8,7,7,11,11,7,7,9,9,10,10]}</v>
      </c>
      <c r="I180" s="40">
        <v>6</v>
      </c>
      <c r="J180" s="176" t="str">
        <f ca="1">"                ""wheelData"": ["&amp;_xlfn.TEXTJOIN(",",,'SF_Symbol (3)'!$AB$4:$AB$304)&amp;"]}"</f>
        <v xml:space="preserve">                "wheelData": [1,1,0,0,0,0,0,0,1,1,1,1,1,1,1,1,1,1,1,1,1,1,1,1,1,1,1,1,1,1,1,1,1,1,1,1,1,1,1,1,1,1,1,1,1,1,1,1,1,1,1,1,1,1,1,1,1,1,1,1,1,1,1,1,1,1,1,1,1,1,1,1,1,1,1,1,1,1,1,1,1,1,1,1,1,1,1,1,1,1,1,1,1,1,1,1,1,1,1,1]}</v>
      </c>
    </row>
    <row r="181" spans="2:10">
      <c r="B181" s="40">
        <v>6</v>
      </c>
      <c r="C181" s="175" t="s">
        <v>316</v>
      </c>
      <c r="I181" s="40">
        <v>6</v>
      </c>
      <c r="J181" s="175" t="s">
        <v>316</v>
      </c>
    </row>
    <row r="182" spans="2:10">
      <c r="B182" s="40">
        <v>6</v>
      </c>
      <c r="C182" s="175" t="s">
        <v>315</v>
      </c>
      <c r="I182" s="40">
        <v>6</v>
      </c>
      <c r="J182" s="175" t="s">
        <v>315</v>
      </c>
    </row>
    <row r="183" spans="2:10">
      <c r="B183" s="40">
        <v>6</v>
      </c>
      <c r="C183" s="176" t="str">
        <f>"                ""wheelLength"": "&amp;'SF_Symbol (3)'!$F$16&amp;","</f>
        <v xml:space="preserve">                "wheelLength": 100,</v>
      </c>
      <c r="I183" s="40">
        <v>6</v>
      </c>
      <c r="J183" s="176" t="str">
        <f>C183</f>
        <v xml:space="preserve">                "wheelLength": 100,</v>
      </c>
    </row>
    <row r="184" spans="2:10">
      <c r="B184" s="40">
        <v>6</v>
      </c>
      <c r="C184" s="176" t="str">
        <f>"                ""wheelData"": ["&amp;_xlfn.TEXTJOIN(",",,'SF_Symbol (3)'!$V$4:$V$304)&amp;"]}"</f>
        <v xml:space="preserve">                "wheelData": [5,5,10,10,8,8,7,7,5,5,10,10,9,9,7,7,10,10,6,6,10,10,5,5,11,11,2,2,8,8,4,4,11,11,9,9,10,10,11,11,7,7,10,10,1,11,11,4,4,10,10,7,11,11,3,3,7,7,9,9,11,11,1,10,10,9,9,6,6,10,10,4,4,10,10,9,9,10,10,11,11,2,10,10,5,5,7,7,9,9,10,10,6,6,11,11,9,9,10,10]}</v>
      </c>
      <c r="I184" s="40">
        <v>6</v>
      </c>
      <c r="J184" s="176" t="str">
        <f ca="1">"                ""wheelData"": ["&amp;_xlfn.TEXTJOIN(",",,'SF_Symbol (3)'!$AC$4:$AC$304)&amp;"]}"</f>
        <v xml:space="preserve">                "wheelData": [1,1,1,1,1,1,1,1,1,1,1,1,1,1,1,1,1,1,1,1,1,1,0,0,0,0,0,0,1,1,1,1,1,1,1,1,1,1,1,1,1,1,1,1,1,1,1,1,1,1,1,1,1,1,1,1,1,1,1,1,1,1,1,1,1,1,1,1,1,1,1,1,1,1,1,1,1,1,1,1,1,1,1,1,1,1,1,1,1,1,1,1,1,1,1,1,1,1,1,1]}</v>
      </c>
    </row>
    <row r="185" spans="2:10">
      <c r="B185" s="40">
        <v>6</v>
      </c>
      <c r="C185" s="175" t="s">
        <v>316</v>
      </c>
      <c r="I185" s="40">
        <v>6</v>
      </c>
      <c r="J185" s="175" t="s">
        <v>316</v>
      </c>
    </row>
    <row r="186" spans="2:10">
      <c r="B186" s="40">
        <v>6</v>
      </c>
      <c r="C186" s="175" t="s">
        <v>315</v>
      </c>
      <c r="I186" s="40">
        <v>6</v>
      </c>
      <c r="J186" s="175" t="s">
        <v>315</v>
      </c>
    </row>
    <row r="187" spans="2:10">
      <c r="B187" s="40">
        <v>6</v>
      </c>
      <c r="C187" s="176" t="str">
        <f>"                ""wheelLength"": "&amp;'SF_Symbol (3)'!$G$16&amp;","</f>
        <v xml:space="preserve">                "wheelLength": 100,</v>
      </c>
      <c r="I187" s="40">
        <v>6</v>
      </c>
      <c r="J187" s="176" t="str">
        <f>C187</f>
        <v xml:space="preserve">                "wheelLength": 100,</v>
      </c>
    </row>
    <row r="188" spans="2:10">
      <c r="B188" s="40">
        <v>6</v>
      </c>
      <c r="C188" s="176" t="str">
        <f>"                ""wheelData"": ["&amp;_xlfn.TEXTJOIN(",",,'SF_Symbol (3)'!$W$4:$W$304)&amp;"]}"</f>
        <v xml:space="preserve">                "wheelData": [9,9,11,11,10,10,7,7,10,10,11,11,6,6,5,5,8,8,5,5,2,11,11,8,8,7,7,8,8,6,6,8,8,10,10,8,8,5,5,11,11,10,2,2,8,8,4,4,11,11,10,10,7,7,9,9,7,7,8,8,7,7,1,7,7,8,8,9,9,3,3,6,6,7,7,6,6,10,10,11,11,1,9,9,11,11,6,6,11,11,7,7,11,11,7,7,11,11,5,5]}</v>
      </c>
      <c r="I188" s="40">
        <v>6</v>
      </c>
      <c r="J188" s="176" t="str">
        <f ca="1">"                ""wheelData"": ["&amp;_xlfn.TEXTJOIN(",",,'SF_Symbol (3)'!$AD$4:$AD$304)&amp;"]}"</f>
        <v xml:space="preserve">                "wheelData": [1,1,1,1,1,1,1,1,1,1,1,1,1,1,1,1,1,1,1,1,1,1,1,1,1,1,1,1,1,1,1,1,1,1,1,1,1,1,0,0,0,0,0,0,1,1,1,1,1,1,1,1,1,1,1,1,1,1,1,1,1,1,1,1,1,1,1,1,1,1,1,1,1,1,1,1,1,1,1,1,1,1,1,1,1,1,1,1,1,1,1,1,1,1,1,1,1,1,1,1]}</v>
      </c>
    </row>
    <row r="189" spans="2:10">
      <c r="B189" s="40">
        <v>6</v>
      </c>
      <c r="C189" s="175" t="s">
        <v>316</v>
      </c>
      <c r="I189" s="40">
        <v>6</v>
      </c>
      <c r="J189" s="175" t="s">
        <v>316</v>
      </c>
    </row>
    <row r="190" spans="2:10">
      <c r="B190" s="40">
        <v>6</v>
      </c>
      <c r="C190" s="175" t="s">
        <v>315</v>
      </c>
      <c r="I190" s="40">
        <v>6</v>
      </c>
      <c r="J190" s="175" t="s">
        <v>315</v>
      </c>
    </row>
    <row r="191" spans="2:10">
      <c r="B191" s="40">
        <v>6</v>
      </c>
      <c r="C191" s="176" t="str">
        <f>"                ""wheelLength"": "&amp;'SF_Symbol (3)'!$H$16&amp;","</f>
        <v xml:space="preserve">                "wheelLength": 100,</v>
      </c>
      <c r="I191" s="40">
        <v>6</v>
      </c>
      <c r="J191" s="176" t="str">
        <f>C191</f>
        <v xml:space="preserve">                "wheelLength": 100,</v>
      </c>
    </row>
    <row r="192" spans="2:10">
      <c r="B192" s="40">
        <v>6</v>
      </c>
      <c r="C192" s="176" t="str">
        <f>"                ""wheelData"": ["&amp;_xlfn.TEXTJOIN(",",,'SF_Symbol (3)'!$X$4:$X$304)&amp;"]}"</f>
        <v xml:space="preserve">                "wheelData": [11,11,4,4,8,8,7,7,11,11,9,9,2,8,8,10,10,9,9,8,8,11,11,1,7,7,6,6,8,8,7,7,10,10,8,8,11,11,10,10,8,8,11,11,1,7,7,6,6,3,3,4,4,7,7,6,6,8,8,3,3,8,8,2,2,10,10,11,11,5,5,9,9,11,11,7,7,9,9,4,4,8,8,10,10,7,7,8,11,11,7,7,4,4,8,8,3,3,7,7]}</v>
      </c>
      <c r="I192" s="40">
        <v>6</v>
      </c>
      <c r="J192" s="176" t="str">
        <f ca="1">"                ""wheelData"": ["&amp;_xlfn.TEXTJOIN(",",,'SF_Symbol (3)'!$AE$4:$AE$304)&amp;"]}"</f>
        <v xml:space="preserve">                "wheelData": [1,1,1,1,1,1,1,1,1,1,1,1,1,1,1,1,1,1,1,1,1,1,1,1,1,1,1,1,1,1,1,1,1,1,1,1,1,1,1,1,1,1,1,1,1,1,1,1,1,1,1,1,1,1,1,1,1,1,1,0,0,0,0,0,0,1,1,1,1,1,1,1,1,1,1,1,1,1,1,1,1,1,1,1,1,1,1,1,1,1,1,1,1,1,1,1,1,1,1,1]}</v>
      </c>
    </row>
    <row r="193" spans="2:10">
      <c r="B193" s="40">
        <v>6</v>
      </c>
      <c r="C193" s="175" t="s">
        <v>310</v>
      </c>
      <c r="I193" s="40">
        <v>6</v>
      </c>
      <c r="J193" s="175" t="s">
        <v>310</v>
      </c>
    </row>
    <row r="194" spans="2:10">
      <c r="B194" s="40" cm="1">
        <f t="array" ref="B194:B219">B168:B193+1</f>
        <v>7</v>
      </c>
      <c r="C194" s="175" t="s">
        <v>308</v>
      </c>
      <c r="I194" s="40" cm="1">
        <f t="array" ref="I194:I219">I168:I193+1</f>
        <v>7</v>
      </c>
      <c r="J194" s="175" t="s">
        <v>308</v>
      </c>
    </row>
    <row r="195" spans="2:10">
      <c r="B195" s="40">
        <v>7</v>
      </c>
      <c r="C195" s="175" t="s">
        <v>311</v>
      </c>
      <c r="I195" s="40">
        <v>7</v>
      </c>
      <c r="J195" s="175" t="s">
        <v>311</v>
      </c>
    </row>
    <row r="196" spans="2:10">
      <c r="B196" s="40">
        <v>7</v>
      </c>
      <c r="C196" s="175" t="s">
        <v>315</v>
      </c>
      <c r="I196" s="40">
        <v>7</v>
      </c>
      <c r="J196" s="175" t="s">
        <v>315</v>
      </c>
    </row>
    <row r="197" spans="2:10">
      <c r="B197" s="40">
        <v>7</v>
      </c>
      <c r="C197" s="176" t="str">
        <f>"                ""wheelLength"": "&amp;'SF_Symbol (4)'!$C$16&amp;","</f>
        <v xml:space="preserve">                "wheelLength": 100,</v>
      </c>
      <c r="I197" s="40">
        <v>7</v>
      </c>
      <c r="J197" s="176" t="str">
        <f>C197</f>
        <v xml:space="preserve">                "wheelLength": 100,</v>
      </c>
    </row>
    <row r="198" spans="2:10">
      <c r="B198" s="40">
        <v>7</v>
      </c>
      <c r="C198" s="176" t="str">
        <f>"                ""wheelData"": ["&amp;_xlfn.TEXTJOIN(",",,'SF_Symbol (4)'!$S$4:$S$304)&amp;"]}"</f>
        <v xml:space="preserve">                "wheelData": [11,11,5,5,11,11,10,10,11,11,5,5,10,10,2,8,8,3,3,10,10,5,5,10,10,11,11,10,10,7,7,10,10,2,11,11,10,10,11,11,3,3,11,11,7,7,6,6,5,5,2,10,10,5,5,11,11,9,9,10,10,5,5,11,11,9,9,11,11,2,7,7,8,8,9,9,11,11,10,10,3,3,11,11,4,4,2,2,8,8,3,3,11,11,3,3,11,11,10,10]}</v>
      </c>
      <c r="I198" s="40">
        <v>7</v>
      </c>
      <c r="J198" s="176" t="str">
        <f ca="1">"                ""wheelData"": ["&amp;_xlfn.TEXTJOIN(",",,'SF_Symbol (4)'!$Z$4:$Z$304)&amp;"]}"</f>
        <v xml:space="preserve">                "wheelData": [1,1,1,1,1,1,1,1,1,1,1,1,1,1,1,1,1,1,1,1,1,1,1,1,1,1,1,1,1,0,0,0,0,0,1,1,1,1,1,1,1,1,1,1,1,1,0,0,0,0,0,1,1,1,1,1,1,1,1,1,1,1,1,1,1,1,1,1,1,1,1,1,1,1,1,1,1,1,1,1,1,1,0,0,0,0,0,0,1,1,1,1,1,1,1,1,1,1,1,1]}</v>
      </c>
    </row>
    <row r="199" spans="2:10">
      <c r="B199" s="40">
        <v>7</v>
      </c>
      <c r="C199" s="175" t="s">
        <v>316</v>
      </c>
      <c r="I199" s="40">
        <v>7</v>
      </c>
      <c r="J199" s="175" t="s">
        <v>316</v>
      </c>
    </row>
    <row r="200" spans="2:10">
      <c r="B200" s="40">
        <v>7</v>
      </c>
      <c r="C200" s="175" t="s">
        <v>315</v>
      </c>
      <c r="I200" s="40">
        <v>7</v>
      </c>
      <c r="J200" s="175" t="s">
        <v>315</v>
      </c>
    </row>
    <row r="201" spans="2:10">
      <c r="B201" s="40">
        <v>7</v>
      </c>
      <c r="C201" s="176" t="str">
        <f>"                ""wheelLength"": "&amp;'SF_Symbol (4)'!$D$16&amp;","</f>
        <v xml:space="preserve">                "wheelLength": 100,</v>
      </c>
      <c r="I201" s="40">
        <v>7</v>
      </c>
      <c r="J201" s="176" t="str">
        <f>C201</f>
        <v xml:space="preserve">                "wheelLength": 100,</v>
      </c>
    </row>
    <row r="202" spans="2:10">
      <c r="B202" s="40">
        <v>7</v>
      </c>
      <c r="C202" s="176" t="str">
        <f>"                ""wheelData"": ["&amp;_xlfn.TEXTJOIN(",",,'SF_Symbol (4)'!$T$4:$T$304)&amp;"]}"</f>
        <v xml:space="preserve">                "wheelData": [11,11,4,4,9,9,8,8,2,2,10,10,11,11,5,5,9,9,7,7,4,4,1,11,11,2,2,9,9,4,4,6,6,11,11,8,8,4,4,2,9,9,10,10,7,7,9,9,6,6,2,9,9,8,8,3,3,4,4,9,9,1,8,8,9,9,6,6,11,11,8,8,1,9,9,6,6,11,11,9,9,6,6,8,8,6,6,1,9,9,11,11,7,7,9,9,6,6,10,10]}</v>
      </c>
      <c r="I202" s="40">
        <v>7</v>
      </c>
      <c r="J202" s="176" t="str">
        <f ca="1">"                ""wheelData"": ["&amp;_xlfn.TEXTJOIN(",",,'SF_Symbol (4)'!$AA$4:$AA$304)&amp;"]}"</f>
        <v xml:space="preserve">                "wheelData": [1,1,1,1,0,0,0,0,0,0,1,1,1,1,1,1,1,1,1,1,1,0,0,0,0,0,0,1,1,1,1,1,1,1,1,1,1,1,1,1,1,1,1,1,1,1,1,1,1,1,1,1,1,1,1,1,1,1,1,1,1,1,1,1,1,1,1,1,1,1,1,1,1,1,1,1,1,1,1,1,1,1,1,1,1,1,1,1,1,1,1,1,1,1,1,1,1,1,1,1]}</v>
      </c>
    </row>
    <row r="203" spans="2:10">
      <c r="B203" s="40">
        <v>7</v>
      </c>
      <c r="C203" s="175" t="s">
        <v>316</v>
      </c>
      <c r="I203" s="40">
        <v>7</v>
      </c>
      <c r="J203" s="175" t="s">
        <v>316</v>
      </c>
    </row>
    <row r="204" spans="2:10">
      <c r="B204" s="40">
        <v>7</v>
      </c>
      <c r="C204" s="175" t="s">
        <v>315</v>
      </c>
      <c r="I204" s="40">
        <v>7</v>
      </c>
      <c r="J204" s="175" t="s">
        <v>315</v>
      </c>
    </row>
    <row r="205" spans="2:10">
      <c r="B205" s="40">
        <v>7</v>
      </c>
      <c r="C205" s="176" t="str">
        <f>"                ""wheelLength"": "&amp;'SF_Symbol (4)'!$E$16&amp;","</f>
        <v xml:space="preserve">                "wheelLength": 100,</v>
      </c>
      <c r="I205" s="40">
        <v>7</v>
      </c>
      <c r="J205" s="176" t="str">
        <f>C205</f>
        <v xml:space="preserve">                "wheelLength": 100,</v>
      </c>
    </row>
    <row r="206" spans="2:10">
      <c r="B206" s="40">
        <v>7</v>
      </c>
      <c r="C206" s="176" t="str">
        <f>"                ""wheelData"": ["&amp;_xlfn.TEXTJOIN(",",,'SF_Symbol (4)'!$U$4:$U$304)&amp;"]}"</f>
        <v xml:space="preserve">                "wheelData": [10,10,7,7,11,11,2,2,8,8,4,4,11,11,5,5,11,11,10,10,11,11,3,3,11,11,8,8,10,10,6,6,11,11,2,10,10,8,8,11,11,5,5,3,3,11,11,2,8,8,4,4,11,11,8,8,6,6,10,10,2,7,7,8,8,11,11,7,7,9,9,10,10,7,7,3,3,11,11,7,7,2,11,11,10,10,11,11,8,8,6,6,7,7,5,5,11,11,4,4]}</v>
      </c>
      <c r="I206" s="40">
        <v>7</v>
      </c>
      <c r="J206" s="176" t="str">
        <f ca="1">"                ""wheelData"": ["&amp;_xlfn.TEXTJOIN(",",,'SF_Symbol (4)'!$AB$4:$AB$304)&amp;"]}"</f>
        <v xml:space="preserve">                "wheelData": [1,1,0,0,0,0,0,0,1,1,1,1,1,1,1,1,1,1,1,1,1,1,1,1,1,1,1,1,1,1,1,1,1,1,1,1,1,1,1,1,1,1,1,1,1,1,1,1,1,1,1,1,1,1,1,1,0,0,0,0,0,1,1,1,1,1,1,1,1,1,1,1,1,1,1,1,1,1,1,1,1,1,1,1,1,1,1,1,1,1,1,1,1,1,1,1,1,1,1,1]}</v>
      </c>
    </row>
    <row r="207" spans="2:10">
      <c r="B207" s="40">
        <v>7</v>
      </c>
      <c r="C207" s="175" t="s">
        <v>316</v>
      </c>
      <c r="I207" s="40">
        <v>7</v>
      </c>
      <c r="J207" s="175" t="s">
        <v>316</v>
      </c>
    </row>
    <row r="208" spans="2:10">
      <c r="B208" s="40">
        <v>7</v>
      </c>
      <c r="C208" s="175" t="s">
        <v>315</v>
      </c>
      <c r="I208" s="40">
        <v>7</v>
      </c>
      <c r="J208" s="175" t="s">
        <v>315</v>
      </c>
    </row>
    <row r="209" spans="2:10">
      <c r="B209" s="40">
        <v>7</v>
      </c>
      <c r="C209" s="176" t="str">
        <f>"                ""wheelLength"": "&amp;'SF_Symbol (4)'!$F$16&amp;","</f>
        <v xml:space="preserve">                "wheelLength": 100,</v>
      </c>
      <c r="I209" s="40">
        <v>7</v>
      </c>
      <c r="J209" s="176" t="str">
        <f>C209</f>
        <v xml:space="preserve">                "wheelLength": 100,</v>
      </c>
    </row>
    <row r="210" spans="2:10">
      <c r="B210" s="40">
        <v>7</v>
      </c>
      <c r="C210" s="176" t="str">
        <f>"                ""wheelData"": ["&amp;_xlfn.TEXTJOIN(",",,'SF_Symbol (4)'!$V$4:$V$304)&amp;"]}"</f>
        <v xml:space="preserve">                "wheelData": [10,10,4,4,10,10,1,6,6,11,11,4,4,11,11,1,11,11,10,10,11,11,2,10,10,11,11,7,7,4,4,6,6,1,7,7,11,11,10,10,3,3,4,4,10,10,2,10,10,11,11,5,5,1,11,11,7,7,6,6,10,10,2,2,7,7,8,8,9,9,6,6,7,7,4,4,10,10,11,11,2,2,7,7,8,8,9,9,10,10,11,11,6,6,10,10,6,6,11,11]}</v>
      </c>
      <c r="I210" s="40">
        <v>7</v>
      </c>
      <c r="J210" s="176" t="str">
        <f ca="1">"                ""wheelData"": ["&amp;_xlfn.TEXTJOIN(",",,'SF_Symbol (4)'!$AC$4:$AC$304)&amp;"]}"</f>
        <v xml:space="preserve">                "wheelData": [1,1,1,1,1,1,1,1,1,1,1,1,1,1,1,1,1,1,0,0,0,0,0,1,1,1,1,1,1,1,1,1,1,1,1,1,1,1,1,1,1,1,1,1,1,1,1,1,1,1,1,1,1,1,1,1,1,1,0,0,0,0,0,0,1,1,1,1,1,1,1,1,1,1,1,1,0,0,0,0,0,0,1,1,1,1,1,1,1,1,1,1,1,1,1,1,1,1,1,1]}</v>
      </c>
    </row>
    <row r="211" spans="2:10">
      <c r="B211" s="40">
        <v>7</v>
      </c>
      <c r="C211" s="175" t="s">
        <v>316</v>
      </c>
      <c r="I211" s="40">
        <v>7</v>
      </c>
      <c r="J211" s="175" t="s">
        <v>316</v>
      </c>
    </row>
    <row r="212" spans="2:10">
      <c r="B212" s="40">
        <v>7</v>
      </c>
      <c r="C212" s="175" t="s">
        <v>315</v>
      </c>
      <c r="I212" s="40">
        <v>7</v>
      </c>
      <c r="J212" s="175" t="s">
        <v>315</v>
      </c>
    </row>
    <row r="213" spans="2:10">
      <c r="B213" s="40">
        <v>7</v>
      </c>
      <c r="C213" s="176" t="str">
        <f>"                ""wheelLength"": "&amp;'SF_Symbol (4)'!$G$16&amp;","</f>
        <v xml:space="preserve">                "wheelLength": 100,</v>
      </c>
      <c r="I213" s="40">
        <v>7</v>
      </c>
      <c r="J213" s="176" t="str">
        <f>C213</f>
        <v xml:space="preserve">                "wheelLength": 100,</v>
      </c>
    </row>
    <row r="214" spans="2:10">
      <c r="B214" s="40">
        <v>7</v>
      </c>
      <c r="C214" s="176" t="str">
        <f>"                ""wheelData"": ["&amp;_xlfn.TEXTJOIN(",",,'SF_Symbol (4)'!$W$4:$W$304)&amp;"]}"</f>
        <v xml:space="preserve">                "wheelData": [9,9,2,10,10,11,11,5,5,9,9,3,3,9,9,2,7,7,9,9,5,5,10,10,9,9,3,3,9,9,7,7,5,5,9,9,2,2,8,8,3,3,9,9,5,5,8,8,9,9,7,7,4,4,7,7,9,9,7,7,2,9,9,11,11,6,6,7,7,3,3,9,9,8,8,7,7,9,9,3,3,5,5,2,8,8,7,7,9,9,3,3,7,7,9,9,7,7,3,3]}</v>
      </c>
      <c r="I214" s="40">
        <v>7</v>
      </c>
      <c r="J214" s="176" t="str">
        <f ca="1">"                ""wheelData"": ["&amp;_xlfn.TEXTJOIN(",",,'SF_Symbol (4)'!$AD$4:$AD$304)&amp;"]}"</f>
        <v xml:space="preserve">                "wheelData": [0,0,0,1,1,1,1,1,1,1,1,1,1,1,1,1,1,1,1,1,1,1,1,1,1,1,1,1,1,1,1,1,0,0,0,0,0,0,1,1,1,1,1,1,1,1,1,1,1,1,1,1,1,1,1,1,1,1,1,1,1,1,1,1,1,1,1,1,1,1,1,1,1,1,1,1,1,1,1,1,1,1,1,1,1,1,1,1,1,1,1,1,1,1,1,1,1,1,1,1]}</v>
      </c>
    </row>
    <row r="215" spans="2:10">
      <c r="B215" s="40">
        <v>7</v>
      </c>
      <c r="C215" s="175" t="s">
        <v>316</v>
      </c>
      <c r="I215" s="40">
        <v>7</v>
      </c>
      <c r="J215" s="175" t="s">
        <v>316</v>
      </c>
    </row>
    <row r="216" spans="2:10">
      <c r="B216" s="40">
        <v>7</v>
      </c>
      <c r="C216" s="175" t="s">
        <v>315</v>
      </c>
      <c r="I216" s="40">
        <v>7</v>
      </c>
      <c r="J216" s="175" t="s">
        <v>315</v>
      </c>
    </row>
    <row r="217" spans="2:10">
      <c r="B217" s="40">
        <v>7</v>
      </c>
      <c r="C217" s="176" t="str">
        <f>"                ""wheelLength"": "&amp;'SF_Symbol (4)'!$H$16&amp;","</f>
        <v xml:space="preserve">                "wheelLength": 100,</v>
      </c>
      <c r="I217" s="40">
        <v>7</v>
      </c>
      <c r="J217" s="176" t="str">
        <f>C217</f>
        <v xml:space="preserve">                "wheelLength": 100,</v>
      </c>
    </row>
    <row r="218" spans="2:10">
      <c r="B218" s="40">
        <v>7</v>
      </c>
      <c r="C218" s="176" t="str">
        <f>"                ""wheelData"": ["&amp;_xlfn.TEXTJOIN(",",,'SF_Symbol (4)'!$X$4:$X$304)&amp;"]}"</f>
        <v xml:space="preserve">                "wheelData": [11,11,5,5,10,10,5,5,11,11,8,8,11,11,2,2,8,8,3,3,1,11,11,9,9,6,6,8,8,9,9,8,8,11,11,8,8,11,11,1,11,11,9,9,11,11,2,2,8,8,4,4,11,11,1,3,3,9,9,4,4,10,10,11,11,2,10,10,8,8,6,6,11,11,9,9,1,7,7,10,10,11,11,11,11,8,8,6,6,2,8,8,4,4,3,3,11,11,5,5]}</v>
      </c>
      <c r="I218" s="40">
        <v>7</v>
      </c>
      <c r="J218" s="176" t="str">
        <f ca="1">"                ""wheelData"": ["&amp;_xlfn.TEXTJOIN(",",,'SF_Symbol (4)'!$AE$4:$AE$304)&amp;"]}"</f>
        <v xml:space="preserve">                "wheelData": [1,1,1,1,1,1,1,1,1,1,0,0,0,0,0,0,1,1,1,1,1,1,1,1,1,1,1,1,1,1,1,1,1,1,1,1,1,1,1,1,1,1,0,0,0,0,0,0,1,1,1,1,1,1,1,1,1,1,1,1,1,1,1,1,1,1,1,1,1,1,1,1,1,1,1,1,1,1,1,1,1,1,1,1,1,0,0,0,0,0,1,1,1,1,1,1,1,1,1,1]}</v>
      </c>
    </row>
    <row r="219" spans="2:10">
      <c r="B219" s="40">
        <v>7</v>
      </c>
      <c r="C219" s="175" t="s">
        <v>310</v>
      </c>
      <c r="I219" s="40">
        <v>7</v>
      </c>
      <c r="J219" s="175" t="s">
        <v>310</v>
      </c>
    </row>
    <row r="225" spans="3:25">
      <c r="C225" s="5" cm="1">
        <f t="array" ref="C225:F241">Parameter!E28:H44</f>
        <v>5000</v>
      </c>
      <c r="D225" s="5">
        <v>5000</v>
      </c>
      <c r="E225" s="5">
        <v>40000</v>
      </c>
      <c r="F225" s="5">
        <v>40000</v>
      </c>
      <c r="G225" s="5"/>
      <c r="U225" s="5" cm="1">
        <f t="array" ref="U225:X241">Parameter!Y28:AB44</f>
        <v>0</v>
      </c>
      <c r="V225" s="5">
        <v>0</v>
      </c>
      <c r="W225" s="5">
        <v>0</v>
      </c>
      <c r="X225" s="5">
        <v>0</v>
      </c>
      <c r="Y225" s="5"/>
    </row>
    <row r="226" spans="3:25">
      <c r="C226" s="5">
        <v>5000</v>
      </c>
      <c r="D226" s="5">
        <v>5000</v>
      </c>
      <c r="E226" s="5">
        <v>40000</v>
      </c>
      <c r="F226" s="5">
        <v>40000</v>
      </c>
      <c r="G226" s="5"/>
      <c r="U226" s="5">
        <v>0</v>
      </c>
      <c r="V226" s="5">
        <v>0</v>
      </c>
      <c r="W226" s="5">
        <v>0</v>
      </c>
      <c r="X226" s="5">
        <v>0</v>
      </c>
      <c r="Y226" s="5"/>
    </row>
    <row r="227" spans="3:25">
      <c r="C227" s="5">
        <v>500</v>
      </c>
      <c r="D227" s="5">
        <v>350</v>
      </c>
      <c r="E227" s="5">
        <v>0</v>
      </c>
      <c r="F227" s="5">
        <v>0</v>
      </c>
      <c r="G227" s="5"/>
      <c r="U227" s="5">
        <v>0</v>
      </c>
      <c r="V227" s="5">
        <v>0</v>
      </c>
      <c r="W227" s="5">
        <v>0</v>
      </c>
      <c r="X227" s="5">
        <v>0</v>
      </c>
      <c r="Y227" s="5"/>
    </row>
    <row r="228" spans="3:25">
      <c r="C228" s="5">
        <v>500</v>
      </c>
      <c r="D228" s="5">
        <v>350</v>
      </c>
      <c r="E228" s="5">
        <v>0</v>
      </c>
      <c r="F228" s="5">
        <v>0</v>
      </c>
      <c r="G228" s="5"/>
      <c r="U228" s="5">
        <v>0</v>
      </c>
      <c r="V228" s="5">
        <v>0</v>
      </c>
      <c r="W228" s="5">
        <v>0</v>
      </c>
      <c r="X228" s="5">
        <v>0</v>
      </c>
      <c r="Y228" s="5"/>
    </row>
    <row r="229" spans="3:25">
      <c r="C229" s="5">
        <v>500</v>
      </c>
      <c r="D229" s="5">
        <v>350</v>
      </c>
      <c r="E229" s="5">
        <v>0</v>
      </c>
      <c r="F229" s="5">
        <v>0</v>
      </c>
      <c r="G229" s="5"/>
      <c r="U229" s="5">
        <v>0</v>
      </c>
      <c r="V229" s="5">
        <v>0</v>
      </c>
      <c r="W229" s="5">
        <v>0</v>
      </c>
      <c r="X229" s="5">
        <v>0</v>
      </c>
      <c r="Y229" s="5"/>
    </row>
    <row r="230" spans="3:25">
      <c r="C230" s="5">
        <v>900</v>
      </c>
      <c r="D230" s="5">
        <v>600</v>
      </c>
      <c r="E230" s="5">
        <v>8000</v>
      </c>
      <c r="F230" s="5">
        <v>0</v>
      </c>
      <c r="G230" s="5"/>
      <c r="U230" s="5">
        <v>5900</v>
      </c>
      <c r="V230" s="5">
        <v>5600</v>
      </c>
      <c r="W230" s="5">
        <v>50000</v>
      </c>
      <c r="X230" s="5">
        <v>40000</v>
      </c>
      <c r="Y230" s="5"/>
    </row>
    <row r="231" spans="3:25">
      <c r="C231" s="5">
        <v>0</v>
      </c>
      <c r="D231" s="5">
        <v>350</v>
      </c>
      <c r="E231" s="5">
        <v>4700</v>
      </c>
      <c r="F231" s="5">
        <v>0</v>
      </c>
      <c r="G231" s="5"/>
      <c r="U231" s="5">
        <v>5000</v>
      </c>
      <c r="V231" s="5">
        <v>5350</v>
      </c>
      <c r="W231" s="5">
        <v>45000</v>
      </c>
      <c r="X231" s="5">
        <v>40000</v>
      </c>
      <c r="Y231" s="5"/>
    </row>
    <row r="232" spans="3:25">
      <c r="C232" s="5">
        <v>0</v>
      </c>
      <c r="D232" s="5">
        <v>350</v>
      </c>
      <c r="E232" s="5">
        <v>4700</v>
      </c>
      <c r="F232" s="5">
        <v>0</v>
      </c>
      <c r="G232" s="5"/>
      <c r="U232" s="5">
        <v>500</v>
      </c>
      <c r="V232" s="5">
        <v>700</v>
      </c>
      <c r="W232" s="5">
        <v>8000</v>
      </c>
      <c r="X232" s="5">
        <v>0</v>
      </c>
      <c r="Y232" s="5"/>
    </row>
    <row r="233" spans="3:25">
      <c r="C233" s="5">
        <v>500</v>
      </c>
      <c r="D233" s="5">
        <v>350</v>
      </c>
      <c r="E233" s="5">
        <v>4700</v>
      </c>
      <c r="F233" s="5">
        <v>0</v>
      </c>
      <c r="G233" s="5"/>
      <c r="U233" s="5">
        <v>1000</v>
      </c>
      <c r="V233" s="5">
        <v>700</v>
      </c>
      <c r="W233" s="5">
        <v>8000</v>
      </c>
      <c r="X233" s="5">
        <v>0</v>
      </c>
      <c r="Y233" s="5"/>
    </row>
    <row r="234" spans="3:25">
      <c r="C234" s="5">
        <v>0</v>
      </c>
      <c r="D234" s="5">
        <v>0</v>
      </c>
      <c r="E234" s="5">
        <v>4700</v>
      </c>
      <c r="F234" s="5">
        <v>0</v>
      </c>
      <c r="G234" s="5"/>
      <c r="U234" s="5">
        <v>500</v>
      </c>
      <c r="V234" s="5">
        <v>350</v>
      </c>
      <c r="W234" s="5">
        <v>8000</v>
      </c>
      <c r="X234" s="5">
        <v>0</v>
      </c>
      <c r="Y234" s="5"/>
    </row>
    <row r="235" spans="3:25">
      <c r="C235" s="5">
        <v>0</v>
      </c>
      <c r="D235" s="5">
        <v>0</v>
      </c>
      <c r="E235" s="5">
        <v>4700</v>
      </c>
      <c r="F235" s="5">
        <v>0</v>
      </c>
      <c r="G235" s="5"/>
      <c r="U235" s="5">
        <v>0</v>
      </c>
      <c r="V235" s="5">
        <v>0</v>
      </c>
      <c r="W235" s="5">
        <v>8000</v>
      </c>
      <c r="X235" s="5">
        <v>0</v>
      </c>
      <c r="Y235" s="5"/>
    </row>
    <row r="236" spans="3:25">
      <c r="C236" s="5">
        <v>0</v>
      </c>
      <c r="D236" s="5">
        <v>0</v>
      </c>
      <c r="E236" s="5">
        <v>4700</v>
      </c>
      <c r="F236" s="5">
        <v>10000</v>
      </c>
      <c r="G236" s="5"/>
      <c r="U236" s="5">
        <v>0</v>
      </c>
      <c r="V236" s="5">
        <v>350</v>
      </c>
      <c r="W236" s="5">
        <v>8000</v>
      </c>
      <c r="X236" s="5">
        <v>8000</v>
      </c>
      <c r="Y236" s="5"/>
    </row>
    <row r="237" spans="3:25">
      <c r="C237" s="5">
        <v>0</v>
      </c>
      <c r="D237" s="5">
        <v>0</v>
      </c>
      <c r="E237" s="5">
        <v>0</v>
      </c>
      <c r="F237" s="5">
        <v>6000</v>
      </c>
      <c r="G237" s="5"/>
      <c r="U237" s="5">
        <v>0</v>
      </c>
      <c r="V237" s="5">
        <v>0</v>
      </c>
      <c r="W237" s="5">
        <v>0</v>
      </c>
      <c r="X237" s="5">
        <v>5000</v>
      </c>
      <c r="Y237" s="5"/>
    </row>
    <row r="238" spans="3:25">
      <c r="C238" s="5">
        <v>0</v>
      </c>
      <c r="D238" s="5">
        <v>0</v>
      </c>
      <c r="E238" s="5">
        <v>0</v>
      </c>
      <c r="F238" s="5">
        <v>6000</v>
      </c>
      <c r="G238" s="5"/>
      <c r="U238" s="5">
        <v>0</v>
      </c>
      <c r="V238" s="5">
        <v>0</v>
      </c>
      <c r="W238" s="5">
        <v>0</v>
      </c>
      <c r="X238" s="5">
        <v>5000</v>
      </c>
      <c r="Y238" s="5"/>
    </row>
    <row r="239" spans="3:25">
      <c r="C239" s="5">
        <v>0</v>
      </c>
      <c r="D239" s="5">
        <v>0</v>
      </c>
      <c r="E239" s="5">
        <v>0</v>
      </c>
      <c r="F239" s="5">
        <v>6000</v>
      </c>
      <c r="G239" s="5"/>
      <c r="U239" s="5">
        <v>0</v>
      </c>
      <c r="V239" s="5">
        <v>0</v>
      </c>
      <c r="W239" s="5">
        <v>0</v>
      </c>
      <c r="X239" s="5">
        <v>5000</v>
      </c>
      <c r="Y239" s="5"/>
    </row>
    <row r="240" spans="3:25">
      <c r="C240" s="5">
        <v>0</v>
      </c>
      <c r="D240" s="5">
        <v>0</v>
      </c>
      <c r="E240" s="5">
        <v>0</v>
      </c>
      <c r="F240" s="5">
        <v>6000</v>
      </c>
      <c r="G240" s="5"/>
      <c r="U240" s="5">
        <v>0</v>
      </c>
      <c r="V240" s="5">
        <v>0</v>
      </c>
      <c r="W240" s="5">
        <v>0</v>
      </c>
      <c r="X240" s="5">
        <v>5000</v>
      </c>
      <c r="Y240" s="5"/>
    </row>
    <row r="241" spans="3:37">
      <c r="C241" s="5">
        <v>0</v>
      </c>
      <c r="D241" s="5">
        <v>0</v>
      </c>
      <c r="E241" s="5">
        <v>0</v>
      </c>
      <c r="F241" s="5">
        <v>6000</v>
      </c>
      <c r="G241" s="5"/>
      <c r="U241" s="5">
        <v>0</v>
      </c>
      <c r="V241" s="5">
        <v>0</v>
      </c>
      <c r="W241" s="5">
        <v>0</v>
      </c>
      <c r="X241" s="5">
        <v>5000</v>
      </c>
      <c r="Y241" s="5"/>
    </row>
    <row r="242" spans="3:37">
      <c r="C242" s="5"/>
      <c r="D242" s="5"/>
      <c r="E242" s="5"/>
      <c r="F242" s="5"/>
      <c r="G242" s="5"/>
      <c r="H242" s="5"/>
      <c r="U242" s="5"/>
      <c r="V242" s="5"/>
      <c r="W242" s="5"/>
      <c r="X242" s="5"/>
      <c r="Y242" s="5"/>
      <c r="Z242" s="5"/>
    </row>
    <row r="243" spans="3:37">
      <c r="C243" s="24"/>
      <c r="D243" s="24"/>
      <c r="E243" s="5"/>
      <c r="F243" s="5"/>
      <c r="G243" s="24"/>
      <c r="H243" s="24"/>
      <c r="U243" s="24"/>
      <c r="V243" s="24"/>
      <c r="W243" s="5"/>
      <c r="X243" s="5"/>
      <c r="Y243" s="24"/>
      <c r="Z243" s="24"/>
    </row>
    <row r="244" spans="3:37">
      <c r="C244" s="24" cm="1">
        <f t="array" ref="C244:S247">TRANSPOSE(C225:F241)</f>
        <v>5000</v>
      </c>
      <c r="D244" s="24">
        <v>5000</v>
      </c>
      <c r="E244" s="5">
        <v>500</v>
      </c>
      <c r="F244" s="5">
        <v>500</v>
      </c>
      <c r="G244" s="24">
        <v>500</v>
      </c>
      <c r="H244" s="24">
        <v>900</v>
      </c>
      <c r="I244" s="40">
        <v>0</v>
      </c>
      <c r="J244" s="40">
        <v>0</v>
      </c>
      <c r="K244" s="40">
        <v>500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U244" s="24" cm="1">
        <f t="array" ref="U244:AK247">TRANSPOSE(U225:X241)</f>
        <v>0</v>
      </c>
      <c r="V244" s="24">
        <v>0</v>
      </c>
      <c r="W244" s="5">
        <v>0</v>
      </c>
      <c r="X244" s="5">
        <v>0</v>
      </c>
      <c r="Y244" s="24">
        <v>0</v>
      </c>
      <c r="Z244" s="24">
        <v>5900</v>
      </c>
      <c r="AA244" s="40">
        <v>5000</v>
      </c>
      <c r="AB244" s="40">
        <v>500</v>
      </c>
      <c r="AC244" s="40">
        <v>1000</v>
      </c>
      <c r="AD244" s="40">
        <v>500</v>
      </c>
      <c r="AE244" s="40">
        <v>0</v>
      </c>
      <c r="AF244" s="40">
        <v>0</v>
      </c>
      <c r="AG244" s="40">
        <v>0</v>
      </c>
      <c r="AH244" s="40">
        <v>0</v>
      </c>
      <c r="AI244" s="40">
        <v>0</v>
      </c>
      <c r="AJ244" s="40">
        <v>0</v>
      </c>
      <c r="AK244" s="40">
        <v>0</v>
      </c>
    </row>
    <row r="245" spans="3:37">
      <c r="C245" s="24">
        <v>5000</v>
      </c>
      <c r="D245" s="24">
        <v>5000</v>
      </c>
      <c r="E245" s="5">
        <v>350</v>
      </c>
      <c r="F245" s="5">
        <v>350</v>
      </c>
      <c r="G245" s="24">
        <v>350</v>
      </c>
      <c r="H245" s="24">
        <v>600</v>
      </c>
      <c r="I245" s="40">
        <v>350</v>
      </c>
      <c r="J245" s="40">
        <v>350</v>
      </c>
      <c r="K245" s="40">
        <v>350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U245" s="24">
        <v>0</v>
      </c>
      <c r="V245" s="24">
        <v>0</v>
      </c>
      <c r="W245" s="5">
        <v>0</v>
      </c>
      <c r="X245" s="5">
        <v>0</v>
      </c>
      <c r="Y245" s="24">
        <v>0</v>
      </c>
      <c r="Z245" s="24">
        <v>5600</v>
      </c>
      <c r="AA245" s="40">
        <v>5350</v>
      </c>
      <c r="AB245" s="40">
        <v>700</v>
      </c>
      <c r="AC245" s="40">
        <v>700</v>
      </c>
      <c r="AD245" s="40">
        <v>350</v>
      </c>
      <c r="AE245" s="40">
        <v>0</v>
      </c>
      <c r="AF245" s="40">
        <v>350</v>
      </c>
      <c r="AG245" s="40">
        <v>0</v>
      </c>
      <c r="AH245" s="40">
        <v>0</v>
      </c>
      <c r="AI245" s="40">
        <v>0</v>
      </c>
      <c r="AJ245" s="40">
        <v>0</v>
      </c>
      <c r="AK245" s="40">
        <v>0</v>
      </c>
    </row>
    <row r="246" spans="3:37">
      <c r="C246" s="24">
        <v>40000</v>
      </c>
      <c r="D246" s="24">
        <v>40000</v>
      </c>
      <c r="E246" s="5">
        <v>0</v>
      </c>
      <c r="F246" s="5">
        <v>0</v>
      </c>
      <c r="G246" s="24">
        <v>0</v>
      </c>
      <c r="H246" s="24">
        <v>8000</v>
      </c>
      <c r="I246" s="40">
        <v>4700</v>
      </c>
      <c r="J246" s="40">
        <v>4700</v>
      </c>
      <c r="K246" s="40">
        <v>4700</v>
      </c>
      <c r="L246" s="40">
        <v>4700</v>
      </c>
      <c r="M246" s="40">
        <v>4700</v>
      </c>
      <c r="N246" s="40">
        <v>4700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U246" s="24">
        <v>0</v>
      </c>
      <c r="V246" s="24">
        <v>0</v>
      </c>
      <c r="W246" s="5">
        <v>0</v>
      </c>
      <c r="X246" s="5">
        <v>0</v>
      </c>
      <c r="Y246" s="24">
        <v>0</v>
      </c>
      <c r="Z246" s="24">
        <v>50000</v>
      </c>
      <c r="AA246" s="40">
        <v>45000</v>
      </c>
      <c r="AB246" s="40">
        <v>8000</v>
      </c>
      <c r="AC246" s="40">
        <v>8000</v>
      </c>
      <c r="AD246" s="40">
        <v>8000</v>
      </c>
      <c r="AE246" s="40">
        <v>8000</v>
      </c>
      <c r="AF246" s="40">
        <v>8000</v>
      </c>
      <c r="AG246" s="40">
        <v>0</v>
      </c>
      <c r="AH246" s="40">
        <v>0</v>
      </c>
      <c r="AI246" s="40">
        <v>0</v>
      </c>
      <c r="AJ246" s="40">
        <v>0</v>
      </c>
      <c r="AK246" s="40">
        <v>0</v>
      </c>
    </row>
    <row r="247" spans="3:37">
      <c r="C247" s="24">
        <v>40000</v>
      </c>
      <c r="D247" s="24">
        <v>40000</v>
      </c>
      <c r="E247" s="5">
        <v>0</v>
      </c>
      <c r="F247" s="5">
        <v>0</v>
      </c>
      <c r="G247" s="24">
        <v>0</v>
      </c>
      <c r="H247" s="24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10000</v>
      </c>
      <c r="O247" s="40">
        <v>6000</v>
      </c>
      <c r="P247" s="40">
        <v>6000</v>
      </c>
      <c r="Q247" s="40">
        <v>6000</v>
      </c>
      <c r="R247" s="40">
        <v>6000</v>
      </c>
      <c r="S247" s="40">
        <v>6000</v>
      </c>
      <c r="U247" s="24">
        <v>0</v>
      </c>
      <c r="V247" s="24">
        <v>0</v>
      </c>
      <c r="W247" s="5">
        <v>0</v>
      </c>
      <c r="X247" s="5">
        <v>0</v>
      </c>
      <c r="Y247" s="24">
        <v>0</v>
      </c>
      <c r="Z247" s="24">
        <v>40000</v>
      </c>
      <c r="AA247" s="40">
        <v>40000</v>
      </c>
      <c r="AB247" s="40">
        <v>0</v>
      </c>
      <c r="AC247" s="40">
        <v>0</v>
      </c>
      <c r="AD247" s="40">
        <v>0</v>
      </c>
      <c r="AE247" s="40">
        <v>0</v>
      </c>
      <c r="AF247" s="40">
        <v>8000</v>
      </c>
      <c r="AG247" s="40">
        <v>5000</v>
      </c>
      <c r="AH247" s="40">
        <v>5000</v>
      </c>
      <c r="AI247" s="40">
        <v>5000</v>
      </c>
      <c r="AJ247" s="40">
        <v>5000</v>
      </c>
      <c r="AK247" s="40">
        <v>5000</v>
      </c>
    </row>
    <row r="248" spans="3:37">
      <c r="C248" s="24"/>
      <c r="D248" s="24"/>
      <c r="E248" s="5"/>
      <c r="F248" s="5"/>
      <c r="G248" s="24"/>
      <c r="H248" s="24"/>
      <c r="U248" s="24"/>
      <c r="V248" s="24"/>
      <c r="W248" s="5"/>
      <c r="X248" s="5"/>
      <c r="Y248" s="24"/>
      <c r="Z248" s="24"/>
    </row>
    <row r="249" spans="3:37">
      <c r="C249" s="24"/>
      <c r="D249" s="24"/>
      <c r="E249" s="5"/>
      <c r="F249" s="5"/>
      <c r="G249" s="24"/>
      <c r="H249" s="24"/>
      <c r="U249" s="24"/>
      <c r="V249" s="24"/>
      <c r="W249" s="5"/>
      <c r="X249" s="5"/>
      <c r="Y249" s="24"/>
      <c r="Z249" s="24"/>
    </row>
    <row r="250" spans="3:37">
      <c r="C250" s="24" t="str">
        <f>"["&amp;_xlfn.TEXTJOIN(",	",,C244:S244)&amp;"],"</f>
        <v>[5000,	5000,	500,	500,	500,	900,	0,	0,	500,	0,	0,	0,	0,	0,	0,	0,	0],</v>
      </c>
      <c r="D250" s="24"/>
      <c r="E250" s="5"/>
      <c r="F250" s="5"/>
      <c r="G250" s="24"/>
      <c r="H250" s="24"/>
      <c r="U250" s="24" t="str">
        <f>"["&amp;_xlfn.TEXTJOIN(",	",,U244:AK244)&amp;"],"</f>
        <v>[0,	0,	0,	0,	0,	5900,	5000,	500,	1000,	500,	0,	0,	0,	0,	0,	0,	0],</v>
      </c>
      <c r="V250" s="24"/>
      <c r="W250" s="5"/>
      <c r="X250" s="5"/>
      <c r="Y250" s="24"/>
      <c r="Z250" s="24"/>
    </row>
    <row r="251" spans="3:37">
      <c r="C251" s="24" t="str">
        <f t="shared" ref="C251:C252" si="0">"["&amp;_xlfn.TEXTJOIN(",	",,C245:S245)&amp;"],"</f>
        <v>[5000,	5000,	350,	350,	350,	600,	350,	350,	350,	0,	0,	0,	0,	0,	0,	0,	0],</v>
      </c>
      <c r="D251" s="24"/>
      <c r="E251" s="5"/>
      <c r="F251" s="5"/>
      <c r="G251" s="24"/>
      <c r="H251" s="24"/>
      <c r="U251" s="24" t="str">
        <f t="shared" ref="U251:U252" si="1">"["&amp;_xlfn.TEXTJOIN(",	",,U245:AK245)&amp;"],"</f>
        <v>[0,	0,	0,	0,	0,	5600,	5350,	700,	700,	350,	0,	350,	0,	0,	0,	0,	0],</v>
      </c>
      <c r="V251" s="24"/>
      <c r="W251" s="5"/>
      <c r="X251" s="5"/>
      <c r="Y251" s="24"/>
      <c r="Z251" s="24"/>
    </row>
    <row r="252" spans="3:37">
      <c r="C252" s="24" t="str">
        <f t="shared" si="0"/>
        <v>[40000,	40000,	0,	0,	0,	8000,	4700,	4700,	4700,	4700,	4700,	4700,	0,	0,	0,	0,	0],</v>
      </c>
      <c r="D252" s="24"/>
      <c r="E252" s="5"/>
      <c r="F252" s="5"/>
      <c r="G252" s="24"/>
      <c r="H252" s="24"/>
      <c r="U252" s="24" t="str">
        <f t="shared" si="1"/>
        <v>[0,	0,	0,	0,	0,	50000,	45000,	8000,	8000,	8000,	8000,	8000,	0,	0,	0,	0,	0],</v>
      </c>
      <c r="V252" s="24"/>
      <c r="W252" s="5"/>
      <c r="X252" s="5"/>
      <c r="Y252" s="24"/>
      <c r="Z252" s="24"/>
    </row>
    <row r="253" spans="3:37">
      <c r="C253" s="24" t="str">
        <f>"["&amp;_xlfn.TEXTJOIN(",	",,C247:S247)&amp;"]"</f>
        <v>[40000,	40000,	0,	0,	0,	0,	0,	0,	0,	0,	0,	10000,	6000,	6000,	6000,	6000,	6000]</v>
      </c>
      <c r="D253" s="24"/>
      <c r="E253" s="5"/>
      <c r="F253" s="5"/>
      <c r="G253" s="24"/>
      <c r="H253" s="24"/>
      <c r="U253" s="24" t="str">
        <f>"["&amp;_xlfn.TEXTJOIN(",	",,U247:AK247)&amp;"]"</f>
        <v>[0,	0,	0,	0,	0,	40000,	40000,	0,	0,	0,	0,	8000,	5000,	5000,	5000,	5000,	5000]</v>
      </c>
      <c r="V253" s="24"/>
      <c r="W253" s="5"/>
      <c r="X253" s="5"/>
      <c r="Y253" s="24"/>
      <c r="Z253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986B-65A8-4169-AA12-2A4D2467C61B}">
  <sheetPr codeName="工作表3"/>
  <dimension ref="B2:I136"/>
  <sheetViews>
    <sheetView topLeftCell="A113" workbookViewId="0"/>
  </sheetViews>
  <sheetFormatPr defaultRowHeight="15.6"/>
  <cols>
    <col min="1" max="1" width="8.88671875" style="40"/>
    <col min="2" max="4" width="13.88671875" style="40" customWidth="1"/>
    <col min="5" max="5" width="8.88671875" style="40"/>
    <col min="6" max="9" width="13.88671875" style="40" customWidth="1"/>
    <col min="10" max="16384" width="8.88671875" style="40"/>
  </cols>
  <sheetData>
    <row r="2" spans="2:2">
      <c r="B2" s="1" t="s">
        <v>123</v>
      </c>
    </row>
    <row r="3" spans="2:2">
      <c r="B3" s="46"/>
    </row>
    <row r="4" spans="2:2">
      <c r="B4" s="1" t="s">
        <v>124</v>
      </c>
    </row>
    <row r="5" spans="2:2">
      <c r="B5" s="46"/>
    </row>
    <row r="6" spans="2:2">
      <c r="B6" s="1" t="s">
        <v>125</v>
      </c>
    </row>
    <row r="7" spans="2:2">
      <c r="B7" s="1" t="s">
        <v>126</v>
      </c>
    </row>
    <row r="8" spans="2:2">
      <c r="B8" s="1" t="s">
        <v>127</v>
      </c>
    </row>
    <row r="9" spans="2:2">
      <c r="B9" s="1" t="s">
        <v>128</v>
      </c>
    </row>
    <row r="10" spans="2:2">
      <c r="B10" s="1" t="s">
        <v>129</v>
      </c>
    </row>
    <row r="11" spans="2:2">
      <c r="B11" s="1" t="s">
        <v>83</v>
      </c>
    </row>
    <row r="12" spans="2:2">
      <c r="B12" s="1" t="s">
        <v>82</v>
      </c>
    </row>
    <row r="13" spans="2:2">
      <c r="B13" s="1" t="s">
        <v>81</v>
      </c>
    </row>
    <row r="14" spans="2:2">
      <c r="B14" s="1" t="s">
        <v>80</v>
      </c>
    </row>
    <row r="15" spans="2:2">
      <c r="B15" s="46"/>
    </row>
    <row r="16" spans="2:2">
      <c r="B16" s="1" t="s">
        <v>130</v>
      </c>
    </row>
    <row r="17" spans="2:2">
      <c r="B17" s="1" t="s">
        <v>131</v>
      </c>
    </row>
    <row r="18" spans="2:2">
      <c r="B18" s="1" t="s">
        <v>132</v>
      </c>
    </row>
    <row r="19" spans="2:2">
      <c r="B19" s="46"/>
    </row>
    <row r="20" spans="2:2">
      <c r="B20" s="1" t="s">
        <v>133</v>
      </c>
    </row>
    <row r="21" spans="2:2">
      <c r="B21" s="1" t="s">
        <v>134</v>
      </c>
    </row>
    <row r="22" spans="2:2">
      <c r="B22" s="1" t="s">
        <v>135</v>
      </c>
    </row>
    <row r="23" spans="2:2">
      <c r="B23" s="1" t="s">
        <v>136</v>
      </c>
    </row>
    <row r="24" spans="2:2">
      <c r="B24" s="46"/>
    </row>
    <row r="25" spans="2:2">
      <c r="B25" s="1" t="s">
        <v>137</v>
      </c>
    </row>
    <row r="26" spans="2:2">
      <c r="B26" s="1" t="s">
        <v>138</v>
      </c>
    </row>
    <row r="27" spans="2:2">
      <c r="B27" s="1" t="s">
        <v>139</v>
      </c>
    </row>
    <row r="28" spans="2:2">
      <c r="B28" s="46"/>
    </row>
    <row r="29" spans="2:2">
      <c r="B29" s="1" t="s">
        <v>140</v>
      </c>
    </row>
    <row r="30" spans="2:2">
      <c r="B30" s="1" t="s">
        <v>141</v>
      </c>
    </row>
    <row r="31" spans="2:2">
      <c r="B31" s="1" t="s">
        <v>142</v>
      </c>
    </row>
    <row r="32" spans="2:2">
      <c r="B32" s="46"/>
    </row>
    <row r="33" spans="2:2">
      <c r="B33" s="1" t="s">
        <v>143</v>
      </c>
    </row>
    <row r="34" spans="2:2">
      <c r="B34" s="1" t="s">
        <v>144</v>
      </c>
    </row>
    <row r="35" spans="2:2">
      <c r="B35" s="1" t="s">
        <v>145</v>
      </c>
    </row>
    <row r="36" spans="2:2">
      <c r="B36" s="1" t="s">
        <v>146</v>
      </c>
    </row>
    <row r="37" spans="2:2">
      <c r="B37" s="1" t="s">
        <v>147</v>
      </c>
    </row>
    <row r="38" spans="2:2">
      <c r="B38" s="46"/>
    </row>
    <row r="39" spans="2:2">
      <c r="B39" s="1" t="s">
        <v>148</v>
      </c>
    </row>
    <row r="40" spans="2:2">
      <c r="B40" s="1" t="s">
        <v>149</v>
      </c>
    </row>
    <row r="41" spans="2:2">
      <c r="B41" s="1" t="s">
        <v>150</v>
      </c>
    </row>
    <row r="42" spans="2:2">
      <c r="B42" s="1" t="s">
        <v>151</v>
      </c>
    </row>
    <row r="43" spans="2:2">
      <c r="B43" s="1" t="s">
        <v>152</v>
      </c>
    </row>
    <row r="44" spans="2:2">
      <c r="B44" s="1" t="s">
        <v>153</v>
      </c>
    </row>
    <row r="45" spans="2:2">
      <c r="B45" s="1" t="s">
        <v>154</v>
      </c>
    </row>
    <row r="46" spans="2:2">
      <c r="B46" s="1" t="s">
        <v>155</v>
      </c>
    </row>
    <row r="47" spans="2:2">
      <c r="B47" s="1" t="s">
        <v>156</v>
      </c>
    </row>
    <row r="48" spans="2:2">
      <c r="B48" s="1" t="s">
        <v>157</v>
      </c>
    </row>
    <row r="49" spans="2:2">
      <c r="B49" s="1" t="s">
        <v>158</v>
      </c>
    </row>
    <row r="50" spans="2:2">
      <c r="B50" s="46"/>
    </row>
    <row r="51" spans="2:2">
      <c r="B51" s="1" t="s">
        <v>159</v>
      </c>
    </row>
    <row r="52" spans="2:2">
      <c r="B52" s="1" t="s">
        <v>160</v>
      </c>
    </row>
    <row r="53" spans="2:2">
      <c r="B53" s="1" t="s">
        <v>161</v>
      </c>
    </row>
    <row r="54" spans="2:2">
      <c r="B54" s="1" t="s">
        <v>162</v>
      </c>
    </row>
    <row r="55" spans="2:2">
      <c r="B55" s="1" t="s">
        <v>163</v>
      </c>
    </row>
    <row r="56" spans="2:2">
      <c r="B56" s="46"/>
    </row>
    <row r="57" spans="2:2">
      <c r="B57" s="1" t="s">
        <v>164</v>
      </c>
    </row>
    <row r="58" spans="2:2">
      <c r="B58" s="1" t="s">
        <v>165</v>
      </c>
    </row>
    <row r="59" spans="2:2">
      <c r="B59" s="1" t="s">
        <v>166</v>
      </c>
    </row>
    <row r="60" spans="2:2">
      <c r="B60" s="1" t="s">
        <v>167</v>
      </c>
    </row>
    <row r="61" spans="2:2">
      <c r="B61" s="1" t="s">
        <v>168</v>
      </c>
    </row>
    <row r="62" spans="2:2">
      <c r="B62" s="46"/>
    </row>
    <row r="63" spans="2:2">
      <c r="B63" s="1" t="s">
        <v>169</v>
      </c>
    </row>
    <row r="64" spans="2:2">
      <c r="B64" s="1" t="s">
        <v>170</v>
      </c>
    </row>
    <row r="65" spans="2:2">
      <c r="B65" s="1" t="s">
        <v>171</v>
      </c>
    </row>
    <row r="66" spans="2:2">
      <c r="B66" s="1" t="s">
        <v>172</v>
      </c>
    </row>
    <row r="67" spans="2:2">
      <c r="B67" s="1" t="s">
        <v>173</v>
      </c>
    </row>
    <row r="68" spans="2:2">
      <c r="B68" s="46"/>
    </row>
    <row r="69" spans="2:2">
      <c r="B69" s="1" t="s">
        <v>174</v>
      </c>
    </row>
    <row r="70" spans="2:2">
      <c r="B70" s="1" t="s">
        <v>175</v>
      </c>
    </row>
    <row r="71" spans="2:2">
      <c r="B71" s="1" t="s">
        <v>176</v>
      </c>
    </row>
    <row r="72" spans="2:2">
      <c r="B72" s="1" t="s">
        <v>177</v>
      </c>
    </row>
    <row r="73" spans="2:2">
      <c r="B73" s="1" t="s">
        <v>178</v>
      </c>
    </row>
    <row r="74" spans="2:2">
      <c r="B74" s="1" t="s">
        <v>179</v>
      </c>
    </row>
    <row r="75" spans="2:2">
      <c r="B75" s="1" t="s">
        <v>180</v>
      </c>
    </row>
    <row r="76" spans="2:2">
      <c r="B76" s="1" t="s">
        <v>181</v>
      </c>
    </row>
    <row r="77" spans="2:2">
      <c r="B77" s="1" t="s">
        <v>182</v>
      </c>
    </row>
    <row r="78" spans="2:2">
      <c r="B78" s="1" t="s">
        <v>183</v>
      </c>
    </row>
    <row r="79" spans="2:2">
      <c r="B79" s="1" t="s">
        <v>184</v>
      </c>
    </row>
    <row r="80" spans="2:2">
      <c r="B80" s="1" t="s">
        <v>185</v>
      </c>
    </row>
    <row r="81" spans="2:2">
      <c r="B81" s="1" t="s">
        <v>186</v>
      </c>
    </row>
    <row r="82" spans="2:2">
      <c r="B82" s="46"/>
    </row>
    <row r="83" spans="2:2">
      <c r="B83" s="1" t="s">
        <v>187</v>
      </c>
    </row>
    <row r="84" spans="2:2">
      <c r="B84" s="46"/>
    </row>
    <row r="85" spans="2:2">
      <c r="B85" s="1" t="s">
        <v>188</v>
      </c>
    </row>
    <row r="86" spans="2:2">
      <c r="B86" s="1" t="s">
        <v>126</v>
      </c>
    </row>
    <row r="87" spans="2:2">
      <c r="B87" s="1" t="s">
        <v>189</v>
      </c>
    </row>
    <row r="88" spans="2:2">
      <c r="B88" s="47" t="s">
        <v>190</v>
      </c>
    </row>
    <row r="89" spans="2:2">
      <c r="B89" s="46"/>
    </row>
    <row r="90" spans="2:2">
      <c r="B90" s="1" t="s">
        <v>191</v>
      </c>
    </row>
    <row r="91" spans="2:2">
      <c r="B91" s="1" t="s">
        <v>192</v>
      </c>
    </row>
    <row r="92" spans="2:2">
      <c r="B92" s="1" t="s">
        <v>193</v>
      </c>
    </row>
    <row r="93" spans="2:2">
      <c r="B93" s="1" t="s">
        <v>194</v>
      </c>
    </row>
    <row r="94" spans="2:2">
      <c r="B94" s="1" t="s">
        <v>195</v>
      </c>
    </row>
    <row r="95" spans="2:2">
      <c r="B95" s="1" t="s">
        <v>196</v>
      </c>
    </row>
    <row r="96" spans="2:2">
      <c r="B96" s="1" t="s">
        <v>197</v>
      </c>
    </row>
    <row r="97" spans="2:2">
      <c r="B97" s="1" t="s">
        <v>198</v>
      </c>
    </row>
    <row r="98" spans="2:2">
      <c r="B98" s="1" t="s">
        <v>199</v>
      </c>
    </row>
    <row r="99" spans="2:2">
      <c r="B99" s="1" t="s">
        <v>181</v>
      </c>
    </row>
    <row r="100" spans="2:2">
      <c r="B100" s="1" t="s">
        <v>200</v>
      </c>
    </row>
    <row r="101" spans="2:2">
      <c r="B101" s="1" t="s">
        <v>201</v>
      </c>
    </row>
    <row r="102" spans="2:2">
      <c r="B102" s="46"/>
    </row>
    <row r="103" spans="2:2">
      <c r="B103" s="1" t="s">
        <v>202</v>
      </c>
    </row>
    <row r="104" spans="2:2">
      <c r="B104" s="1" t="s">
        <v>203</v>
      </c>
    </row>
    <row r="105" spans="2:2">
      <c r="B105" s="46"/>
    </row>
    <row r="106" spans="2:2">
      <c r="B106" s="1" t="s">
        <v>204</v>
      </c>
    </row>
    <row r="107" spans="2:2">
      <c r="B107" s="1" t="s">
        <v>205</v>
      </c>
    </row>
    <row r="108" spans="2:2">
      <c r="B108" s="1" t="s">
        <v>206</v>
      </c>
    </row>
    <row r="109" spans="2:2">
      <c r="B109" s="46"/>
    </row>
    <row r="110" spans="2:2">
      <c r="B110" s="1" t="s">
        <v>207</v>
      </c>
    </row>
    <row r="111" spans="2:2">
      <c r="B111" s="1" t="s">
        <v>205</v>
      </c>
    </row>
    <row r="112" spans="2:2">
      <c r="B112" s="1" t="s">
        <v>208</v>
      </c>
    </row>
    <row r="113" spans="2:9">
      <c r="B113" s="46"/>
    </row>
    <row r="114" spans="2:9">
      <c r="B114" s="1" t="s">
        <v>209</v>
      </c>
    </row>
    <row r="115" spans="2:9">
      <c r="B115" s="1" t="s">
        <v>210</v>
      </c>
    </row>
    <row r="116" spans="2:9">
      <c r="B116" s="1" t="s">
        <v>211</v>
      </c>
    </row>
    <row r="117" spans="2:9">
      <c r="B117" s="1" t="s">
        <v>212</v>
      </c>
    </row>
    <row r="118" spans="2:9">
      <c r="B118" s="46"/>
    </row>
    <row r="119" spans="2:9">
      <c r="B119" s="1" t="s">
        <v>213</v>
      </c>
    </row>
    <row r="120" spans="2:9">
      <c r="B120" s="1" t="s">
        <v>214</v>
      </c>
    </row>
    <row r="123" spans="2:9">
      <c r="B123" s="34" t="s">
        <v>121</v>
      </c>
      <c r="C123" s="34" t="s">
        <v>223</v>
      </c>
      <c r="D123" s="34" t="s">
        <v>224</v>
      </c>
      <c r="F123" s="34" t="s">
        <v>216</v>
      </c>
      <c r="G123" s="34">
        <v>4</v>
      </c>
      <c r="H123" s="34">
        <v>5</v>
      </c>
      <c r="I123" s="34">
        <v>6</v>
      </c>
    </row>
    <row r="124" spans="2:9">
      <c r="B124" s="36">
        <v>3</v>
      </c>
      <c r="C124" s="77">
        <v>0</v>
      </c>
      <c r="D124" s="77">
        <v>5</v>
      </c>
      <c r="F124" s="36" t="s">
        <v>217</v>
      </c>
      <c r="G124" s="73">
        <v>0</v>
      </c>
      <c r="H124" s="73">
        <v>0</v>
      </c>
      <c r="I124" s="73">
        <v>0</v>
      </c>
    </row>
    <row r="125" spans="2:9">
      <c r="B125" s="36">
        <v>4</v>
      </c>
      <c r="C125" s="77">
        <v>15</v>
      </c>
      <c r="D125" s="77">
        <v>5</v>
      </c>
      <c r="F125" s="9" t="s">
        <v>218</v>
      </c>
      <c r="G125" s="78">
        <v>300</v>
      </c>
      <c r="H125" s="78">
        <v>500</v>
      </c>
      <c r="I125" s="78">
        <v>10000</v>
      </c>
    </row>
    <row r="126" spans="2:9">
      <c r="B126" s="9">
        <v>5</v>
      </c>
      <c r="C126" s="78">
        <v>15</v>
      </c>
      <c r="D126" s="78">
        <v>5</v>
      </c>
    </row>
    <row r="127" spans="2:9">
      <c r="B127" s="9">
        <v>6</v>
      </c>
      <c r="C127" s="78">
        <v>15</v>
      </c>
      <c r="D127" s="78">
        <v>5</v>
      </c>
    </row>
    <row r="129" spans="3:3" ht="16.2">
      <c r="C129" s="199" t="s">
        <v>340</v>
      </c>
    </row>
    <row r="130" spans="3:3" ht="16.2">
      <c r="C130" s="199" t="s">
        <v>341</v>
      </c>
    </row>
    <row r="131" spans="3:3" ht="16.2">
      <c r="C131" s="199" t="s">
        <v>342</v>
      </c>
    </row>
    <row r="133" spans="3:3" ht="16.2">
      <c r="C133" s="199" t="s">
        <v>343</v>
      </c>
    </row>
    <row r="134" spans="3:3" ht="16.2">
      <c r="C134" s="199" t="s">
        <v>344</v>
      </c>
    </row>
    <row r="135" spans="3:3" ht="16.2">
      <c r="C135" s="199" t="s">
        <v>345</v>
      </c>
    </row>
    <row r="136" spans="3:3" ht="16.2">
      <c r="C136" s="199" t="s">
        <v>346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6904-9AF6-43E0-8E06-68F322466806}">
  <dimension ref="A2:H68"/>
  <sheetViews>
    <sheetView workbookViewId="0">
      <selection activeCell="J17" sqref="J17"/>
    </sheetView>
  </sheetViews>
  <sheetFormatPr defaultRowHeight="16.2"/>
  <cols>
    <col min="1" max="1" width="8.88671875" style="40"/>
    <col min="2" max="2" width="27.109375" style="24" bestFit="1" customWidth="1"/>
    <col min="3" max="8" width="19.44140625" style="24" bestFit="1" customWidth="1"/>
  </cols>
  <sheetData>
    <row r="2" spans="2:8">
      <c r="B2" s="24" t="s">
        <v>30</v>
      </c>
      <c r="C2" s="24" t="s">
        <v>349</v>
      </c>
      <c r="D2" s="24" t="s">
        <v>349</v>
      </c>
      <c r="E2" s="24" t="s">
        <v>350</v>
      </c>
      <c r="F2" s="24" t="s">
        <v>350</v>
      </c>
      <c r="G2" s="24" t="s">
        <v>350</v>
      </c>
      <c r="H2" s="24" t="s">
        <v>350</v>
      </c>
    </row>
    <row r="3" spans="2:8">
      <c r="B3" s="34" t="s">
        <v>351</v>
      </c>
      <c r="C3" s="34" t="s">
        <v>352</v>
      </c>
      <c r="D3" s="34" t="s">
        <v>353</v>
      </c>
      <c r="E3" s="34" t="s">
        <v>352</v>
      </c>
      <c r="F3" s="34" t="s">
        <v>353</v>
      </c>
      <c r="G3" s="34" t="s">
        <v>354</v>
      </c>
      <c r="H3" s="34" t="s">
        <v>355</v>
      </c>
    </row>
    <row r="4" spans="2:8">
      <c r="B4" s="112" t="s">
        <v>356</v>
      </c>
      <c r="C4" s="156" cm="1">
        <f t="array" ref="C4:C68">Multiplier_Weight_Newbie!L16:L80</f>
        <v>716089973</v>
      </c>
      <c r="D4" s="156" cm="1">
        <f t="array" ref="D4:D67">Multiplier_Weight_Newbie!L89:L152</f>
        <v>0</v>
      </c>
      <c r="E4" s="225" cm="1">
        <f t="array" ref="E4:E68">Multiplier_Weight_Oldhand!L16:L80</f>
        <v>719471124</v>
      </c>
      <c r="F4" s="225" cm="1">
        <f t="array" ref="F4:F67">Multiplier_Weight_Oldhand!L89:L152</f>
        <v>0</v>
      </c>
      <c r="G4" s="225" cm="1">
        <f t="array" ref="G4:G67">Multiplier_Weight_Oldhand!L159:L222</f>
        <v>0</v>
      </c>
      <c r="H4" s="225" cm="1">
        <f t="array" ref="H4:H67">_xlfn.ANCHORARRAY(Multiplier_Weight_Oldhand!L229)</f>
        <v>0</v>
      </c>
    </row>
    <row r="5" spans="2:8">
      <c r="B5" s="112" t="s">
        <v>357</v>
      </c>
      <c r="C5" s="156">
        <v>150413198</v>
      </c>
      <c r="D5" s="156">
        <v>0</v>
      </c>
      <c r="E5" s="225">
        <v>151113333</v>
      </c>
      <c r="F5" s="225">
        <v>0</v>
      </c>
      <c r="G5" s="225">
        <v>0</v>
      </c>
      <c r="H5" s="225">
        <v>0</v>
      </c>
    </row>
    <row r="6" spans="2:8">
      <c r="B6" s="112" t="s">
        <v>358</v>
      </c>
      <c r="C6" s="156">
        <v>54248599</v>
      </c>
      <c r="D6" s="156">
        <v>0</v>
      </c>
      <c r="E6" s="225">
        <v>54501112</v>
      </c>
      <c r="F6" s="225">
        <v>0</v>
      </c>
      <c r="G6" s="225">
        <v>0</v>
      </c>
      <c r="H6" s="225">
        <v>0</v>
      </c>
    </row>
    <row r="7" spans="2:8">
      <c r="B7" s="112" t="s">
        <v>359</v>
      </c>
      <c r="C7" s="156">
        <v>17724287</v>
      </c>
      <c r="D7" s="156">
        <v>0</v>
      </c>
      <c r="E7" s="225">
        <v>17806789</v>
      </c>
      <c r="F7" s="225">
        <v>0</v>
      </c>
      <c r="G7" s="225">
        <v>0</v>
      </c>
      <c r="H7" s="225">
        <v>0</v>
      </c>
    </row>
    <row r="8" spans="2:8">
      <c r="B8" s="112" t="s">
        <v>360</v>
      </c>
      <c r="C8" s="156">
        <v>12618997</v>
      </c>
      <c r="D8" s="156">
        <v>0</v>
      </c>
      <c r="E8" s="225">
        <v>12677735</v>
      </c>
      <c r="F8" s="225">
        <v>0</v>
      </c>
      <c r="G8" s="225">
        <v>0</v>
      </c>
      <c r="H8" s="225">
        <v>0</v>
      </c>
    </row>
    <row r="9" spans="2:8">
      <c r="B9" s="112" t="s">
        <v>361</v>
      </c>
      <c r="C9" s="156">
        <v>14755671</v>
      </c>
      <c r="D9" s="156">
        <v>0</v>
      </c>
      <c r="E9" s="225">
        <v>14824355</v>
      </c>
      <c r="F9" s="225">
        <v>0</v>
      </c>
      <c r="G9" s="225">
        <v>0</v>
      </c>
      <c r="H9" s="225">
        <v>0</v>
      </c>
    </row>
    <row r="10" spans="2:8">
      <c r="B10" s="112" t="s">
        <v>362</v>
      </c>
      <c r="C10" s="156">
        <v>12270945</v>
      </c>
      <c r="D10" s="156">
        <v>0</v>
      </c>
      <c r="E10" s="225">
        <v>12328063</v>
      </c>
      <c r="F10" s="225">
        <v>0</v>
      </c>
      <c r="G10" s="225">
        <v>0</v>
      </c>
      <c r="H10" s="225">
        <v>0</v>
      </c>
    </row>
    <row r="11" spans="2:8">
      <c r="B11" s="112" t="s">
        <v>363</v>
      </c>
      <c r="C11" s="156">
        <v>1699777</v>
      </c>
      <c r="D11" s="156">
        <v>0</v>
      </c>
      <c r="E11" s="225">
        <v>1707689</v>
      </c>
      <c r="F11" s="225">
        <v>0</v>
      </c>
      <c r="G11" s="225">
        <v>0</v>
      </c>
      <c r="H11" s="225">
        <v>0</v>
      </c>
    </row>
    <row r="12" spans="2:8">
      <c r="B12" s="112" t="s">
        <v>364</v>
      </c>
      <c r="C12" s="156">
        <v>1372633</v>
      </c>
      <c r="D12" s="156">
        <v>0</v>
      </c>
      <c r="E12" s="225">
        <v>1379023</v>
      </c>
      <c r="F12" s="225">
        <v>0</v>
      </c>
      <c r="G12" s="225">
        <v>0</v>
      </c>
      <c r="H12" s="225">
        <v>0</v>
      </c>
    </row>
    <row r="13" spans="2:8">
      <c r="B13" s="112" t="s">
        <v>365</v>
      </c>
      <c r="C13" s="156">
        <v>1238230</v>
      </c>
      <c r="D13" s="156">
        <v>0</v>
      </c>
      <c r="E13" s="225">
        <v>1243993</v>
      </c>
      <c r="F13" s="225">
        <v>0</v>
      </c>
      <c r="G13" s="225">
        <v>0</v>
      </c>
      <c r="H13" s="225">
        <v>0</v>
      </c>
    </row>
    <row r="14" spans="2:8">
      <c r="B14" s="112" t="s">
        <v>366</v>
      </c>
      <c r="C14" s="156">
        <v>1113887</v>
      </c>
      <c r="D14" s="156">
        <v>0</v>
      </c>
      <c r="E14" s="225">
        <v>1119072</v>
      </c>
      <c r="F14" s="225">
        <v>0</v>
      </c>
      <c r="G14" s="225">
        <v>0</v>
      </c>
      <c r="H14" s="225">
        <v>0</v>
      </c>
    </row>
    <row r="15" spans="2:8">
      <c r="B15" s="112" t="s">
        <v>367</v>
      </c>
      <c r="C15" s="156">
        <v>6052235</v>
      </c>
      <c r="D15" s="156">
        <v>0</v>
      </c>
      <c r="E15" s="225">
        <v>5438967</v>
      </c>
      <c r="F15" s="225">
        <v>38890097</v>
      </c>
      <c r="G15" s="225">
        <v>19716216</v>
      </c>
      <c r="H15" s="225">
        <v>0</v>
      </c>
    </row>
    <row r="16" spans="2:8">
      <c r="B16" s="112" t="s">
        <v>368</v>
      </c>
      <c r="C16" s="156">
        <v>2902448</v>
      </c>
      <c r="D16" s="156">
        <v>0</v>
      </c>
      <c r="E16" s="225">
        <v>1070357</v>
      </c>
      <c r="F16" s="225">
        <v>86411234</v>
      </c>
      <c r="G16" s="225">
        <v>81349051</v>
      </c>
      <c r="H16" s="225">
        <v>0</v>
      </c>
    </row>
    <row r="17" spans="2:8">
      <c r="B17" s="112" t="s">
        <v>369</v>
      </c>
      <c r="C17" s="156">
        <v>2152521</v>
      </c>
      <c r="D17" s="156">
        <v>0</v>
      </c>
      <c r="E17" s="225">
        <v>790550</v>
      </c>
      <c r="F17" s="225">
        <v>76453090</v>
      </c>
      <c r="G17" s="225">
        <v>72030796</v>
      </c>
      <c r="H17" s="225">
        <v>0</v>
      </c>
    </row>
    <row r="18" spans="2:8">
      <c r="B18" s="112" t="s">
        <v>370</v>
      </c>
      <c r="C18" s="156">
        <v>1770153</v>
      </c>
      <c r="D18" s="156">
        <v>0</v>
      </c>
      <c r="E18" s="225">
        <v>650119</v>
      </c>
      <c r="F18" s="225">
        <v>63797415</v>
      </c>
      <c r="G18" s="225">
        <v>60043863</v>
      </c>
      <c r="H18" s="225">
        <v>0</v>
      </c>
    </row>
    <row r="19" spans="2:8">
      <c r="B19" s="112" t="s">
        <v>371</v>
      </c>
      <c r="C19" s="156">
        <v>0</v>
      </c>
      <c r="D19" s="156">
        <v>0</v>
      </c>
      <c r="E19" s="225">
        <v>560054</v>
      </c>
      <c r="F19" s="225">
        <v>56784736</v>
      </c>
      <c r="G19" s="225">
        <v>53482829</v>
      </c>
      <c r="H19" s="225">
        <v>0</v>
      </c>
    </row>
    <row r="20" spans="2:8">
      <c r="B20" s="112" t="s">
        <v>372</v>
      </c>
      <c r="C20" s="156">
        <v>0</v>
      </c>
      <c r="D20" s="156">
        <v>0</v>
      </c>
      <c r="E20" s="225">
        <v>58189</v>
      </c>
      <c r="F20" s="225">
        <v>51452062</v>
      </c>
      <c r="G20" s="225">
        <v>48518042</v>
      </c>
      <c r="H20" s="225">
        <v>0</v>
      </c>
    </row>
    <row r="21" spans="2:8">
      <c r="B21" s="112" t="s">
        <v>373</v>
      </c>
      <c r="C21" s="156">
        <v>0</v>
      </c>
      <c r="D21" s="156">
        <v>0</v>
      </c>
      <c r="E21" s="225">
        <v>43433</v>
      </c>
      <c r="F21" s="225">
        <v>42043400</v>
      </c>
      <c r="G21" s="225">
        <v>39569296</v>
      </c>
      <c r="H21" s="225">
        <v>0</v>
      </c>
    </row>
    <row r="22" spans="2:8">
      <c r="B22" s="112" t="s">
        <v>374</v>
      </c>
      <c r="C22" s="156">
        <v>0</v>
      </c>
      <c r="D22" s="156">
        <v>0</v>
      </c>
      <c r="E22" s="225">
        <v>38501</v>
      </c>
      <c r="F22" s="225">
        <v>41610170</v>
      </c>
      <c r="G22" s="225">
        <v>39202108</v>
      </c>
      <c r="H22" s="225">
        <v>0</v>
      </c>
    </row>
    <row r="23" spans="2:8">
      <c r="B23" s="112" t="s">
        <v>375</v>
      </c>
      <c r="C23" s="156">
        <v>0</v>
      </c>
      <c r="D23" s="156">
        <v>557069786</v>
      </c>
      <c r="E23" s="225">
        <v>61914</v>
      </c>
      <c r="F23" s="225">
        <v>70104419</v>
      </c>
      <c r="G23" s="225">
        <v>90567505</v>
      </c>
      <c r="H23" s="225">
        <v>0</v>
      </c>
    </row>
    <row r="24" spans="2:8">
      <c r="B24" s="112" t="s">
        <v>376</v>
      </c>
      <c r="C24" s="156">
        <v>0</v>
      </c>
      <c r="D24" s="156">
        <v>95271780</v>
      </c>
      <c r="E24" s="225">
        <v>50646</v>
      </c>
      <c r="F24" s="225">
        <v>58903513</v>
      </c>
      <c r="G24" s="225">
        <v>76098324</v>
      </c>
      <c r="H24" s="225">
        <v>0</v>
      </c>
    </row>
    <row r="25" spans="2:8">
      <c r="B25" s="112" t="s">
        <v>377</v>
      </c>
      <c r="C25" s="156">
        <v>0</v>
      </c>
      <c r="D25" s="156">
        <v>91553387</v>
      </c>
      <c r="E25" s="225">
        <v>45978</v>
      </c>
      <c r="F25" s="225">
        <v>50101820</v>
      </c>
      <c r="G25" s="225">
        <v>64726121</v>
      </c>
      <c r="H25" s="225">
        <v>0</v>
      </c>
    </row>
    <row r="26" spans="2:8">
      <c r="B26" s="112" t="s">
        <v>378</v>
      </c>
      <c r="C26" s="156">
        <v>0</v>
      </c>
      <c r="D26" s="156">
        <v>87242488</v>
      </c>
      <c r="E26" s="225">
        <v>307039</v>
      </c>
      <c r="F26" s="225">
        <v>41981152</v>
      </c>
      <c r="G26" s="225">
        <v>54235663</v>
      </c>
      <c r="H26" s="225">
        <v>0</v>
      </c>
    </row>
    <row r="27" spans="2:8">
      <c r="B27" s="112" t="s">
        <v>379</v>
      </c>
      <c r="C27" s="156">
        <v>0</v>
      </c>
      <c r="D27" s="156">
        <v>85769090</v>
      </c>
      <c r="E27" s="225">
        <v>23792</v>
      </c>
      <c r="F27" s="225">
        <v>35655571</v>
      </c>
      <c r="G27" s="225">
        <v>46063394</v>
      </c>
      <c r="H27" s="225">
        <v>0</v>
      </c>
    </row>
    <row r="28" spans="2:8">
      <c r="B28" s="112" t="s">
        <v>380</v>
      </c>
      <c r="C28" s="156">
        <v>0</v>
      </c>
      <c r="D28" s="156">
        <v>83093469</v>
      </c>
      <c r="E28" s="225">
        <v>235818</v>
      </c>
      <c r="F28" s="225">
        <v>54971101</v>
      </c>
      <c r="G28" s="225">
        <v>74434756</v>
      </c>
      <c r="H28" s="225">
        <v>65146622</v>
      </c>
    </row>
    <row r="29" spans="2:8">
      <c r="B29" s="112" t="s">
        <v>381</v>
      </c>
      <c r="C29" s="156">
        <v>0</v>
      </c>
      <c r="D29" s="156">
        <v>0</v>
      </c>
      <c r="E29" s="225">
        <v>40314</v>
      </c>
      <c r="F29" s="225">
        <v>40670181</v>
      </c>
      <c r="G29" s="225">
        <v>36024077</v>
      </c>
      <c r="H29" s="225">
        <v>58023904</v>
      </c>
    </row>
    <row r="30" spans="2:8">
      <c r="B30" s="112" t="s">
        <v>382</v>
      </c>
      <c r="C30" s="156">
        <v>0</v>
      </c>
      <c r="D30" s="156">
        <v>0</v>
      </c>
      <c r="E30" s="225">
        <v>27608</v>
      </c>
      <c r="F30" s="225">
        <v>29834910</v>
      </c>
      <c r="G30" s="225">
        <v>26506030</v>
      </c>
      <c r="H30" s="225">
        <v>51045020</v>
      </c>
    </row>
    <row r="31" spans="2:8">
      <c r="B31" s="112" t="s">
        <v>383</v>
      </c>
      <c r="C31" s="156">
        <v>0</v>
      </c>
      <c r="D31" s="156">
        <v>0</v>
      </c>
      <c r="E31" s="225">
        <v>21812</v>
      </c>
      <c r="F31" s="225">
        <v>21973233</v>
      </c>
      <c r="G31" s="225">
        <v>19481865</v>
      </c>
      <c r="H31" s="225">
        <v>45892892</v>
      </c>
    </row>
    <row r="32" spans="2:8">
      <c r="B32" s="112" t="s">
        <v>384</v>
      </c>
      <c r="C32" s="156">
        <v>0</v>
      </c>
      <c r="D32" s="156">
        <v>0</v>
      </c>
      <c r="E32" s="225">
        <v>22511</v>
      </c>
      <c r="F32" s="225">
        <v>25896315</v>
      </c>
      <c r="G32" s="225">
        <v>23258767</v>
      </c>
      <c r="H32" s="225">
        <v>40935150</v>
      </c>
    </row>
    <row r="33" spans="2:8">
      <c r="B33" s="112" t="s">
        <v>385</v>
      </c>
      <c r="C33" s="156">
        <v>0</v>
      </c>
      <c r="D33" s="156">
        <v>0</v>
      </c>
      <c r="E33" s="225">
        <v>117985</v>
      </c>
      <c r="F33" s="225">
        <v>35566662</v>
      </c>
      <c r="G33" s="225">
        <v>32062086</v>
      </c>
      <c r="H33" s="225">
        <v>78188198</v>
      </c>
    </row>
    <row r="34" spans="2:8">
      <c r="B34" s="112" t="s">
        <v>386</v>
      </c>
      <c r="C34" s="156">
        <v>0</v>
      </c>
      <c r="D34" s="156">
        <v>0</v>
      </c>
      <c r="E34" s="225">
        <v>0</v>
      </c>
      <c r="F34" s="225">
        <v>13317928</v>
      </c>
      <c r="G34" s="225">
        <v>8545765</v>
      </c>
      <c r="H34" s="225">
        <v>63159643</v>
      </c>
    </row>
    <row r="35" spans="2:8">
      <c r="B35" s="112" t="s">
        <v>387</v>
      </c>
      <c r="C35" s="156">
        <v>0</v>
      </c>
      <c r="D35" s="156">
        <v>0</v>
      </c>
      <c r="E35" s="225">
        <v>0</v>
      </c>
      <c r="F35" s="225">
        <v>10535561</v>
      </c>
      <c r="G35" s="225">
        <v>6582127</v>
      </c>
      <c r="H35" s="225">
        <v>54478019</v>
      </c>
    </row>
    <row r="36" spans="2:8">
      <c r="B36" s="112" t="s">
        <v>388</v>
      </c>
      <c r="C36" s="156">
        <v>0</v>
      </c>
      <c r="D36" s="156">
        <v>0</v>
      </c>
      <c r="E36" s="225">
        <v>0</v>
      </c>
      <c r="F36" s="225">
        <v>9226289</v>
      </c>
      <c r="G36" s="225">
        <v>5764155</v>
      </c>
      <c r="H36" s="225">
        <v>47523624</v>
      </c>
    </row>
    <row r="37" spans="2:8">
      <c r="B37" s="112" t="s">
        <v>389</v>
      </c>
      <c r="C37" s="156">
        <v>0</v>
      </c>
      <c r="D37" s="156">
        <v>0</v>
      </c>
      <c r="E37" s="225">
        <v>0</v>
      </c>
      <c r="F37" s="225">
        <v>6765914</v>
      </c>
      <c r="G37" s="225">
        <v>4426637</v>
      </c>
      <c r="H37" s="225">
        <v>77482320</v>
      </c>
    </row>
    <row r="38" spans="2:8">
      <c r="B38" s="112" t="s">
        <v>390</v>
      </c>
      <c r="C38" s="156">
        <v>0</v>
      </c>
      <c r="D38" s="156">
        <v>0</v>
      </c>
      <c r="E38" s="225">
        <v>0</v>
      </c>
      <c r="F38" s="225">
        <v>3998141</v>
      </c>
      <c r="G38" s="225">
        <v>2716414</v>
      </c>
      <c r="H38" s="225">
        <v>69453892</v>
      </c>
    </row>
    <row r="39" spans="2:8">
      <c r="B39" s="112" t="s">
        <v>391</v>
      </c>
      <c r="C39" s="156">
        <v>0</v>
      </c>
      <c r="D39" s="156">
        <v>0</v>
      </c>
      <c r="E39" s="225">
        <v>0</v>
      </c>
      <c r="F39" s="225">
        <v>2330336</v>
      </c>
      <c r="G39" s="225">
        <v>1407356</v>
      </c>
      <c r="H39" s="225">
        <v>63242035</v>
      </c>
    </row>
    <row r="40" spans="2:8">
      <c r="B40" s="112" t="s">
        <v>392</v>
      </c>
      <c r="C40" s="156">
        <v>0</v>
      </c>
      <c r="D40" s="156">
        <v>0</v>
      </c>
      <c r="E40" s="225">
        <v>0</v>
      </c>
      <c r="F40" s="225">
        <v>15972289</v>
      </c>
      <c r="G40" s="225">
        <v>5706293</v>
      </c>
      <c r="H40" s="225">
        <v>69852776</v>
      </c>
    </row>
    <row r="41" spans="2:8">
      <c r="B41" s="112" t="s">
        <v>393</v>
      </c>
      <c r="C41" s="156">
        <v>0</v>
      </c>
      <c r="D41" s="156">
        <v>0</v>
      </c>
      <c r="E41" s="225">
        <v>0</v>
      </c>
      <c r="F41" s="225">
        <v>3607343</v>
      </c>
      <c r="G41" s="225">
        <v>1146136</v>
      </c>
      <c r="H41" s="225">
        <v>64342863</v>
      </c>
    </row>
    <row r="42" spans="2:8">
      <c r="B42" s="112" t="s">
        <v>394</v>
      </c>
      <c r="C42" s="156">
        <v>0</v>
      </c>
      <c r="D42" s="156">
        <v>0</v>
      </c>
      <c r="E42" s="225">
        <v>0</v>
      </c>
      <c r="F42" s="225">
        <v>2417921</v>
      </c>
      <c r="G42" s="225">
        <v>1056316</v>
      </c>
      <c r="H42" s="225">
        <v>24269628</v>
      </c>
    </row>
    <row r="43" spans="2:8">
      <c r="B43" s="112" t="s">
        <v>395</v>
      </c>
      <c r="C43" s="156">
        <v>0</v>
      </c>
      <c r="D43" s="156">
        <v>0</v>
      </c>
      <c r="E43" s="225">
        <v>0</v>
      </c>
      <c r="F43" s="225">
        <v>805618</v>
      </c>
      <c r="G43" s="225">
        <v>391106</v>
      </c>
      <c r="H43" s="225">
        <v>21442607</v>
      </c>
    </row>
    <row r="44" spans="2:8">
      <c r="B44" s="112" t="s">
        <v>396</v>
      </c>
      <c r="C44" s="156">
        <v>0</v>
      </c>
      <c r="D44" s="156">
        <v>0</v>
      </c>
      <c r="E44" s="225">
        <v>0</v>
      </c>
      <c r="F44" s="225">
        <v>722742</v>
      </c>
      <c r="G44" s="225">
        <v>350871</v>
      </c>
      <c r="H44" s="225">
        <v>20830560</v>
      </c>
    </row>
    <row r="45" spans="2:8">
      <c r="B45" s="112" t="s">
        <v>397</v>
      </c>
      <c r="C45" s="156">
        <v>0</v>
      </c>
      <c r="D45" s="156">
        <v>0</v>
      </c>
      <c r="E45" s="225">
        <v>0</v>
      </c>
      <c r="F45" s="225">
        <v>691282</v>
      </c>
      <c r="G45" s="225">
        <v>335599</v>
      </c>
      <c r="H45" s="225">
        <v>16248096</v>
      </c>
    </row>
    <row r="46" spans="2:8">
      <c r="B46" s="112" t="s">
        <v>398</v>
      </c>
      <c r="C46" s="156">
        <v>0</v>
      </c>
      <c r="D46" s="156">
        <v>0</v>
      </c>
      <c r="E46" s="225">
        <v>0</v>
      </c>
      <c r="F46" s="225">
        <v>645271</v>
      </c>
      <c r="G46" s="225">
        <v>313261</v>
      </c>
      <c r="H46" s="225">
        <v>15029607</v>
      </c>
    </row>
    <row r="47" spans="2:8">
      <c r="B47" s="112" t="s">
        <v>399</v>
      </c>
      <c r="C47" s="156">
        <v>0</v>
      </c>
      <c r="D47" s="156">
        <v>0</v>
      </c>
      <c r="E47" s="225">
        <v>0</v>
      </c>
      <c r="F47" s="225">
        <v>594408</v>
      </c>
      <c r="G47" s="225">
        <v>288569</v>
      </c>
      <c r="H47" s="225">
        <v>14518441</v>
      </c>
    </row>
    <row r="48" spans="2:8">
      <c r="B48" s="112" t="s">
        <v>400</v>
      </c>
      <c r="C48" s="156">
        <v>0</v>
      </c>
      <c r="D48" s="156">
        <v>0</v>
      </c>
      <c r="E48" s="225">
        <v>0</v>
      </c>
      <c r="F48" s="225">
        <v>553940</v>
      </c>
      <c r="G48" s="225">
        <v>268923</v>
      </c>
      <c r="H48" s="225">
        <v>13473626</v>
      </c>
    </row>
    <row r="49" spans="2:8">
      <c r="B49" s="112" t="s">
        <v>401</v>
      </c>
      <c r="C49" s="156">
        <v>0</v>
      </c>
      <c r="D49" s="156">
        <v>0</v>
      </c>
      <c r="E49" s="225">
        <v>0</v>
      </c>
      <c r="F49" s="225">
        <v>4713936</v>
      </c>
      <c r="G49" s="225">
        <v>3329683</v>
      </c>
      <c r="H49" s="225">
        <v>13912388</v>
      </c>
    </row>
    <row r="50" spans="2:8">
      <c r="B50" s="112" t="s">
        <v>402</v>
      </c>
      <c r="C50" s="156">
        <v>0</v>
      </c>
      <c r="D50" s="156">
        <v>0</v>
      </c>
      <c r="E50" s="225">
        <v>0</v>
      </c>
      <c r="F50" s="225">
        <v>0</v>
      </c>
      <c r="G50" s="225">
        <v>0</v>
      </c>
      <c r="H50" s="225">
        <v>3997878</v>
      </c>
    </row>
    <row r="51" spans="2:8">
      <c r="B51" s="112" t="s">
        <v>403</v>
      </c>
      <c r="C51" s="156">
        <v>0</v>
      </c>
      <c r="D51" s="156">
        <v>0</v>
      </c>
      <c r="E51" s="225">
        <v>0</v>
      </c>
      <c r="F51" s="225">
        <v>0</v>
      </c>
      <c r="G51" s="225">
        <v>0</v>
      </c>
      <c r="H51" s="225">
        <v>2829193</v>
      </c>
    </row>
    <row r="52" spans="2:8">
      <c r="B52" s="112" t="s">
        <v>404</v>
      </c>
      <c r="C52" s="156">
        <v>0</v>
      </c>
      <c r="D52" s="156">
        <v>0</v>
      </c>
      <c r="E52" s="225">
        <v>0</v>
      </c>
      <c r="F52" s="225">
        <v>0</v>
      </c>
      <c r="G52" s="225">
        <v>0</v>
      </c>
      <c r="H52" s="225">
        <v>2149765</v>
      </c>
    </row>
    <row r="53" spans="2:8">
      <c r="B53" s="112" t="s">
        <v>405</v>
      </c>
      <c r="C53" s="156">
        <v>0</v>
      </c>
      <c r="D53" s="156">
        <v>0</v>
      </c>
      <c r="E53" s="225">
        <v>0</v>
      </c>
      <c r="F53" s="225">
        <v>0</v>
      </c>
      <c r="G53" s="225">
        <v>0</v>
      </c>
      <c r="H53" s="225">
        <v>386642</v>
      </c>
    </row>
    <row r="54" spans="2:8">
      <c r="B54" s="112" t="s">
        <v>406</v>
      </c>
      <c r="C54" s="156">
        <v>0</v>
      </c>
      <c r="D54" s="156">
        <v>0</v>
      </c>
      <c r="E54" s="225">
        <v>0</v>
      </c>
      <c r="F54" s="225">
        <v>0</v>
      </c>
      <c r="G54" s="225">
        <v>0</v>
      </c>
      <c r="H54" s="225">
        <v>281027</v>
      </c>
    </row>
    <row r="55" spans="2:8">
      <c r="B55" s="112" t="s">
        <v>407</v>
      </c>
      <c r="C55" s="156">
        <v>0</v>
      </c>
      <c r="D55" s="156">
        <v>0</v>
      </c>
      <c r="E55" s="225">
        <v>0</v>
      </c>
      <c r="F55" s="225">
        <v>0</v>
      </c>
      <c r="G55" s="225">
        <v>0</v>
      </c>
      <c r="H55" s="225">
        <v>212016</v>
      </c>
    </row>
    <row r="56" spans="2:8">
      <c r="B56" s="112" t="s">
        <v>408</v>
      </c>
      <c r="C56" s="156">
        <v>0</v>
      </c>
      <c r="D56" s="156">
        <v>0</v>
      </c>
      <c r="E56" s="225">
        <v>0</v>
      </c>
      <c r="F56" s="225">
        <v>0</v>
      </c>
      <c r="G56" s="225">
        <v>0</v>
      </c>
      <c r="H56" s="225">
        <v>164192</v>
      </c>
    </row>
    <row r="57" spans="2:8">
      <c r="B57" s="112" t="s">
        <v>409</v>
      </c>
      <c r="C57" s="156">
        <v>0</v>
      </c>
      <c r="D57" s="156">
        <v>0</v>
      </c>
      <c r="E57" s="225">
        <v>0</v>
      </c>
      <c r="F57" s="225">
        <v>0</v>
      </c>
      <c r="G57" s="225">
        <v>0</v>
      </c>
      <c r="H57" s="225">
        <v>1487360</v>
      </c>
    </row>
    <row r="58" spans="2:8">
      <c r="B58" s="112" t="s">
        <v>410</v>
      </c>
      <c r="C58" s="156">
        <v>0</v>
      </c>
      <c r="D58" s="156">
        <v>0</v>
      </c>
      <c r="E58" s="225">
        <v>0</v>
      </c>
      <c r="F58" s="225">
        <v>0</v>
      </c>
      <c r="G58" s="225">
        <v>0</v>
      </c>
      <c r="H58" s="225">
        <v>0</v>
      </c>
    </row>
    <row r="59" spans="2:8">
      <c r="B59" s="112" t="s">
        <v>411</v>
      </c>
      <c r="C59" s="156">
        <v>0</v>
      </c>
      <c r="D59" s="156">
        <v>0</v>
      </c>
      <c r="E59" s="225">
        <v>0</v>
      </c>
      <c r="F59" s="225">
        <v>0</v>
      </c>
      <c r="G59" s="225">
        <v>0</v>
      </c>
      <c r="H59" s="225">
        <v>0</v>
      </c>
    </row>
    <row r="60" spans="2:8">
      <c r="B60" s="112" t="s">
        <v>412</v>
      </c>
      <c r="C60" s="156">
        <v>0</v>
      </c>
      <c r="D60" s="156">
        <v>0</v>
      </c>
      <c r="E60" s="225">
        <v>0</v>
      </c>
      <c r="F60" s="225">
        <v>0</v>
      </c>
      <c r="G60" s="225">
        <v>0</v>
      </c>
      <c r="H60" s="225">
        <v>0</v>
      </c>
    </row>
    <row r="61" spans="2:8">
      <c r="B61" s="112" t="s">
        <v>413</v>
      </c>
      <c r="C61" s="156">
        <v>0</v>
      </c>
      <c r="D61" s="156">
        <v>0</v>
      </c>
      <c r="E61" s="225">
        <v>0</v>
      </c>
      <c r="F61" s="225">
        <v>0</v>
      </c>
      <c r="G61" s="225">
        <v>0</v>
      </c>
      <c r="H61" s="225">
        <v>0</v>
      </c>
    </row>
    <row r="62" spans="2:8">
      <c r="B62" s="112" t="s">
        <v>414</v>
      </c>
      <c r="C62" s="156">
        <v>0</v>
      </c>
      <c r="D62" s="156">
        <v>0</v>
      </c>
      <c r="E62" s="225">
        <v>0</v>
      </c>
      <c r="F62" s="225">
        <v>0</v>
      </c>
      <c r="G62" s="225">
        <v>0</v>
      </c>
      <c r="H62" s="225">
        <v>0</v>
      </c>
    </row>
    <row r="63" spans="2:8">
      <c r="B63" s="112" t="s">
        <v>415</v>
      </c>
      <c r="C63" s="156">
        <v>0</v>
      </c>
      <c r="D63" s="156">
        <v>0</v>
      </c>
      <c r="E63" s="225">
        <v>0</v>
      </c>
      <c r="F63" s="225">
        <v>0</v>
      </c>
      <c r="G63" s="225">
        <v>0</v>
      </c>
      <c r="H63" s="225">
        <v>0</v>
      </c>
    </row>
    <row r="64" spans="2:8">
      <c r="B64" s="112" t="s">
        <v>416</v>
      </c>
      <c r="C64" s="156">
        <v>0</v>
      </c>
      <c r="D64" s="156">
        <v>0</v>
      </c>
      <c r="E64" s="225">
        <v>0</v>
      </c>
      <c r="F64" s="225">
        <v>0</v>
      </c>
      <c r="G64" s="225">
        <v>0</v>
      </c>
      <c r="H64" s="225">
        <v>0</v>
      </c>
    </row>
    <row r="65" spans="2:8">
      <c r="B65" s="112" t="s">
        <v>417</v>
      </c>
      <c r="C65" s="156">
        <v>0</v>
      </c>
      <c r="D65" s="156">
        <v>0</v>
      </c>
      <c r="E65" s="225">
        <v>0</v>
      </c>
      <c r="F65" s="225">
        <v>0</v>
      </c>
      <c r="G65" s="225">
        <v>0</v>
      </c>
      <c r="H65" s="225">
        <v>0</v>
      </c>
    </row>
    <row r="66" spans="2:8">
      <c r="B66" s="112" t="s">
        <v>418</v>
      </c>
      <c r="C66" s="156">
        <v>0</v>
      </c>
      <c r="D66" s="156">
        <v>0</v>
      </c>
      <c r="E66" s="225">
        <v>0</v>
      </c>
      <c r="F66" s="225">
        <v>0</v>
      </c>
      <c r="G66" s="225">
        <v>0</v>
      </c>
      <c r="H66" s="225">
        <v>0</v>
      </c>
    </row>
    <row r="67" spans="2:8">
      <c r="B67" s="112" t="s">
        <v>419</v>
      </c>
      <c r="C67" s="156">
        <v>0</v>
      </c>
      <c r="D67" s="156">
        <v>0</v>
      </c>
      <c r="E67" s="225">
        <v>0</v>
      </c>
      <c r="F67" s="225">
        <v>0</v>
      </c>
      <c r="G67" s="225">
        <v>0</v>
      </c>
      <c r="H67" s="225">
        <v>0</v>
      </c>
    </row>
    <row r="68" spans="2:8">
      <c r="B68" s="112" t="s">
        <v>420</v>
      </c>
      <c r="C68" s="156">
        <v>3576446</v>
      </c>
      <c r="D68" s="153"/>
      <c r="E68" s="225">
        <v>2222125</v>
      </c>
      <c r="F68" s="153"/>
      <c r="G68" s="153"/>
      <c r="H68" s="153"/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8E89-D7C2-41EF-A1C3-C148A3EF8B3D}">
  <dimension ref="A1:R152"/>
  <sheetViews>
    <sheetView topLeftCell="A8" workbookViewId="0">
      <selection activeCell="G33" sqref="G33"/>
    </sheetView>
  </sheetViews>
  <sheetFormatPr defaultRowHeight="15.6"/>
  <cols>
    <col min="1" max="1" width="19.77734375" style="40" bestFit="1" customWidth="1"/>
    <col min="2" max="2" width="22.88671875" style="40" bestFit="1" customWidth="1"/>
    <col min="3" max="3" width="19.88671875" style="40" bestFit="1" customWidth="1"/>
    <col min="4" max="4" width="25.5546875" style="40" bestFit="1" customWidth="1"/>
    <col min="5" max="5" width="16.88671875" style="40" bestFit="1" customWidth="1"/>
    <col min="6" max="6" width="19.88671875" style="40" bestFit="1" customWidth="1"/>
    <col min="7" max="7" width="19.88671875" style="95" bestFit="1" customWidth="1"/>
    <col min="8" max="8" width="25.77734375" style="40" customWidth="1"/>
    <col min="9" max="9" width="14" style="40" bestFit="1" customWidth="1"/>
    <col min="10" max="10" width="12.44140625" style="40" customWidth="1"/>
    <col min="11" max="11" width="15.5546875" style="40" customWidth="1"/>
    <col min="12" max="12" width="18.77734375" style="40" customWidth="1"/>
    <col min="13" max="13" width="12.44140625" style="40" customWidth="1"/>
    <col min="14" max="14" width="19.88671875" style="40" customWidth="1"/>
    <col min="15" max="15" width="8.88671875" style="95" customWidth="1"/>
    <col min="16" max="18" width="15.21875" style="40" customWidth="1"/>
    <col min="19" max="19" width="18.33203125" style="40" bestFit="1" customWidth="1"/>
    <col min="20" max="20" width="22.6640625" style="40" bestFit="1" customWidth="1"/>
    <col min="21" max="21" width="19.77734375" style="40" bestFit="1" customWidth="1"/>
    <col min="22" max="22" width="13.88671875" style="40" bestFit="1" customWidth="1"/>
    <col min="23" max="23" width="16.88671875" style="40" bestFit="1" customWidth="1"/>
    <col min="24" max="24" width="11" style="40" bestFit="1" customWidth="1"/>
    <col min="25" max="28" width="8.88671875" style="40"/>
    <col min="29" max="30" width="13.88671875" style="40" bestFit="1" customWidth="1"/>
    <col min="31" max="31" width="30" style="40" bestFit="1" customWidth="1"/>
    <col min="32" max="16384" width="8.88671875" style="40"/>
  </cols>
  <sheetData>
    <row r="1" spans="1:18">
      <c r="A1" s="102"/>
      <c r="B1" s="102"/>
      <c r="C1" s="1"/>
      <c r="D1" s="1"/>
      <c r="E1" s="1"/>
      <c r="F1" s="1"/>
      <c r="H1" s="14"/>
      <c r="I1" s="102"/>
      <c r="J1" s="102"/>
      <c r="K1" s="102"/>
      <c r="L1" s="102"/>
      <c r="M1" s="102"/>
      <c r="N1" s="102"/>
    </row>
    <row r="2" spans="1:18">
      <c r="A2" s="102" t="s">
        <v>259</v>
      </c>
      <c r="B2" s="119">
        <v>1000000000</v>
      </c>
      <c r="C2" s="1"/>
      <c r="D2" s="181"/>
      <c r="E2" s="181"/>
      <c r="F2" s="181"/>
      <c r="G2" s="181"/>
      <c r="K2" s="102"/>
      <c r="L2" s="102"/>
      <c r="M2" s="102"/>
      <c r="N2" s="102"/>
    </row>
    <row r="3" spans="1:18">
      <c r="A3" s="102" t="s">
        <v>271</v>
      </c>
      <c r="B3" s="119">
        <f>Overview!A12</f>
        <v>100</v>
      </c>
      <c r="C3" s="1"/>
      <c r="D3" s="174"/>
      <c r="E3" s="174"/>
      <c r="F3" s="181"/>
      <c r="G3" s="174"/>
      <c r="K3" s="102"/>
      <c r="L3" s="102"/>
      <c r="M3" s="102"/>
      <c r="N3" s="102"/>
    </row>
    <row r="4" spans="1:18">
      <c r="D4" s="181"/>
      <c r="E4" s="181">
        <v>1.7112E-4</v>
      </c>
      <c r="F4" s="181"/>
      <c r="G4" s="181"/>
      <c r="K4" s="102"/>
      <c r="L4" s="102"/>
      <c r="M4" s="102"/>
      <c r="N4" s="102"/>
    </row>
    <row r="5" spans="1:18">
      <c r="A5" s="102"/>
      <c r="B5" s="102"/>
      <c r="C5" s="1" t="s">
        <v>282</v>
      </c>
      <c r="E5" s="40">
        <v>0.64722299999999999</v>
      </c>
      <c r="F5" s="40">
        <v>1.7111999999999999E-2</v>
      </c>
      <c r="K5" s="102"/>
      <c r="L5" s="102"/>
      <c r="M5" s="102"/>
      <c r="N5" s="102"/>
    </row>
    <row r="6" spans="1:18">
      <c r="A6" s="142"/>
      <c r="B6" s="137" t="s">
        <v>265</v>
      </c>
      <c r="C6" s="137" t="s">
        <v>223</v>
      </c>
      <c r="D6" s="137" t="s">
        <v>224</v>
      </c>
      <c r="E6" s="137" t="s">
        <v>274</v>
      </c>
      <c r="F6" s="137" t="s">
        <v>266</v>
      </c>
      <c r="G6" s="137" t="s">
        <v>267</v>
      </c>
      <c r="H6" s="137" t="s">
        <v>283</v>
      </c>
      <c r="K6" s="102"/>
      <c r="L6" s="102"/>
      <c r="M6" s="102"/>
      <c r="N6" s="102"/>
    </row>
    <row r="7" spans="1:18">
      <c r="A7" s="109" t="s">
        <v>228</v>
      </c>
      <c r="B7" s="109" cm="1">
        <f t="array" ref="B7:B9">Overview!B12:B14</f>
        <v>1</v>
      </c>
      <c r="C7" s="133">
        <f>SUM(N16:N80)</f>
        <v>0.68549636685822501</v>
      </c>
      <c r="D7" s="133">
        <f>SUM(_xlfn.ANCHORARRAY(N89))*M80</f>
        <v>0.24452612434228971</v>
      </c>
      <c r="E7" s="169">
        <f>SUM(C7:D7)</f>
        <v>0.93002249120051472</v>
      </c>
      <c r="F7" s="125">
        <f>M80</f>
        <v>3.5764460000000001E-3</v>
      </c>
      <c r="G7" s="126">
        <f>1/F7</f>
        <v>279.60718545729475</v>
      </c>
      <c r="H7" s="149">
        <f>D7*G7</f>
        <v>68.371261398128112</v>
      </c>
      <c r="I7" s="148"/>
      <c r="J7" s="151"/>
      <c r="K7" s="102"/>
      <c r="L7" s="102"/>
    </row>
    <row r="8" spans="1:18">
      <c r="A8" s="109" t="s">
        <v>230</v>
      </c>
      <c r="B8" s="109">
        <v>100</v>
      </c>
      <c r="C8" s="182"/>
      <c r="D8" s="182"/>
      <c r="E8" s="182"/>
      <c r="F8" s="183"/>
      <c r="G8" s="184"/>
      <c r="H8" s="185"/>
      <c r="I8" s="148"/>
      <c r="J8" s="151"/>
      <c r="K8" s="102"/>
      <c r="L8" s="102"/>
    </row>
    <row r="9" spans="1:18">
      <c r="A9" s="109" t="s">
        <v>231</v>
      </c>
      <c r="B9" s="109">
        <v>500</v>
      </c>
      <c r="C9" s="182"/>
      <c r="D9" s="182"/>
      <c r="E9" s="182"/>
      <c r="F9" s="183"/>
      <c r="G9" s="184"/>
      <c r="H9" s="185"/>
      <c r="I9" s="148"/>
      <c r="J9" s="151"/>
      <c r="K9" s="102"/>
      <c r="L9" s="102"/>
    </row>
    <row r="10" spans="1:18">
      <c r="A10" s="102"/>
      <c r="B10" s="102"/>
      <c r="C10" s="1"/>
      <c r="D10" s="180"/>
      <c r="E10" s="102"/>
      <c r="F10" s="1"/>
      <c r="H10" s="14"/>
      <c r="I10" s="102"/>
      <c r="J10" s="102"/>
      <c r="K10" s="102"/>
      <c r="L10" s="102"/>
      <c r="M10" s="102"/>
      <c r="N10" s="102"/>
    </row>
    <row r="11" spans="1:18">
      <c r="A11" s="102"/>
      <c r="B11" s="102"/>
      <c r="C11" s="1"/>
      <c r="D11" s="1"/>
      <c r="E11" s="180"/>
      <c r="F11" s="1"/>
      <c r="H11" s="14"/>
      <c r="I11" s="102"/>
      <c r="J11" s="102"/>
      <c r="K11" s="102"/>
      <c r="L11" s="102"/>
      <c r="M11" s="102"/>
      <c r="N11" s="102"/>
    </row>
    <row r="12" spans="1:18" s="107" customFormat="1">
      <c r="A12" s="220" t="s">
        <v>223</v>
      </c>
      <c r="B12" s="220"/>
      <c r="C12" s="220"/>
      <c r="D12" s="220"/>
      <c r="E12" s="103"/>
      <c r="F12" s="103"/>
      <c r="G12" s="139"/>
      <c r="H12" s="105"/>
      <c r="I12" s="106"/>
      <c r="J12" s="104"/>
      <c r="K12" s="104"/>
      <c r="L12" s="104"/>
      <c r="M12" s="104"/>
      <c r="N12" s="104"/>
      <c r="O12" s="139"/>
    </row>
    <row r="13" spans="1:18">
      <c r="A13" s="102"/>
      <c r="B13" s="102"/>
      <c r="C13" s="1"/>
      <c r="D13" s="1"/>
      <c r="E13" s="1"/>
      <c r="F13" s="1"/>
      <c r="H13" s="14"/>
      <c r="I13" s="102"/>
      <c r="J13" s="102"/>
      <c r="K13" s="102"/>
      <c r="L13" s="102"/>
      <c r="M13" s="102"/>
      <c r="N13" s="102"/>
    </row>
    <row r="14" spans="1:18">
      <c r="A14" s="121" t="s">
        <v>272</v>
      </c>
      <c r="B14" s="119">
        <f>10^8</f>
        <v>100000000</v>
      </c>
      <c r="C14" s="1"/>
      <c r="D14" s="1"/>
      <c r="E14" s="1"/>
      <c r="F14" s="1"/>
      <c r="H14" s="121" t="s">
        <v>273</v>
      </c>
      <c r="I14" s="102"/>
      <c r="J14" s="102"/>
      <c r="K14" s="102"/>
      <c r="L14" s="102"/>
      <c r="M14" s="102"/>
      <c r="N14" s="102"/>
      <c r="P14" s="40" t="s">
        <v>279</v>
      </c>
    </row>
    <row r="15" spans="1:18">
      <c r="A15" s="34" t="s">
        <v>255</v>
      </c>
      <c r="B15" s="34" t="s">
        <v>256</v>
      </c>
      <c r="C15" s="34" t="s">
        <v>268</v>
      </c>
      <c r="D15" s="34" t="s">
        <v>269</v>
      </c>
      <c r="E15" s="34" t="s">
        <v>270</v>
      </c>
      <c r="F15" s="34" t="s">
        <v>285</v>
      </c>
      <c r="G15" s="141"/>
      <c r="H15" s="34" t="s">
        <v>258</v>
      </c>
      <c r="I15" s="34" t="s">
        <v>260</v>
      </c>
      <c r="J15" s="34" t="s">
        <v>261</v>
      </c>
      <c r="K15" s="34" t="s">
        <v>262</v>
      </c>
      <c r="L15" s="34" t="s">
        <v>263</v>
      </c>
      <c r="M15" s="34" t="s">
        <v>264</v>
      </c>
      <c r="N15" s="34" t="s">
        <v>257</v>
      </c>
      <c r="O15" s="95">
        <v>1.05</v>
      </c>
      <c r="P15" s="137" t="s">
        <v>284</v>
      </c>
      <c r="Q15" s="137" t="s">
        <v>277</v>
      </c>
      <c r="R15" s="137" t="s">
        <v>278</v>
      </c>
    </row>
    <row r="16" spans="1:18">
      <c r="A16" s="115">
        <v>-1</v>
      </c>
      <c r="B16" s="115">
        <v>0</v>
      </c>
      <c r="C16" s="150" cm="1">
        <f t="array" ref="C16:D79">Multiplier_Weight_Oldhand!C16:D79</f>
        <v>53951733</v>
      </c>
      <c r="D16" s="150">
        <v>0</v>
      </c>
      <c r="E16" s="120" cm="1">
        <f t="array" ref="E16:E79">_xlfn.LET(_xlpm.x, C16:C79, _xlpm.x/SUM(_xlpm.x))</f>
        <v>0.54156878171375611</v>
      </c>
      <c r="F16" s="143" cm="1">
        <f t="array" ref="F16:F82">_xlfn.LET(_xlpm.x, D16:D82/C16:C82/B3, IF(ISERR(_xlpm.x), 0, _xlpm.x))</f>
        <v>0</v>
      </c>
      <c r="G16" s="141"/>
      <c r="H16" s="112" t="str">
        <f>"("&amp;$A16&amp;", "&amp;$B16&amp;"]"</f>
        <v>(-1, 0]</v>
      </c>
      <c r="I16" s="113">
        <v>1.36</v>
      </c>
      <c r="J16" s="110" cm="1">
        <f t="array" ref="J16:J80">E16:E80*I16:I80</f>
        <v>0.7365335431307084</v>
      </c>
      <c r="K16" s="110" cm="1">
        <f t="array" ref="K16:K79">J16:J79/SUM(_xlfn.ANCHORARRAY(J16))</f>
        <v>0.71618875648997282</v>
      </c>
      <c r="L16" s="135">
        <f>INT($B$2-SUM(_xlfn.ANCHORARRAY(L17)))</f>
        <v>716089973</v>
      </c>
      <c r="M16" s="110" cm="1">
        <f t="array" ref="M16:M80">_xlfn.LET(_xlpm.x, L16:L80, _xlpm.x/SUM(_xlpm.x))</f>
        <v>0.71608997299999999</v>
      </c>
      <c r="N16" s="110" cm="1">
        <f t="array" ref="N16:N80">M16:M80*F16:F80</f>
        <v>0</v>
      </c>
      <c r="O16" s="95" cm="1">
        <f t="array" ref="O16:O80">ROUND(O15*I16:I80, 2)</f>
        <v>1.43</v>
      </c>
      <c r="P16" s="110" cm="1">
        <f t="array" ref="P16:P79">M16:M79</f>
        <v>0.71608997299999999</v>
      </c>
      <c r="Q16" s="110">
        <v>0.73158453700000003</v>
      </c>
      <c r="R16" s="134" cm="1">
        <f t="array" ref="R16:R79">_xlfn.LET(_xlpm.x, Q16:Q79/M16:M79, IF(ISERR(_xlpm.x), 0, ROUND(_xlpm.x,2)))</f>
        <v>1.02</v>
      </c>
    </row>
    <row r="17" spans="1:18">
      <c r="A17" s="109">
        <v>0</v>
      </c>
      <c r="B17" s="109">
        <v>1</v>
      </c>
      <c r="C17" s="145">
        <v>11945134</v>
      </c>
      <c r="D17" s="145">
        <v>660879425</v>
      </c>
      <c r="E17" s="110">
        <v>0.11990553978660085</v>
      </c>
      <c r="F17" s="144">
        <v>0.55326246235496401</v>
      </c>
      <c r="G17" s="141"/>
      <c r="H17" s="112" t="str">
        <f t="shared" ref="H17:H79" si="0">"("&amp;$A17&amp;", "&amp;$B17&amp;"]"</f>
        <v>(0, 1]</v>
      </c>
      <c r="I17" s="113">
        <v>1.2900654033750001</v>
      </c>
      <c r="J17" s="110">
        <v>0.15468598855169835</v>
      </c>
      <c r="K17" s="110">
        <v>0.15041319817745591</v>
      </c>
      <c r="L17" s="135" cm="1">
        <f t="array" ref="L17:L80">INT(K17:K80*$B$2)</f>
        <v>150413198</v>
      </c>
      <c r="M17" s="110">
        <v>0.150413198</v>
      </c>
      <c r="N17" s="110">
        <v>8.3217976296164745E-2</v>
      </c>
      <c r="O17" s="95">
        <v>1.35</v>
      </c>
      <c r="P17" s="110">
        <v>0.150413198</v>
      </c>
      <c r="Q17" s="110">
        <v>0.13579918999999999</v>
      </c>
      <c r="R17" s="134">
        <v>0.9</v>
      </c>
    </row>
    <row r="18" spans="1:18">
      <c r="A18" s="109">
        <v>1</v>
      </c>
      <c r="B18" s="109">
        <v>2</v>
      </c>
      <c r="C18" s="145">
        <v>6059424</v>
      </c>
      <c r="D18" s="145">
        <v>936595100</v>
      </c>
      <c r="E18" s="110">
        <v>6.082464252940855E-2</v>
      </c>
      <c r="F18" s="144">
        <v>1.5456833850874276</v>
      </c>
      <c r="G18" s="141"/>
      <c r="H18" s="112" t="str">
        <f t="shared" si="0"/>
        <v>(1, 2]</v>
      </c>
      <c r="I18" s="113">
        <v>0.91722101625000019</v>
      </c>
      <c r="J18" s="110">
        <v>5.578964043386709E-2</v>
      </c>
      <c r="K18" s="110">
        <v>5.4248599510508963E-2</v>
      </c>
      <c r="L18" s="135">
        <v>54248599</v>
      </c>
      <c r="M18" s="110">
        <v>5.4248599000000002E-2</v>
      </c>
      <c r="N18" s="110">
        <v>8.3851158138570442E-2</v>
      </c>
      <c r="O18" s="95">
        <v>0.96</v>
      </c>
      <c r="P18" s="110">
        <v>5.4248599000000002E-2</v>
      </c>
      <c r="Q18" s="110">
        <v>4.6628999999999997E-2</v>
      </c>
      <c r="R18" s="134">
        <v>0.86</v>
      </c>
    </row>
    <row r="19" spans="1:18">
      <c r="A19" s="109">
        <v>2</v>
      </c>
      <c r="B19" s="109">
        <v>3</v>
      </c>
      <c r="C19" s="145">
        <v>3590142</v>
      </c>
      <c r="D19" s="145">
        <v>911783495</v>
      </c>
      <c r="E19" s="110">
        <v>3.603793096172439E-2</v>
      </c>
      <c r="F19" s="144">
        <v>2.5396864385865516</v>
      </c>
      <c r="G19" s="141"/>
      <c r="H19" s="112" t="str">
        <f t="shared" si="0"/>
        <v>(2, 3]</v>
      </c>
      <c r="I19" s="113">
        <v>0.50579434113729982</v>
      </c>
      <c r="J19" s="110">
        <v>1.8227781546736887E-2</v>
      </c>
      <c r="K19" s="110">
        <v>1.7724287401818511E-2</v>
      </c>
      <c r="L19" s="135">
        <v>17724287</v>
      </c>
      <c r="M19" s="110">
        <v>1.7724286999999998E-2</v>
      </c>
      <c r="N19" s="110">
        <v>4.5014131327515909E-2</v>
      </c>
      <c r="O19" s="95">
        <v>0.53</v>
      </c>
      <c r="P19" s="110">
        <v>1.7724286999999998E-2</v>
      </c>
      <c r="Q19" s="110">
        <v>2.2302529000000001E-2</v>
      </c>
      <c r="R19" s="134">
        <v>1.26</v>
      </c>
    </row>
    <row r="20" spans="1:18">
      <c r="A20" s="109">
        <v>3</v>
      </c>
      <c r="B20" s="109">
        <v>4</v>
      </c>
      <c r="C20" s="145">
        <v>2476164</v>
      </c>
      <c r="D20" s="145">
        <v>896079365</v>
      </c>
      <c r="E20" s="110">
        <v>2.4855793247706447E-2</v>
      </c>
      <c r="F20" s="144">
        <v>3.6188207445064222</v>
      </c>
      <c r="G20" s="141"/>
      <c r="H20" s="112" t="str">
        <f t="shared" si="0"/>
        <v>(3, 4]</v>
      </c>
      <c r="I20" s="113">
        <v>0.52211028762559986</v>
      </c>
      <c r="J20" s="110">
        <v>1.2977465361722456E-2</v>
      </c>
      <c r="K20" s="110">
        <v>1.2618997283270088E-2</v>
      </c>
      <c r="L20" s="135">
        <v>12618997</v>
      </c>
      <c r="M20" s="110">
        <v>1.2618997E-2</v>
      </c>
      <c r="N20" s="110">
        <v>4.566588811846431E-2</v>
      </c>
      <c r="O20" s="95">
        <v>0.55000000000000004</v>
      </c>
      <c r="P20" s="110">
        <v>1.2618997E-2</v>
      </c>
      <c r="Q20" s="110">
        <v>1.5819895E-2</v>
      </c>
      <c r="R20" s="134">
        <v>1.25</v>
      </c>
    </row>
    <row r="21" spans="1:18">
      <c r="A21" s="109">
        <v>4</v>
      </c>
      <c r="B21" s="109">
        <v>5</v>
      </c>
      <c r="C21" s="145">
        <v>1559894</v>
      </c>
      <c r="D21" s="145">
        <v>724044715</v>
      </c>
      <c r="E21" s="110">
        <v>1.5658253149766252E-2</v>
      </c>
      <c r="F21" s="144">
        <v>4.6416276682902806</v>
      </c>
      <c r="G21" s="141"/>
      <c r="H21" s="112" t="str">
        <f t="shared" si="0"/>
        <v>(4, 5]</v>
      </c>
      <c r="I21" s="113">
        <v>0.96912699999999996</v>
      </c>
      <c r="J21" s="110">
        <v>1.5174835900273518E-2</v>
      </c>
      <c r="K21" s="110">
        <v>1.4755671285737489E-2</v>
      </c>
      <c r="L21" s="135">
        <v>14755671</v>
      </c>
      <c r="M21" s="110">
        <v>1.4755671E-2</v>
      </c>
      <c r="N21" s="110">
        <v>6.8490330777788516E-2</v>
      </c>
      <c r="O21" s="95">
        <v>1.02</v>
      </c>
      <c r="P21" s="110">
        <v>1.4755671E-2</v>
      </c>
      <c r="Q21" s="110">
        <v>1.6012707000000001E-2</v>
      </c>
      <c r="R21" s="134">
        <v>1.0900000000000001</v>
      </c>
    </row>
    <row r="22" spans="1:18">
      <c r="A22" s="109">
        <v>5</v>
      </c>
      <c r="B22" s="109">
        <v>6</v>
      </c>
      <c r="C22" s="145">
        <v>1553649</v>
      </c>
      <c r="D22" s="145">
        <v>874821260</v>
      </c>
      <c r="E22" s="110">
        <v>1.5595565690925914E-2</v>
      </c>
      <c r="F22" s="144">
        <v>5.6307522484164698</v>
      </c>
      <c r="G22" s="141"/>
      <c r="H22" s="112" t="str">
        <f t="shared" si="0"/>
        <v>(5, 6]</v>
      </c>
      <c r="I22" s="113">
        <v>0.80917399999999995</v>
      </c>
      <c r="J22" s="110">
        <v>1.2619526272389285E-2</v>
      </c>
      <c r="K22" s="110">
        <v>1.2270945312413434E-2</v>
      </c>
      <c r="L22" s="135">
        <v>12270945</v>
      </c>
      <c r="M22" s="110">
        <v>1.2270945E-2</v>
      </c>
      <c r="N22" s="110">
        <v>6.9094651148944836E-2</v>
      </c>
      <c r="O22" s="95">
        <v>0.85</v>
      </c>
      <c r="P22" s="110">
        <v>1.2270945E-2</v>
      </c>
      <c r="Q22" s="110">
        <v>1.3282794000000001E-2</v>
      </c>
      <c r="R22" s="134">
        <v>1.08</v>
      </c>
    </row>
    <row r="23" spans="1:18">
      <c r="A23" s="109">
        <v>6</v>
      </c>
      <c r="B23" s="109">
        <v>7</v>
      </c>
      <c r="C23" s="145">
        <v>1002882</v>
      </c>
      <c r="D23" s="145">
        <v>660232270</v>
      </c>
      <c r="E23" s="110">
        <v>1.0066953418209108E-2</v>
      </c>
      <c r="F23" s="144">
        <v>6.5833494867791025</v>
      </c>
      <c r="G23" s="141"/>
      <c r="H23" s="112" t="str">
        <f t="shared" si="0"/>
        <v>(6, 7]</v>
      </c>
      <c r="I23" s="113">
        <v>0.17364375000000004</v>
      </c>
      <c r="J23" s="110">
        <v>1.7480635426131482E-3</v>
      </c>
      <c r="K23" s="110">
        <v>1.6997779212173532E-3</v>
      </c>
      <c r="L23" s="135">
        <v>1699777</v>
      </c>
      <c r="M23" s="110">
        <v>1.699777E-3</v>
      </c>
      <c r="N23" s="110">
        <v>1.1190226040588922E-2</v>
      </c>
      <c r="O23" s="95">
        <v>0.18</v>
      </c>
      <c r="P23" s="110">
        <v>1.699777E-3</v>
      </c>
      <c r="Q23" s="110">
        <v>1.5411769999999999E-3</v>
      </c>
      <c r="R23" s="134">
        <v>0.91</v>
      </c>
    </row>
    <row r="24" spans="1:18">
      <c r="A24" s="109">
        <v>7</v>
      </c>
      <c r="B24" s="109">
        <v>8</v>
      </c>
      <c r="C24" s="145">
        <v>934459</v>
      </c>
      <c r="D24" s="145">
        <v>709283665</v>
      </c>
      <c r="E24" s="110">
        <v>9.3801217134481078E-3</v>
      </c>
      <c r="F24" s="144">
        <v>7.5903133791851758</v>
      </c>
      <c r="G24" s="141"/>
      <c r="H24" s="112" t="str">
        <f t="shared" si="0"/>
        <v>(7, 8]</v>
      </c>
      <c r="I24" s="113">
        <v>0.15049125000000002</v>
      </c>
      <c r="J24" s="110">
        <v>1.4116262418089477E-3</v>
      </c>
      <c r="K24" s="110">
        <v>1.3726338089809836E-3</v>
      </c>
      <c r="L24" s="135">
        <v>1372633</v>
      </c>
      <c r="M24" s="110">
        <v>1.3726330000000001E-3</v>
      </c>
      <c r="N24" s="110">
        <v>1.0418714624611086E-2</v>
      </c>
      <c r="O24" s="95">
        <v>0.16</v>
      </c>
      <c r="P24" s="110">
        <v>1.3726330000000001E-3</v>
      </c>
      <c r="Q24" s="110">
        <v>1.1778019999999999E-3</v>
      </c>
      <c r="R24" s="134">
        <v>0.86</v>
      </c>
    </row>
    <row r="25" spans="1:18">
      <c r="A25" s="109">
        <v>8</v>
      </c>
      <c r="B25" s="109">
        <v>9</v>
      </c>
      <c r="C25" s="145">
        <v>842960</v>
      </c>
      <c r="D25" s="145">
        <v>727119225</v>
      </c>
      <c r="E25" s="110">
        <v>8.4616525707047786E-3</v>
      </c>
      <c r="F25" s="144">
        <v>8.6257856244661681</v>
      </c>
      <c r="G25" s="141"/>
      <c r="H25" s="112" t="str">
        <f t="shared" si="0"/>
        <v>(8, 9]</v>
      </c>
      <c r="I25" s="113">
        <v>0.15049125000000002</v>
      </c>
      <c r="J25" s="110">
        <v>1.2734046724310758E-3</v>
      </c>
      <c r="K25" s="110">
        <v>1.2382302440434626E-3</v>
      </c>
      <c r="L25" s="135">
        <v>1238230</v>
      </c>
      <c r="M25" s="110">
        <v>1.2382300000000001E-3</v>
      </c>
      <c r="N25" s="110">
        <v>1.0680706533782744E-2</v>
      </c>
      <c r="O25" s="95">
        <v>0.16</v>
      </c>
      <c r="P25" s="110">
        <v>1.2382300000000001E-3</v>
      </c>
      <c r="Q25" s="110">
        <v>1.0984530000000001E-3</v>
      </c>
      <c r="R25" s="134">
        <v>0.89</v>
      </c>
    </row>
    <row r="26" spans="1:18">
      <c r="A26" s="109">
        <v>9</v>
      </c>
      <c r="B26" s="109">
        <v>10</v>
      </c>
      <c r="C26" s="145">
        <v>758310</v>
      </c>
      <c r="D26" s="145">
        <v>737465410</v>
      </c>
      <c r="E26" s="110">
        <v>7.6119338531972338E-3</v>
      </c>
      <c r="F26" s="144">
        <v>9.7251178278012951</v>
      </c>
      <c r="G26" s="141"/>
      <c r="H26" s="112" t="str">
        <f t="shared" si="0"/>
        <v>(9, 10]</v>
      </c>
      <c r="I26" s="113">
        <v>0.15049125000000002</v>
      </c>
      <c r="J26" s="110">
        <v>1.1455294404849683E-3</v>
      </c>
      <c r="K26" s="110">
        <v>1.1138872263934208E-3</v>
      </c>
      <c r="L26" s="135">
        <v>1113887</v>
      </c>
      <c r="M26" s="110">
        <v>1.113887E-3</v>
      </c>
      <c r="N26" s="110">
        <v>1.0832682321856102E-2</v>
      </c>
      <c r="O26" s="95">
        <v>0.16</v>
      </c>
      <c r="P26" s="110">
        <v>1.113887E-3</v>
      </c>
      <c r="Q26" s="110">
        <v>9.9536000000000004E-4</v>
      </c>
      <c r="R26" s="134">
        <v>0.89</v>
      </c>
    </row>
    <row r="27" spans="1:18">
      <c r="A27" s="109">
        <v>10</v>
      </c>
      <c r="B27" s="109">
        <v>15</v>
      </c>
      <c r="C27" s="145">
        <v>2590052</v>
      </c>
      <c r="D27" s="145">
        <v>3231669960</v>
      </c>
      <c r="E27" s="110">
        <v>2.5999003706058475E-2</v>
      </c>
      <c r="F27" s="144">
        <v>12.477239684763084</v>
      </c>
      <c r="G27" s="141"/>
      <c r="H27" s="112" t="str">
        <f t="shared" si="0"/>
        <v>(10, 15]</v>
      </c>
      <c r="I27" s="113">
        <v>0.2394</v>
      </c>
      <c r="J27" s="110">
        <v>6.224161487230399E-3</v>
      </c>
      <c r="K27" s="110">
        <v>6.0522355258723652E-3</v>
      </c>
      <c r="L27" s="135">
        <v>6052235</v>
      </c>
      <c r="M27" s="110">
        <v>6.0522350000000004E-3</v>
      </c>
      <c r="N27" s="110">
        <v>7.5515186723512109E-2</v>
      </c>
      <c r="O27" s="95">
        <v>0.25</v>
      </c>
      <c r="P27" s="110">
        <v>6.0522350000000004E-3</v>
      </c>
      <c r="Q27" s="110">
        <v>4.7081709999999997E-3</v>
      </c>
      <c r="R27" s="134">
        <v>0.78</v>
      </c>
    </row>
    <row r="28" spans="1:18">
      <c r="A28" s="109">
        <v>15</v>
      </c>
      <c r="B28" s="109">
        <v>20</v>
      </c>
      <c r="C28" s="145">
        <v>1571483</v>
      </c>
      <c r="D28" s="145">
        <v>2763510455</v>
      </c>
      <c r="E28" s="110">
        <v>1.5774583807972926E-2</v>
      </c>
      <c r="F28" s="144">
        <v>17.585366529577474</v>
      </c>
      <c r="G28" s="141"/>
      <c r="H28" s="112" t="str">
        <f t="shared" si="0"/>
        <v>(15, 20]</v>
      </c>
      <c r="I28" s="113">
        <v>0.189222</v>
      </c>
      <c r="J28" s="110">
        <v>2.9848982973122531E-3</v>
      </c>
      <c r="K28" s="110">
        <v>2.9024483945624259E-3</v>
      </c>
      <c r="L28" s="135">
        <v>2902448</v>
      </c>
      <c r="M28" s="110">
        <v>2.9024480000000002E-3</v>
      </c>
      <c r="N28" s="110">
        <v>5.1040611913039081E-2</v>
      </c>
      <c r="O28" s="95">
        <v>0.2</v>
      </c>
      <c r="P28" s="110">
        <v>2.9024480000000002E-3</v>
      </c>
      <c r="Q28" s="110">
        <v>2.3230360000000001E-3</v>
      </c>
      <c r="R28" s="134">
        <v>0.8</v>
      </c>
    </row>
    <row r="29" spans="1:18">
      <c r="A29" s="109">
        <v>20</v>
      </c>
      <c r="B29" s="109">
        <v>25</v>
      </c>
      <c r="C29" s="145">
        <v>1160675</v>
      </c>
      <c r="D29" s="145">
        <v>2636526365</v>
      </c>
      <c r="E29" s="110">
        <v>1.1650883312971871E-2</v>
      </c>
      <c r="F29" s="144">
        <v>22.715457513946625</v>
      </c>
      <c r="G29" s="141"/>
      <c r="H29" s="112" t="str">
        <f t="shared" si="0"/>
        <v>(20, 25]</v>
      </c>
      <c r="I29" s="113">
        <v>0.19</v>
      </c>
      <c r="J29" s="110">
        <v>2.2136678294646557E-3</v>
      </c>
      <c r="K29" s="110">
        <v>2.1525211239222493E-3</v>
      </c>
      <c r="L29" s="135">
        <v>2152521</v>
      </c>
      <c r="M29" s="110">
        <v>2.1525210000000001E-3</v>
      </c>
      <c r="N29" s="110">
        <v>4.8895499323377903E-2</v>
      </c>
      <c r="O29" s="95">
        <v>0.2</v>
      </c>
      <c r="P29" s="110">
        <v>2.1525210000000001E-3</v>
      </c>
      <c r="Q29" s="110">
        <v>1.7591799999999999E-3</v>
      </c>
      <c r="R29" s="134">
        <v>0.82</v>
      </c>
    </row>
    <row r="30" spans="1:18">
      <c r="A30" s="109">
        <v>25</v>
      </c>
      <c r="B30" s="109">
        <v>30</v>
      </c>
      <c r="C30" s="145">
        <v>954496</v>
      </c>
      <c r="D30" s="145">
        <v>2617421805</v>
      </c>
      <c r="E30" s="110">
        <v>9.5812535970003655E-3</v>
      </c>
      <c r="F30" s="144">
        <v>27.422030108036076</v>
      </c>
      <c r="G30" s="141"/>
      <c r="H30" s="112" t="str">
        <f t="shared" si="0"/>
        <v>(25, 30]</v>
      </c>
      <c r="I30" s="113">
        <v>0.19</v>
      </c>
      <c r="J30" s="110">
        <v>1.8204381834300695E-3</v>
      </c>
      <c r="K30" s="110">
        <v>1.7701534044407704E-3</v>
      </c>
      <c r="L30" s="135">
        <v>1770153</v>
      </c>
      <c r="M30" s="110">
        <v>1.770153E-3</v>
      </c>
      <c r="N30" s="110">
        <v>4.8541188861830384E-2</v>
      </c>
      <c r="O30" s="95">
        <v>0.2</v>
      </c>
      <c r="P30" s="110">
        <v>1.770153E-3</v>
      </c>
      <c r="Q30" s="110">
        <v>1.4637579999999999E-3</v>
      </c>
      <c r="R30" s="134">
        <v>0.83</v>
      </c>
    </row>
    <row r="31" spans="1:18">
      <c r="A31" s="109">
        <v>30</v>
      </c>
      <c r="B31" s="109">
        <v>35</v>
      </c>
      <c r="C31" s="145">
        <v>602324</v>
      </c>
      <c r="D31" s="145">
        <v>1967658950</v>
      </c>
      <c r="E31" s="110">
        <v>6.0461426675016425E-3</v>
      </c>
      <c r="F31" s="144">
        <v>32.667782621977537</v>
      </c>
      <c r="G31" s="141"/>
      <c r="H31" s="112" t="str">
        <f t="shared" si="0"/>
        <v>(30, 35]</v>
      </c>
      <c r="I31" s="113">
        <v>0</v>
      </c>
      <c r="J31" s="110">
        <v>0</v>
      </c>
      <c r="K31" s="110">
        <v>0</v>
      </c>
      <c r="L31" s="135">
        <v>0</v>
      </c>
      <c r="M31" s="110">
        <v>0</v>
      </c>
      <c r="N31" s="110">
        <v>0</v>
      </c>
      <c r="O31" s="95">
        <v>0</v>
      </c>
      <c r="P31" s="110">
        <v>0</v>
      </c>
      <c r="Q31" s="110">
        <v>0</v>
      </c>
      <c r="R31" s="134">
        <v>0</v>
      </c>
    </row>
    <row r="32" spans="1:18">
      <c r="A32" s="109">
        <v>35</v>
      </c>
      <c r="B32" s="109">
        <v>40</v>
      </c>
      <c r="C32" s="145">
        <v>593397</v>
      </c>
      <c r="D32" s="145">
        <v>2245299070</v>
      </c>
      <c r="E32" s="110">
        <v>5.9565332287398014E-3</v>
      </c>
      <c r="F32" s="144">
        <v>37.838059006028004</v>
      </c>
      <c r="G32" s="141"/>
      <c r="H32" s="112" t="str">
        <f t="shared" si="0"/>
        <v>(35, 40]</v>
      </c>
      <c r="I32" s="113">
        <v>0</v>
      </c>
      <c r="J32" s="110">
        <v>0</v>
      </c>
      <c r="K32" s="110">
        <v>0</v>
      </c>
      <c r="L32" s="135">
        <v>0</v>
      </c>
      <c r="M32" s="110">
        <v>0</v>
      </c>
      <c r="N32" s="110">
        <v>0</v>
      </c>
      <c r="O32" s="95">
        <v>0</v>
      </c>
      <c r="P32" s="110">
        <v>0</v>
      </c>
      <c r="Q32" s="110">
        <v>0</v>
      </c>
      <c r="R32" s="134">
        <v>0</v>
      </c>
    </row>
    <row r="33" spans="1:18">
      <c r="A33" s="109">
        <v>40</v>
      </c>
      <c r="B33" s="109">
        <v>45</v>
      </c>
      <c r="C33" s="145">
        <v>442915</v>
      </c>
      <c r="D33" s="145">
        <v>1884995925</v>
      </c>
      <c r="E33" s="110">
        <v>4.4459913262239097E-3</v>
      </c>
      <c r="F33" s="144">
        <v>42.558864003251195</v>
      </c>
      <c r="G33" s="141"/>
      <c r="H33" s="112" t="str">
        <f t="shared" si="0"/>
        <v>(40, 45]</v>
      </c>
      <c r="I33" s="113">
        <v>0</v>
      </c>
      <c r="J33" s="110">
        <v>0</v>
      </c>
      <c r="K33" s="110">
        <v>0</v>
      </c>
      <c r="L33" s="135">
        <v>0</v>
      </c>
      <c r="M33" s="110">
        <v>0</v>
      </c>
      <c r="N33" s="110">
        <v>0</v>
      </c>
      <c r="O33" s="95">
        <v>0</v>
      </c>
      <c r="P33" s="110">
        <v>0</v>
      </c>
      <c r="Q33" s="110">
        <v>0</v>
      </c>
      <c r="R33" s="134">
        <v>0</v>
      </c>
    </row>
    <row r="34" spans="1:18">
      <c r="A34" s="109">
        <v>45</v>
      </c>
      <c r="B34" s="109">
        <v>50</v>
      </c>
      <c r="C34" s="145">
        <v>392626</v>
      </c>
      <c r="D34" s="145">
        <v>1889578815</v>
      </c>
      <c r="E34" s="110">
        <v>3.9411891456599775E-3</v>
      </c>
      <c r="F34" s="144">
        <v>48.126685828243673</v>
      </c>
      <c r="G34" s="141"/>
      <c r="H34" s="112" t="str">
        <f t="shared" si="0"/>
        <v>(45, 50]</v>
      </c>
      <c r="I34" s="113">
        <v>0</v>
      </c>
      <c r="J34" s="110">
        <v>0</v>
      </c>
      <c r="K34" s="110">
        <v>0</v>
      </c>
      <c r="L34" s="135">
        <v>0</v>
      </c>
      <c r="M34" s="110">
        <v>0</v>
      </c>
      <c r="N34" s="110">
        <v>0</v>
      </c>
      <c r="O34" s="95">
        <v>0</v>
      </c>
      <c r="P34" s="110">
        <v>0</v>
      </c>
      <c r="Q34" s="110">
        <v>0</v>
      </c>
      <c r="R34" s="134">
        <v>0</v>
      </c>
    </row>
    <row r="35" spans="1:18">
      <c r="A35" s="109">
        <v>50</v>
      </c>
      <c r="B35" s="109">
        <v>60</v>
      </c>
      <c r="C35" s="145">
        <v>631386</v>
      </c>
      <c r="D35" s="145">
        <v>3453044240</v>
      </c>
      <c r="E35" s="110">
        <v>6.3378677161514269E-3</v>
      </c>
      <c r="F35" s="144">
        <v>54.689908233632039</v>
      </c>
      <c r="G35" s="141"/>
      <c r="H35" s="112" t="str">
        <f t="shared" si="0"/>
        <v>(50, 60]</v>
      </c>
      <c r="I35" s="113">
        <v>0</v>
      </c>
      <c r="J35" s="110">
        <v>0</v>
      </c>
      <c r="K35" s="110">
        <v>0</v>
      </c>
      <c r="L35" s="135">
        <v>0</v>
      </c>
      <c r="M35" s="110">
        <v>0</v>
      </c>
      <c r="N35" s="110">
        <v>0</v>
      </c>
      <c r="O35" s="95">
        <v>0</v>
      </c>
      <c r="P35" s="110">
        <v>0</v>
      </c>
      <c r="Q35" s="110">
        <v>0</v>
      </c>
      <c r="R35" s="134">
        <v>0</v>
      </c>
    </row>
    <row r="36" spans="1:18">
      <c r="A36" s="109">
        <v>60</v>
      </c>
      <c r="B36" s="109">
        <v>70</v>
      </c>
      <c r="C36" s="145">
        <v>516477</v>
      </c>
      <c r="D36" s="145">
        <v>3344835120</v>
      </c>
      <c r="E36" s="110">
        <v>5.1844084354653744E-3</v>
      </c>
      <c r="F36" s="144">
        <v>64.762518369646671</v>
      </c>
      <c r="G36" s="141"/>
      <c r="H36" s="112" t="str">
        <f t="shared" si="0"/>
        <v>(60, 70]</v>
      </c>
      <c r="I36" s="113">
        <v>0</v>
      </c>
      <c r="J36" s="110">
        <v>0</v>
      </c>
      <c r="K36" s="110">
        <v>0</v>
      </c>
      <c r="L36" s="135">
        <v>0</v>
      </c>
      <c r="M36" s="110">
        <v>0</v>
      </c>
      <c r="N36" s="110">
        <v>0</v>
      </c>
      <c r="O36" s="95">
        <v>0</v>
      </c>
      <c r="P36" s="110">
        <v>0</v>
      </c>
      <c r="Q36" s="110">
        <v>0</v>
      </c>
      <c r="R36" s="134">
        <v>0</v>
      </c>
    </row>
    <row r="37" spans="1:18">
      <c r="A37" s="109">
        <v>70</v>
      </c>
      <c r="B37" s="109">
        <v>80</v>
      </c>
      <c r="C37" s="145">
        <v>468872</v>
      </c>
      <c r="D37" s="145">
        <v>3552163945</v>
      </c>
      <c r="E37" s="110">
        <v>4.7065483108706119E-3</v>
      </c>
      <c r="F37" s="144">
        <v>75.759779747990919</v>
      </c>
      <c r="G37" s="141"/>
      <c r="H37" s="112" t="str">
        <f t="shared" si="0"/>
        <v>(70, 80]</v>
      </c>
      <c r="I37" s="113">
        <v>0</v>
      </c>
      <c r="J37" s="110">
        <v>0</v>
      </c>
      <c r="K37" s="110">
        <v>0</v>
      </c>
      <c r="L37" s="135">
        <v>0</v>
      </c>
      <c r="M37" s="110">
        <v>0</v>
      </c>
      <c r="N37" s="110">
        <v>0</v>
      </c>
      <c r="O37" s="95">
        <v>0</v>
      </c>
      <c r="P37" s="110">
        <v>0</v>
      </c>
      <c r="Q37" s="110">
        <v>0</v>
      </c>
      <c r="R37" s="134">
        <v>0</v>
      </c>
    </row>
    <row r="38" spans="1:18">
      <c r="A38" s="109">
        <v>80</v>
      </c>
      <c r="B38" s="109">
        <v>90</v>
      </c>
      <c r="C38" s="145">
        <v>313108</v>
      </c>
      <c r="D38" s="145">
        <v>2661579535</v>
      </c>
      <c r="E38" s="110">
        <v>3.142985566466062E-3</v>
      </c>
      <c r="F38" s="144">
        <v>85.005159082489115</v>
      </c>
      <c r="G38" s="141"/>
      <c r="H38" s="112" t="str">
        <f t="shared" si="0"/>
        <v>(80, 90]</v>
      </c>
      <c r="I38" s="113">
        <v>0</v>
      </c>
      <c r="J38" s="110">
        <v>0</v>
      </c>
      <c r="K38" s="110">
        <v>0</v>
      </c>
      <c r="L38" s="135">
        <v>0</v>
      </c>
      <c r="M38" s="110">
        <v>0</v>
      </c>
      <c r="N38" s="110">
        <v>0</v>
      </c>
      <c r="O38" s="95">
        <v>0</v>
      </c>
      <c r="P38" s="110">
        <v>0</v>
      </c>
      <c r="Q38" s="110">
        <v>0</v>
      </c>
      <c r="R38" s="134">
        <v>0</v>
      </c>
    </row>
    <row r="39" spans="1:18">
      <c r="A39" s="109">
        <v>90</v>
      </c>
      <c r="B39" s="109">
        <v>100</v>
      </c>
      <c r="C39" s="145">
        <v>242632</v>
      </c>
      <c r="D39" s="145">
        <v>2320117030</v>
      </c>
      <c r="E39" s="110">
        <v>2.435545798774843E-3</v>
      </c>
      <c r="F39" s="144">
        <v>95.622878680470834</v>
      </c>
      <c r="G39" s="141"/>
      <c r="H39" s="112" t="str">
        <f t="shared" si="0"/>
        <v>(90, 100]</v>
      </c>
      <c r="I39" s="113">
        <v>0</v>
      </c>
      <c r="J39" s="110">
        <v>0</v>
      </c>
      <c r="K39" s="110">
        <v>0</v>
      </c>
      <c r="L39" s="135">
        <v>0</v>
      </c>
      <c r="M39" s="110">
        <v>0</v>
      </c>
      <c r="N39" s="110">
        <v>0</v>
      </c>
      <c r="O39" s="95">
        <v>0</v>
      </c>
      <c r="P39" s="110">
        <v>0</v>
      </c>
      <c r="Q39" s="110">
        <v>0</v>
      </c>
      <c r="R39" s="134">
        <v>0</v>
      </c>
    </row>
    <row r="40" spans="1:18">
      <c r="A40" s="109">
        <v>100</v>
      </c>
      <c r="B40" s="109">
        <v>120</v>
      </c>
      <c r="C40" s="145">
        <v>437236</v>
      </c>
      <c r="D40" s="145">
        <v>4812572280</v>
      </c>
      <c r="E40" s="110">
        <v>4.3889853888733447E-3</v>
      </c>
      <c r="F40" s="144">
        <v>110.06807033272649</v>
      </c>
      <c r="G40" s="141"/>
      <c r="H40" s="112" t="str">
        <f t="shared" si="0"/>
        <v>(100, 120]</v>
      </c>
      <c r="I40" s="113">
        <v>0</v>
      </c>
      <c r="J40" s="110">
        <v>0</v>
      </c>
      <c r="K40" s="110">
        <v>0</v>
      </c>
      <c r="L40" s="135">
        <v>0</v>
      </c>
      <c r="M40" s="110">
        <v>0</v>
      </c>
      <c r="N40" s="110">
        <v>0</v>
      </c>
      <c r="O40" s="95">
        <v>0</v>
      </c>
      <c r="P40" s="110">
        <v>0</v>
      </c>
      <c r="Q40" s="110">
        <v>0</v>
      </c>
      <c r="R40" s="134">
        <v>0</v>
      </c>
    </row>
    <row r="41" spans="1:18">
      <c r="A41" s="109">
        <v>120</v>
      </c>
      <c r="B41" s="109">
        <v>140</v>
      </c>
      <c r="C41" s="145">
        <v>411109</v>
      </c>
      <c r="D41" s="145">
        <v>5297759450</v>
      </c>
      <c r="E41" s="110">
        <v>4.1267219401749438E-3</v>
      </c>
      <c r="F41" s="144">
        <v>128.86508079365814</v>
      </c>
      <c r="G41" s="141"/>
      <c r="H41" s="112" t="str">
        <f t="shared" si="0"/>
        <v>(120, 140]</v>
      </c>
      <c r="I41" s="113">
        <v>0</v>
      </c>
      <c r="J41" s="110">
        <v>0</v>
      </c>
      <c r="K41" s="110">
        <v>0</v>
      </c>
      <c r="L41" s="135">
        <v>0</v>
      </c>
      <c r="M41" s="110">
        <v>0</v>
      </c>
      <c r="N41" s="110">
        <v>0</v>
      </c>
      <c r="O41" s="95">
        <v>0</v>
      </c>
      <c r="P41" s="110">
        <v>0</v>
      </c>
      <c r="Q41" s="110">
        <v>0</v>
      </c>
      <c r="R41" s="134">
        <v>0</v>
      </c>
    </row>
    <row r="42" spans="1:18">
      <c r="A42" s="109">
        <v>140</v>
      </c>
      <c r="B42" s="109">
        <v>160</v>
      </c>
      <c r="C42" s="145">
        <v>281540</v>
      </c>
      <c r="D42" s="145">
        <v>4244782625</v>
      </c>
      <c r="E42" s="110">
        <v>2.8261052300894741E-3</v>
      </c>
      <c r="F42" s="144">
        <v>150.77014367407827</v>
      </c>
      <c r="G42" s="141"/>
      <c r="H42" s="112" t="str">
        <f t="shared" si="0"/>
        <v>(140, 160]</v>
      </c>
      <c r="I42" s="113">
        <v>0</v>
      </c>
      <c r="J42" s="110">
        <v>0</v>
      </c>
      <c r="K42" s="110">
        <v>0</v>
      </c>
      <c r="L42" s="135">
        <v>0</v>
      </c>
      <c r="M42" s="110">
        <v>0</v>
      </c>
      <c r="N42" s="110">
        <v>0</v>
      </c>
      <c r="O42" s="95">
        <v>0</v>
      </c>
      <c r="P42" s="110">
        <v>0</v>
      </c>
      <c r="Q42" s="110">
        <v>0</v>
      </c>
      <c r="R42" s="134">
        <v>0</v>
      </c>
    </row>
    <row r="43" spans="1:18">
      <c r="A43" s="109">
        <v>160</v>
      </c>
      <c r="B43" s="109">
        <v>180</v>
      </c>
      <c r="C43" s="145">
        <v>222436</v>
      </c>
      <c r="D43" s="145">
        <v>3786636560</v>
      </c>
      <c r="E43" s="110">
        <v>2.2328178694330549E-3</v>
      </c>
      <c r="F43" s="144">
        <v>170.23487924616518</v>
      </c>
      <c r="G43" s="141"/>
      <c r="H43" s="112" t="str">
        <f t="shared" si="0"/>
        <v>(160, 180]</v>
      </c>
      <c r="I43" s="113">
        <v>0</v>
      </c>
      <c r="J43" s="110">
        <v>0</v>
      </c>
      <c r="K43" s="110">
        <v>0</v>
      </c>
      <c r="L43" s="135">
        <v>0</v>
      </c>
      <c r="M43" s="110">
        <v>0</v>
      </c>
      <c r="N43" s="110">
        <v>0</v>
      </c>
      <c r="O43" s="95">
        <v>0</v>
      </c>
      <c r="P43" s="110">
        <v>0</v>
      </c>
      <c r="Q43" s="110">
        <v>0</v>
      </c>
      <c r="R43" s="134">
        <v>0</v>
      </c>
    </row>
    <row r="44" spans="1:18">
      <c r="A44" s="109">
        <v>180</v>
      </c>
      <c r="B44" s="109">
        <v>200</v>
      </c>
      <c r="C44" s="145">
        <v>229569</v>
      </c>
      <c r="D44" s="145">
        <v>4373097120</v>
      </c>
      <c r="E44" s="110">
        <v>2.3044190934375596E-3</v>
      </c>
      <c r="F44" s="144">
        <v>190.49162212668085</v>
      </c>
      <c r="G44" s="141"/>
      <c r="H44" s="112" t="str">
        <f t="shared" si="0"/>
        <v>(180, 200]</v>
      </c>
      <c r="I44" s="113">
        <v>0</v>
      </c>
      <c r="J44" s="110">
        <v>0</v>
      </c>
      <c r="K44" s="110">
        <v>0</v>
      </c>
      <c r="L44" s="135">
        <v>0</v>
      </c>
      <c r="M44" s="110">
        <v>0</v>
      </c>
      <c r="N44" s="110">
        <v>0</v>
      </c>
      <c r="O44" s="95">
        <v>0</v>
      </c>
      <c r="P44" s="110">
        <v>0</v>
      </c>
      <c r="Q44" s="110">
        <v>0</v>
      </c>
      <c r="R44" s="134">
        <v>0</v>
      </c>
    </row>
    <row r="45" spans="1:18">
      <c r="A45" s="109">
        <v>200</v>
      </c>
      <c r="B45" s="109">
        <v>250</v>
      </c>
      <c r="C45" s="145">
        <v>401058</v>
      </c>
      <c r="D45" s="145">
        <v>9067128405</v>
      </c>
      <c r="E45" s="110">
        <v>4.0258297626242249E-3</v>
      </c>
      <c r="F45" s="144">
        <v>226.08022792214592</v>
      </c>
      <c r="G45" s="141"/>
      <c r="H45" s="112" t="str">
        <f t="shared" si="0"/>
        <v>(200, 250]</v>
      </c>
      <c r="I45" s="113">
        <v>0</v>
      </c>
      <c r="J45" s="110">
        <v>0</v>
      </c>
      <c r="K45" s="110">
        <v>0</v>
      </c>
      <c r="L45" s="135">
        <v>0</v>
      </c>
      <c r="M45" s="110">
        <v>0</v>
      </c>
      <c r="N45" s="110">
        <v>0</v>
      </c>
      <c r="O45" s="95">
        <v>0</v>
      </c>
      <c r="P45" s="110">
        <v>0</v>
      </c>
      <c r="Q45" s="110">
        <v>0</v>
      </c>
      <c r="R45" s="134">
        <v>0</v>
      </c>
    </row>
    <row r="46" spans="1:18">
      <c r="A46" s="109">
        <v>250</v>
      </c>
      <c r="B46" s="109">
        <v>300</v>
      </c>
      <c r="C46" s="145">
        <v>337500</v>
      </c>
      <c r="D46" s="145">
        <v>9165008550</v>
      </c>
      <c r="E46" s="110">
        <v>3.3878330438133039E-3</v>
      </c>
      <c r="F46" s="144">
        <v>271.55580888888892</v>
      </c>
      <c r="G46" s="141"/>
      <c r="H46" s="112" t="str">
        <f t="shared" si="0"/>
        <v>(250, 300]</v>
      </c>
      <c r="I46" s="113">
        <v>0</v>
      </c>
      <c r="J46" s="110">
        <v>0</v>
      </c>
      <c r="K46" s="110">
        <v>0</v>
      </c>
      <c r="L46" s="135">
        <v>0</v>
      </c>
      <c r="M46" s="110">
        <v>0</v>
      </c>
      <c r="N46" s="110">
        <v>0</v>
      </c>
      <c r="O46" s="95">
        <v>0</v>
      </c>
      <c r="P46" s="110">
        <v>0</v>
      </c>
      <c r="Q46" s="110">
        <v>0</v>
      </c>
      <c r="R46" s="134">
        <v>0</v>
      </c>
    </row>
    <row r="47" spans="1:18">
      <c r="A47" s="109">
        <v>300</v>
      </c>
      <c r="B47" s="109">
        <v>350</v>
      </c>
      <c r="C47" s="145">
        <v>225404</v>
      </c>
      <c r="D47" s="145">
        <v>7300816510</v>
      </c>
      <c r="E47" s="110">
        <v>2.262610724170945E-3</v>
      </c>
      <c r="F47" s="144">
        <v>323.8991548508456</v>
      </c>
      <c r="G47" s="141"/>
      <c r="H47" s="112" t="str">
        <f t="shared" si="0"/>
        <v>(300, 350]</v>
      </c>
      <c r="I47" s="113">
        <v>0</v>
      </c>
      <c r="J47" s="110">
        <v>0</v>
      </c>
      <c r="K47" s="110">
        <v>0</v>
      </c>
      <c r="L47" s="135">
        <v>0</v>
      </c>
      <c r="M47" s="110">
        <v>0</v>
      </c>
      <c r="N47" s="110">
        <v>0</v>
      </c>
      <c r="O47" s="95">
        <v>0</v>
      </c>
      <c r="P47" s="110">
        <v>0</v>
      </c>
      <c r="Q47" s="110">
        <v>0</v>
      </c>
      <c r="R47" s="134">
        <v>0</v>
      </c>
    </row>
    <row r="48" spans="1:18">
      <c r="A48" s="109">
        <v>350</v>
      </c>
      <c r="B48" s="109">
        <v>400</v>
      </c>
      <c r="C48" s="145">
        <v>204005</v>
      </c>
      <c r="D48" s="145">
        <v>7676790945</v>
      </c>
      <c r="E48" s="110">
        <v>2.0478070521574312E-3</v>
      </c>
      <c r="F48" s="144">
        <v>376.30405847895884</v>
      </c>
      <c r="G48" s="141"/>
      <c r="H48" s="112" t="str">
        <f t="shared" si="0"/>
        <v>(350, 400]</v>
      </c>
      <c r="I48" s="113">
        <v>0</v>
      </c>
      <c r="J48" s="110">
        <v>0</v>
      </c>
      <c r="K48" s="110">
        <v>0</v>
      </c>
      <c r="L48" s="135">
        <v>0</v>
      </c>
      <c r="M48" s="110">
        <v>0</v>
      </c>
      <c r="N48" s="110">
        <v>0</v>
      </c>
      <c r="O48" s="95">
        <v>0</v>
      </c>
      <c r="P48" s="110">
        <v>0</v>
      </c>
      <c r="Q48" s="110">
        <v>0</v>
      </c>
      <c r="R48" s="134">
        <v>0</v>
      </c>
    </row>
    <row r="49" spans="1:18">
      <c r="A49" s="109">
        <v>400</v>
      </c>
      <c r="B49" s="109">
        <v>450</v>
      </c>
      <c r="C49" s="145">
        <v>144425</v>
      </c>
      <c r="D49" s="145">
        <v>6120788430</v>
      </c>
      <c r="E49" s="110">
        <v>1.4497415921562562E-3</v>
      </c>
      <c r="F49" s="144">
        <v>423.80394183832436</v>
      </c>
      <c r="G49" s="141"/>
      <c r="H49" s="112" t="str">
        <f t="shared" si="0"/>
        <v>(400, 450]</v>
      </c>
      <c r="I49" s="113">
        <v>0</v>
      </c>
      <c r="J49" s="110">
        <v>0</v>
      </c>
      <c r="K49" s="110">
        <v>0</v>
      </c>
      <c r="L49" s="135">
        <v>0</v>
      </c>
      <c r="M49" s="110">
        <v>0</v>
      </c>
      <c r="N49" s="110">
        <v>0</v>
      </c>
      <c r="O49" s="95">
        <v>0</v>
      </c>
      <c r="P49" s="110">
        <v>0</v>
      </c>
      <c r="Q49" s="110">
        <v>0</v>
      </c>
      <c r="R49" s="134">
        <v>0</v>
      </c>
    </row>
    <row r="50" spans="1:18">
      <c r="A50" s="109">
        <v>450</v>
      </c>
      <c r="B50" s="109">
        <v>500</v>
      </c>
      <c r="C50" s="145">
        <v>110224</v>
      </c>
      <c r="D50" s="145">
        <v>5247927145</v>
      </c>
      <c r="E50" s="110">
        <v>1.1064311390260077E-3</v>
      </c>
      <c r="F50" s="144">
        <v>476.11474315938455</v>
      </c>
      <c r="G50" s="141"/>
      <c r="H50" s="112" t="str">
        <f t="shared" si="0"/>
        <v>(450, 500]</v>
      </c>
      <c r="I50" s="113">
        <v>0</v>
      </c>
      <c r="J50" s="110">
        <v>0</v>
      </c>
      <c r="K50" s="110">
        <v>0</v>
      </c>
      <c r="L50" s="135">
        <v>0</v>
      </c>
      <c r="M50" s="110">
        <v>0</v>
      </c>
      <c r="N50" s="110">
        <v>0</v>
      </c>
      <c r="O50" s="95">
        <v>0</v>
      </c>
      <c r="P50" s="110">
        <v>0</v>
      </c>
      <c r="Q50" s="110">
        <v>0</v>
      </c>
      <c r="R50" s="134">
        <v>0</v>
      </c>
    </row>
    <row r="51" spans="1:18">
      <c r="A51" s="109">
        <v>500</v>
      </c>
      <c r="B51" s="109">
        <v>550</v>
      </c>
      <c r="C51" s="145">
        <v>106036</v>
      </c>
      <c r="D51" s="145">
        <v>5527349220</v>
      </c>
      <c r="E51" s="110">
        <v>1.0643918952112222E-3</v>
      </c>
      <c r="F51" s="144">
        <v>521.27100418725718</v>
      </c>
      <c r="G51" s="141"/>
      <c r="H51" s="112" t="str">
        <f t="shared" si="0"/>
        <v>(500, 550]</v>
      </c>
      <c r="I51" s="113">
        <v>0</v>
      </c>
      <c r="J51" s="110">
        <v>0</v>
      </c>
      <c r="K51" s="110">
        <v>0</v>
      </c>
      <c r="L51" s="135">
        <v>0</v>
      </c>
      <c r="M51" s="110">
        <v>0</v>
      </c>
      <c r="N51" s="110">
        <v>0</v>
      </c>
      <c r="O51" s="95">
        <v>0</v>
      </c>
      <c r="P51" s="110">
        <v>0</v>
      </c>
      <c r="Q51" s="110">
        <v>0</v>
      </c>
      <c r="R51" s="134">
        <v>0</v>
      </c>
    </row>
    <row r="52" spans="1:18">
      <c r="A52" s="109">
        <v>550</v>
      </c>
      <c r="B52" s="109">
        <v>600</v>
      </c>
      <c r="C52" s="145">
        <v>87197</v>
      </c>
      <c r="D52" s="145">
        <v>5011263175</v>
      </c>
      <c r="E52" s="110">
        <v>8.7528556421152196E-4</v>
      </c>
      <c r="F52" s="144">
        <v>574.70591591453831</v>
      </c>
      <c r="G52" s="141"/>
      <c r="H52" s="112" t="str">
        <f t="shared" si="0"/>
        <v>(550, 600]</v>
      </c>
      <c r="I52" s="113">
        <v>0</v>
      </c>
      <c r="J52" s="110">
        <v>0</v>
      </c>
      <c r="K52" s="110">
        <v>0</v>
      </c>
      <c r="L52" s="135">
        <v>0</v>
      </c>
      <c r="M52" s="110">
        <v>0</v>
      </c>
      <c r="N52" s="110">
        <v>0</v>
      </c>
      <c r="O52" s="95">
        <v>0</v>
      </c>
      <c r="P52" s="110">
        <v>0</v>
      </c>
      <c r="Q52" s="110">
        <v>0</v>
      </c>
      <c r="R52" s="134">
        <v>0</v>
      </c>
    </row>
    <row r="53" spans="1:18">
      <c r="A53" s="109">
        <v>600</v>
      </c>
      <c r="B53" s="109">
        <v>650</v>
      </c>
      <c r="C53" s="145">
        <v>76164</v>
      </c>
      <c r="D53" s="145">
        <v>4772012460</v>
      </c>
      <c r="E53" s="110">
        <v>7.6453604725628581E-4</v>
      </c>
      <c r="F53" s="144">
        <v>626.54435953994016</v>
      </c>
      <c r="G53" s="141"/>
      <c r="H53" s="112" t="str">
        <f t="shared" si="0"/>
        <v>(600, 650]</v>
      </c>
      <c r="I53" s="113">
        <v>0</v>
      </c>
      <c r="J53" s="110">
        <v>0</v>
      </c>
      <c r="K53" s="110">
        <v>0</v>
      </c>
      <c r="L53" s="135">
        <v>0</v>
      </c>
      <c r="M53" s="110">
        <v>0</v>
      </c>
      <c r="N53" s="110">
        <v>0</v>
      </c>
      <c r="O53" s="95">
        <v>0</v>
      </c>
      <c r="P53" s="110">
        <v>0</v>
      </c>
      <c r="Q53" s="110">
        <v>0</v>
      </c>
      <c r="R53" s="134">
        <v>0</v>
      </c>
    </row>
    <row r="54" spans="1:18">
      <c r="A54" s="109">
        <v>650</v>
      </c>
      <c r="B54" s="109">
        <v>700</v>
      </c>
      <c r="C54" s="145">
        <v>60824</v>
      </c>
      <c r="D54" s="145">
        <v>4096174145</v>
      </c>
      <c r="E54" s="110">
        <v>6.1055276165007525E-4</v>
      </c>
      <c r="F54" s="144">
        <v>673.44701844666577</v>
      </c>
      <c r="G54" s="141"/>
      <c r="H54" s="112" t="str">
        <f t="shared" si="0"/>
        <v>(650, 700]</v>
      </c>
      <c r="I54" s="113">
        <v>0</v>
      </c>
      <c r="J54" s="110">
        <v>0</v>
      </c>
      <c r="K54" s="110">
        <v>0</v>
      </c>
      <c r="L54" s="135">
        <v>0</v>
      </c>
      <c r="M54" s="110">
        <v>0</v>
      </c>
      <c r="N54" s="110">
        <v>0</v>
      </c>
      <c r="O54" s="95">
        <v>0</v>
      </c>
      <c r="P54" s="110">
        <v>0</v>
      </c>
      <c r="Q54" s="110">
        <v>0</v>
      </c>
      <c r="R54" s="134">
        <v>0</v>
      </c>
    </row>
    <row r="55" spans="1:18">
      <c r="A55" s="109">
        <v>700</v>
      </c>
      <c r="B55" s="109">
        <v>750</v>
      </c>
      <c r="C55" s="145">
        <v>59760</v>
      </c>
      <c r="D55" s="145">
        <v>4370172340</v>
      </c>
      <c r="E55" s="110">
        <v>5.9987230429120898E-4</v>
      </c>
      <c r="F55" s="144">
        <v>731.28720548862111</v>
      </c>
      <c r="G55" s="141"/>
      <c r="H55" s="112" t="str">
        <f t="shared" si="0"/>
        <v>(700, 750]</v>
      </c>
      <c r="I55" s="113">
        <v>0</v>
      </c>
      <c r="J55" s="110">
        <v>0</v>
      </c>
      <c r="K55" s="110">
        <v>0</v>
      </c>
      <c r="L55" s="135">
        <v>0</v>
      </c>
      <c r="M55" s="110">
        <v>0</v>
      </c>
      <c r="N55" s="110">
        <v>0</v>
      </c>
      <c r="O55" s="95">
        <v>0</v>
      </c>
      <c r="P55" s="110">
        <v>0</v>
      </c>
      <c r="Q55" s="110">
        <v>0</v>
      </c>
      <c r="R55" s="134">
        <v>0</v>
      </c>
    </row>
    <row r="56" spans="1:18">
      <c r="A56" s="109">
        <v>750</v>
      </c>
      <c r="B56" s="109">
        <v>800</v>
      </c>
      <c r="C56" s="145">
        <v>75227</v>
      </c>
      <c r="D56" s="145">
        <v>5777995540</v>
      </c>
      <c r="E56" s="110">
        <v>7.5513041892427679E-4</v>
      </c>
      <c r="F56" s="144">
        <v>768.0746992436226</v>
      </c>
      <c r="G56" s="141"/>
      <c r="H56" s="112" t="str">
        <f t="shared" si="0"/>
        <v>(750, 800]</v>
      </c>
      <c r="I56" s="113">
        <v>0</v>
      </c>
      <c r="J56" s="110">
        <v>0</v>
      </c>
      <c r="K56" s="110">
        <v>0</v>
      </c>
      <c r="L56" s="135">
        <v>0</v>
      </c>
      <c r="M56" s="110">
        <v>0</v>
      </c>
      <c r="N56" s="110">
        <v>0</v>
      </c>
      <c r="O56" s="95">
        <v>0</v>
      </c>
      <c r="P56" s="110">
        <v>0</v>
      </c>
      <c r="Q56" s="110">
        <v>0</v>
      </c>
      <c r="R56" s="134">
        <v>0</v>
      </c>
    </row>
    <row r="57" spans="1:18">
      <c r="A57" s="109">
        <v>800</v>
      </c>
      <c r="B57" s="109">
        <v>850</v>
      </c>
      <c r="C57" s="145">
        <v>49339</v>
      </c>
      <c r="D57" s="145">
        <v>4050443250</v>
      </c>
      <c r="E57" s="110">
        <v>4.9526605792208766E-4</v>
      </c>
      <c r="F57" s="144">
        <v>820.94149658485173</v>
      </c>
      <c r="G57" s="141"/>
      <c r="H57" s="112" t="str">
        <f t="shared" si="0"/>
        <v>(800, 850]</v>
      </c>
      <c r="I57" s="113">
        <v>0</v>
      </c>
      <c r="J57" s="110">
        <v>0</v>
      </c>
      <c r="K57" s="110">
        <v>0</v>
      </c>
      <c r="L57" s="135">
        <v>0</v>
      </c>
      <c r="M57" s="110">
        <v>0</v>
      </c>
      <c r="N57" s="110">
        <v>0</v>
      </c>
      <c r="O57" s="95">
        <v>0</v>
      </c>
      <c r="P57" s="110">
        <v>0</v>
      </c>
      <c r="Q57" s="110">
        <v>0</v>
      </c>
      <c r="R57" s="134">
        <v>0</v>
      </c>
    </row>
    <row r="58" spans="1:18">
      <c r="A58" s="109">
        <v>850</v>
      </c>
      <c r="B58" s="109">
        <v>900</v>
      </c>
      <c r="C58" s="145">
        <v>45801</v>
      </c>
      <c r="D58" s="145">
        <v>4023525970</v>
      </c>
      <c r="E58" s="110">
        <v>4.5975152959909076E-4</v>
      </c>
      <c r="F58" s="144">
        <v>878.47993930263533</v>
      </c>
      <c r="G58" s="141"/>
      <c r="H58" s="112" t="str">
        <f t="shared" si="0"/>
        <v>(850, 900]</v>
      </c>
      <c r="I58" s="113">
        <v>0</v>
      </c>
      <c r="J58" s="110">
        <v>0</v>
      </c>
      <c r="K58" s="110">
        <v>0</v>
      </c>
      <c r="L58" s="135">
        <v>0</v>
      </c>
      <c r="M58" s="110">
        <v>0</v>
      </c>
      <c r="N58" s="110">
        <v>0</v>
      </c>
      <c r="O58" s="95">
        <v>0</v>
      </c>
      <c r="P58" s="110">
        <v>0</v>
      </c>
      <c r="Q58" s="110">
        <v>0</v>
      </c>
      <c r="R58" s="134">
        <v>0</v>
      </c>
    </row>
    <row r="59" spans="1:18">
      <c r="A59" s="109">
        <v>900</v>
      </c>
      <c r="B59" s="109">
        <v>950</v>
      </c>
      <c r="C59" s="145">
        <v>34573</v>
      </c>
      <c r="D59" s="145">
        <v>3190463095</v>
      </c>
      <c r="E59" s="110">
        <v>3.4704459799631812E-4</v>
      </c>
      <c r="F59" s="144">
        <v>922.81927949556018</v>
      </c>
      <c r="G59" s="141"/>
      <c r="H59" s="112" t="str">
        <f t="shared" si="0"/>
        <v>(900, 950]</v>
      </c>
      <c r="I59" s="113">
        <v>0</v>
      </c>
      <c r="J59" s="110">
        <v>0</v>
      </c>
      <c r="K59" s="110">
        <v>0</v>
      </c>
      <c r="L59" s="135">
        <v>0</v>
      </c>
      <c r="M59" s="110">
        <v>0</v>
      </c>
      <c r="N59" s="110">
        <v>0</v>
      </c>
      <c r="O59" s="95">
        <v>0</v>
      </c>
      <c r="P59" s="110">
        <v>0</v>
      </c>
      <c r="Q59" s="110">
        <v>0</v>
      </c>
      <c r="R59" s="134">
        <v>0</v>
      </c>
    </row>
    <row r="60" spans="1:18">
      <c r="A60" s="109">
        <v>950</v>
      </c>
      <c r="B60" s="109">
        <v>1000</v>
      </c>
      <c r="C60" s="145">
        <v>32407</v>
      </c>
      <c r="D60" s="145">
        <v>3181835615</v>
      </c>
      <c r="E60" s="110">
        <v>3.2530223837291182E-4</v>
      </c>
      <c r="F60" s="144">
        <v>981.83590427993954</v>
      </c>
      <c r="G60" s="141"/>
      <c r="H60" s="112" t="str">
        <f t="shared" si="0"/>
        <v>(950, 1000]</v>
      </c>
      <c r="I60" s="113">
        <v>0</v>
      </c>
      <c r="J60" s="110">
        <v>0</v>
      </c>
      <c r="K60" s="110">
        <v>0</v>
      </c>
      <c r="L60" s="135">
        <v>0</v>
      </c>
      <c r="M60" s="110">
        <v>0</v>
      </c>
      <c r="N60" s="110">
        <v>0</v>
      </c>
      <c r="O60" s="95">
        <v>0</v>
      </c>
      <c r="P60" s="110">
        <v>0</v>
      </c>
      <c r="Q60" s="110">
        <v>0</v>
      </c>
      <c r="R60" s="134">
        <v>0</v>
      </c>
    </row>
    <row r="61" spans="1:18">
      <c r="A61" s="109">
        <v>1000</v>
      </c>
      <c r="B61" s="109">
        <v>2000</v>
      </c>
      <c r="C61" s="145">
        <v>432913</v>
      </c>
      <c r="D61" s="145">
        <v>60208291525</v>
      </c>
      <c r="E61" s="110">
        <v>4.3455910118410336E-3</v>
      </c>
      <c r="F61" s="144">
        <v>1390.7711601407211</v>
      </c>
      <c r="G61" s="141"/>
      <c r="H61" s="112" t="str">
        <f t="shared" si="0"/>
        <v>(1000, 2000]</v>
      </c>
      <c r="I61" s="113">
        <v>0</v>
      </c>
      <c r="J61" s="110">
        <v>0</v>
      </c>
      <c r="K61" s="110">
        <v>0</v>
      </c>
      <c r="L61" s="135">
        <v>0</v>
      </c>
      <c r="M61" s="110">
        <v>0</v>
      </c>
      <c r="N61" s="110">
        <v>0</v>
      </c>
      <c r="O61" s="95">
        <v>0</v>
      </c>
      <c r="P61" s="110">
        <v>0</v>
      </c>
      <c r="Q61" s="110">
        <v>0</v>
      </c>
      <c r="R61" s="134">
        <v>0</v>
      </c>
    </row>
    <row r="62" spans="1:18">
      <c r="A62" s="109">
        <v>2000</v>
      </c>
      <c r="B62" s="109">
        <v>3000</v>
      </c>
      <c r="C62" s="145">
        <v>163601</v>
      </c>
      <c r="D62" s="145">
        <v>39878376080</v>
      </c>
      <c r="E62" s="110">
        <v>1.6422307371878528E-3</v>
      </c>
      <c r="F62" s="144">
        <v>2437.5386507417438</v>
      </c>
      <c r="G62" s="141"/>
      <c r="H62" s="112" t="str">
        <f t="shared" si="0"/>
        <v>(2000, 3000]</v>
      </c>
      <c r="I62" s="113">
        <v>0</v>
      </c>
      <c r="J62" s="110">
        <v>0</v>
      </c>
      <c r="K62" s="110">
        <v>0</v>
      </c>
      <c r="L62" s="135">
        <v>0</v>
      </c>
      <c r="M62" s="110">
        <v>0</v>
      </c>
      <c r="N62" s="110">
        <v>0</v>
      </c>
      <c r="O62" s="95">
        <v>0</v>
      </c>
      <c r="P62" s="110">
        <v>0</v>
      </c>
      <c r="Q62" s="110">
        <v>0</v>
      </c>
      <c r="R62" s="134">
        <v>0</v>
      </c>
    </row>
    <row r="63" spans="1:18">
      <c r="A63" s="109">
        <v>3000</v>
      </c>
      <c r="B63" s="109">
        <v>4000</v>
      </c>
      <c r="C63" s="145">
        <v>77420</v>
      </c>
      <c r="D63" s="145">
        <v>26626038975</v>
      </c>
      <c r="E63" s="110">
        <v>7.7714380519118813E-4</v>
      </c>
      <c r="F63" s="144">
        <v>3439.1680412038236</v>
      </c>
      <c r="G63" s="141"/>
      <c r="H63" s="112" t="str">
        <f t="shared" si="0"/>
        <v>(3000, 4000]</v>
      </c>
      <c r="I63" s="113">
        <v>0</v>
      </c>
      <c r="J63" s="110">
        <v>0</v>
      </c>
      <c r="K63" s="110">
        <v>0</v>
      </c>
      <c r="L63" s="135">
        <v>0</v>
      </c>
      <c r="M63" s="110">
        <v>0</v>
      </c>
      <c r="N63" s="110">
        <v>0</v>
      </c>
      <c r="O63" s="95">
        <v>0</v>
      </c>
      <c r="P63" s="110">
        <v>0</v>
      </c>
      <c r="Q63" s="110">
        <v>0</v>
      </c>
      <c r="R63" s="134">
        <v>0</v>
      </c>
    </row>
    <row r="64" spans="1:18">
      <c r="A64" s="109">
        <v>4000</v>
      </c>
      <c r="B64" s="109">
        <v>5000</v>
      </c>
      <c r="C64" s="145">
        <v>39721</v>
      </c>
      <c r="D64" s="145">
        <v>17688726955</v>
      </c>
      <c r="E64" s="110">
        <v>3.9872034469128369E-4</v>
      </c>
      <c r="F64" s="144">
        <v>4453.2431094383328</v>
      </c>
      <c r="G64" s="141"/>
      <c r="H64" s="112" t="str">
        <f t="shared" si="0"/>
        <v>(4000, 5000]</v>
      </c>
      <c r="I64" s="113">
        <v>0</v>
      </c>
      <c r="J64" s="110">
        <v>0</v>
      </c>
      <c r="K64" s="110">
        <v>0</v>
      </c>
      <c r="L64" s="135">
        <v>0</v>
      </c>
      <c r="M64" s="110">
        <v>0</v>
      </c>
      <c r="N64" s="110">
        <v>0</v>
      </c>
      <c r="O64" s="95">
        <v>0</v>
      </c>
      <c r="P64" s="110">
        <v>0</v>
      </c>
      <c r="Q64" s="110">
        <v>0</v>
      </c>
      <c r="R64" s="134">
        <v>0</v>
      </c>
    </row>
    <row r="65" spans="1:18">
      <c r="A65" s="109">
        <v>5000</v>
      </c>
      <c r="B65" s="109">
        <v>6000</v>
      </c>
      <c r="C65" s="145">
        <v>30588</v>
      </c>
      <c r="D65" s="145">
        <v>16655185105</v>
      </c>
      <c r="E65" s="110">
        <v>3.0704307301973729E-4</v>
      </c>
      <c r="F65" s="144">
        <v>5445.0062459134297</v>
      </c>
      <c r="G65" s="141"/>
      <c r="H65" s="112" t="str">
        <f t="shared" si="0"/>
        <v>(5000, 6000]</v>
      </c>
      <c r="I65" s="113">
        <v>0</v>
      </c>
      <c r="J65" s="110">
        <v>0</v>
      </c>
      <c r="K65" s="110">
        <v>0</v>
      </c>
      <c r="L65" s="135">
        <v>0</v>
      </c>
      <c r="M65" s="110">
        <v>0</v>
      </c>
      <c r="N65" s="110">
        <v>0</v>
      </c>
      <c r="O65" s="95">
        <v>0</v>
      </c>
      <c r="P65" s="110">
        <v>0</v>
      </c>
      <c r="Q65" s="110">
        <v>0</v>
      </c>
      <c r="R65" s="134">
        <v>0</v>
      </c>
    </row>
    <row r="66" spans="1:18">
      <c r="A66" s="109">
        <v>6000</v>
      </c>
      <c r="B66" s="109">
        <v>7000</v>
      </c>
      <c r="C66" s="145">
        <v>18160</v>
      </c>
      <c r="D66" s="145">
        <v>11727802150</v>
      </c>
      <c r="E66" s="110">
        <v>1.8229051281673956E-4</v>
      </c>
      <c r="F66" s="144">
        <v>6458.0408314977967</v>
      </c>
      <c r="G66" s="141"/>
      <c r="H66" s="112" t="str">
        <f t="shared" si="0"/>
        <v>(6000, 7000]</v>
      </c>
      <c r="I66" s="113">
        <v>0</v>
      </c>
      <c r="J66" s="110">
        <v>0</v>
      </c>
      <c r="K66" s="110">
        <v>0</v>
      </c>
      <c r="L66" s="135">
        <v>0</v>
      </c>
      <c r="M66" s="110">
        <v>0</v>
      </c>
      <c r="N66" s="110">
        <v>0</v>
      </c>
      <c r="O66" s="95">
        <v>0</v>
      </c>
      <c r="P66" s="110">
        <v>0</v>
      </c>
      <c r="Q66" s="110">
        <v>0</v>
      </c>
      <c r="R66" s="134">
        <v>0</v>
      </c>
    </row>
    <row r="67" spans="1:18">
      <c r="A67" s="109">
        <v>7000</v>
      </c>
      <c r="B67" s="109">
        <v>8000</v>
      </c>
      <c r="C67" s="145">
        <v>11456</v>
      </c>
      <c r="D67" s="145">
        <v>8557359900</v>
      </c>
      <c r="E67" s="110">
        <v>1.1499560103681543E-4</v>
      </c>
      <c r="F67" s="144">
        <v>7469.7624825418998</v>
      </c>
      <c r="G67" s="141"/>
      <c r="H67" s="112" t="str">
        <f t="shared" si="0"/>
        <v>(7000, 8000]</v>
      </c>
      <c r="I67" s="113">
        <v>0</v>
      </c>
      <c r="J67" s="110">
        <v>0</v>
      </c>
      <c r="K67" s="110">
        <v>0</v>
      </c>
      <c r="L67" s="135">
        <v>0</v>
      </c>
      <c r="M67" s="110">
        <v>0</v>
      </c>
      <c r="N67" s="110">
        <v>0</v>
      </c>
      <c r="O67" s="95">
        <v>0</v>
      </c>
      <c r="P67" s="110">
        <v>0</v>
      </c>
      <c r="Q67" s="110">
        <v>0</v>
      </c>
      <c r="R67" s="134">
        <v>0</v>
      </c>
    </row>
    <row r="68" spans="1:18">
      <c r="A68" s="109">
        <v>8000</v>
      </c>
      <c r="B68" s="109">
        <v>9000</v>
      </c>
      <c r="C68" s="145">
        <v>7930</v>
      </c>
      <c r="D68" s="145">
        <v>6710956665</v>
      </c>
      <c r="E68" s="110">
        <v>7.960152899982074E-5</v>
      </c>
      <c r="F68" s="144">
        <v>8462.7448486759149</v>
      </c>
      <c r="G68" s="141"/>
      <c r="H68" s="112" t="str">
        <f t="shared" si="0"/>
        <v>(8000, 9000]</v>
      </c>
      <c r="I68" s="113">
        <v>0</v>
      </c>
      <c r="J68" s="110">
        <v>0</v>
      </c>
      <c r="K68" s="110">
        <v>0</v>
      </c>
      <c r="L68" s="135">
        <v>0</v>
      </c>
      <c r="M68" s="110">
        <v>0</v>
      </c>
      <c r="N68" s="110">
        <v>0</v>
      </c>
      <c r="O68" s="95">
        <v>0</v>
      </c>
      <c r="P68" s="110">
        <v>0</v>
      </c>
      <c r="Q68" s="110">
        <v>0</v>
      </c>
      <c r="R68" s="134">
        <v>0</v>
      </c>
    </row>
    <row r="69" spans="1:18">
      <c r="A69" s="109">
        <v>9000</v>
      </c>
      <c r="B69" s="109">
        <v>10000</v>
      </c>
      <c r="C69" s="145">
        <v>5489</v>
      </c>
      <c r="D69" s="145">
        <v>5210848150</v>
      </c>
      <c r="E69" s="110">
        <v>5.5098712822196221E-5</v>
      </c>
      <c r="F69" s="144">
        <v>9493.2558753871381</v>
      </c>
      <c r="G69" s="141"/>
      <c r="H69" s="112" t="str">
        <f t="shared" si="0"/>
        <v>(9000, 10000]</v>
      </c>
      <c r="I69" s="113">
        <v>0</v>
      </c>
      <c r="J69" s="110">
        <v>0</v>
      </c>
      <c r="K69" s="110">
        <v>0</v>
      </c>
      <c r="L69" s="135">
        <v>0</v>
      </c>
      <c r="M69" s="110">
        <v>0</v>
      </c>
      <c r="N69" s="110">
        <v>0</v>
      </c>
      <c r="O69" s="95">
        <v>0</v>
      </c>
      <c r="P69" s="110">
        <v>0</v>
      </c>
      <c r="Q69" s="110">
        <v>0</v>
      </c>
      <c r="R69" s="134">
        <v>0</v>
      </c>
    </row>
    <row r="70" spans="1:18">
      <c r="A70" s="109">
        <v>10000</v>
      </c>
      <c r="B70" s="109">
        <v>20000</v>
      </c>
      <c r="C70" s="145">
        <v>37116</v>
      </c>
      <c r="D70" s="145">
        <v>49170910870</v>
      </c>
      <c r="E70" s="110">
        <v>3.7257129260496173E-4</v>
      </c>
      <c r="F70" s="144">
        <v>13247.901409095808</v>
      </c>
      <c r="G70" s="141"/>
      <c r="H70" s="112" t="str">
        <f t="shared" si="0"/>
        <v>(10000, 20000]</v>
      </c>
      <c r="I70" s="113">
        <v>0</v>
      </c>
      <c r="J70" s="110">
        <v>0</v>
      </c>
      <c r="K70" s="110">
        <v>0</v>
      </c>
      <c r="L70" s="135">
        <v>0</v>
      </c>
      <c r="M70" s="110">
        <v>0</v>
      </c>
      <c r="N70" s="110">
        <v>0</v>
      </c>
      <c r="O70" s="95">
        <v>0</v>
      </c>
      <c r="P70" s="110">
        <v>0</v>
      </c>
      <c r="Q70" s="110">
        <v>0</v>
      </c>
      <c r="R70" s="134">
        <v>0</v>
      </c>
    </row>
    <row r="71" spans="1:18">
      <c r="A71" s="109">
        <v>20000</v>
      </c>
      <c r="B71" s="109">
        <v>30000</v>
      </c>
      <c r="C71" s="145">
        <v>6447</v>
      </c>
      <c r="D71" s="145">
        <v>15620298960</v>
      </c>
      <c r="E71" s="110">
        <v>6.4715139654709244E-5</v>
      </c>
      <c r="F71" s="144">
        <v>24228.786970684039</v>
      </c>
      <c r="G71" s="141"/>
      <c r="H71" s="112" t="str">
        <f t="shared" si="0"/>
        <v>(20000, 30000]</v>
      </c>
      <c r="I71" s="113">
        <v>0</v>
      </c>
      <c r="J71" s="110">
        <v>0</v>
      </c>
      <c r="K71" s="110">
        <v>0</v>
      </c>
      <c r="L71" s="135">
        <v>0</v>
      </c>
      <c r="M71" s="110">
        <v>0</v>
      </c>
      <c r="N71" s="110">
        <v>0</v>
      </c>
      <c r="O71" s="95">
        <v>0</v>
      </c>
      <c r="P71" s="110">
        <v>0</v>
      </c>
      <c r="Q71" s="110">
        <v>0</v>
      </c>
      <c r="R71" s="134">
        <v>0</v>
      </c>
    </row>
    <row r="72" spans="1:18">
      <c r="A72" s="109">
        <v>30000</v>
      </c>
      <c r="B72" s="109">
        <v>40000</v>
      </c>
      <c r="C72" s="145">
        <v>1983</v>
      </c>
      <c r="D72" s="145">
        <v>6745352550</v>
      </c>
      <c r="E72" s="110">
        <v>1.9905401261871945E-5</v>
      </c>
      <c r="F72" s="144">
        <v>34015.897881996978</v>
      </c>
      <c r="G72" s="141"/>
      <c r="H72" s="112" t="str">
        <f t="shared" si="0"/>
        <v>(30000, 40000]</v>
      </c>
      <c r="I72" s="113">
        <v>0</v>
      </c>
      <c r="J72" s="110">
        <v>0</v>
      </c>
      <c r="K72" s="110">
        <v>0</v>
      </c>
      <c r="L72" s="135">
        <v>0</v>
      </c>
      <c r="M72" s="110">
        <v>0</v>
      </c>
      <c r="N72" s="110">
        <v>0</v>
      </c>
      <c r="O72" s="95">
        <v>0</v>
      </c>
      <c r="P72" s="110">
        <v>0</v>
      </c>
      <c r="Q72" s="110">
        <v>0</v>
      </c>
      <c r="R72" s="134">
        <v>0</v>
      </c>
    </row>
    <row r="73" spans="1:18">
      <c r="A73" s="109">
        <v>40000</v>
      </c>
      <c r="B73" s="109">
        <v>50000</v>
      </c>
      <c r="C73" s="145">
        <v>669</v>
      </c>
      <c r="D73" s="145">
        <v>2952880870</v>
      </c>
      <c r="E73" s="110">
        <v>6.7154379446254827E-6</v>
      </c>
      <c r="F73" s="144">
        <v>44138.727503736925</v>
      </c>
      <c r="G73" s="141"/>
      <c r="H73" s="112" t="str">
        <f t="shared" si="0"/>
        <v>(40000, 50000]</v>
      </c>
      <c r="I73" s="113">
        <v>0</v>
      </c>
      <c r="J73" s="110">
        <v>0</v>
      </c>
      <c r="K73" s="110">
        <v>0</v>
      </c>
      <c r="L73" s="135">
        <v>0</v>
      </c>
      <c r="M73" s="110">
        <v>0</v>
      </c>
      <c r="N73" s="110">
        <v>0</v>
      </c>
      <c r="O73" s="95">
        <v>0</v>
      </c>
      <c r="P73" s="110">
        <v>0</v>
      </c>
      <c r="Q73" s="110">
        <v>0</v>
      </c>
      <c r="R73" s="134">
        <v>0</v>
      </c>
    </row>
    <row r="74" spans="1:18">
      <c r="A74" s="109">
        <v>50000</v>
      </c>
      <c r="B74" s="109">
        <v>60000</v>
      </c>
      <c r="C74" s="145">
        <v>353</v>
      </c>
      <c r="D74" s="145">
        <v>1927241615</v>
      </c>
      <c r="E74" s="110">
        <v>3.5434224132328779E-6</v>
      </c>
      <c r="F74" s="144">
        <v>54596.079745042494</v>
      </c>
      <c r="G74" s="141"/>
      <c r="H74" s="112" t="str">
        <f t="shared" si="0"/>
        <v>(50000, 60000]</v>
      </c>
      <c r="I74" s="113">
        <v>0</v>
      </c>
      <c r="J74" s="110">
        <v>0</v>
      </c>
      <c r="K74" s="110">
        <v>0</v>
      </c>
      <c r="L74" s="135">
        <v>0</v>
      </c>
      <c r="M74" s="110">
        <v>0</v>
      </c>
      <c r="N74" s="110">
        <v>0</v>
      </c>
      <c r="O74" s="95">
        <v>0</v>
      </c>
      <c r="P74" s="110">
        <v>0</v>
      </c>
      <c r="Q74" s="110">
        <v>0</v>
      </c>
      <c r="R74" s="134">
        <v>0</v>
      </c>
    </row>
    <row r="75" spans="1:18">
      <c r="A75" s="109">
        <v>60000</v>
      </c>
      <c r="B75" s="109">
        <v>70000</v>
      </c>
      <c r="C75" s="145">
        <v>145</v>
      </c>
      <c r="D75" s="145">
        <v>934067675</v>
      </c>
      <c r="E75" s="110">
        <v>1.4555134558605305E-6</v>
      </c>
      <c r="F75" s="144">
        <v>64418.460344827588</v>
      </c>
      <c r="G75" s="141"/>
      <c r="H75" s="112" t="str">
        <f t="shared" si="0"/>
        <v>(60000, 70000]</v>
      </c>
      <c r="I75" s="113">
        <v>0</v>
      </c>
      <c r="J75" s="110">
        <v>0</v>
      </c>
      <c r="K75" s="110">
        <v>0</v>
      </c>
      <c r="L75" s="135">
        <v>0</v>
      </c>
      <c r="M75" s="110">
        <v>0</v>
      </c>
      <c r="N75" s="110">
        <v>0</v>
      </c>
      <c r="O75" s="95">
        <v>0</v>
      </c>
      <c r="P75" s="110">
        <v>0</v>
      </c>
      <c r="Q75" s="110">
        <v>0</v>
      </c>
      <c r="R75" s="134">
        <v>0</v>
      </c>
    </row>
    <row r="76" spans="1:18">
      <c r="A76" s="109">
        <v>70000</v>
      </c>
      <c r="B76" s="109">
        <v>80000</v>
      </c>
      <c r="C76" s="145">
        <v>88</v>
      </c>
      <c r="D76" s="145">
        <v>654341965</v>
      </c>
      <c r="E76" s="110">
        <v>8.8334609734983923E-7</v>
      </c>
      <c r="F76" s="144">
        <v>74357.041477272724</v>
      </c>
      <c r="G76" s="141"/>
      <c r="H76" s="112" t="str">
        <f t="shared" si="0"/>
        <v>(70000, 80000]</v>
      </c>
      <c r="I76" s="113">
        <v>0</v>
      </c>
      <c r="J76" s="110">
        <v>0</v>
      </c>
      <c r="K76" s="110">
        <v>0</v>
      </c>
      <c r="L76" s="135">
        <v>0</v>
      </c>
      <c r="M76" s="110">
        <v>0</v>
      </c>
      <c r="N76" s="110">
        <v>0</v>
      </c>
      <c r="O76" s="95">
        <v>0</v>
      </c>
      <c r="P76" s="110">
        <v>0</v>
      </c>
      <c r="Q76" s="110">
        <v>0</v>
      </c>
      <c r="R76" s="134">
        <v>0</v>
      </c>
    </row>
    <row r="77" spans="1:18">
      <c r="A77" s="109">
        <v>80000</v>
      </c>
      <c r="B77" s="109">
        <v>90000</v>
      </c>
      <c r="C77" s="145">
        <v>30</v>
      </c>
      <c r="D77" s="145">
        <v>255044210</v>
      </c>
      <c r="E77" s="110">
        <v>3.0114071500562701E-7</v>
      </c>
      <c r="F77" s="144">
        <v>85014.736666666664</v>
      </c>
      <c r="G77" s="141"/>
      <c r="H77" s="112" t="str">
        <f t="shared" si="0"/>
        <v>(80000, 90000]</v>
      </c>
      <c r="I77" s="113">
        <v>0</v>
      </c>
      <c r="J77" s="110">
        <v>0</v>
      </c>
      <c r="K77" s="110">
        <v>0</v>
      </c>
      <c r="L77" s="135">
        <v>0</v>
      </c>
      <c r="M77" s="110">
        <v>0</v>
      </c>
      <c r="N77" s="110">
        <v>0</v>
      </c>
      <c r="O77" s="95">
        <v>0</v>
      </c>
      <c r="P77" s="110">
        <v>0</v>
      </c>
      <c r="Q77" s="110">
        <v>0</v>
      </c>
      <c r="R77" s="134">
        <v>0</v>
      </c>
    </row>
    <row r="78" spans="1:18">
      <c r="A78" s="109">
        <v>90000</v>
      </c>
      <c r="B78" s="109">
        <v>100000</v>
      </c>
      <c r="C78" s="145">
        <v>24</v>
      </c>
      <c r="D78" s="145">
        <v>228509810</v>
      </c>
      <c r="E78" s="110">
        <v>2.4091257200450163E-7</v>
      </c>
      <c r="F78" s="144">
        <v>95212.420833333337</v>
      </c>
      <c r="G78" s="141"/>
      <c r="H78" s="112" t="str">
        <f t="shared" si="0"/>
        <v>(90000, 100000]</v>
      </c>
      <c r="I78" s="113">
        <v>0</v>
      </c>
      <c r="J78" s="110">
        <v>0</v>
      </c>
      <c r="K78" s="110">
        <v>0</v>
      </c>
      <c r="L78" s="135">
        <v>0</v>
      </c>
      <c r="M78" s="110">
        <v>0</v>
      </c>
      <c r="N78" s="110">
        <v>0</v>
      </c>
      <c r="O78" s="95">
        <v>0</v>
      </c>
      <c r="P78" s="110">
        <v>0</v>
      </c>
      <c r="Q78" s="110">
        <v>0</v>
      </c>
      <c r="R78" s="134">
        <v>0</v>
      </c>
    </row>
    <row r="79" spans="1:18">
      <c r="A79" s="109">
        <v>100000</v>
      </c>
      <c r="B79" s="109">
        <v>9999999</v>
      </c>
      <c r="C79" s="145">
        <v>41</v>
      </c>
      <c r="D79" s="145">
        <v>506435290</v>
      </c>
      <c r="E79" s="110">
        <v>4.1155897717435692E-7</v>
      </c>
      <c r="F79" s="144">
        <v>123520.8024390244</v>
      </c>
      <c r="G79" s="141"/>
      <c r="H79" s="112" t="str">
        <f t="shared" si="0"/>
        <v>(100000, 9999999]</v>
      </c>
      <c r="I79" s="113">
        <v>0</v>
      </c>
      <c r="J79" s="110">
        <v>0</v>
      </c>
      <c r="K79" s="110">
        <v>0</v>
      </c>
      <c r="L79" s="135">
        <v>0</v>
      </c>
      <c r="M79" s="110">
        <v>0</v>
      </c>
      <c r="N79" s="110">
        <v>0</v>
      </c>
      <c r="O79" s="95">
        <v>0</v>
      </c>
      <c r="P79" s="110">
        <v>0</v>
      </c>
      <c r="Q79" s="110">
        <v>0</v>
      </c>
      <c r="R79" s="134">
        <v>0</v>
      </c>
    </row>
    <row r="80" spans="1:18">
      <c r="A80" s="221" t="s">
        <v>275</v>
      </c>
      <c r="B80" s="222"/>
      <c r="C80" s="124">
        <f>E80*B14</f>
        <v>362500</v>
      </c>
      <c r="D80" s="145">
        <f>Multiplier_Weight_Oldhand!D80</f>
        <v>233603075</v>
      </c>
      <c r="E80" s="145">
        <f>Multiplier_Weight_Oldhand!E80</f>
        <v>3.6250000000000002E-3</v>
      </c>
      <c r="F80" s="144">
        <v>6.4442227586206897</v>
      </c>
      <c r="G80" s="141"/>
      <c r="H80" s="112" t="s">
        <v>275</v>
      </c>
      <c r="I80" s="113">
        <v>0.98660599999999998</v>
      </c>
      <c r="J80" s="110">
        <v>3.5764467500000001E-3</v>
      </c>
      <c r="K80" s="110">
        <f>J80</f>
        <v>3.5764467500000001E-3</v>
      </c>
      <c r="L80" s="135">
        <v>3576446</v>
      </c>
      <c r="M80" s="114">
        <v>3.5764460000000001E-3</v>
      </c>
      <c r="N80" s="110">
        <v>2.3047414708177932E-2</v>
      </c>
      <c r="O80" s="95">
        <v>1.04</v>
      </c>
      <c r="P80" s="134"/>
      <c r="Q80" s="89">
        <v>3.502411E-3</v>
      </c>
      <c r="R80" s="134"/>
    </row>
    <row r="81" spans="1:18">
      <c r="A81" s="221" t="s">
        <v>276</v>
      </c>
      <c r="B81" s="222"/>
      <c r="C81" s="124">
        <v>10000000</v>
      </c>
      <c r="D81" s="145">
        <f>Multiplier_Weight_Oldhand!D81</f>
        <v>32893867050</v>
      </c>
      <c r="E81" s="145">
        <f>Multiplier_Weight_Oldhand!E81</f>
        <v>1</v>
      </c>
      <c r="F81" s="144">
        <v>32.893867049999997</v>
      </c>
      <c r="G81" s="141"/>
      <c r="H81" s="112" t="s">
        <v>276</v>
      </c>
      <c r="I81" s="132"/>
      <c r="J81" s="110"/>
      <c r="K81" s="110"/>
      <c r="L81" s="136"/>
      <c r="M81" s="114">
        <f>E81</f>
        <v>1</v>
      </c>
      <c r="N81" s="110" t="e">
        <f>F81/#REF!</f>
        <v>#REF!</v>
      </c>
      <c r="P81" s="89"/>
      <c r="Q81" s="89"/>
      <c r="R81" s="89"/>
    </row>
    <row r="82" spans="1:18">
      <c r="A82" s="221" t="s">
        <v>286</v>
      </c>
      <c r="B82" s="222"/>
      <c r="C82" s="124">
        <v>10000000</v>
      </c>
      <c r="D82" s="124">
        <f>D81</f>
        <v>32893867050</v>
      </c>
      <c r="E82" s="145">
        <f>Multiplier_Weight_Oldhand!E82</f>
        <v>1</v>
      </c>
      <c r="F82" s="144">
        <v>32.893867049999997</v>
      </c>
      <c r="G82" s="141"/>
      <c r="H82" s="112" t="s">
        <v>276</v>
      </c>
      <c r="I82" s="132"/>
      <c r="J82" s="110"/>
      <c r="K82" s="110"/>
      <c r="L82" s="136"/>
      <c r="M82" s="114">
        <f>E82</f>
        <v>1</v>
      </c>
      <c r="N82" s="110" t="e">
        <f>F82/#REF!</f>
        <v>#REF!</v>
      </c>
      <c r="P82" s="89"/>
      <c r="Q82" s="89"/>
      <c r="R82" s="89"/>
    </row>
    <row r="83" spans="1:18">
      <c r="A83" s="117"/>
      <c r="B83" s="102"/>
      <c r="C83" s="1"/>
      <c r="D83" s="1"/>
      <c r="E83" s="1"/>
      <c r="F83" s="1"/>
      <c r="H83" s="14"/>
      <c r="I83" s="102"/>
      <c r="J83" s="102"/>
      <c r="K83" s="102"/>
      <c r="L83" s="119"/>
      <c r="M83" s="102"/>
      <c r="N83" s="102"/>
    </row>
    <row r="84" spans="1:18">
      <c r="A84" s="102"/>
      <c r="E84" s="1"/>
      <c r="F84" s="1"/>
      <c r="H84" s="14"/>
      <c r="I84" s="102"/>
      <c r="J84" s="102"/>
      <c r="K84" s="102"/>
      <c r="L84" s="102"/>
      <c r="M84" s="102"/>
      <c r="N84" s="102"/>
    </row>
    <row r="85" spans="1:18" s="131" customFormat="1">
      <c r="A85" s="220" t="s">
        <v>224</v>
      </c>
      <c r="B85" s="220"/>
      <c r="C85" s="220"/>
      <c r="D85" s="220"/>
      <c r="E85" s="127"/>
      <c r="F85" s="127"/>
      <c r="G85" s="140"/>
      <c r="H85" s="129"/>
      <c r="I85" s="130"/>
      <c r="J85" s="128"/>
      <c r="K85" s="128"/>
      <c r="L85" s="128"/>
      <c r="M85" s="128"/>
      <c r="N85" s="128"/>
      <c r="O85" s="140"/>
    </row>
    <row r="86" spans="1:18">
      <c r="A86" s="102"/>
      <c r="B86" s="102"/>
      <c r="C86" s="1"/>
      <c r="D86" s="1"/>
      <c r="E86" s="1"/>
      <c r="F86" s="1"/>
      <c r="H86" s="14"/>
      <c r="I86" s="102"/>
      <c r="J86" s="102"/>
      <c r="K86" s="102"/>
      <c r="L86" s="102"/>
      <c r="M86" s="102"/>
      <c r="N86" s="102"/>
    </row>
    <row r="87" spans="1:18">
      <c r="A87" s="121" t="s">
        <v>272</v>
      </c>
      <c r="B87" s="119">
        <v>10000000</v>
      </c>
      <c r="C87" s="1"/>
      <c r="D87" s="1"/>
      <c r="E87" s="1"/>
      <c r="F87" s="1"/>
      <c r="H87" s="121" t="s">
        <v>273</v>
      </c>
      <c r="I87" s="102"/>
      <c r="J87" s="102"/>
      <c r="K87" s="102"/>
      <c r="M87" s="102"/>
      <c r="N87" s="102"/>
      <c r="P87" s="40" t="s">
        <v>279</v>
      </c>
    </row>
    <row r="88" spans="1:18">
      <c r="A88" s="34" t="s">
        <v>255</v>
      </c>
      <c r="B88" s="34" t="s">
        <v>256</v>
      </c>
      <c r="C88" s="34" t="s">
        <v>268</v>
      </c>
      <c r="D88" s="34" t="s">
        <v>269</v>
      </c>
      <c r="E88" s="34" t="s">
        <v>270</v>
      </c>
      <c r="F88" s="34" t="s">
        <v>285</v>
      </c>
      <c r="H88" s="34" t="s">
        <v>258</v>
      </c>
      <c r="I88" s="34" t="s">
        <v>260</v>
      </c>
      <c r="J88" s="34" t="s">
        <v>261</v>
      </c>
      <c r="K88" s="34" t="s">
        <v>262</v>
      </c>
      <c r="L88" s="34" t="s">
        <v>263</v>
      </c>
      <c r="M88" s="34" t="s">
        <v>264</v>
      </c>
      <c r="N88" s="34" t="s">
        <v>257</v>
      </c>
      <c r="O88" s="95">
        <v>0.95</v>
      </c>
      <c r="P88" s="137" t="s">
        <v>284</v>
      </c>
      <c r="Q88" s="137" t="s">
        <v>277</v>
      </c>
      <c r="R88" s="137" t="s">
        <v>278</v>
      </c>
    </row>
    <row r="89" spans="1:18">
      <c r="A89" s="115">
        <v>-1</v>
      </c>
      <c r="B89" s="115">
        <v>0</v>
      </c>
      <c r="C89" s="150" cm="1">
        <f t="array" ref="C89:D152">Multiplier_Weight_Oldhand!C89:D152</f>
        <v>20</v>
      </c>
      <c r="D89" s="150">
        <v>0</v>
      </c>
      <c r="E89" s="110" cm="1">
        <f t="array" ref="E89:E152">_xlfn.LET(_xlpm.x, C89:C152, _xlpm.x/SUM(_xlpm.x))</f>
        <v>5.2798589221695996E-5</v>
      </c>
      <c r="F89" s="143" cm="1">
        <f t="array" ref="F89:F152">_xlfn.LET(_xlpm.x, D89:D152/C89:C152/B3, IF(ISERR(_xlpm.x), 0, _xlpm.x))</f>
        <v>0</v>
      </c>
      <c r="H89" s="112" t="str">
        <f>"("&amp;$A89&amp;", "&amp;$B89&amp;"]"</f>
        <v>(-1, 0]</v>
      </c>
      <c r="I89" s="113">
        <v>0</v>
      </c>
      <c r="J89" s="110" cm="1">
        <f t="array" ref="J89:J152">_xlfn.ANCHORARRAY(E89)*I89:I152</f>
        <v>0</v>
      </c>
      <c r="K89" s="110" cm="1">
        <f t="array" ref="K89:K152">J89:J152/SUM(_xlfn.ANCHORARRAY(J89))</f>
        <v>0</v>
      </c>
      <c r="L89" s="146">
        <v>0</v>
      </c>
      <c r="M89" s="110" cm="1">
        <f t="array" ref="M89:M152">_xlfn.LET(_xlpm.x, L89:L152, _xlpm.x/SUM(_xlpm.x))</f>
        <v>0</v>
      </c>
      <c r="N89" s="111" cm="1">
        <f t="array" ref="N89:N152">M89:M152*_xlfn.ANCHORARRAY(F89)</f>
        <v>0</v>
      </c>
      <c r="O89" s="95" cm="1">
        <f t="array" ref="O89:O152">ROUND(O88*I89:I152, 2)</f>
        <v>0</v>
      </c>
      <c r="P89" s="110" cm="1">
        <f t="array" ref="P89:P152">_xlfn.ANCHORARRAY(M89)</f>
        <v>0</v>
      </c>
      <c r="Q89" s="110">
        <v>0</v>
      </c>
      <c r="R89" s="134" cm="1">
        <f t="array" ref="R89:R152">_xlfn.LET(_xlpm.x, Q89:Q152/M89:M152, IF(ISERR(_xlpm.x), 0, ROUND(_xlpm.x,2)))</f>
        <v>0</v>
      </c>
    </row>
    <row r="90" spans="1:18">
      <c r="A90" s="109">
        <v>0</v>
      </c>
      <c r="B90" s="109">
        <v>1</v>
      </c>
      <c r="C90" s="145">
        <v>156</v>
      </c>
      <c r="D90" s="145">
        <v>10705</v>
      </c>
      <c r="E90" s="110">
        <v>4.1182899592922878E-4</v>
      </c>
      <c r="F90" s="144">
        <v>0.68621794871794872</v>
      </c>
      <c r="G90" s="171"/>
      <c r="H90" s="112" t="str">
        <f t="shared" ref="H90:H152" si="1">"("&amp;$A90&amp;", "&amp;$B90&amp;"]"</f>
        <v>(0, 1]</v>
      </c>
      <c r="I90" s="113">
        <v>0</v>
      </c>
      <c r="J90" s="110">
        <v>0</v>
      </c>
      <c r="K90" s="110">
        <v>0</v>
      </c>
      <c r="L90" s="146">
        <v>0</v>
      </c>
      <c r="M90" s="110">
        <v>0</v>
      </c>
      <c r="N90" s="110">
        <v>0</v>
      </c>
      <c r="O90" s="95">
        <v>0</v>
      </c>
      <c r="P90" s="110">
        <v>0</v>
      </c>
      <c r="Q90" s="110">
        <v>0</v>
      </c>
      <c r="R90" s="134">
        <v>0</v>
      </c>
    </row>
    <row r="91" spans="1:18">
      <c r="A91" s="109">
        <v>1</v>
      </c>
      <c r="B91" s="109">
        <v>2</v>
      </c>
      <c r="C91" s="145">
        <v>301</v>
      </c>
      <c r="D91" s="145">
        <v>48160</v>
      </c>
      <c r="E91" s="110">
        <v>7.9461876778652476E-4</v>
      </c>
      <c r="F91" s="144">
        <v>1.6</v>
      </c>
      <c r="G91" s="171"/>
      <c r="H91" s="112" t="str">
        <f t="shared" si="1"/>
        <v>(1, 2]</v>
      </c>
      <c r="I91" s="113">
        <v>0</v>
      </c>
      <c r="J91" s="110">
        <v>0</v>
      </c>
      <c r="K91" s="110">
        <v>0</v>
      </c>
      <c r="L91" s="146">
        <v>0</v>
      </c>
      <c r="M91" s="110">
        <v>0</v>
      </c>
      <c r="N91" s="110">
        <v>0</v>
      </c>
      <c r="O91" s="95">
        <v>0</v>
      </c>
      <c r="P91" s="110">
        <v>0</v>
      </c>
      <c r="Q91" s="110">
        <v>0</v>
      </c>
      <c r="R91" s="134">
        <v>0</v>
      </c>
    </row>
    <row r="92" spans="1:18">
      <c r="A92" s="109">
        <v>2</v>
      </c>
      <c r="B92" s="109">
        <v>3</v>
      </c>
      <c r="C92" s="145">
        <v>471</v>
      </c>
      <c r="D92" s="145">
        <v>120465</v>
      </c>
      <c r="E92" s="110">
        <v>1.2434067761709407E-3</v>
      </c>
      <c r="F92" s="144">
        <v>2.5576433121019106</v>
      </c>
      <c r="G92" s="171"/>
      <c r="H92" s="112" t="str">
        <f t="shared" si="1"/>
        <v>(2, 3]</v>
      </c>
      <c r="I92" s="113">
        <v>0</v>
      </c>
      <c r="J92" s="110">
        <v>0</v>
      </c>
      <c r="K92" s="110">
        <v>0</v>
      </c>
      <c r="L92" s="146">
        <v>0</v>
      </c>
      <c r="M92" s="110">
        <v>0</v>
      </c>
      <c r="N92" s="110">
        <v>0</v>
      </c>
      <c r="O92" s="95">
        <v>0</v>
      </c>
      <c r="P92" s="110">
        <v>0</v>
      </c>
      <c r="Q92" s="110">
        <v>0</v>
      </c>
      <c r="R92" s="134">
        <v>0</v>
      </c>
    </row>
    <row r="93" spans="1:18">
      <c r="A93" s="109">
        <v>3</v>
      </c>
      <c r="B93" s="109">
        <v>4</v>
      </c>
      <c r="C93" s="145">
        <v>536</v>
      </c>
      <c r="D93" s="145">
        <v>190190</v>
      </c>
      <c r="E93" s="110">
        <v>1.4150021911414528E-3</v>
      </c>
      <c r="F93" s="144">
        <v>3.5483208955223882</v>
      </c>
      <c r="G93" s="171"/>
      <c r="H93" s="112" t="str">
        <f t="shared" si="1"/>
        <v>(3, 4]</v>
      </c>
      <c r="I93" s="113">
        <v>0</v>
      </c>
      <c r="J93" s="110">
        <v>0</v>
      </c>
      <c r="K93" s="110">
        <v>0</v>
      </c>
      <c r="L93" s="146">
        <v>0</v>
      </c>
      <c r="M93" s="110">
        <v>0</v>
      </c>
      <c r="N93" s="110">
        <v>0</v>
      </c>
      <c r="O93" s="95">
        <v>0</v>
      </c>
      <c r="P93" s="110">
        <v>0</v>
      </c>
      <c r="Q93" s="110">
        <v>0</v>
      </c>
      <c r="R93" s="134">
        <v>0</v>
      </c>
    </row>
    <row r="94" spans="1:18">
      <c r="A94" s="109">
        <v>4</v>
      </c>
      <c r="B94" s="109">
        <v>5</v>
      </c>
      <c r="C94" s="145">
        <v>505</v>
      </c>
      <c r="D94" s="145">
        <v>229835</v>
      </c>
      <c r="E94" s="110">
        <v>1.333164377847824E-3</v>
      </c>
      <c r="F94" s="144">
        <v>4.551188118811881</v>
      </c>
      <c r="G94" s="171"/>
      <c r="H94" s="112" t="str">
        <f t="shared" si="1"/>
        <v>(4, 5]</v>
      </c>
      <c r="I94" s="113">
        <v>0</v>
      </c>
      <c r="J94" s="110">
        <v>0</v>
      </c>
      <c r="K94" s="110">
        <v>0</v>
      </c>
      <c r="L94" s="146">
        <v>0</v>
      </c>
      <c r="M94" s="110">
        <v>0</v>
      </c>
      <c r="N94" s="110">
        <v>0</v>
      </c>
      <c r="O94" s="95">
        <v>0</v>
      </c>
      <c r="P94" s="110">
        <v>0</v>
      </c>
      <c r="Q94" s="110">
        <v>0</v>
      </c>
      <c r="R94" s="134">
        <v>0</v>
      </c>
    </row>
    <row r="95" spans="1:18">
      <c r="A95" s="109">
        <v>5</v>
      </c>
      <c r="B95" s="109">
        <v>6</v>
      </c>
      <c r="C95" s="145">
        <v>548</v>
      </c>
      <c r="D95" s="145">
        <v>301735</v>
      </c>
      <c r="E95" s="110">
        <v>1.4466813446744704E-3</v>
      </c>
      <c r="F95" s="144">
        <v>5.5061131386861311</v>
      </c>
      <c r="G95" s="171"/>
      <c r="H95" s="112" t="str">
        <f t="shared" si="1"/>
        <v>(5, 6]</v>
      </c>
      <c r="I95" s="113">
        <v>0</v>
      </c>
      <c r="J95" s="110">
        <v>0</v>
      </c>
      <c r="K95" s="110">
        <v>0</v>
      </c>
      <c r="L95" s="146">
        <v>0</v>
      </c>
      <c r="M95" s="110">
        <v>0</v>
      </c>
      <c r="N95" s="110">
        <v>0</v>
      </c>
      <c r="O95" s="95">
        <v>0</v>
      </c>
      <c r="P95" s="110">
        <v>0</v>
      </c>
      <c r="Q95" s="110">
        <v>0</v>
      </c>
      <c r="R95" s="134">
        <v>0</v>
      </c>
    </row>
    <row r="96" spans="1:18">
      <c r="A96" s="109">
        <v>6</v>
      </c>
      <c r="B96" s="109">
        <v>7</v>
      </c>
      <c r="C96" s="145">
        <v>573</v>
      </c>
      <c r="D96" s="145">
        <v>374860</v>
      </c>
      <c r="E96" s="110">
        <v>1.5126795812015904E-3</v>
      </c>
      <c r="F96" s="144">
        <v>6.5420593368237352</v>
      </c>
      <c r="G96" s="171"/>
      <c r="H96" s="112" t="str">
        <f t="shared" si="1"/>
        <v>(6, 7]</v>
      </c>
      <c r="I96" s="113">
        <v>0</v>
      </c>
      <c r="J96" s="110">
        <v>0</v>
      </c>
      <c r="K96" s="110">
        <v>0</v>
      </c>
      <c r="L96" s="146">
        <v>0</v>
      </c>
      <c r="M96" s="110">
        <v>0</v>
      </c>
      <c r="N96" s="110">
        <v>0</v>
      </c>
      <c r="O96" s="95">
        <v>0</v>
      </c>
      <c r="P96" s="110">
        <v>0</v>
      </c>
      <c r="Q96" s="110">
        <v>0</v>
      </c>
      <c r="R96" s="134">
        <v>0</v>
      </c>
    </row>
    <row r="97" spans="1:18">
      <c r="A97" s="109">
        <v>7</v>
      </c>
      <c r="B97" s="109">
        <v>8</v>
      </c>
      <c r="C97" s="145">
        <v>580</v>
      </c>
      <c r="D97" s="145">
        <v>436280</v>
      </c>
      <c r="E97" s="110">
        <v>1.5311590874291839E-3</v>
      </c>
      <c r="F97" s="144">
        <v>7.5220689655172421</v>
      </c>
      <c r="G97" s="171"/>
      <c r="H97" s="112" t="str">
        <f t="shared" si="1"/>
        <v>(7, 8]</v>
      </c>
      <c r="I97" s="113">
        <v>0</v>
      </c>
      <c r="J97" s="110">
        <v>0</v>
      </c>
      <c r="K97" s="110">
        <v>0</v>
      </c>
      <c r="L97" s="146">
        <v>0</v>
      </c>
      <c r="M97" s="110">
        <v>0</v>
      </c>
      <c r="N97" s="110">
        <v>0</v>
      </c>
      <c r="O97" s="95">
        <v>0</v>
      </c>
      <c r="P97" s="110">
        <v>0</v>
      </c>
      <c r="Q97" s="110">
        <v>0</v>
      </c>
      <c r="R97" s="134">
        <v>0</v>
      </c>
    </row>
    <row r="98" spans="1:18">
      <c r="A98" s="109">
        <v>8</v>
      </c>
      <c r="B98" s="109">
        <v>9</v>
      </c>
      <c r="C98" s="145">
        <v>609</v>
      </c>
      <c r="D98" s="145">
        <v>520405</v>
      </c>
      <c r="E98" s="110">
        <v>1.6077170418006431E-3</v>
      </c>
      <c r="F98" s="144">
        <v>8.545238095238096</v>
      </c>
      <c r="G98" s="171"/>
      <c r="H98" s="112" t="str">
        <f t="shared" si="1"/>
        <v>(8, 9]</v>
      </c>
      <c r="I98" s="113">
        <v>0</v>
      </c>
      <c r="J98" s="110">
        <v>0</v>
      </c>
      <c r="K98" s="110">
        <v>0</v>
      </c>
      <c r="L98" s="146">
        <v>0</v>
      </c>
      <c r="M98" s="110">
        <v>0</v>
      </c>
      <c r="N98" s="110">
        <v>0</v>
      </c>
      <c r="O98" s="95">
        <v>0</v>
      </c>
      <c r="P98" s="110">
        <v>0</v>
      </c>
      <c r="Q98" s="110">
        <v>0</v>
      </c>
      <c r="R98" s="134">
        <v>0</v>
      </c>
    </row>
    <row r="99" spans="1:18">
      <c r="A99" s="109">
        <v>9</v>
      </c>
      <c r="B99" s="109">
        <v>10</v>
      </c>
      <c r="C99" s="145">
        <v>581</v>
      </c>
      <c r="D99" s="145">
        <v>554625</v>
      </c>
      <c r="E99" s="110">
        <v>1.5337990168902687E-3</v>
      </c>
      <c r="F99" s="144">
        <v>9.5460413080895012</v>
      </c>
      <c r="G99" s="171"/>
      <c r="H99" s="112" t="str">
        <f t="shared" si="1"/>
        <v>(9, 10]</v>
      </c>
      <c r="I99" s="113">
        <v>0</v>
      </c>
      <c r="J99" s="110">
        <v>0</v>
      </c>
      <c r="K99" s="110">
        <v>0</v>
      </c>
      <c r="L99" s="146">
        <v>0</v>
      </c>
      <c r="M99" s="110">
        <v>0</v>
      </c>
      <c r="N99" s="110">
        <v>0</v>
      </c>
      <c r="O99" s="95">
        <v>0</v>
      </c>
      <c r="P99" s="110">
        <v>0</v>
      </c>
      <c r="Q99" s="110">
        <v>0</v>
      </c>
      <c r="R99" s="134">
        <v>0</v>
      </c>
    </row>
    <row r="100" spans="1:18">
      <c r="A100" s="109">
        <v>10</v>
      </c>
      <c r="B100" s="109">
        <v>15</v>
      </c>
      <c r="C100" s="145">
        <v>3152</v>
      </c>
      <c r="D100" s="145">
        <v>3964935</v>
      </c>
      <c r="E100" s="110">
        <v>8.3210576613392886E-3</v>
      </c>
      <c r="F100" s="144">
        <v>12.579108502538071</v>
      </c>
      <c r="G100" s="172"/>
      <c r="H100" s="112" t="str">
        <f t="shared" si="1"/>
        <v>(10, 15]</v>
      </c>
      <c r="I100" s="113">
        <v>0</v>
      </c>
      <c r="J100" s="110">
        <v>0</v>
      </c>
      <c r="K100" s="110">
        <v>0</v>
      </c>
      <c r="L100" s="146">
        <v>0</v>
      </c>
      <c r="M100" s="110">
        <v>0</v>
      </c>
      <c r="N100" s="110">
        <v>0</v>
      </c>
      <c r="O100" s="95">
        <v>0</v>
      </c>
      <c r="P100" s="110">
        <v>0</v>
      </c>
      <c r="Q100" s="110">
        <v>0</v>
      </c>
      <c r="R100" s="134">
        <v>0</v>
      </c>
    </row>
    <row r="101" spans="1:18">
      <c r="A101" s="109">
        <v>15</v>
      </c>
      <c r="B101" s="109">
        <v>20</v>
      </c>
      <c r="C101" s="145">
        <v>3259</v>
      </c>
      <c r="D101" s="145">
        <v>5704375</v>
      </c>
      <c r="E101" s="110">
        <v>8.6035301136753624E-3</v>
      </c>
      <c r="F101" s="144">
        <v>17.503451979134706</v>
      </c>
      <c r="G101" s="172"/>
      <c r="H101" s="112" t="str">
        <f t="shared" si="1"/>
        <v>(15, 20]</v>
      </c>
      <c r="I101" s="113">
        <v>0</v>
      </c>
      <c r="J101" s="110">
        <v>0</v>
      </c>
      <c r="K101" s="110">
        <v>0</v>
      </c>
      <c r="L101" s="146">
        <v>0</v>
      </c>
      <c r="M101" s="110">
        <v>0</v>
      </c>
      <c r="N101" s="110">
        <v>0</v>
      </c>
      <c r="O101" s="95">
        <v>0</v>
      </c>
      <c r="P101" s="110">
        <v>0</v>
      </c>
      <c r="Q101" s="110">
        <v>0</v>
      </c>
      <c r="R101" s="134">
        <v>0</v>
      </c>
    </row>
    <row r="102" spans="1:18">
      <c r="A102" s="109">
        <v>20</v>
      </c>
      <c r="B102" s="109">
        <v>25</v>
      </c>
      <c r="C102" s="145">
        <v>3264</v>
      </c>
      <c r="D102" s="145">
        <v>7354580</v>
      </c>
      <c r="E102" s="110">
        <v>8.6167297609807871E-3</v>
      </c>
      <c r="F102" s="144">
        <v>22.532414215686277</v>
      </c>
      <c r="G102" s="172"/>
      <c r="H102" s="112" t="str">
        <f t="shared" si="1"/>
        <v>(20, 25]</v>
      </c>
      <c r="I102" s="113">
        <v>0</v>
      </c>
      <c r="J102" s="110">
        <v>0</v>
      </c>
      <c r="K102" s="110">
        <v>0</v>
      </c>
      <c r="L102" s="146">
        <v>0</v>
      </c>
      <c r="M102" s="110">
        <v>0</v>
      </c>
      <c r="N102" s="110">
        <v>0</v>
      </c>
      <c r="O102" s="95">
        <v>0</v>
      </c>
      <c r="P102" s="110">
        <v>0</v>
      </c>
      <c r="Q102" s="110">
        <v>0</v>
      </c>
      <c r="R102" s="134">
        <v>0</v>
      </c>
    </row>
    <row r="103" spans="1:18">
      <c r="A103" s="109">
        <v>25</v>
      </c>
      <c r="B103" s="109">
        <v>30</v>
      </c>
      <c r="C103" s="145">
        <v>3263</v>
      </c>
      <c r="D103" s="145">
        <v>8983480</v>
      </c>
      <c r="E103" s="110">
        <v>8.6140898315197022E-3</v>
      </c>
      <c r="F103" s="144">
        <v>27.53135151700889</v>
      </c>
      <c r="G103" s="172"/>
      <c r="H103" s="112" t="str">
        <f t="shared" si="1"/>
        <v>(25, 30]</v>
      </c>
      <c r="I103" s="113">
        <v>0</v>
      </c>
      <c r="J103" s="110">
        <v>0</v>
      </c>
      <c r="K103" s="110">
        <v>0</v>
      </c>
      <c r="L103" s="146">
        <v>0</v>
      </c>
      <c r="M103" s="110">
        <v>0</v>
      </c>
      <c r="N103" s="110">
        <v>0</v>
      </c>
      <c r="O103" s="95">
        <v>0</v>
      </c>
      <c r="P103" s="110">
        <v>0</v>
      </c>
      <c r="Q103" s="110">
        <v>0</v>
      </c>
      <c r="R103" s="134">
        <v>0</v>
      </c>
    </row>
    <row r="104" spans="1:18">
      <c r="A104" s="109">
        <v>30</v>
      </c>
      <c r="B104" s="109">
        <v>35</v>
      </c>
      <c r="C104" s="145">
        <v>3326</v>
      </c>
      <c r="D104" s="145">
        <v>10800495</v>
      </c>
      <c r="E104" s="110">
        <v>8.7804053875680434E-3</v>
      </c>
      <c r="F104" s="144">
        <v>32.472925435959112</v>
      </c>
      <c r="G104" s="172"/>
      <c r="H104" s="112" t="str">
        <f t="shared" si="1"/>
        <v>(30, 35]</v>
      </c>
      <c r="I104" s="113">
        <v>0</v>
      </c>
      <c r="J104" s="110">
        <v>0</v>
      </c>
      <c r="K104" s="110">
        <v>0</v>
      </c>
      <c r="L104" s="146">
        <v>0</v>
      </c>
      <c r="M104" s="110">
        <v>0</v>
      </c>
      <c r="N104" s="110">
        <v>0</v>
      </c>
      <c r="O104" s="95">
        <v>0</v>
      </c>
      <c r="P104" s="110">
        <v>0</v>
      </c>
      <c r="Q104" s="110">
        <v>0</v>
      </c>
      <c r="R104" s="134">
        <v>0</v>
      </c>
    </row>
    <row r="105" spans="1:18">
      <c r="A105" s="109">
        <v>35</v>
      </c>
      <c r="B105" s="109">
        <v>40</v>
      </c>
      <c r="C105" s="145">
        <v>3241</v>
      </c>
      <c r="D105" s="145">
        <v>12173430</v>
      </c>
      <c r="E105" s="110">
        <v>8.5560113833758368E-3</v>
      </c>
      <c r="F105" s="144">
        <v>37.560721999382906</v>
      </c>
      <c r="G105" s="172"/>
      <c r="H105" s="112" t="str">
        <f t="shared" si="1"/>
        <v>(35, 40]</v>
      </c>
      <c r="I105" s="113">
        <v>0</v>
      </c>
      <c r="J105" s="110">
        <v>0</v>
      </c>
      <c r="K105" s="110">
        <v>0</v>
      </c>
      <c r="L105" s="146">
        <v>0</v>
      </c>
      <c r="M105" s="110">
        <v>0</v>
      </c>
      <c r="N105" s="110">
        <v>0</v>
      </c>
      <c r="O105" s="95">
        <v>0</v>
      </c>
      <c r="P105" s="110">
        <v>0</v>
      </c>
      <c r="Q105" s="110">
        <v>0</v>
      </c>
      <c r="R105" s="134">
        <v>0</v>
      </c>
    </row>
    <row r="106" spans="1:18">
      <c r="A106" s="109">
        <v>40</v>
      </c>
      <c r="B106" s="109">
        <v>45</v>
      </c>
      <c r="C106" s="145">
        <v>3205</v>
      </c>
      <c r="D106" s="145">
        <v>13634985</v>
      </c>
      <c r="E106" s="110">
        <v>8.4609739227767839E-3</v>
      </c>
      <c r="F106" s="144">
        <v>42.542854914196568</v>
      </c>
      <c r="G106" s="172"/>
      <c r="H106" s="112" t="str">
        <f t="shared" si="1"/>
        <v>(40, 45]</v>
      </c>
      <c r="I106" s="113">
        <v>0</v>
      </c>
      <c r="J106" s="110">
        <v>0</v>
      </c>
      <c r="K106" s="110">
        <v>0</v>
      </c>
      <c r="L106" s="146">
        <v>0</v>
      </c>
      <c r="M106" s="110">
        <v>0</v>
      </c>
      <c r="N106" s="110">
        <v>0</v>
      </c>
      <c r="O106" s="95">
        <v>0</v>
      </c>
      <c r="P106" s="110">
        <v>0</v>
      </c>
      <c r="Q106" s="110">
        <v>0</v>
      </c>
      <c r="R106" s="134">
        <v>0</v>
      </c>
    </row>
    <row r="107" spans="1:18">
      <c r="A107" s="109">
        <v>45</v>
      </c>
      <c r="B107" s="109">
        <v>50</v>
      </c>
      <c r="C107" s="145">
        <v>3320</v>
      </c>
      <c r="D107" s="145">
        <v>15777005</v>
      </c>
      <c r="E107" s="110">
        <v>8.7645658108015355E-3</v>
      </c>
      <c r="F107" s="144">
        <v>47.521099397590362</v>
      </c>
      <c r="G107" s="172"/>
      <c r="H107" s="112" t="str">
        <f t="shared" si="1"/>
        <v>(45, 50]</v>
      </c>
      <c r="I107" s="113">
        <v>0</v>
      </c>
      <c r="J107" s="110">
        <v>0</v>
      </c>
      <c r="K107" s="110">
        <v>0</v>
      </c>
      <c r="L107" s="146">
        <v>0</v>
      </c>
      <c r="M107" s="110">
        <v>0</v>
      </c>
      <c r="N107" s="110">
        <v>0</v>
      </c>
      <c r="O107" s="95">
        <v>0</v>
      </c>
      <c r="P107" s="110">
        <v>0</v>
      </c>
      <c r="Q107" s="110">
        <v>0</v>
      </c>
      <c r="R107" s="134">
        <v>0</v>
      </c>
    </row>
    <row r="108" spans="1:18">
      <c r="A108" s="109">
        <v>50</v>
      </c>
      <c r="B108" s="109">
        <v>60</v>
      </c>
      <c r="C108" s="145">
        <v>6277</v>
      </c>
      <c r="D108" s="145">
        <v>34508720</v>
      </c>
      <c r="E108" s="110">
        <v>1.6570837227229289E-2</v>
      </c>
      <c r="F108" s="144">
        <v>54.976453719929907</v>
      </c>
      <c r="G108" s="172"/>
      <c r="H108" s="112" t="str">
        <f t="shared" si="1"/>
        <v>(50, 60]</v>
      </c>
      <c r="I108" s="113">
        <v>0.53</v>
      </c>
      <c r="J108" s="110">
        <v>8.7825437304315229E-3</v>
      </c>
      <c r="K108" s="110">
        <v>1.944276210758019E-2</v>
      </c>
      <c r="L108" s="147">
        <f>INT($B$2-SUM(_xlfn.ANCHORARRAY(L109)))</f>
        <v>557069786</v>
      </c>
      <c r="M108" s="110">
        <v>0.55706978600000001</v>
      </c>
      <c r="N108" s="110">
        <v>30.625721308800259</v>
      </c>
      <c r="O108" s="95">
        <v>0.5</v>
      </c>
      <c r="P108" s="110">
        <v>0.55706978600000001</v>
      </c>
      <c r="Q108" s="110">
        <v>0.21618924449999999</v>
      </c>
      <c r="R108" s="134">
        <v>0.39</v>
      </c>
    </row>
    <row r="109" spans="1:18">
      <c r="A109" s="109">
        <v>60</v>
      </c>
      <c r="B109" s="109">
        <v>70</v>
      </c>
      <c r="C109" s="145">
        <v>6148</v>
      </c>
      <c r="D109" s="145">
        <v>39960920</v>
      </c>
      <c r="E109" s="110">
        <v>1.623028632674935E-2</v>
      </c>
      <c r="F109" s="144">
        <v>64.998243331164602</v>
      </c>
      <c r="G109" s="172"/>
      <c r="H109" s="112" t="str">
        <f t="shared" si="1"/>
        <v>(60, 70]</v>
      </c>
      <c r="I109" s="113">
        <v>5.87</v>
      </c>
      <c r="J109" s="110">
        <v>9.5271780738018688E-2</v>
      </c>
      <c r="K109" s="110">
        <v>0.21091230801805808</v>
      </c>
      <c r="L109" s="135" cm="1">
        <f t="array" ref="L109:L152">INT(J109:J152*$B$2)</f>
        <v>95271780</v>
      </c>
      <c r="M109" s="110">
        <v>9.527178E-2</v>
      </c>
      <c r="N109" s="110">
        <v>6.1924983390331807</v>
      </c>
      <c r="O109" s="95">
        <v>5.58</v>
      </c>
      <c r="P109" s="110">
        <v>9.527178E-2</v>
      </c>
      <c r="Q109" s="110">
        <v>0.20893799999999996</v>
      </c>
      <c r="R109" s="134">
        <v>2.19</v>
      </c>
    </row>
    <row r="110" spans="1:18">
      <c r="A110" s="109">
        <v>70</v>
      </c>
      <c r="B110" s="109">
        <v>80</v>
      </c>
      <c r="C110" s="145">
        <v>5898</v>
      </c>
      <c r="D110" s="145">
        <v>44213710</v>
      </c>
      <c r="E110" s="110">
        <v>1.5570303961478149E-2</v>
      </c>
      <c r="F110" s="144">
        <v>74.9639030179722</v>
      </c>
      <c r="G110" s="172"/>
      <c r="H110" s="112" t="str">
        <f t="shared" si="1"/>
        <v>(70, 80]</v>
      </c>
      <c r="I110" s="113">
        <v>5.88</v>
      </c>
      <c r="J110" s="110">
        <v>9.1553387293491523E-2</v>
      </c>
      <c r="K110" s="110">
        <v>0.20268054266813762</v>
      </c>
      <c r="L110" s="135">
        <v>91553387</v>
      </c>
      <c r="M110" s="110">
        <v>9.1553387E-2</v>
      </c>
      <c r="N110" s="110">
        <v>6.8631992240348767</v>
      </c>
      <c r="O110" s="95">
        <v>5.59</v>
      </c>
      <c r="P110" s="110">
        <v>9.1553387E-2</v>
      </c>
      <c r="Q110" s="110">
        <v>0.173855605</v>
      </c>
      <c r="R110" s="134">
        <v>1.9</v>
      </c>
    </row>
    <row r="111" spans="1:18">
      <c r="A111" s="109">
        <v>80</v>
      </c>
      <c r="B111" s="109">
        <v>90</v>
      </c>
      <c r="C111" s="145">
        <v>5688</v>
      </c>
      <c r="D111" s="145">
        <v>48339005</v>
      </c>
      <c r="E111" s="110">
        <v>1.5015918774650342E-2</v>
      </c>
      <c r="F111" s="144">
        <v>84.984186005625872</v>
      </c>
      <c r="G111" s="172"/>
      <c r="H111" s="112" t="str">
        <f t="shared" si="1"/>
        <v>(80, 90]</v>
      </c>
      <c r="I111" s="113">
        <v>5.81</v>
      </c>
      <c r="J111" s="110">
        <v>8.724248808071848E-2</v>
      </c>
      <c r="K111" s="110">
        <v>0.19313709028847234</v>
      </c>
      <c r="L111" s="135">
        <v>87242488</v>
      </c>
      <c r="M111" s="110">
        <v>8.7242488000000007E-2</v>
      </c>
      <c r="N111" s="110">
        <v>7.4142318277855841</v>
      </c>
      <c r="O111" s="95">
        <v>5.52</v>
      </c>
      <c r="P111" s="110">
        <v>8.7242488000000007E-2</v>
      </c>
      <c r="Q111" s="110">
        <v>0.14727315050000001</v>
      </c>
      <c r="R111" s="134">
        <v>1.69</v>
      </c>
    </row>
    <row r="112" spans="1:18">
      <c r="A112" s="109">
        <v>90</v>
      </c>
      <c r="B112" s="109">
        <v>100</v>
      </c>
      <c r="C112" s="145">
        <v>5379</v>
      </c>
      <c r="D112" s="145">
        <v>51105150</v>
      </c>
      <c r="E112" s="110">
        <v>1.4200180571175138E-2</v>
      </c>
      <c r="F112" s="144">
        <v>95.008644729503629</v>
      </c>
      <c r="G112" s="172"/>
      <c r="H112" s="112" t="str">
        <f t="shared" si="1"/>
        <v>(90, 100]</v>
      </c>
      <c r="I112" s="113">
        <v>6.04</v>
      </c>
      <c r="J112" s="110">
        <v>8.5769090649897836E-2</v>
      </c>
      <c r="K112" s="110">
        <v>0.18987528862637484</v>
      </c>
      <c r="L112" s="135">
        <v>85769090</v>
      </c>
      <c r="M112" s="110">
        <v>8.5769090000000006E-2</v>
      </c>
      <c r="N112" s="110">
        <v>8.1488050005828239</v>
      </c>
      <c r="O112" s="95">
        <v>5.74</v>
      </c>
      <c r="P112" s="110">
        <v>8.5769090000000006E-2</v>
      </c>
      <c r="Q112" s="110">
        <v>0.133155</v>
      </c>
      <c r="R112" s="134">
        <v>1.55</v>
      </c>
    </row>
    <row r="113" spans="1:18">
      <c r="A113" s="109">
        <v>100</v>
      </c>
      <c r="B113" s="109">
        <v>120</v>
      </c>
      <c r="C113" s="145">
        <v>10388</v>
      </c>
      <c r="D113" s="145">
        <v>114099530</v>
      </c>
      <c r="E113" s="110">
        <v>2.7423587241748901E-2</v>
      </c>
      <c r="F113" s="144">
        <v>109.83782248748555</v>
      </c>
      <c r="G113" s="172"/>
      <c r="H113" s="112" t="str">
        <f t="shared" si="1"/>
        <v>(100, 120]</v>
      </c>
      <c r="I113" s="113">
        <v>3.03</v>
      </c>
      <c r="J113" s="110">
        <v>8.3093469342499171E-2</v>
      </c>
      <c r="K113" s="110">
        <v>0.18395200829137684</v>
      </c>
      <c r="L113" s="135">
        <v>83093469</v>
      </c>
      <c r="M113" s="110">
        <v>8.3093469000000003E-2</v>
      </c>
      <c r="N113" s="110">
        <v>9.1268056978913847</v>
      </c>
      <c r="O113" s="95">
        <v>2.88</v>
      </c>
      <c r="P113" s="110">
        <v>8.3093469000000003E-2</v>
      </c>
      <c r="Q113" s="110">
        <v>0.12058899999999999</v>
      </c>
      <c r="R113" s="134">
        <v>1.45</v>
      </c>
    </row>
    <row r="114" spans="1:18">
      <c r="A114" s="109">
        <v>120</v>
      </c>
      <c r="B114" s="109">
        <v>140</v>
      </c>
      <c r="C114" s="145">
        <v>9735</v>
      </c>
      <c r="D114" s="145">
        <v>126569110</v>
      </c>
      <c r="E114" s="110">
        <v>2.5699713303660526E-2</v>
      </c>
      <c r="F114" s="144">
        <v>130.01449409347714</v>
      </c>
      <c r="G114" s="172"/>
      <c r="H114" s="112" t="str">
        <f t="shared" si="1"/>
        <v>(120, 140]</v>
      </c>
      <c r="I114" s="113">
        <v>0</v>
      </c>
      <c r="J114" s="110">
        <v>0</v>
      </c>
      <c r="K114" s="110">
        <v>0</v>
      </c>
      <c r="L114" s="135">
        <v>0</v>
      </c>
      <c r="M114" s="110">
        <v>0</v>
      </c>
      <c r="N114" s="110">
        <v>0</v>
      </c>
      <c r="O114" s="95">
        <v>0</v>
      </c>
      <c r="P114" s="110">
        <v>0</v>
      </c>
      <c r="Q114" s="110">
        <v>0</v>
      </c>
      <c r="R114" s="134">
        <v>0</v>
      </c>
    </row>
    <row r="115" spans="1:18">
      <c r="A115" s="109">
        <v>140</v>
      </c>
      <c r="B115" s="109">
        <v>160</v>
      </c>
      <c r="C115" s="145">
        <v>8853</v>
      </c>
      <c r="D115" s="145">
        <v>132716855</v>
      </c>
      <c r="E115" s="110">
        <v>2.3371295518983731E-2</v>
      </c>
      <c r="F115" s="144">
        <v>149.91173048684061</v>
      </c>
      <c r="G115" s="172"/>
      <c r="H115" s="112" t="str">
        <f t="shared" si="1"/>
        <v>(140, 160]</v>
      </c>
      <c r="I115" s="113">
        <v>0</v>
      </c>
      <c r="J115" s="110">
        <v>0</v>
      </c>
      <c r="K115" s="110">
        <v>0</v>
      </c>
      <c r="L115" s="135">
        <v>0</v>
      </c>
      <c r="M115" s="110">
        <v>0</v>
      </c>
      <c r="N115" s="110">
        <v>0</v>
      </c>
      <c r="O115" s="95">
        <v>0</v>
      </c>
      <c r="P115" s="110">
        <v>0</v>
      </c>
      <c r="Q115" s="110">
        <v>0</v>
      </c>
      <c r="R115" s="134">
        <v>0</v>
      </c>
    </row>
    <row r="116" spans="1:18">
      <c r="A116" s="109">
        <v>160</v>
      </c>
      <c r="B116" s="109">
        <v>180</v>
      </c>
      <c r="C116" s="145">
        <v>8393</v>
      </c>
      <c r="D116" s="145">
        <v>142623530</v>
      </c>
      <c r="E116" s="110">
        <v>2.2156927966884725E-2</v>
      </c>
      <c r="F116" s="144">
        <v>169.93152627189323</v>
      </c>
      <c r="G116" s="172"/>
      <c r="H116" s="112" t="str">
        <f t="shared" si="1"/>
        <v>(160, 180]</v>
      </c>
      <c r="I116" s="113">
        <v>0</v>
      </c>
      <c r="J116" s="110">
        <v>0</v>
      </c>
      <c r="K116" s="110">
        <v>0</v>
      </c>
      <c r="L116" s="135">
        <v>0</v>
      </c>
      <c r="M116" s="110">
        <v>0</v>
      </c>
      <c r="N116" s="110">
        <v>0</v>
      </c>
      <c r="O116" s="95">
        <v>0</v>
      </c>
      <c r="P116" s="110">
        <v>0</v>
      </c>
      <c r="Q116" s="110">
        <v>0</v>
      </c>
      <c r="R116" s="134">
        <v>0</v>
      </c>
    </row>
    <row r="117" spans="1:18">
      <c r="A117" s="109">
        <v>180</v>
      </c>
      <c r="B117" s="109">
        <v>200</v>
      </c>
      <c r="C117" s="145">
        <v>7947</v>
      </c>
      <c r="D117" s="145">
        <v>150994175</v>
      </c>
      <c r="E117" s="110">
        <v>2.0979519427240904E-2</v>
      </c>
      <c r="F117" s="144">
        <v>190.00147854536303</v>
      </c>
      <c r="G117" s="172"/>
      <c r="H117" s="112" t="str">
        <f t="shared" si="1"/>
        <v>(180, 200]</v>
      </c>
      <c r="I117" s="113">
        <v>0</v>
      </c>
      <c r="J117" s="110">
        <v>0</v>
      </c>
      <c r="K117" s="110">
        <v>0</v>
      </c>
      <c r="L117" s="135">
        <v>0</v>
      </c>
      <c r="M117" s="110">
        <v>0</v>
      </c>
      <c r="N117" s="110">
        <v>0</v>
      </c>
      <c r="O117" s="95">
        <v>0</v>
      </c>
      <c r="P117" s="110">
        <v>0</v>
      </c>
      <c r="Q117" s="110">
        <v>0</v>
      </c>
      <c r="R117" s="134">
        <v>0</v>
      </c>
    </row>
    <row r="118" spans="1:18">
      <c r="A118" s="109">
        <v>200</v>
      </c>
      <c r="B118" s="109">
        <v>250</v>
      </c>
      <c r="C118" s="145">
        <v>17306</v>
      </c>
      <c r="D118" s="145">
        <v>388278880</v>
      </c>
      <c r="E118" s="110">
        <v>4.5686619253533546E-2</v>
      </c>
      <c r="F118" s="144">
        <v>224.36084594938174</v>
      </c>
      <c r="G118" s="172"/>
      <c r="H118" s="112" t="str">
        <f t="shared" si="1"/>
        <v>(200, 250]</v>
      </c>
      <c r="I118" s="113">
        <v>0</v>
      </c>
      <c r="J118" s="110">
        <v>0</v>
      </c>
      <c r="K118" s="110">
        <v>0</v>
      </c>
      <c r="L118" s="135">
        <v>0</v>
      </c>
      <c r="M118" s="110">
        <v>0</v>
      </c>
      <c r="N118" s="110">
        <v>0</v>
      </c>
      <c r="O118" s="95">
        <v>0</v>
      </c>
      <c r="P118" s="110">
        <v>0</v>
      </c>
      <c r="Q118" s="110">
        <v>0</v>
      </c>
      <c r="R118" s="134">
        <v>0</v>
      </c>
    </row>
    <row r="119" spans="1:18">
      <c r="A119" s="109">
        <v>250</v>
      </c>
      <c r="B119" s="109">
        <v>300</v>
      </c>
      <c r="C119" s="145">
        <v>14943</v>
      </c>
      <c r="D119" s="145">
        <v>410224220</v>
      </c>
      <c r="E119" s="110">
        <v>3.9448465936990161E-2</v>
      </c>
      <c r="F119" s="144">
        <v>274.52601217961586</v>
      </c>
      <c r="G119" s="172"/>
      <c r="H119" s="112" t="str">
        <f t="shared" si="1"/>
        <v>(250, 300]</v>
      </c>
      <c r="I119" s="113">
        <v>0</v>
      </c>
      <c r="J119" s="110">
        <v>0</v>
      </c>
      <c r="K119" s="110">
        <v>0</v>
      </c>
      <c r="L119" s="135">
        <v>0</v>
      </c>
      <c r="M119" s="110">
        <v>0</v>
      </c>
      <c r="N119" s="110">
        <v>0</v>
      </c>
      <c r="O119" s="95">
        <v>0</v>
      </c>
      <c r="P119" s="110">
        <v>0</v>
      </c>
      <c r="Q119" s="110">
        <v>0</v>
      </c>
      <c r="R119" s="134">
        <v>0</v>
      </c>
    </row>
    <row r="120" spans="1:18">
      <c r="A120" s="109">
        <v>300</v>
      </c>
      <c r="B120" s="109">
        <v>350</v>
      </c>
      <c r="C120" s="145">
        <v>13044</v>
      </c>
      <c r="D120" s="145">
        <v>423471680</v>
      </c>
      <c r="E120" s="110">
        <v>3.4435239890390129E-2</v>
      </c>
      <c r="F120" s="144">
        <v>324.64863538791781</v>
      </c>
      <c r="G120" s="172"/>
      <c r="H120" s="112" t="str">
        <f t="shared" si="1"/>
        <v>(300, 350]</v>
      </c>
      <c r="I120" s="113">
        <v>0</v>
      </c>
      <c r="J120" s="110">
        <v>0</v>
      </c>
      <c r="K120" s="110">
        <v>0</v>
      </c>
      <c r="L120" s="135">
        <v>0</v>
      </c>
      <c r="M120" s="110">
        <v>0</v>
      </c>
      <c r="N120" s="110">
        <v>0</v>
      </c>
      <c r="O120" s="95">
        <v>0</v>
      </c>
      <c r="P120" s="110">
        <v>0</v>
      </c>
      <c r="Q120" s="110">
        <v>0</v>
      </c>
      <c r="R120" s="134">
        <v>0</v>
      </c>
    </row>
    <row r="121" spans="1:18">
      <c r="A121" s="109">
        <v>350</v>
      </c>
      <c r="B121" s="109">
        <v>400</v>
      </c>
      <c r="C121" s="145">
        <v>11423</v>
      </c>
      <c r="D121" s="145">
        <v>427800650</v>
      </c>
      <c r="E121" s="110">
        <v>3.0155914233971667E-2</v>
      </c>
      <c r="F121" s="144">
        <v>374.50814146896613</v>
      </c>
      <c r="G121" s="172"/>
      <c r="H121" s="112" t="str">
        <f t="shared" si="1"/>
        <v>(350, 400]</v>
      </c>
      <c r="I121" s="113">
        <v>0</v>
      </c>
      <c r="J121" s="110">
        <v>0</v>
      </c>
      <c r="K121" s="110">
        <v>0</v>
      </c>
      <c r="L121" s="135">
        <v>0</v>
      </c>
      <c r="M121" s="110">
        <v>0</v>
      </c>
      <c r="N121" s="110">
        <v>0</v>
      </c>
      <c r="O121" s="95">
        <v>0</v>
      </c>
      <c r="P121" s="110">
        <v>0</v>
      </c>
      <c r="Q121" s="110">
        <v>0</v>
      </c>
      <c r="R121" s="134">
        <v>0</v>
      </c>
    </row>
    <row r="122" spans="1:18">
      <c r="A122" s="109">
        <v>400</v>
      </c>
      <c r="B122" s="109">
        <v>450</v>
      </c>
      <c r="C122" s="145">
        <v>10122</v>
      </c>
      <c r="D122" s="145">
        <v>429781690</v>
      </c>
      <c r="E122" s="110">
        <v>2.6721366005100344E-2</v>
      </c>
      <c r="F122" s="144">
        <v>424.60155107686228</v>
      </c>
      <c r="G122" s="172"/>
      <c r="H122" s="112" t="str">
        <f t="shared" si="1"/>
        <v>(400, 450]</v>
      </c>
      <c r="I122" s="113">
        <v>0</v>
      </c>
      <c r="J122" s="110">
        <v>0</v>
      </c>
      <c r="K122" s="110">
        <v>0</v>
      </c>
      <c r="L122" s="135">
        <v>0</v>
      </c>
      <c r="M122" s="110">
        <v>0</v>
      </c>
      <c r="N122" s="110">
        <v>0</v>
      </c>
      <c r="O122" s="95">
        <v>0</v>
      </c>
      <c r="P122" s="110">
        <v>0</v>
      </c>
      <c r="Q122" s="110">
        <v>0</v>
      </c>
      <c r="R122" s="134">
        <v>0</v>
      </c>
    </row>
    <row r="123" spans="1:18">
      <c r="A123" s="109">
        <v>450</v>
      </c>
      <c r="B123" s="109">
        <v>500</v>
      </c>
      <c r="C123" s="145">
        <v>8972</v>
      </c>
      <c r="D123" s="145">
        <v>425749625</v>
      </c>
      <c r="E123" s="110">
        <v>2.3685447124852824E-2</v>
      </c>
      <c r="F123" s="144">
        <v>474.53145898350425</v>
      </c>
      <c r="G123" s="172"/>
      <c r="H123" s="112" t="str">
        <f t="shared" si="1"/>
        <v>(450, 500]</v>
      </c>
      <c r="I123" s="113">
        <v>0</v>
      </c>
      <c r="J123" s="110">
        <v>0</v>
      </c>
      <c r="K123" s="110">
        <v>0</v>
      </c>
      <c r="L123" s="135">
        <v>0</v>
      </c>
      <c r="M123" s="110">
        <v>0</v>
      </c>
      <c r="N123" s="110">
        <v>0</v>
      </c>
      <c r="O123" s="95">
        <v>0</v>
      </c>
      <c r="P123" s="110">
        <v>0</v>
      </c>
      <c r="Q123" s="110">
        <v>0</v>
      </c>
      <c r="R123" s="134">
        <v>0</v>
      </c>
    </row>
    <row r="124" spans="1:18">
      <c r="A124" s="109">
        <v>500</v>
      </c>
      <c r="B124" s="109">
        <v>550</v>
      </c>
      <c r="C124" s="145">
        <v>8367</v>
      </c>
      <c r="D124" s="145">
        <v>439027375</v>
      </c>
      <c r="E124" s="110">
        <v>2.208828980089652E-2</v>
      </c>
      <c r="F124" s="144">
        <v>524.71300944185487</v>
      </c>
      <c r="G124" s="172"/>
      <c r="H124" s="112" t="str">
        <f t="shared" si="1"/>
        <v>(500, 550]</v>
      </c>
      <c r="I124" s="113">
        <v>0</v>
      </c>
      <c r="J124" s="110">
        <v>0</v>
      </c>
      <c r="K124" s="110">
        <v>0</v>
      </c>
      <c r="L124" s="135">
        <v>0</v>
      </c>
      <c r="M124" s="110">
        <v>0</v>
      </c>
      <c r="N124" s="110">
        <v>0</v>
      </c>
      <c r="O124" s="95">
        <v>0</v>
      </c>
      <c r="P124" s="110">
        <v>0</v>
      </c>
      <c r="Q124" s="110">
        <v>0</v>
      </c>
      <c r="R124" s="134">
        <v>0</v>
      </c>
    </row>
    <row r="125" spans="1:18">
      <c r="A125" s="109">
        <v>550</v>
      </c>
      <c r="B125" s="109">
        <v>600</v>
      </c>
      <c r="C125" s="145">
        <v>7375</v>
      </c>
      <c r="D125" s="145">
        <v>423670440</v>
      </c>
      <c r="E125" s="110">
        <v>1.9469479775500398E-2</v>
      </c>
      <c r="F125" s="144">
        <v>574.46839322033895</v>
      </c>
      <c r="G125" s="172"/>
      <c r="H125" s="112" t="str">
        <f t="shared" si="1"/>
        <v>(550, 600]</v>
      </c>
      <c r="I125" s="113">
        <v>0</v>
      </c>
      <c r="J125" s="110">
        <v>0</v>
      </c>
      <c r="K125" s="110">
        <v>0</v>
      </c>
      <c r="L125" s="135">
        <v>0</v>
      </c>
      <c r="M125" s="110">
        <v>0</v>
      </c>
      <c r="N125" s="110">
        <v>0</v>
      </c>
      <c r="O125" s="95">
        <v>0</v>
      </c>
      <c r="P125" s="110">
        <v>0</v>
      </c>
      <c r="Q125" s="110">
        <v>0</v>
      </c>
      <c r="R125" s="134">
        <v>0</v>
      </c>
    </row>
    <row r="126" spans="1:18">
      <c r="A126" s="109">
        <v>600</v>
      </c>
      <c r="B126" s="109">
        <v>650</v>
      </c>
      <c r="C126" s="145">
        <v>6814</v>
      </c>
      <c r="D126" s="145">
        <v>425743675</v>
      </c>
      <c r="E126" s="110">
        <v>1.7988479347831828E-2</v>
      </c>
      <c r="F126" s="144">
        <v>624.80727179336657</v>
      </c>
      <c r="G126" s="172"/>
      <c r="H126" s="112" t="str">
        <f t="shared" si="1"/>
        <v>(600, 650]</v>
      </c>
      <c r="I126" s="113">
        <v>0</v>
      </c>
      <c r="J126" s="110">
        <v>0</v>
      </c>
      <c r="K126" s="110">
        <v>0</v>
      </c>
      <c r="L126" s="135">
        <v>0</v>
      </c>
      <c r="M126" s="110">
        <v>0</v>
      </c>
      <c r="N126" s="110">
        <v>0</v>
      </c>
      <c r="O126" s="95">
        <v>0</v>
      </c>
      <c r="P126" s="110">
        <v>0</v>
      </c>
      <c r="Q126" s="110">
        <v>0</v>
      </c>
      <c r="R126" s="134">
        <v>0</v>
      </c>
    </row>
    <row r="127" spans="1:18">
      <c r="A127" s="109">
        <v>650</v>
      </c>
      <c r="B127" s="109">
        <v>700</v>
      </c>
      <c r="C127" s="145">
        <v>6280</v>
      </c>
      <c r="D127" s="145">
        <v>423717865</v>
      </c>
      <c r="E127" s="110">
        <v>1.6578757015612542E-2</v>
      </c>
      <c r="F127" s="144">
        <v>674.70997611464963</v>
      </c>
      <c r="G127" s="172"/>
      <c r="H127" s="112" t="str">
        <f t="shared" si="1"/>
        <v>(650, 700]</v>
      </c>
      <c r="I127" s="113">
        <v>0</v>
      </c>
      <c r="J127" s="110">
        <v>0</v>
      </c>
      <c r="K127" s="110">
        <v>0</v>
      </c>
      <c r="L127" s="135">
        <v>0</v>
      </c>
      <c r="M127" s="110">
        <v>0</v>
      </c>
      <c r="N127" s="110">
        <v>0</v>
      </c>
      <c r="O127" s="95">
        <v>0</v>
      </c>
      <c r="P127" s="110">
        <v>0</v>
      </c>
      <c r="Q127" s="110">
        <v>0</v>
      </c>
      <c r="R127" s="134">
        <v>0</v>
      </c>
    </row>
    <row r="128" spans="1:18">
      <c r="A128" s="109">
        <v>700</v>
      </c>
      <c r="B128" s="109">
        <v>750</v>
      </c>
      <c r="C128" s="145">
        <v>5813</v>
      </c>
      <c r="D128" s="145">
        <v>421221005</v>
      </c>
      <c r="E128" s="110">
        <v>1.5345909957285941E-2</v>
      </c>
      <c r="F128" s="144">
        <v>724.6189661104421</v>
      </c>
      <c r="G128" s="171"/>
      <c r="H128" s="112" t="str">
        <f t="shared" si="1"/>
        <v>(700, 750]</v>
      </c>
      <c r="I128" s="113">
        <v>0</v>
      </c>
      <c r="J128" s="110">
        <v>0</v>
      </c>
      <c r="K128" s="110">
        <v>0</v>
      </c>
      <c r="L128" s="135">
        <v>0</v>
      </c>
      <c r="M128" s="110">
        <v>0</v>
      </c>
      <c r="N128" s="110">
        <v>0</v>
      </c>
      <c r="O128" s="95">
        <v>0</v>
      </c>
      <c r="P128" s="110">
        <v>0</v>
      </c>
      <c r="Q128" s="110">
        <v>0</v>
      </c>
      <c r="R128" s="134">
        <v>0</v>
      </c>
    </row>
    <row r="129" spans="1:18">
      <c r="A129" s="109">
        <v>750</v>
      </c>
      <c r="B129" s="109">
        <v>800</v>
      </c>
      <c r="C129" s="145">
        <v>5215</v>
      </c>
      <c r="D129" s="145">
        <v>404065895</v>
      </c>
      <c r="E129" s="110">
        <v>1.3767232139557231E-2</v>
      </c>
      <c r="F129" s="144">
        <v>774.81475551294341</v>
      </c>
      <c r="G129" s="171"/>
      <c r="H129" s="112" t="str">
        <f t="shared" si="1"/>
        <v>(750, 800]</v>
      </c>
      <c r="I129" s="113">
        <v>0</v>
      </c>
      <c r="J129" s="110">
        <v>0</v>
      </c>
      <c r="K129" s="110">
        <v>0</v>
      </c>
      <c r="L129" s="135">
        <v>0</v>
      </c>
      <c r="M129" s="110">
        <v>0</v>
      </c>
      <c r="N129" s="110">
        <v>0</v>
      </c>
      <c r="O129" s="95">
        <v>0</v>
      </c>
      <c r="P129" s="110">
        <v>0</v>
      </c>
      <c r="Q129" s="110">
        <v>0</v>
      </c>
      <c r="R129" s="134">
        <v>0</v>
      </c>
    </row>
    <row r="130" spans="1:18">
      <c r="A130" s="109">
        <v>800</v>
      </c>
      <c r="B130" s="109">
        <v>850</v>
      </c>
      <c r="C130" s="145">
        <v>4988</v>
      </c>
      <c r="D130" s="145">
        <v>411220400</v>
      </c>
      <c r="E130" s="110">
        <v>1.3167968151890981E-2</v>
      </c>
      <c r="F130" s="144">
        <v>824.41940657578186</v>
      </c>
      <c r="G130" s="171"/>
      <c r="H130" s="112" t="str">
        <f t="shared" si="1"/>
        <v>(800, 850]</v>
      </c>
      <c r="I130" s="113">
        <v>0</v>
      </c>
      <c r="J130" s="110">
        <v>0</v>
      </c>
      <c r="K130" s="110">
        <v>0</v>
      </c>
      <c r="L130" s="135">
        <v>0</v>
      </c>
      <c r="M130" s="110">
        <v>0</v>
      </c>
      <c r="N130" s="110">
        <v>0</v>
      </c>
      <c r="O130" s="95">
        <v>0</v>
      </c>
      <c r="P130" s="110">
        <v>0</v>
      </c>
      <c r="Q130" s="110">
        <v>0</v>
      </c>
      <c r="R130" s="134">
        <v>0</v>
      </c>
    </row>
    <row r="131" spans="1:18">
      <c r="A131" s="109">
        <v>850</v>
      </c>
      <c r="B131" s="109">
        <v>900</v>
      </c>
      <c r="C131" s="145">
        <v>4656</v>
      </c>
      <c r="D131" s="145">
        <v>407400585</v>
      </c>
      <c r="E131" s="110">
        <v>1.2291511570810827E-2</v>
      </c>
      <c r="F131" s="144">
        <v>875.00125644329887</v>
      </c>
      <c r="G131" s="171"/>
      <c r="H131" s="112" t="str">
        <f t="shared" si="1"/>
        <v>(850, 900]</v>
      </c>
      <c r="I131" s="113">
        <v>0</v>
      </c>
      <c r="J131" s="110">
        <v>0</v>
      </c>
      <c r="K131" s="110">
        <v>0</v>
      </c>
      <c r="L131" s="135">
        <v>0</v>
      </c>
      <c r="M131" s="110">
        <v>0</v>
      </c>
      <c r="N131" s="110">
        <v>0</v>
      </c>
      <c r="O131" s="95">
        <v>0</v>
      </c>
      <c r="P131" s="110">
        <v>0</v>
      </c>
      <c r="Q131" s="110">
        <v>0</v>
      </c>
      <c r="R131" s="134">
        <v>0</v>
      </c>
    </row>
    <row r="132" spans="1:18">
      <c r="A132" s="109">
        <v>900</v>
      </c>
      <c r="B132" s="109">
        <v>950</v>
      </c>
      <c r="C132" s="145">
        <v>4289</v>
      </c>
      <c r="D132" s="145">
        <v>396533580</v>
      </c>
      <c r="E132" s="110">
        <v>1.1322657458592707E-2</v>
      </c>
      <c r="F132" s="144">
        <v>924.53620890650507</v>
      </c>
      <c r="G132" s="171"/>
      <c r="H132" s="112" t="str">
        <f t="shared" si="1"/>
        <v>(900, 950]</v>
      </c>
      <c r="I132" s="113">
        <v>0</v>
      </c>
      <c r="J132" s="110">
        <v>0</v>
      </c>
      <c r="K132" s="110">
        <v>0</v>
      </c>
      <c r="L132" s="135">
        <v>0</v>
      </c>
      <c r="M132" s="110">
        <v>0</v>
      </c>
      <c r="N132" s="110">
        <v>0</v>
      </c>
      <c r="O132" s="95">
        <v>0</v>
      </c>
      <c r="P132" s="110">
        <v>0</v>
      </c>
      <c r="Q132" s="110">
        <v>0</v>
      </c>
      <c r="R132" s="134">
        <v>0</v>
      </c>
    </row>
    <row r="133" spans="1:18">
      <c r="A133" s="109">
        <v>950</v>
      </c>
      <c r="B133" s="109">
        <v>1000</v>
      </c>
      <c r="C133" s="145">
        <v>3997</v>
      </c>
      <c r="D133" s="145">
        <v>389460995</v>
      </c>
      <c r="E133" s="110">
        <v>1.0551798055955944E-2</v>
      </c>
      <c r="F133" s="144">
        <v>974.38327495621718</v>
      </c>
      <c r="G133" s="171"/>
      <c r="H133" s="112" t="str">
        <f t="shared" si="1"/>
        <v>(950, 1000]</v>
      </c>
      <c r="I133" s="113">
        <v>0</v>
      </c>
      <c r="J133" s="110">
        <v>0</v>
      </c>
      <c r="K133" s="110">
        <v>0</v>
      </c>
      <c r="L133" s="135">
        <v>0</v>
      </c>
      <c r="M133" s="110">
        <v>0</v>
      </c>
      <c r="N133" s="110">
        <v>0</v>
      </c>
      <c r="O133" s="95">
        <v>0</v>
      </c>
      <c r="P133" s="110">
        <v>0</v>
      </c>
      <c r="Q133" s="110">
        <v>0</v>
      </c>
      <c r="R133" s="134">
        <v>0</v>
      </c>
    </row>
    <row r="134" spans="1:18">
      <c r="A134" s="109">
        <v>1000</v>
      </c>
      <c r="B134" s="109">
        <v>2000</v>
      </c>
      <c r="C134" s="145">
        <v>49489</v>
      </c>
      <c r="D134" s="145">
        <v>7056107405</v>
      </c>
      <c r="E134" s="110">
        <v>0.13064746909962566</v>
      </c>
      <c r="F134" s="144">
        <v>1425.7930863424197</v>
      </c>
      <c r="G134" s="171"/>
      <c r="H134" s="112" t="str">
        <f t="shared" si="1"/>
        <v>(1000, 2000]</v>
      </c>
      <c r="I134" s="113">
        <v>0</v>
      </c>
      <c r="J134" s="110">
        <v>0</v>
      </c>
      <c r="K134" s="110">
        <v>0</v>
      </c>
      <c r="L134" s="135">
        <v>0</v>
      </c>
      <c r="M134" s="110">
        <v>0</v>
      </c>
      <c r="N134" s="110">
        <v>0</v>
      </c>
      <c r="O134" s="95">
        <v>0</v>
      </c>
      <c r="P134" s="110">
        <v>0</v>
      </c>
      <c r="Q134" s="110">
        <v>0</v>
      </c>
      <c r="R134" s="134">
        <v>0</v>
      </c>
    </row>
    <row r="135" spans="1:18">
      <c r="A135" s="109">
        <v>2000</v>
      </c>
      <c r="B135" s="109">
        <v>3000</v>
      </c>
      <c r="C135" s="145">
        <v>23972</v>
      </c>
      <c r="D135" s="145">
        <v>5879982440</v>
      </c>
      <c r="E135" s="110">
        <v>6.3284389041124822E-2</v>
      </c>
      <c r="F135" s="144">
        <v>2452.8543467378609</v>
      </c>
      <c r="G135" s="171"/>
      <c r="H135" s="112" t="str">
        <f t="shared" si="1"/>
        <v>(2000, 3000]</v>
      </c>
      <c r="I135" s="113">
        <v>0</v>
      </c>
      <c r="J135" s="110">
        <v>0</v>
      </c>
      <c r="K135" s="110">
        <v>0</v>
      </c>
      <c r="L135" s="135">
        <v>0</v>
      </c>
      <c r="M135" s="110">
        <v>0</v>
      </c>
      <c r="N135" s="110">
        <v>0</v>
      </c>
      <c r="O135" s="95">
        <v>0</v>
      </c>
      <c r="P135" s="110">
        <v>0</v>
      </c>
      <c r="Q135" s="110">
        <v>0</v>
      </c>
      <c r="R135" s="134">
        <v>0</v>
      </c>
    </row>
    <row r="136" spans="1:18">
      <c r="A136" s="109">
        <v>3000</v>
      </c>
      <c r="B136" s="109">
        <v>4000</v>
      </c>
      <c r="C136" s="145">
        <v>14562</v>
      </c>
      <c r="D136" s="145">
        <v>5046559445</v>
      </c>
      <c r="E136" s="110">
        <v>3.8442652812316853E-2</v>
      </c>
      <c r="F136" s="144">
        <v>3465.5675353660213</v>
      </c>
      <c r="G136" s="171"/>
      <c r="H136" s="112" t="str">
        <f t="shared" si="1"/>
        <v>(3000, 4000]</v>
      </c>
      <c r="I136" s="113">
        <v>0</v>
      </c>
      <c r="J136" s="110">
        <v>0</v>
      </c>
      <c r="K136" s="110">
        <v>0</v>
      </c>
      <c r="L136" s="135">
        <v>0</v>
      </c>
      <c r="M136" s="110">
        <v>0</v>
      </c>
      <c r="N136" s="110">
        <v>0</v>
      </c>
      <c r="O136" s="95">
        <v>0</v>
      </c>
      <c r="P136" s="110">
        <v>0</v>
      </c>
      <c r="Q136" s="110">
        <v>0</v>
      </c>
      <c r="R136" s="134">
        <v>0</v>
      </c>
    </row>
    <row r="137" spans="1:18">
      <c r="A137" s="109">
        <v>4000</v>
      </c>
      <c r="B137" s="109">
        <v>5000</v>
      </c>
      <c r="C137" s="145">
        <v>9959</v>
      </c>
      <c r="D137" s="145">
        <v>4450217475</v>
      </c>
      <c r="E137" s="110">
        <v>2.629105750294352E-2</v>
      </c>
      <c r="F137" s="144">
        <v>4468.5384827793951</v>
      </c>
      <c r="G137" s="171"/>
      <c r="H137" s="112" t="str">
        <f t="shared" si="1"/>
        <v>(4000, 5000]</v>
      </c>
      <c r="I137" s="113">
        <v>0</v>
      </c>
      <c r="J137" s="110">
        <v>0</v>
      </c>
      <c r="K137" s="110">
        <v>0</v>
      </c>
      <c r="L137" s="135">
        <v>0</v>
      </c>
      <c r="M137" s="110">
        <v>0</v>
      </c>
      <c r="N137" s="110">
        <v>0</v>
      </c>
      <c r="O137" s="95">
        <v>0</v>
      </c>
      <c r="P137" s="110">
        <v>0</v>
      </c>
      <c r="Q137" s="110">
        <v>0</v>
      </c>
      <c r="R137" s="134">
        <v>0</v>
      </c>
    </row>
    <row r="138" spans="1:18">
      <c r="A138" s="109">
        <v>5000</v>
      </c>
      <c r="B138" s="109">
        <v>6000</v>
      </c>
      <c r="C138" s="145">
        <v>7405</v>
      </c>
      <c r="D138" s="145">
        <v>4047673900</v>
      </c>
      <c r="E138" s="110">
        <v>1.9548677659332943E-2</v>
      </c>
      <c r="F138" s="144">
        <v>5466.136259284267</v>
      </c>
      <c r="G138" s="171"/>
      <c r="H138" s="112" t="str">
        <f t="shared" si="1"/>
        <v>(5000, 6000]</v>
      </c>
      <c r="I138" s="113">
        <v>0</v>
      </c>
      <c r="J138" s="110">
        <v>0</v>
      </c>
      <c r="K138" s="110">
        <v>0</v>
      </c>
      <c r="L138" s="135">
        <v>0</v>
      </c>
      <c r="M138" s="110">
        <v>0</v>
      </c>
      <c r="N138" s="110">
        <v>0</v>
      </c>
      <c r="O138" s="95">
        <v>0</v>
      </c>
      <c r="P138" s="110">
        <v>0</v>
      </c>
      <c r="Q138" s="110">
        <v>0</v>
      </c>
      <c r="R138" s="134">
        <v>0</v>
      </c>
    </row>
    <row r="139" spans="1:18">
      <c r="A139" s="109">
        <v>6000</v>
      </c>
      <c r="B139" s="109">
        <v>7000</v>
      </c>
      <c r="C139" s="145">
        <v>5572</v>
      </c>
      <c r="D139" s="145">
        <v>3613988585</v>
      </c>
      <c r="E139" s="110">
        <v>1.4709686957164505E-2</v>
      </c>
      <c r="F139" s="144">
        <v>6485.9809493898065</v>
      </c>
      <c r="G139" s="171"/>
      <c r="H139" s="112" t="str">
        <f t="shared" si="1"/>
        <v>(6000, 7000]</v>
      </c>
      <c r="I139" s="113">
        <v>0</v>
      </c>
      <c r="J139" s="110">
        <v>0</v>
      </c>
      <c r="K139" s="110">
        <v>0</v>
      </c>
      <c r="L139" s="135">
        <v>0</v>
      </c>
      <c r="M139" s="110">
        <v>0</v>
      </c>
      <c r="N139" s="110">
        <v>0</v>
      </c>
      <c r="O139" s="95">
        <v>0</v>
      </c>
      <c r="P139" s="110">
        <v>0</v>
      </c>
      <c r="Q139" s="110">
        <v>0</v>
      </c>
      <c r="R139" s="134">
        <v>0</v>
      </c>
    </row>
    <row r="140" spans="1:18">
      <c r="A140" s="109">
        <v>7000</v>
      </c>
      <c r="B140" s="109">
        <v>8000</v>
      </c>
      <c r="C140" s="145">
        <v>4562</v>
      </c>
      <c r="D140" s="145">
        <v>3417166050</v>
      </c>
      <c r="E140" s="110">
        <v>1.2043358201468856E-2</v>
      </c>
      <c r="F140" s="144">
        <v>7490.4998903989481</v>
      </c>
      <c r="G140" s="171"/>
      <c r="H140" s="112" t="str">
        <f t="shared" si="1"/>
        <v>(7000, 8000]</v>
      </c>
      <c r="I140" s="113">
        <v>0</v>
      </c>
      <c r="J140" s="110">
        <v>0</v>
      </c>
      <c r="K140" s="110">
        <v>0</v>
      </c>
      <c r="L140" s="135">
        <v>0</v>
      </c>
      <c r="M140" s="110">
        <v>0</v>
      </c>
      <c r="N140" s="110">
        <v>0</v>
      </c>
      <c r="O140" s="95">
        <v>0</v>
      </c>
      <c r="P140" s="110">
        <v>0</v>
      </c>
      <c r="Q140" s="110">
        <v>0</v>
      </c>
      <c r="R140" s="134">
        <v>0</v>
      </c>
    </row>
    <row r="141" spans="1:18">
      <c r="A141" s="109">
        <v>8000</v>
      </c>
      <c r="B141" s="109">
        <v>9000</v>
      </c>
      <c r="C141" s="145">
        <v>3436</v>
      </c>
      <c r="D141" s="145">
        <v>2911582960</v>
      </c>
      <c r="E141" s="110">
        <v>9.070797628287372E-3</v>
      </c>
      <c r="F141" s="144">
        <v>8473.7571594877754</v>
      </c>
      <c r="G141" s="171"/>
      <c r="H141" s="112" t="str">
        <f t="shared" si="1"/>
        <v>(8000, 9000]</v>
      </c>
      <c r="I141" s="113">
        <v>0</v>
      </c>
      <c r="J141" s="110">
        <v>0</v>
      </c>
      <c r="K141" s="110">
        <v>0</v>
      </c>
      <c r="L141" s="135">
        <v>0</v>
      </c>
      <c r="M141" s="110">
        <v>0</v>
      </c>
      <c r="N141" s="110">
        <v>0</v>
      </c>
      <c r="O141" s="95">
        <v>0</v>
      </c>
      <c r="P141" s="110">
        <v>0</v>
      </c>
      <c r="Q141" s="110">
        <v>0</v>
      </c>
      <c r="R141" s="134">
        <v>0</v>
      </c>
    </row>
    <row r="142" spans="1:18">
      <c r="A142" s="109">
        <v>9000</v>
      </c>
      <c r="B142" s="109">
        <v>10000</v>
      </c>
      <c r="C142" s="145">
        <v>2843</v>
      </c>
      <c r="D142" s="145">
        <v>2694399215</v>
      </c>
      <c r="E142" s="110">
        <v>7.5053194578640859E-3</v>
      </c>
      <c r="F142" s="144">
        <v>9477.309936686599</v>
      </c>
      <c r="G142" s="171"/>
      <c r="H142" s="112" t="str">
        <f t="shared" si="1"/>
        <v>(9000, 10000]</v>
      </c>
      <c r="I142" s="113">
        <v>0</v>
      </c>
      <c r="J142" s="110">
        <v>0</v>
      </c>
      <c r="K142" s="110">
        <v>0</v>
      </c>
      <c r="L142" s="135">
        <v>0</v>
      </c>
      <c r="M142" s="110">
        <v>0</v>
      </c>
      <c r="N142" s="110">
        <v>0</v>
      </c>
      <c r="O142" s="95">
        <v>0</v>
      </c>
      <c r="P142" s="110">
        <v>0</v>
      </c>
      <c r="Q142" s="110">
        <v>0</v>
      </c>
      <c r="R142" s="134">
        <v>0</v>
      </c>
    </row>
    <row r="143" spans="1:18">
      <c r="A143" s="109">
        <v>10000</v>
      </c>
      <c r="B143" s="109">
        <v>20000</v>
      </c>
      <c r="C143" s="145">
        <v>12484</v>
      </c>
      <c r="D143" s="145">
        <v>17227913720</v>
      </c>
      <c r="E143" s="110">
        <v>3.2956879392182642E-2</v>
      </c>
      <c r="F143" s="144">
        <v>13799.994969561038</v>
      </c>
      <c r="G143" s="171"/>
      <c r="H143" s="112" t="str">
        <f t="shared" si="1"/>
        <v>(10000, 20000]</v>
      </c>
      <c r="I143" s="113">
        <v>0</v>
      </c>
      <c r="J143" s="110">
        <v>0</v>
      </c>
      <c r="K143" s="110">
        <v>0</v>
      </c>
      <c r="L143" s="135">
        <v>0</v>
      </c>
      <c r="M143" s="110">
        <v>0</v>
      </c>
      <c r="N143" s="110">
        <v>0</v>
      </c>
      <c r="O143" s="95">
        <v>0</v>
      </c>
      <c r="P143" s="110">
        <v>0</v>
      </c>
      <c r="Q143" s="110">
        <v>0</v>
      </c>
      <c r="R143" s="134">
        <v>0</v>
      </c>
    </row>
    <row r="144" spans="1:18">
      <c r="A144" s="109">
        <v>20000</v>
      </c>
      <c r="B144" s="109">
        <v>30000</v>
      </c>
      <c r="C144" s="145">
        <v>3290</v>
      </c>
      <c r="D144" s="145">
        <v>7876210430</v>
      </c>
      <c r="E144" s="110">
        <v>8.6853679269689905E-3</v>
      </c>
      <c r="F144" s="144">
        <v>23939.849331306992</v>
      </c>
      <c r="G144" s="171"/>
      <c r="H144" s="112" t="str">
        <f t="shared" si="1"/>
        <v>(20000, 30000]</v>
      </c>
      <c r="I144" s="113">
        <v>0</v>
      </c>
      <c r="J144" s="110">
        <v>0</v>
      </c>
      <c r="K144" s="110">
        <v>0</v>
      </c>
      <c r="L144" s="135">
        <v>0</v>
      </c>
      <c r="M144" s="110">
        <v>0</v>
      </c>
      <c r="N144" s="110">
        <v>0</v>
      </c>
      <c r="O144" s="95">
        <v>0</v>
      </c>
      <c r="P144" s="110">
        <v>0</v>
      </c>
      <c r="Q144" s="110">
        <v>0</v>
      </c>
      <c r="R144" s="134">
        <v>0</v>
      </c>
    </row>
    <row r="145" spans="1:18">
      <c r="A145" s="109">
        <v>30000</v>
      </c>
      <c r="B145" s="109">
        <v>40000</v>
      </c>
      <c r="C145" s="145">
        <v>1147</v>
      </c>
      <c r="D145" s="145">
        <v>3945001235</v>
      </c>
      <c r="E145" s="110">
        <v>3.0279990918642653E-3</v>
      </c>
      <c r="F145" s="144">
        <v>34394.082258064511</v>
      </c>
      <c r="G145" s="171"/>
      <c r="H145" s="112" t="str">
        <f t="shared" si="1"/>
        <v>(30000, 40000]</v>
      </c>
      <c r="I145" s="113">
        <v>0</v>
      </c>
      <c r="J145" s="110">
        <v>0</v>
      </c>
      <c r="K145" s="110">
        <v>0</v>
      </c>
      <c r="L145" s="135">
        <v>0</v>
      </c>
      <c r="M145" s="110">
        <v>0</v>
      </c>
      <c r="N145" s="110">
        <v>0</v>
      </c>
      <c r="O145" s="95">
        <v>0</v>
      </c>
      <c r="P145" s="110">
        <v>0</v>
      </c>
      <c r="Q145" s="110">
        <v>0</v>
      </c>
      <c r="R145" s="134">
        <v>0</v>
      </c>
    </row>
    <row r="146" spans="1:18">
      <c r="A146" s="109">
        <v>40000</v>
      </c>
      <c r="B146" s="109">
        <v>50000</v>
      </c>
      <c r="C146" s="145">
        <v>464</v>
      </c>
      <c r="D146" s="145">
        <v>2055720060</v>
      </c>
      <c r="E146" s="110">
        <v>1.2249272699433472E-3</v>
      </c>
      <c r="F146" s="144">
        <v>44304.311637931038</v>
      </c>
      <c r="G146" s="171"/>
      <c r="H146" s="112" t="str">
        <f t="shared" si="1"/>
        <v>(40000, 50000]</v>
      </c>
      <c r="I146" s="113">
        <v>0</v>
      </c>
      <c r="J146" s="110">
        <v>0</v>
      </c>
      <c r="K146" s="110">
        <v>0</v>
      </c>
      <c r="L146" s="135">
        <v>0</v>
      </c>
      <c r="M146" s="110">
        <v>0</v>
      </c>
      <c r="N146" s="110">
        <v>0</v>
      </c>
      <c r="O146" s="95">
        <v>0</v>
      </c>
      <c r="P146" s="110">
        <v>0</v>
      </c>
      <c r="Q146" s="110">
        <v>0</v>
      </c>
      <c r="R146" s="134">
        <v>0</v>
      </c>
    </row>
    <row r="147" spans="1:18">
      <c r="A147" s="109">
        <v>50000</v>
      </c>
      <c r="B147" s="109">
        <v>60000</v>
      </c>
      <c r="C147" s="145">
        <v>187</v>
      </c>
      <c r="D147" s="145">
        <v>1017177795</v>
      </c>
      <c r="E147" s="110">
        <v>4.9366680922285759E-4</v>
      </c>
      <c r="F147" s="144">
        <v>54394.534491978615</v>
      </c>
      <c r="G147" s="171"/>
      <c r="H147" s="112" t="str">
        <f t="shared" si="1"/>
        <v>(50000, 60000]</v>
      </c>
      <c r="I147" s="113">
        <v>0</v>
      </c>
      <c r="J147" s="110">
        <v>0</v>
      </c>
      <c r="K147" s="110">
        <v>0</v>
      </c>
      <c r="L147" s="135">
        <v>0</v>
      </c>
      <c r="M147" s="110">
        <v>0</v>
      </c>
      <c r="N147" s="110">
        <v>0</v>
      </c>
      <c r="O147" s="95">
        <v>0</v>
      </c>
      <c r="P147" s="110">
        <v>0</v>
      </c>
      <c r="Q147" s="110">
        <v>0</v>
      </c>
      <c r="R147" s="134">
        <v>0</v>
      </c>
    </row>
    <row r="148" spans="1:18">
      <c r="A148" s="109">
        <v>60000</v>
      </c>
      <c r="B148" s="109">
        <v>70000</v>
      </c>
      <c r="C148" s="145">
        <v>106</v>
      </c>
      <c r="D148" s="145">
        <v>685670425</v>
      </c>
      <c r="E148" s="110">
        <v>2.7983252287498879E-4</v>
      </c>
      <c r="F148" s="144">
        <v>64685.889150943396</v>
      </c>
      <c r="G148" s="171"/>
      <c r="H148" s="112" t="str">
        <f t="shared" si="1"/>
        <v>(60000, 70000]</v>
      </c>
      <c r="I148" s="113">
        <v>0</v>
      </c>
      <c r="J148" s="110">
        <v>0</v>
      </c>
      <c r="K148" s="110">
        <v>0</v>
      </c>
      <c r="L148" s="135">
        <v>0</v>
      </c>
      <c r="M148" s="110">
        <v>0</v>
      </c>
      <c r="N148" s="110">
        <v>0</v>
      </c>
      <c r="O148" s="95">
        <v>0</v>
      </c>
      <c r="P148" s="110">
        <v>0</v>
      </c>
      <c r="Q148" s="110">
        <v>0</v>
      </c>
      <c r="R148" s="134">
        <v>0</v>
      </c>
    </row>
    <row r="149" spans="1:18">
      <c r="A149" s="109">
        <v>70000</v>
      </c>
      <c r="B149" s="109">
        <v>80000</v>
      </c>
      <c r="C149" s="145">
        <v>46</v>
      </c>
      <c r="D149" s="145">
        <v>340651430</v>
      </c>
      <c r="E149" s="110">
        <v>1.2143675520990079E-4</v>
      </c>
      <c r="F149" s="144">
        <v>74054.658695652179</v>
      </c>
      <c r="G149" s="171"/>
      <c r="H149" s="112" t="str">
        <f t="shared" si="1"/>
        <v>(70000, 80000]</v>
      </c>
      <c r="I149" s="113">
        <v>0</v>
      </c>
      <c r="J149" s="110">
        <v>0</v>
      </c>
      <c r="K149" s="110">
        <v>0</v>
      </c>
      <c r="L149" s="135">
        <v>0</v>
      </c>
      <c r="M149" s="110">
        <v>0</v>
      </c>
      <c r="N149" s="110">
        <v>0</v>
      </c>
      <c r="O149" s="95">
        <v>0</v>
      </c>
      <c r="P149" s="110">
        <v>0</v>
      </c>
      <c r="Q149" s="110">
        <v>0</v>
      </c>
      <c r="R149" s="134">
        <v>0</v>
      </c>
    </row>
    <row r="150" spans="1:18">
      <c r="A150" s="109">
        <v>80000</v>
      </c>
      <c r="B150" s="109">
        <v>90000</v>
      </c>
      <c r="C150" s="145">
        <v>26</v>
      </c>
      <c r="D150" s="145">
        <v>218935855</v>
      </c>
      <c r="E150" s="110">
        <v>6.8638165988204792E-5</v>
      </c>
      <c r="F150" s="144">
        <v>84206.098076923081</v>
      </c>
      <c r="G150" s="171"/>
      <c r="H150" s="112" t="str">
        <f t="shared" si="1"/>
        <v>(80000, 90000]</v>
      </c>
      <c r="I150" s="113">
        <v>0</v>
      </c>
      <c r="J150" s="110">
        <v>0</v>
      </c>
      <c r="K150" s="110">
        <v>0</v>
      </c>
      <c r="L150" s="135">
        <v>0</v>
      </c>
      <c r="M150" s="110">
        <v>0</v>
      </c>
      <c r="N150" s="110">
        <v>0</v>
      </c>
      <c r="O150" s="95">
        <v>0</v>
      </c>
      <c r="P150" s="110">
        <v>0</v>
      </c>
      <c r="Q150" s="110">
        <v>0</v>
      </c>
      <c r="R150" s="134">
        <v>0</v>
      </c>
    </row>
    <row r="151" spans="1:18">
      <c r="A151" s="109">
        <v>90000</v>
      </c>
      <c r="B151" s="109">
        <v>100000</v>
      </c>
      <c r="C151" s="145">
        <v>13</v>
      </c>
      <c r="D151" s="145">
        <v>124076850</v>
      </c>
      <c r="E151" s="110">
        <v>3.4319082994102396E-5</v>
      </c>
      <c r="F151" s="144">
        <v>95443.730769230766</v>
      </c>
      <c r="G151" s="171"/>
      <c r="H151" s="112" t="str">
        <f t="shared" si="1"/>
        <v>(90000, 100000]</v>
      </c>
      <c r="I151" s="113">
        <v>0</v>
      </c>
      <c r="J151" s="110">
        <v>0</v>
      </c>
      <c r="K151" s="110">
        <v>0</v>
      </c>
      <c r="L151" s="135">
        <v>0</v>
      </c>
      <c r="M151" s="110">
        <v>0</v>
      </c>
      <c r="N151" s="110">
        <v>0</v>
      </c>
      <c r="O151" s="95">
        <v>0</v>
      </c>
      <c r="P151" s="110">
        <v>0</v>
      </c>
      <c r="Q151" s="110">
        <v>0</v>
      </c>
      <c r="R151" s="134">
        <v>0</v>
      </c>
    </row>
    <row r="152" spans="1:18">
      <c r="A152" s="109">
        <v>100000</v>
      </c>
      <c r="B152" s="109">
        <v>9999999</v>
      </c>
      <c r="C152" s="145">
        <v>15</v>
      </c>
      <c r="D152" s="145">
        <v>175673705</v>
      </c>
      <c r="E152" s="110">
        <v>3.9598941916271999E-5</v>
      </c>
      <c r="F152" s="144">
        <v>117115.80333333334</v>
      </c>
      <c r="G152" s="171"/>
      <c r="H152" s="112" t="str">
        <f t="shared" si="1"/>
        <v>(100000, 9999999]</v>
      </c>
      <c r="I152" s="113">
        <v>0</v>
      </c>
      <c r="J152" s="110">
        <v>0</v>
      </c>
      <c r="K152" s="110">
        <v>0</v>
      </c>
      <c r="L152" s="135">
        <v>0</v>
      </c>
      <c r="M152" s="110">
        <v>0</v>
      </c>
      <c r="N152" s="110">
        <v>0</v>
      </c>
      <c r="O152" s="95">
        <v>0</v>
      </c>
      <c r="P152" s="110">
        <v>0</v>
      </c>
      <c r="Q152" s="110">
        <v>0</v>
      </c>
      <c r="R152" s="134">
        <v>0</v>
      </c>
    </row>
  </sheetData>
  <mergeCells count="5">
    <mergeCell ref="A12:D12"/>
    <mergeCell ref="A80:B80"/>
    <mergeCell ref="A81:B81"/>
    <mergeCell ref="A82:B82"/>
    <mergeCell ref="A85:D85"/>
  </mergeCells>
  <phoneticPr fontId="20" type="noConversion"/>
  <conditionalFormatting sqref="N16:N80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{3CE34036-431A-4D61-84C1-533B45C9D296}</x14:id>
        </ext>
      </extLst>
    </cfRule>
  </conditionalFormatting>
  <conditionalFormatting sqref="M18:M79">
    <cfRule type="dataBar" priority="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{76E9E34E-65F6-459B-9EF2-F990BD2C56ED}</x14:id>
        </ext>
      </extLst>
    </cfRule>
  </conditionalFormatting>
  <conditionalFormatting sqref="M89:M152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{66333CAF-77C7-49AD-B9CA-5E210525BBCD}</x14:id>
        </ext>
      </extLst>
    </cfRule>
  </conditionalFormatting>
  <conditionalFormatting sqref="N89:N152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{C043C1CC-99E3-41E2-8904-96FC02A7680F}</x14:id>
        </ext>
      </extLst>
    </cfRule>
  </conditionalFormatting>
  <conditionalFormatting sqref="P18:P79">
    <cfRule type="dataBar" priority="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{E5BD46F7-8235-4F81-8FD6-C1F86614A663}</x14:id>
        </ext>
      </extLst>
    </cfRule>
  </conditionalFormatting>
  <conditionalFormatting sqref="P91:P152"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{5E926678-253B-4B08-838B-5B270603970C}</x14:id>
        </ext>
      </extLst>
    </cfRule>
  </conditionalFormatting>
  <conditionalFormatting sqref="Q91:Q152">
    <cfRule type="dataBar" priority="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{73E86BCB-0BD6-476E-B336-9370A1702B66}</x14:id>
        </ext>
      </extLst>
    </cfRule>
  </conditionalFormatting>
  <conditionalFormatting sqref="E16:E79">
    <cfRule type="cellIs" dxfId="306" priority="43" operator="lessThan">
      <formula>0.001</formula>
    </cfRule>
  </conditionalFormatting>
  <conditionalFormatting sqref="E89:E152">
    <cfRule type="cellIs" dxfId="305" priority="42" operator="lessThan">
      <formula>0.001</formula>
    </cfRule>
  </conditionalFormatting>
  <conditionalFormatting sqref="Q18:Q79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{F5173F74-A039-4B86-81D6-EE1B37DA6C92}</x14:id>
        </ext>
      </extLst>
    </cfRule>
  </conditionalFormatting>
  <conditionalFormatting sqref="X100:X1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{EEC4DC6B-3A56-4A14-B42D-EA7C94B42975}</x14:id>
        </ext>
      </extLst>
    </cfRule>
  </conditionalFormatting>
  <conditionalFormatting sqref="AE100:AE12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{F835B2CD-CDAB-4A34-8CD0-320A69BE4B71}</x14:id>
        </ext>
      </extLst>
    </cfRule>
  </conditionalFormatting>
  <conditionalFormatting sqref="S81">
    <cfRule type="dataBar" priority="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{C6949A69-AB50-4CE8-9F76-DDF6FC3B529B}</x14:id>
        </ext>
      </extLst>
    </cfRule>
  </conditionalFormatting>
  <conditionalFormatting sqref="S82">
    <cfRule type="dataBar" priority="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{D68B0806-C862-49B8-92F5-F504FF523841}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E34036-431A-4D61-84C1-533B45C9D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76E9E34E-65F6-459B-9EF2-F990BD2C5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66333CAF-77C7-49AD-B9CA-5E210525BB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M89:M152</xm:sqref>
        </x14:conditionalFormatting>
        <x14:conditionalFormatting xmlns:xm="http://schemas.microsoft.com/office/excel/2006/main">
          <x14:cfRule type="dataBar" id="{C043C1CC-99E3-41E2-8904-96FC02A76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N89:N152</xm:sqref>
        </x14:conditionalFormatting>
        <x14:conditionalFormatting xmlns:xm="http://schemas.microsoft.com/office/excel/2006/main">
          <x14:cfRule type="dataBar" id="{E5BD46F7-8235-4F81-8FD6-C1F86614A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P18:P79</xm:sqref>
        </x14:conditionalFormatting>
        <x14:conditionalFormatting xmlns:xm="http://schemas.microsoft.com/office/excel/2006/main">
          <x14:cfRule type="dataBar" id="{5E926678-253B-4B08-838B-5B2706039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P91:P152</xm:sqref>
        </x14:conditionalFormatting>
        <x14:conditionalFormatting xmlns:xm="http://schemas.microsoft.com/office/excel/2006/main">
          <x14:cfRule type="dataBar" id="{73E86BCB-0BD6-476E-B336-9370A1702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Q91:Q152</xm:sqref>
        </x14:conditionalFormatting>
        <x14:conditionalFormatting xmlns:xm="http://schemas.microsoft.com/office/excel/2006/main">
          <x14:cfRule type="dataBar" id="{F5173F74-A039-4B86-81D6-EE1B37DA6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Q18:Q79</xm:sqref>
        </x14:conditionalFormatting>
        <x14:conditionalFormatting xmlns:xm="http://schemas.microsoft.com/office/excel/2006/main">
          <x14:cfRule type="dataBar" id="{EEC4DC6B-3A56-4A14-B42D-EA7C94B42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X100:X128</xm:sqref>
        </x14:conditionalFormatting>
        <x14:conditionalFormatting xmlns:xm="http://schemas.microsoft.com/office/excel/2006/main">
          <x14:cfRule type="dataBar" id="{F835B2CD-CDAB-4A34-8CD0-320A69BE4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AE100:AE128</xm:sqref>
        </x14:conditionalFormatting>
        <x14:conditionalFormatting xmlns:xm="http://schemas.microsoft.com/office/excel/2006/main">
          <x14:cfRule type="dataBar" id="{C6949A69-AB50-4CE8-9F76-DDF6FC3B5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S81</xm:sqref>
        </x14:conditionalFormatting>
        <x14:conditionalFormatting xmlns:xm="http://schemas.microsoft.com/office/excel/2006/main">
          <x14:cfRule type="dataBar" id="{D68B0806-C862-49B8-92F5-F504FF5238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AE292"/>
  <sheetViews>
    <sheetView topLeftCell="A12" zoomScale="85" zoomScaleNormal="85" workbookViewId="0">
      <selection activeCell="G33" sqref="G33"/>
    </sheetView>
  </sheetViews>
  <sheetFormatPr defaultRowHeight="15.6"/>
  <cols>
    <col min="1" max="1" width="19.77734375" style="40" bestFit="1" customWidth="1"/>
    <col min="2" max="2" width="22.88671875" style="40" bestFit="1" customWidth="1"/>
    <col min="3" max="3" width="19.88671875" style="40" bestFit="1" customWidth="1"/>
    <col min="4" max="4" width="28.77734375" style="40" bestFit="1" customWidth="1"/>
    <col min="5" max="5" width="16.88671875" style="40" bestFit="1" customWidth="1"/>
    <col min="6" max="6" width="19.88671875" style="40" bestFit="1" customWidth="1"/>
    <col min="7" max="7" width="13.88671875" style="95" bestFit="1" customWidth="1"/>
    <col min="8" max="8" width="25.77734375" style="40" customWidth="1"/>
    <col min="9" max="9" width="14" style="40" bestFit="1" customWidth="1"/>
    <col min="10" max="10" width="12.44140625" style="40" hidden="1" customWidth="1"/>
    <col min="11" max="11" width="15.5546875" style="40" hidden="1" customWidth="1"/>
    <col min="12" max="12" width="18.77734375" style="40" customWidth="1"/>
    <col min="13" max="13" width="12.44140625" style="40" customWidth="1"/>
    <col min="14" max="14" width="19.88671875" style="40" customWidth="1"/>
    <col min="15" max="15" width="8.88671875" style="95" customWidth="1"/>
    <col min="16" max="18" width="15.21875" style="40" hidden="1" customWidth="1"/>
    <col min="19" max="19" width="8.88671875" style="40" hidden="1" customWidth="1"/>
    <col min="20" max="20" width="27.109375" style="40" hidden="1" customWidth="1"/>
    <col min="21" max="24" width="11.88671875" style="40" hidden="1" customWidth="1"/>
    <col min="25" max="25" width="14" style="40" hidden="1" customWidth="1"/>
    <col min="26" max="27" width="16.33203125" style="40" bestFit="1" customWidth="1"/>
    <col min="28" max="28" width="22.6640625" style="40" bestFit="1" customWidth="1"/>
    <col min="29" max="29" width="19.77734375" style="40" bestFit="1" customWidth="1"/>
    <col min="30" max="30" width="13.88671875" style="40" bestFit="1" customWidth="1"/>
    <col min="31" max="31" width="16.88671875" style="40" bestFit="1" customWidth="1"/>
    <col min="32" max="32" width="11" style="40" bestFit="1" customWidth="1"/>
    <col min="33" max="36" width="8.88671875" style="40"/>
    <col min="37" max="38" width="13.88671875" style="40" bestFit="1" customWidth="1"/>
    <col min="39" max="39" width="30" style="40" bestFit="1" customWidth="1"/>
    <col min="40" max="16384" width="8.88671875" style="40"/>
  </cols>
  <sheetData>
    <row r="1" spans="1:31">
      <c r="A1" s="102"/>
      <c r="B1" s="102"/>
      <c r="C1" s="1"/>
      <c r="D1" s="1"/>
      <c r="E1" s="1"/>
      <c r="F1" s="1"/>
      <c r="H1" s="14"/>
      <c r="I1" s="102"/>
      <c r="J1" s="102"/>
      <c r="K1" s="102"/>
      <c r="L1" s="102"/>
      <c r="M1" s="102"/>
      <c r="N1" s="102"/>
    </row>
    <row r="2" spans="1:31">
      <c r="A2" s="102" t="s">
        <v>259</v>
      </c>
      <c r="B2" s="119">
        <v>1000000000</v>
      </c>
      <c r="C2" s="1"/>
      <c r="D2" s="181"/>
      <c r="E2" s="181"/>
      <c r="F2" s="181"/>
      <c r="G2" s="181"/>
      <c r="K2" s="102"/>
      <c r="L2" s="102"/>
      <c r="M2" s="102"/>
      <c r="N2" s="102"/>
    </row>
    <row r="3" spans="1:31">
      <c r="A3" s="102" t="s">
        <v>271</v>
      </c>
      <c r="B3" s="119">
        <f>Overview!A12</f>
        <v>100</v>
      </c>
      <c r="C3" s="1"/>
      <c r="D3" s="174"/>
      <c r="E3" s="174"/>
      <c r="F3" s="181"/>
      <c r="G3" s="174"/>
      <c r="K3" s="102"/>
      <c r="L3" s="102"/>
      <c r="M3" s="102"/>
      <c r="N3" s="102"/>
    </row>
    <row r="4" spans="1:31">
      <c r="D4" s="181"/>
      <c r="E4" s="181"/>
      <c r="F4" s="181"/>
      <c r="G4" s="181"/>
      <c r="K4" s="102"/>
      <c r="L4" s="102"/>
      <c r="M4" s="102"/>
      <c r="N4" s="102"/>
    </row>
    <row r="5" spans="1:31">
      <c r="A5" s="102"/>
      <c r="B5" s="102"/>
      <c r="C5" s="1" t="s">
        <v>282</v>
      </c>
      <c r="K5" s="102"/>
      <c r="L5" s="102"/>
      <c r="M5" s="102"/>
      <c r="N5" s="102"/>
    </row>
    <row r="6" spans="1:31">
      <c r="A6" s="142"/>
      <c r="B6" s="137" t="s">
        <v>265</v>
      </c>
      <c r="C6" s="137" t="s">
        <v>223</v>
      </c>
      <c r="D6" s="137" t="s">
        <v>224</v>
      </c>
      <c r="E6" s="137" t="s">
        <v>274</v>
      </c>
      <c r="F6" s="137" t="s">
        <v>266</v>
      </c>
      <c r="G6" s="137" t="s">
        <v>267</v>
      </c>
      <c r="H6" s="137" t="s">
        <v>283</v>
      </c>
      <c r="K6" s="102"/>
      <c r="L6" s="102"/>
      <c r="M6" s="102"/>
      <c r="N6" s="102"/>
    </row>
    <row r="7" spans="1:31">
      <c r="A7" s="109" t="s">
        <v>228</v>
      </c>
      <c r="B7" s="109" cm="1">
        <f t="array" ref="B7:B9">Overview!B12:B14</f>
        <v>1</v>
      </c>
      <c r="C7" s="133">
        <f>SUM(N16:N80)</f>
        <v>0.7100005372522924</v>
      </c>
      <c r="D7" s="133">
        <f>SUM(_xlfn.ANCHORARRAY(N89))*M80</f>
        <v>0.23004246988403509</v>
      </c>
      <c r="E7" s="169">
        <f>SUM(C7:D7)</f>
        <v>0.94004300713632749</v>
      </c>
      <c r="F7" s="125">
        <f>M80</f>
        <v>2.2221250000000001E-3</v>
      </c>
      <c r="G7" s="126">
        <f>1/F7</f>
        <v>450.01968836136581</v>
      </c>
      <c r="H7" s="149">
        <f>D7*G7</f>
        <v>103.52364060709235</v>
      </c>
      <c r="I7" s="148"/>
      <c r="J7" s="151"/>
      <c r="K7" s="102"/>
      <c r="L7" s="102"/>
    </row>
    <row r="8" spans="1:31">
      <c r="A8" s="109" t="s">
        <v>230</v>
      </c>
      <c r="B8" s="109">
        <v>100</v>
      </c>
      <c r="C8" s="133">
        <f>N81</f>
        <v>3.2893867049999997E-2</v>
      </c>
      <c r="D8" s="133">
        <f>SUM(_xlfn.ANCHORARRAY(N159))/B8</f>
        <v>0.89210623430257074</v>
      </c>
      <c r="E8" s="169">
        <f>SUM(C8:D8)</f>
        <v>0.92500010135257071</v>
      </c>
      <c r="F8" s="116">
        <f>E81</f>
        <v>1</v>
      </c>
      <c r="G8" s="126">
        <f>1/F8</f>
        <v>1</v>
      </c>
      <c r="H8" s="149">
        <f>D8*G8*B8</f>
        <v>89.210623430257073</v>
      </c>
      <c r="I8" s="148">
        <f>SUM(M183:M222)</f>
        <v>0.25439679199999998</v>
      </c>
      <c r="J8" s="151"/>
      <c r="K8" s="102"/>
      <c r="L8" s="189"/>
      <c r="M8" s="141"/>
      <c r="N8" s="174"/>
      <c r="P8" s="198"/>
    </row>
    <row r="9" spans="1:31">
      <c r="A9" s="109" t="s">
        <v>231</v>
      </c>
      <c r="B9" s="109">
        <v>500</v>
      </c>
      <c r="C9" s="133">
        <f>N82</f>
        <v>6.5787734100000005E-3</v>
      </c>
      <c r="D9" s="133">
        <f>SUM(_xlfn.ANCHORARRAY(N229))/B9</f>
        <v>0.91842097092382513</v>
      </c>
      <c r="E9" s="169">
        <f>SUM(C9:D9)</f>
        <v>0.92499974433382515</v>
      </c>
      <c r="F9" s="116">
        <f>F8</f>
        <v>1</v>
      </c>
      <c r="G9" s="126">
        <f>1/F9</f>
        <v>1</v>
      </c>
      <c r="H9" s="149">
        <f>D9*G9*B9</f>
        <v>459.21048546191258</v>
      </c>
      <c r="I9" s="148">
        <f>SUM(M264:M292)</f>
        <v>0.34867070557873125</v>
      </c>
      <c r="J9" s="151"/>
      <c r="K9" s="102"/>
      <c r="L9" s="172"/>
      <c r="M9" s="141"/>
      <c r="N9" s="189"/>
      <c r="Q9" s="102"/>
    </row>
    <row r="10" spans="1:31">
      <c r="A10" s="102"/>
      <c r="B10" s="102"/>
      <c r="C10" s="1"/>
      <c r="D10" s="180"/>
      <c r="E10" s="102"/>
      <c r="F10" s="1"/>
      <c r="H10" s="14"/>
      <c r="I10" s="102"/>
      <c r="J10" s="102"/>
      <c r="K10" s="102"/>
      <c r="L10" s="102"/>
      <c r="M10" s="102"/>
      <c r="N10" s="102"/>
    </row>
    <row r="11" spans="1:31">
      <c r="A11" s="102"/>
      <c r="B11" s="102"/>
      <c r="C11" s="1"/>
      <c r="D11" s="1"/>
      <c r="E11" s="180"/>
      <c r="F11" s="1"/>
      <c r="H11" s="14"/>
      <c r="I11" s="102"/>
      <c r="J11" s="102"/>
      <c r="K11" s="102"/>
      <c r="L11" s="102"/>
      <c r="M11" s="102"/>
      <c r="N11" s="102"/>
    </row>
    <row r="12" spans="1:31" s="107" customFormat="1">
      <c r="A12" s="220" t="s">
        <v>223</v>
      </c>
      <c r="B12" s="220"/>
      <c r="C12" s="220"/>
      <c r="D12" s="220"/>
      <c r="E12" s="103"/>
      <c r="F12" s="103"/>
      <c r="G12" s="139"/>
      <c r="H12" s="105"/>
      <c r="I12" s="106"/>
      <c r="J12" s="104"/>
      <c r="K12" s="104"/>
      <c r="L12" s="104"/>
      <c r="M12" s="104"/>
      <c r="N12" s="104"/>
      <c r="O12" s="139"/>
    </row>
    <row r="13" spans="1:31">
      <c r="A13" s="102"/>
      <c r="B13" s="102"/>
      <c r="C13" s="1"/>
      <c r="D13" s="1"/>
      <c r="E13" s="1"/>
      <c r="F13" s="1"/>
      <c r="H13" s="14"/>
      <c r="I13" s="102"/>
      <c r="J13" s="102"/>
      <c r="K13" s="102"/>
      <c r="L13" s="102"/>
      <c r="M13" s="102"/>
      <c r="N13" s="102"/>
    </row>
    <row r="14" spans="1:31">
      <c r="A14" s="121" t="s">
        <v>272</v>
      </c>
      <c r="B14" s="119">
        <f>10^8</f>
        <v>100000000</v>
      </c>
      <c r="C14" s="1"/>
      <c r="D14" s="1"/>
      <c r="E14" s="1"/>
      <c r="F14" s="1"/>
      <c r="H14" s="121" t="s">
        <v>273</v>
      </c>
      <c r="I14" s="102">
        <v>1</v>
      </c>
      <c r="J14" s="102"/>
      <c r="K14" s="102"/>
      <c r="L14" s="102"/>
      <c r="M14" s="102"/>
      <c r="N14" s="102"/>
      <c r="P14" s="40" t="s">
        <v>279</v>
      </c>
      <c r="Q14" s="40">
        <v>1</v>
      </c>
      <c r="U14" s="40">
        <v>1</v>
      </c>
      <c r="V14" s="40">
        <v>2</v>
      </c>
      <c r="W14" s="40">
        <v>3</v>
      </c>
      <c r="X14" s="40">
        <v>4</v>
      </c>
      <c r="Z14" s="40" t="s">
        <v>334</v>
      </c>
    </row>
    <row r="15" spans="1:31">
      <c r="A15" s="34" t="s">
        <v>255</v>
      </c>
      <c r="B15" s="34" t="s">
        <v>256</v>
      </c>
      <c r="C15" s="34" t="s">
        <v>268</v>
      </c>
      <c r="D15" s="34" t="s">
        <v>269</v>
      </c>
      <c r="E15" s="34" t="s">
        <v>270</v>
      </c>
      <c r="F15" s="34" t="s">
        <v>285</v>
      </c>
      <c r="G15" s="141"/>
      <c r="H15" s="34" t="s">
        <v>258</v>
      </c>
      <c r="I15" s="34" t="s">
        <v>260</v>
      </c>
      <c r="J15" s="34" t="s">
        <v>261</v>
      </c>
      <c r="K15" s="34" t="s">
        <v>262</v>
      </c>
      <c r="L15" s="34" t="s">
        <v>263</v>
      </c>
      <c r="M15" s="34" t="s">
        <v>264</v>
      </c>
      <c r="N15" s="34" t="s">
        <v>257</v>
      </c>
      <c r="O15" s="95">
        <v>1.05</v>
      </c>
      <c r="P15" s="137" t="s">
        <v>284</v>
      </c>
      <c r="Q15" s="137" t="s">
        <v>277</v>
      </c>
      <c r="R15" s="137" t="s">
        <v>278</v>
      </c>
      <c r="T15" s="34" t="s">
        <v>258</v>
      </c>
      <c r="U15" s="137" t="s">
        <v>335</v>
      </c>
      <c r="V15" s="137" t="str">
        <f>Overview!B3</f>
        <v>3.0.0.1</v>
      </c>
      <c r="W15" s="137" t="s">
        <v>280</v>
      </c>
      <c r="X15" s="137" t="s">
        <v>281</v>
      </c>
      <c r="Z15" s="34" t="s">
        <v>326</v>
      </c>
      <c r="AA15" s="34" t="s">
        <v>327</v>
      </c>
      <c r="AB15" s="34" t="s">
        <v>328</v>
      </c>
      <c r="AC15" s="34" t="s">
        <v>329</v>
      </c>
    </row>
    <row r="16" spans="1:31">
      <c r="A16" s="115">
        <v>-1</v>
      </c>
      <c r="B16" s="115">
        <v>0</v>
      </c>
      <c r="C16" s="122">
        <v>53951733</v>
      </c>
      <c r="D16" s="122">
        <v>0</v>
      </c>
      <c r="E16" s="120" cm="1">
        <f t="array" ref="E16:E79">_xlfn.LET(_xlpm.x, C16:C79, _xlpm.x/SUM(_xlpm.x))</f>
        <v>0.54156878171375611</v>
      </c>
      <c r="F16" s="143" cm="1">
        <f t="array" ref="F16:F82">_xlfn.LET(_xlpm.x, D16:D82/C16:C82/B3, IF(ISERR(_xlpm.x), 0, _xlpm.x))</f>
        <v>0</v>
      </c>
      <c r="G16" s="141"/>
      <c r="H16" s="112" t="str">
        <f>"("&amp;$A16&amp;", "&amp;$B16&amp;"]"</f>
        <v>(-1, 0]</v>
      </c>
      <c r="I16" s="113">
        <v>1.36</v>
      </c>
      <c r="J16" s="110" cm="1">
        <f t="array" ref="J16:J80">E16:E80*I16:I80</f>
        <v>0.7365335431307084</v>
      </c>
      <c r="K16" s="110" cm="1">
        <f t="array" ref="K16:K79">J16:J79/SUM(_xlfn.ANCHORARRAY(J16))</f>
        <v>0.71952243160632012</v>
      </c>
      <c r="L16" s="135">
        <f>INT($B$2-SUM(_xlfn.ANCHORARRAY(L17)))</f>
        <v>719471124</v>
      </c>
      <c r="M16" s="110" cm="1">
        <f t="array" ref="M16:M80">_xlfn.LET(_xlpm.x, L16:L80, _xlpm.x/SUM(_xlpm.x))</f>
        <v>0.71947112400000002</v>
      </c>
      <c r="N16" s="110" cm="1">
        <f t="array" ref="N16:N80">M16:M80*F16:F80</f>
        <v>0</v>
      </c>
      <c r="O16" s="95">
        <f>$O$15*I16</f>
        <v>1.4280000000000002</v>
      </c>
      <c r="P16" s="110" cm="1">
        <f t="array" ref="P16:P79">M16:M79</f>
        <v>0.71947112400000002</v>
      </c>
      <c r="Q16" s="110" cm="1">
        <f t="array" ref="Q16:Q79">CHOOSE(Q14, U16:U79,W16:W79,X16:X79)</f>
        <v>0.73388045000000002</v>
      </c>
      <c r="R16" s="134" cm="1">
        <f t="array" ref="R16:R79">_xlfn.LET(_xlpm.x, Q16:Q79/M16:M79, IF(ISERR(_xlpm.x), 0, ROUND(_xlpm.x,2)))</f>
        <v>1.02</v>
      </c>
      <c r="T16" s="112" t="str">
        <f>"("&amp;$A16&amp;", "&amp;$B16&amp;"]"</f>
        <v>(-1, 0]</v>
      </c>
      <c r="U16" s="110">
        <v>0.73388045000000002</v>
      </c>
      <c r="V16" s="110" cm="1">
        <f t="array" ref="V16:V80">_xlfn.ANCHORARRAY(M16)</f>
        <v>0.71947112400000002</v>
      </c>
      <c r="W16" s="110">
        <v>0.71481218993621543</v>
      </c>
      <c r="X16" s="110">
        <v>0.56957506599999996</v>
      </c>
      <c r="Z16" s="113">
        <v>1.36</v>
      </c>
      <c r="AA16" s="113">
        <v>1.36</v>
      </c>
      <c r="AB16" s="135">
        <v>719471124</v>
      </c>
      <c r="AC16" s="135">
        <v>719471124</v>
      </c>
      <c r="AE16" s="174"/>
    </row>
    <row r="17" spans="1:31">
      <c r="A17" s="109">
        <v>0</v>
      </c>
      <c r="B17" s="109">
        <v>1</v>
      </c>
      <c r="C17" s="123">
        <v>11945134</v>
      </c>
      <c r="D17" s="123">
        <v>660879425</v>
      </c>
      <c r="E17" s="110">
        <v>0.11990553978660085</v>
      </c>
      <c r="F17" s="144">
        <v>0.55326246235496401</v>
      </c>
      <c r="G17" s="141"/>
      <c r="H17" s="112" t="str">
        <f t="shared" ref="H17:H79" si="0">"("&amp;$A17&amp;", "&amp;$B17&amp;"]"</f>
        <v>(0, 1]</v>
      </c>
      <c r="I17" s="113">
        <v>1.2900654033750001</v>
      </c>
      <c r="J17" s="110">
        <v>0.15468598855169835</v>
      </c>
      <c r="K17" s="110">
        <v>0.15111333306702315</v>
      </c>
      <c r="L17" s="135" cm="1">
        <f t="array" ref="L17:L80">INT(K17:K80*$B$2)</f>
        <v>151113333</v>
      </c>
      <c r="M17" s="110">
        <v>0.15111333299999999</v>
      </c>
      <c r="N17" s="110">
        <v>8.360533471024563E-2</v>
      </c>
      <c r="O17" s="95">
        <f t="shared" ref="O17:O48" si="1">$O$15*I17</f>
        <v>1.3545686735437501</v>
      </c>
      <c r="P17" s="110">
        <v>0.15111333299999999</v>
      </c>
      <c r="Q17" s="110">
        <v>0.136230606</v>
      </c>
      <c r="R17" s="134">
        <v>0.9</v>
      </c>
      <c r="T17" s="112" t="str">
        <f t="shared" ref="T17:T79" si="2">"("&amp;$A17&amp;", "&amp;$B17&amp;"]"</f>
        <v>(0, 1]</v>
      </c>
      <c r="U17" s="110">
        <v>0.136230606</v>
      </c>
      <c r="V17" s="110">
        <v>0.15111333299999999</v>
      </c>
      <c r="W17" s="110">
        <v>0.17448618001417435</v>
      </c>
      <c r="X17" s="110">
        <v>0.22958295000000001</v>
      </c>
      <c r="Z17" s="113">
        <v>1.2900654033750001</v>
      </c>
      <c r="AA17" s="113">
        <v>1.2900654033750001</v>
      </c>
      <c r="AB17" s="135">
        <v>151113333</v>
      </c>
      <c r="AC17" s="135">
        <v>151113333</v>
      </c>
      <c r="AE17" s="174"/>
    </row>
    <row r="18" spans="1:31">
      <c r="A18" s="109">
        <v>1</v>
      </c>
      <c r="B18" s="109">
        <v>2</v>
      </c>
      <c r="C18" s="123">
        <v>6059424</v>
      </c>
      <c r="D18" s="123">
        <v>936595100</v>
      </c>
      <c r="E18" s="110">
        <v>6.082464252940855E-2</v>
      </c>
      <c r="F18" s="144">
        <v>1.5456833850874276</v>
      </c>
      <c r="G18" s="141"/>
      <c r="H18" s="112" t="str">
        <f t="shared" si="0"/>
        <v>(1, 2]</v>
      </c>
      <c r="I18" s="113">
        <v>0.91722101625000019</v>
      </c>
      <c r="J18" s="110">
        <v>5.578964043386709E-2</v>
      </c>
      <c r="K18" s="110">
        <v>5.4501112838379676E-2</v>
      </c>
      <c r="L18" s="135">
        <v>54501112</v>
      </c>
      <c r="M18" s="110">
        <v>5.4501111999999997E-2</v>
      </c>
      <c r="N18" s="110">
        <v>8.4241463287189025E-2</v>
      </c>
      <c r="O18" s="95">
        <f t="shared" si="1"/>
        <v>0.96308206706250021</v>
      </c>
      <c r="P18" s="110">
        <v>5.4501111999999997E-2</v>
      </c>
      <c r="Q18" s="110">
        <v>4.6777133999999998E-2</v>
      </c>
      <c r="R18" s="134">
        <v>0.86</v>
      </c>
      <c r="T18" s="112" t="str">
        <f t="shared" si="2"/>
        <v>(1, 2]</v>
      </c>
      <c r="U18" s="110">
        <v>4.6777133999999998E-2</v>
      </c>
      <c r="V18" s="110">
        <v>5.4501111999999997E-2</v>
      </c>
      <c r="W18" s="110">
        <v>5.641389085754784E-2</v>
      </c>
      <c r="X18" s="110">
        <v>8.5959578999999994E-2</v>
      </c>
      <c r="Z18" s="113">
        <v>0.91722101625000019</v>
      </c>
      <c r="AA18" s="113">
        <v>0.91722101625000019</v>
      </c>
      <c r="AB18" s="135">
        <v>54501112</v>
      </c>
      <c r="AC18" s="135">
        <v>54501112</v>
      </c>
      <c r="AE18" s="174"/>
    </row>
    <row r="19" spans="1:31">
      <c r="A19" s="109">
        <v>2</v>
      </c>
      <c r="B19" s="109">
        <v>3</v>
      </c>
      <c r="C19" s="123">
        <v>3590142</v>
      </c>
      <c r="D19" s="123">
        <v>911783495</v>
      </c>
      <c r="E19" s="110">
        <v>3.603793096172439E-2</v>
      </c>
      <c r="F19" s="144">
        <v>2.5396864385865516</v>
      </c>
      <c r="G19" s="141"/>
      <c r="H19" s="112" t="str">
        <f t="shared" si="0"/>
        <v>(2, 3]</v>
      </c>
      <c r="I19" s="113">
        <v>0.50579434113729982</v>
      </c>
      <c r="J19" s="110">
        <v>1.8227781546736887E-2</v>
      </c>
      <c r="K19" s="110">
        <v>1.7806789417287187E-2</v>
      </c>
      <c r="L19" s="135">
        <v>17806789</v>
      </c>
      <c r="M19" s="110">
        <v>1.7806789E-2</v>
      </c>
      <c r="N19" s="110">
        <v>4.5223660538072183E-2</v>
      </c>
      <c r="O19" s="95">
        <f t="shared" si="1"/>
        <v>0.53108405819416482</v>
      </c>
      <c r="P19" s="110">
        <v>1.7806789E-2</v>
      </c>
      <c r="Q19" s="110">
        <v>2.2373381000000001E-2</v>
      </c>
      <c r="R19" s="134">
        <v>1.26</v>
      </c>
      <c r="T19" s="112" t="str">
        <f t="shared" si="2"/>
        <v>(2, 3]</v>
      </c>
      <c r="U19" s="110">
        <v>2.2373381000000001E-2</v>
      </c>
      <c r="V19" s="110">
        <v>1.7806789E-2</v>
      </c>
      <c r="W19" s="110">
        <v>2.1261516654854713E-2</v>
      </c>
      <c r="X19" s="110">
        <v>3.8750449999999999E-2</v>
      </c>
      <c r="Z19" s="113">
        <v>0.50579434113729982</v>
      </c>
      <c r="AA19" s="113">
        <v>0.50579434113729982</v>
      </c>
      <c r="AB19" s="135">
        <v>17806789</v>
      </c>
      <c r="AC19" s="135">
        <v>17806789</v>
      </c>
      <c r="AE19" s="174"/>
    </row>
    <row r="20" spans="1:31">
      <c r="A20" s="109">
        <v>3</v>
      </c>
      <c r="B20" s="109">
        <v>4</v>
      </c>
      <c r="C20" s="123">
        <v>2476164</v>
      </c>
      <c r="D20" s="123">
        <v>896079365</v>
      </c>
      <c r="E20" s="110">
        <v>2.4855793247706447E-2</v>
      </c>
      <c r="F20" s="144">
        <v>3.6188207445064222</v>
      </c>
      <c r="G20" s="141"/>
      <c r="H20" s="112" t="str">
        <f t="shared" si="0"/>
        <v>(3, 4]</v>
      </c>
      <c r="I20" s="113">
        <v>0.52211028762559986</v>
      </c>
      <c r="J20" s="110">
        <v>1.2977465361722456E-2</v>
      </c>
      <c r="K20" s="110">
        <v>1.2677735481622522E-2</v>
      </c>
      <c r="L20" s="135">
        <v>12677735</v>
      </c>
      <c r="M20" s="110">
        <v>1.2677735000000001E-2</v>
      </c>
      <c r="N20" s="110">
        <v>4.5878450411355132E-2</v>
      </c>
      <c r="O20" s="95">
        <f t="shared" si="1"/>
        <v>0.54821580200687992</v>
      </c>
      <c r="P20" s="110">
        <v>1.2677735000000001E-2</v>
      </c>
      <c r="Q20" s="110">
        <v>1.5870153000000001E-2</v>
      </c>
      <c r="R20" s="134">
        <v>1.25</v>
      </c>
      <c r="T20" s="112" t="str">
        <f t="shared" si="2"/>
        <v>(3, 4]</v>
      </c>
      <c r="U20" s="110">
        <v>1.5870153000000001E-2</v>
      </c>
      <c r="V20" s="110">
        <v>1.2677735000000001E-2</v>
      </c>
      <c r="W20" s="110">
        <v>1.3465627214741318E-2</v>
      </c>
      <c r="X20" s="110">
        <v>3.2026185999999998E-2</v>
      </c>
      <c r="Z20" s="113">
        <v>0.52211028762559986</v>
      </c>
      <c r="AA20" s="113">
        <v>0.52211028762559986</v>
      </c>
      <c r="AB20" s="135">
        <v>12677735</v>
      </c>
      <c r="AC20" s="135">
        <v>12677735</v>
      </c>
      <c r="AE20" s="174"/>
    </row>
    <row r="21" spans="1:31">
      <c r="A21" s="109">
        <v>4</v>
      </c>
      <c r="B21" s="109">
        <v>5</v>
      </c>
      <c r="C21" s="123">
        <v>1559894</v>
      </c>
      <c r="D21" s="123">
        <v>724044715</v>
      </c>
      <c r="E21" s="110">
        <v>1.5658253149766252E-2</v>
      </c>
      <c r="F21" s="144">
        <v>4.6416276682902806</v>
      </c>
      <c r="G21" s="141"/>
      <c r="H21" s="112" t="str">
        <f t="shared" si="0"/>
        <v>(4, 5]</v>
      </c>
      <c r="I21" s="113">
        <v>0.96912699999999996</v>
      </c>
      <c r="J21" s="110">
        <v>1.5174835900273518E-2</v>
      </c>
      <c r="K21" s="110">
        <v>1.4824355153983823E-2</v>
      </c>
      <c r="L21" s="135">
        <v>14824355</v>
      </c>
      <c r="M21" s="110">
        <v>1.4824355000000001E-2</v>
      </c>
      <c r="N21" s="110">
        <v>6.8809136332557364E-2</v>
      </c>
      <c r="O21" s="95">
        <f t="shared" si="1"/>
        <v>1.01758335</v>
      </c>
      <c r="P21" s="110">
        <v>1.4824355000000001E-2</v>
      </c>
      <c r="Q21" s="110">
        <v>1.6063576999999999E-2</v>
      </c>
      <c r="R21" s="134">
        <v>1.08</v>
      </c>
      <c r="T21" s="112" t="str">
        <f t="shared" si="2"/>
        <v>(4, 5]</v>
      </c>
      <c r="U21" s="110">
        <v>1.6063576999999999E-2</v>
      </c>
      <c r="V21" s="110">
        <v>1.4824355000000001E-2</v>
      </c>
      <c r="W21" s="110">
        <v>6.6619418851878104E-3</v>
      </c>
      <c r="X21" s="110">
        <v>1.4985119999999999E-2</v>
      </c>
      <c r="Z21" s="113">
        <v>0.96912699999999996</v>
      </c>
      <c r="AA21" s="113">
        <v>0.96912699999999996</v>
      </c>
      <c r="AB21" s="135">
        <v>14824355</v>
      </c>
      <c r="AC21" s="135">
        <v>14824355</v>
      </c>
      <c r="AE21" s="174"/>
    </row>
    <row r="22" spans="1:31">
      <c r="A22" s="109">
        <v>5</v>
      </c>
      <c r="B22" s="109">
        <v>6</v>
      </c>
      <c r="C22" s="123">
        <v>1553649</v>
      </c>
      <c r="D22" s="123">
        <v>874821260</v>
      </c>
      <c r="E22" s="110">
        <v>1.5595565690925914E-2</v>
      </c>
      <c r="F22" s="144">
        <v>5.6307522484164698</v>
      </c>
      <c r="G22" s="141"/>
      <c r="H22" s="112" t="str">
        <f t="shared" si="0"/>
        <v>(5, 6]</v>
      </c>
      <c r="I22" s="113">
        <v>0.80917399999999995</v>
      </c>
      <c r="J22" s="110">
        <v>1.2619526272389285E-2</v>
      </c>
      <c r="K22" s="110">
        <v>1.2328063418040417E-2</v>
      </c>
      <c r="L22" s="135">
        <v>12328063</v>
      </c>
      <c r="M22" s="110">
        <v>1.2328063E-2</v>
      </c>
      <c r="N22" s="110">
        <v>6.9416268455869887E-2</v>
      </c>
      <c r="O22" s="95">
        <f t="shared" si="1"/>
        <v>0.84963270000000002</v>
      </c>
      <c r="P22" s="110">
        <v>1.2328063E-2</v>
      </c>
      <c r="Q22" s="110">
        <v>1.3324992000000001E-2</v>
      </c>
      <c r="R22" s="134">
        <v>1.08</v>
      </c>
      <c r="T22" s="112" t="str">
        <f t="shared" si="2"/>
        <v>(5, 6]</v>
      </c>
      <c r="U22" s="110">
        <v>1.3324992000000001E-2</v>
      </c>
      <c r="V22" s="110">
        <v>1.2328063E-2</v>
      </c>
      <c r="W22" s="110">
        <v>3.6853295535081501E-3</v>
      </c>
      <c r="X22" s="110">
        <v>8.6031279999999998E-3</v>
      </c>
      <c r="Z22" s="113">
        <v>0.80917399999999995</v>
      </c>
      <c r="AA22" s="113">
        <v>0.80917399999999995</v>
      </c>
      <c r="AB22" s="135">
        <v>12328063</v>
      </c>
      <c r="AC22" s="135">
        <v>12328063</v>
      </c>
      <c r="AE22" s="174"/>
    </row>
    <row r="23" spans="1:31">
      <c r="A23" s="109">
        <v>6</v>
      </c>
      <c r="B23" s="109">
        <v>7</v>
      </c>
      <c r="C23" s="123">
        <v>1002882</v>
      </c>
      <c r="D23" s="123">
        <v>660232270</v>
      </c>
      <c r="E23" s="110">
        <v>1.0066953418209108E-2</v>
      </c>
      <c r="F23" s="144">
        <v>6.5833494867791025</v>
      </c>
      <c r="G23" s="141"/>
      <c r="H23" s="112" t="str">
        <f t="shared" si="0"/>
        <v>(6, 7]</v>
      </c>
      <c r="I23" s="113">
        <v>0.17364375000000004</v>
      </c>
      <c r="J23" s="110">
        <v>1.7480635426131482E-3</v>
      </c>
      <c r="K23" s="110">
        <v>1.7076899518209195E-3</v>
      </c>
      <c r="L23" s="135">
        <v>1707689</v>
      </c>
      <c r="M23" s="110">
        <v>1.7076890000000001E-3</v>
      </c>
      <c r="N23" s="110">
        <v>1.1242313501728319E-2</v>
      </c>
      <c r="O23" s="95">
        <f t="shared" si="1"/>
        <v>0.18232593750000006</v>
      </c>
      <c r="P23" s="110">
        <v>1.7076890000000001E-3</v>
      </c>
      <c r="Q23" s="110">
        <v>1.5460739999999999E-3</v>
      </c>
      <c r="R23" s="134">
        <v>0.91</v>
      </c>
      <c r="T23" s="112" t="str">
        <f t="shared" si="2"/>
        <v>(6, 7]</v>
      </c>
      <c r="U23" s="110">
        <v>1.5460739999999999E-3</v>
      </c>
      <c r="V23" s="110">
        <v>1.7076890000000001E-3</v>
      </c>
      <c r="W23" s="110">
        <v>1.559177888022679E-3</v>
      </c>
      <c r="X23" s="110">
        <v>5.2292149999999997E-3</v>
      </c>
      <c r="Z23" s="113">
        <v>0.17364375000000004</v>
      </c>
      <c r="AA23" s="113">
        <v>0.17364375000000004</v>
      </c>
      <c r="AB23" s="135">
        <v>1707689</v>
      </c>
      <c r="AC23" s="135">
        <v>1707689</v>
      </c>
      <c r="AE23" s="174"/>
    </row>
    <row r="24" spans="1:31">
      <c r="A24" s="109">
        <v>7</v>
      </c>
      <c r="B24" s="109">
        <v>8</v>
      </c>
      <c r="C24" s="123">
        <v>934459</v>
      </c>
      <c r="D24" s="123">
        <v>709283665</v>
      </c>
      <c r="E24" s="110">
        <v>9.3801217134481078E-3</v>
      </c>
      <c r="F24" s="144">
        <v>7.5903133791851758</v>
      </c>
      <c r="G24" s="141"/>
      <c r="H24" s="112" t="str">
        <f t="shared" si="0"/>
        <v>(7, 8]</v>
      </c>
      <c r="I24" s="113">
        <v>0.15049125000000002</v>
      </c>
      <c r="J24" s="110">
        <v>1.4116262418089477E-3</v>
      </c>
      <c r="K24" s="110">
        <v>1.3790230675827012E-3</v>
      </c>
      <c r="L24" s="135">
        <v>1379023</v>
      </c>
      <c r="M24" s="110">
        <v>1.3790230000000001E-3</v>
      </c>
      <c r="N24" s="110">
        <v>1.046721672710408E-2</v>
      </c>
      <c r="O24" s="95">
        <f t="shared" si="1"/>
        <v>0.15801581250000002</v>
      </c>
      <c r="P24" s="110">
        <v>1.3790230000000001E-3</v>
      </c>
      <c r="Q24" s="110">
        <v>1.1815440000000001E-3</v>
      </c>
      <c r="R24" s="134">
        <v>0.86</v>
      </c>
      <c r="T24" s="112" t="str">
        <f t="shared" si="2"/>
        <v>(7, 8]</v>
      </c>
      <c r="U24" s="110">
        <v>1.1815440000000001E-3</v>
      </c>
      <c r="V24" s="110">
        <v>1.3790230000000001E-3</v>
      </c>
      <c r="W24" s="110">
        <v>1.1339475549255846E-3</v>
      </c>
      <c r="X24" s="110">
        <v>3.4248389999999998E-3</v>
      </c>
      <c r="Z24" s="113">
        <v>0.15049125000000002</v>
      </c>
      <c r="AA24" s="113">
        <v>0.15049125000000002</v>
      </c>
      <c r="AB24" s="135">
        <v>1379023</v>
      </c>
      <c r="AC24" s="135">
        <v>1379023</v>
      </c>
      <c r="AE24" s="174"/>
    </row>
    <row r="25" spans="1:31">
      <c r="A25" s="109">
        <v>8</v>
      </c>
      <c r="B25" s="109">
        <v>9</v>
      </c>
      <c r="C25" s="123">
        <v>842960</v>
      </c>
      <c r="D25" s="123">
        <v>727119225</v>
      </c>
      <c r="E25" s="110">
        <v>8.4616525707047786E-3</v>
      </c>
      <c r="F25" s="144">
        <v>8.6257856244661681</v>
      </c>
      <c r="G25" s="141"/>
      <c r="H25" s="112" t="str">
        <f t="shared" si="0"/>
        <v>(8, 9]</v>
      </c>
      <c r="I25" s="113">
        <v>0.15049125000000002</v>
      </c>
      <c r="J25" s="110">
        <v>1.2734046724310758E-3</v>
      </c>
      <c r="K25" s="110">
        <v>1.2439938884953902E-3</v>
      </c>
      <c r="L25" s="135">
        <v>1243993</v>
      </c>
      <c r="M25" s="110">
        <v>1.2439930000000001E-3</v>
      </c>
      <c r="N25" s="110">
        <v>1.0730416936336543E-2</v>
      </c>
      <c r="O25" s="95">
        <f t="shared" si="1"/>
        <v>0.15801581250000002</v>
      </c>
      <c r="P25" s="110">
        <v>1.2439930000000001E-3</v>
      </c>
      <c r="Q25" s="110">
        <v>1.101943E-3</v>
      </c>
      <c r="R25" s="134">
        <v>0.89</v>
      </c>
      <c r="T25" s="112" t="str">
        <f t="shared" si="2"/>
        <v>(8, 9]</v>
      </c>
      <c r="U25" s="110">
        <v>1.101943E-3</v>
      </c>
      <c r="V25" s="110">
        <v>1.2439930000000001E-3</v>
      </c>
      <c r="W25" s="110">
        <v>5.669737774627923E-4</v>
      </c>
      <c r="X25" s="110">
        <v>1.9362559999999999E-3</v>
      </c>
      <c r="Z25" s="113">
        <v>0.15049125000000002</v>
      </c>
      <c r="AA25" s="113">
        <v>0.15049125000000002</v>
      </c>
      <c r="AB25" s="135">
        <v>1243993</v>
      </c>
      <c r="AC25" s="135">
        <v>1243993</v>
      </c>
      <c r="AE25" s="174"/>
    </row>
    <row r="26" spans="1:31">
      <c r="A26" s="109">
        <v>9</v>
      </c>
      <c r="B26" s="109">
        <v>10</v>
      </c>
      <c r="C26" s="123">
        <v>758310</v>
      </c>
      <c r="D26" s="123">
        <v>737465410</v>
      </c>
      <c r="E26" s="110">
        <v>7.6119338531972338E-3</v>
      </c>
      <c r="F26" s="144">
        <v>9.7251178278012951</v>
      </c>
      <c r="G26" s="141"/>
      <c r="H26" s="112" t="str">
        <f t="shared" si="0"/>
        <v>(9, 10]</v>
      </c>
      <c r="I26" s="113">
        <v>0.15049125000000002</v>
      </c>
      <c r="J26" s="110">
        <v>1.1455294404849683E-3</v>
      </c>
      <c r="K26" s="110">
        <v>1.1190720859648609E-3</v>
      </c>
      <c r="L26" s="135">
        <v>1119072</v>
      </c>
      <c r="M26" s="110">
        <v>1.119072E-3</v>
      </c>
      <c r="N26" s="110">
        <v>1.0883107057793251E-2</v>
      </c>
      <c r="O26" s="95">
        <f t="shared" si="1"/>
        <v>0.15801581250000002</v>
      </c>
      <c r="P26" s="110">
        <v>1.119072E-3</v>
      </c>
      <c r="Q26" s="110">
        <v>9.9852199999999995E-4</v>
      </c>
      <c r="R26" s="134">
        <v>0.89</v>
      </c>
      <c r="T26" s="112" t="str">
        <f t="shared" si="2"/>
        <v>(9, 10]</v>
      </c>
      <c r="U26" s="110">
        <v>9.9852199999999995E-4</v>
      </c>
      <c r="V26" s="110">
        <v>1.119072E-3</v>
      </c>
      <c r="W26" s="110">
        <v>1.9844082211197731E-3</v>
      </c>
      <c r="X26" s="110">
        <v>1.804585E-3</v>
      </c>
      <c r="Z26" s="113">
        <v>0.15049125000000002</v>
      </c>
      <c r="AA26" s="113">
        <v>0.15049125000000002</v>
      </c>
      <c r="AB26" s="135">
        <v>1119072</v>
      </c>
      <c r="AC26" s="135">
        <v>1119072</v>
      </c>
      <c r="AE26" s="174"/>
    </row>
    <row r="27" spans="1:31">
      <c r="A27" s="109">
        <v>10</v>
      </c>
      <c r="B27" s="109">
        <v>15</v>
      </c>
      <c r="C27" s="123">
        <v>2590052</v>
      </c>
      <c r="D27" s="123">
        <v>3231669960</v>
      </c>
      <c r="E27" s="110">
        <v>2.5999003706058475E-2</v>
      </c>
      <c r="F27" s="144">
        <v>12.477239684763084</v>
      </c>
      <c r="G27" s="171">
        <f>SUM($L$16:L27)</f>
        <v>993611255</v>
      </c>
      <c r="H27" s="112" t="str">
        <f t="shared" si="0"/>
        <v>(10, 15]</v>
      </c>
      <c r="I27" s="113">
        <v>0.214145</v>
      </c>
      <c r="J27" s="110">
        <v>5.5675566486338927E-3</v>
      </c>
      <c r="K27" s="110">
        <v>5.4389673563313519E-3</v>
      </c>
      <c r="L27" s="135">
        <v>5438967</v>
      </c>
      <c r="M27" s="110">
        <v>5.4389670000000003E-3</v>
      </c>
      <c r="N27" s="110">
        <v>6.7863294896516824E-2</v>
      </c>
      <c r="O27" s="95">
        <f t="shared" si="1"/>
        <v>0.22485225</v>
      </c>
      <c r="P27" s="110">
        <v>5.4389670000000003E-3</v>
      </c>
      <c r="Q27" s="110">
        <v>4.723128E-3</v>
      </c>
      <c r="R27" s="134">
        <v>0.87</v>
      </c>
      <c r="T27" s="112" t="str">
        <f t="shared" si="2"/>
        <v>(10, 15]</v>
      </c>
      <c r="U27" s="110">
        <v>4.723128E-3</v>
      </c>
      <c r="V27" s="110">
        <v>5.4389670000000003E-3</v>
      </c>
      <c r="W27" s="110">
        <v>3.401842664776754E-3</v>
      </c>
      <c r="X27" s="110">
        <v>5.0633850000000001E-3</v>
      </c>
      <c r="Z27" s="113">
        <v>0.214145</v>
      </c>
      <c r="AA27" s="113">
        <v>0.214145</v>
      </c>
      <c r="AB27" s="135">
        <v>5438967</v>
      </c>
      <c r="AC27" s="135">
        <v>5438967</v>
      </c>
      <c r="AE27" s="174"/>
    </row>
    <row r="28" spans="1:31">
      <c r="A28" s="109">
        <v>15</v>
      </c>
      <c r="B28" s="109">
        <v>20</v>
      </c>
      <c r="C28" s="123">
        <v>1571483</v>
      </c>
      <c r="D28" s="123">
        <v>2763510455</v>
      </c>
      <c r="E28" s="110">
        <v>1.5774583807972926E-2</v>
      </c>
      <c r="F28" s="144">
        <v>17.585366529577474</v>
      </c>
      <c r="G28" s="171">
        <f>SUM($L$16:L28)</f>
        <v>994681612</v>
      </c>
      <c r="H28" s="112" t="str">
        <f t="shared" si="0"/>
        <v>(15, 20]</v>
      </c>
      <c r="I28" s="113">
        <v>6.9457500000000005E-2</v>
      </c>
      <c r="J28" s="110">
        <v>1.0956631548422796E-3</v>
      </c>
      <c r="K28" s="110">
        <v>1.0703575210472991E-3</v>
      </c>
      <c r="L28" s="135">
        <v>1070357</v>
      </c>
      <c r="M28" s="110">
        <v>1.0703570000000001E-3</v>
      </c>
      <c r="N28" s="110">
        <v>1.8822620162498957E-2</v>
      </c>
      <c r="O28" s="95">
        <f t="shared" si="1"/>
        <v>7.2930375000000006E-2</v>
      </c>
      <c r="P28" s="110">
        <v>1.0703570000000001E-3</v>
      </c>
      <c r="Q28" s="110">
        <v>9.4247099999999996E-4</v>
      </c>
      <c r="R28" s="134">
        <v>0.88</v>
      </c>
      <c r="T28" s="112" t="str">
        <f t="shared" si="2"/>
        <v>(15, 20]</v>
      </c>
      <c r="U28" s="110">
        <v>9.4247099999999996E-4</v>
      </c>
      <c r="V28" s="110">
        <v>1.0703570000000001E-3</v>
      </c>
      <c r="W28" s="110">
        <v>2.8348688873139615E-4</v>
      </c>
      <c r="X28" s="110">
        <v>4.9189000000000004E-4</v>
      </c>
      <c r="Z28" s="113">
        <v>6.9457500000000005E-2</v>
      </c>
      <c r="AA28" s="113">
        <v>6.9457500000000005E-2</v>
      </c>
      <c r="AB28" s="135">
        <v>1070357</v>
      </c>
      <c r="AC28" s="135">
        <v>1070357</v>
      </c>
      <c r="AE28" s="174"/>
    </row>
    <row r="29" spans="1:31">
      <c r="A29" s="109">
        <v>20</v>
      </c>
      <c r="B29" s="109">
        <v>25</v>
      </c>
      <c r="C29" s="123">
        <v>1160675</v>
      </c>
      <c r="D29" s="123">
        <v>2636526365</v>
      </c>
      <c r="E29" s="110">
        <v>1.1650883312971871E-2</v>
      </c>
      <c r="F29" s="144">
        <v>22.715457513946625</v>
      </c>
      <c r="G29" s="171">
        <f>SUM($L$16:L29)</f>
        <v>995472162</v>
      </c>
      <c r="H29" s="112" t="str">
        <f t="shared" si="0"/>
        <v>(20, 25]</v>
      </c>
      <c r="I29" s="113">
        <v>6.9457500000000005E-2</v>
      </c>
      <c r="J29" s="110">
        <v>8.0924122771074386E-4</v>
      </c>
      <c r="K29" s="110">
        <v>7.9055084639259479E-4</v>
      </c>
      <c r="L29" s="135">
        <v>790550</v>
      </c>
      <c r="M29" s="110">
        <v>7.9055E-4</v>
      </c>
      <c r="N29" s="110">
        <v>1.7957704937650504E-2</v>
      </c>
      <c r="O29" s="95">
        <f t="shared" si="1"/>
        <v>7.2930375000000006E-2</v>
      </c>
      <c r="P29" s="110">
        <v>7.9055E-4</v>
      </c>
      <c r="Q29" s="110">
        <v>7.1332600000000002E-4</v>
      </c>
      <c r="R29" s="134">
        <v>0.9</v>
      </c>
      <c r="T29" s="112" t="str">
        <f t="shared" si="2"/>
        <v>(20, 25]</v>
      </c>
      <c r="U29" s="110">
        <v>7.1332600000000002E-4</v>
      </c>
      <c r="V29" s="110">
        <v>7.9055E-4</v>
      </c>
      <c r="W29" s="110">
        <v>1.4174344436569808E-4</v>
      </c>
      <c r="X29" s="110">
        <v>2.9150699999999999E-4</v>
      </c>
      <c r="Z29" s="113">
        <v>6.9457500000000005E-2</v>
      </c>
      <c r="AA29" s="113">
        <v>6.9457500000000005E-2</v>
      </c>
      <c r="AB29" s="135">
        <v>790550</v>
      </c>
      <c r="AC29" s="135">
        <v>790550</v>
      </c>
      <c r="AE29" s="174"/>
    </row>
    <row r="30" spans="1:31">
      <c r="A30" s="109">
        <v>25</v>
      </c>
      <c r="B30" s="109">
        <v>30</v>
      </c>
      <c r="C30" s="123">
        <v>954496</v>
      </c>
      <c r="D30" s="123">
        <v>2617421805</v>
      </c>
      <c r="E30" s="110">
        <v>9.5812535970003655E-3</v>
      </c>
      <c r="F30" s="144">
        <v>27.422030108036076</v>
      </c>
      <c r="G30" s="171">
        <f>SUM($L$16:L30)</f>
        <v>996122281</v>
      </c>
      <c r="H30" s="112" t="str">
        <f t="shared" si="0"/>
        <v>(25, 30]</v>
      </c>
      <c r="I30" s="113">
        <v>6.9457500000000005E-2</v>
      </c>
      <c r="J30" s="110">
        <v>6.654899217136529E-4</v>
      </c>
      <c r="K30" s="110">
        <v>6.5011964648014817E-4</v>
      </c>
      <c r="L30" s="135">
        <v>650119</v>
      </c>
      <c r="M30" s="110">
        <v>6.50119E-4</v>
      </c>
      <c r="N30" s="110">
        <v>1.7827582791806306E-2</v>
      </c>
      <c r="O30" s="95">
        <f t="shared" si="1"/>
        <v>7.2930375000000006E-2</v>
      </c>
      <c r="P30" s="110">
        <v>6.50119E-4</v>
      </c>
      <c r="Q30" s="110">
        <v>6.0345500000000003E-4</v>
      </c>
      <c r="R30" s="134">
        <v>0.93</v>
      </c>
      <c r="T30" s="112" t="str">
        <f t="shared" si="2"/>
        <v>(25, 30]</v>
      </c>
      <c r="U30" s="110">
        <v>6.0345500000000003E-4</v>
      </c>
      <c r="V30" s="110">
        <v>6.50119E-4</v>
      </c>
      <c r="W30" s="110">
        <v>1.4174344436569808E-4</v>
      </c>
      <c r="X30" s="110">
        <v>2.7590200000000002E-4</v>
      </c>
      <c r="Z30" s="113">
        <v>6.9457500000000005E-2</v>
      </c>
      <c r="AA30" s="113">
        <v>6.9457500000000005E-2</v>
      </c>
      <c r="AB30" s="135">
        <v>650119</v>
      </c>
      <c r="AC30" s="135">
        <v>650119</v>
      </c>
      <c r="AE30" s="174"/>
    </row>
    <row r="31" spans="1:31">
      <c r="A31" s="109">
        <v>30</v>
      </c>
      <c r="B31" s="109">
        <v>35</v>
      </c>
      <c r="C31" s="123">
        <v>602324</v>
      </c>
      <c r="D31" s="123">
        <v>1967658950</v>
      </c>
      <c r="E31" s="110">
        <v>6.0461426675016425E-3</v>
      </c>
      <c r="F31" s="144">
        <v>32.667782621977537</v>
      </c>
      <c r="G31" s="141"/>
      <c r="H31" s="112" t="str">
        <f t="shared" si="0"/>
        <v>(30, 35]</v>
      </c>
      <c r="I31" s="113">
        <v>9.4820000000000002E-2</v>
      </c>
      <c r="J31" s="110">
        <v>5.7329524773250577E-4</v>
      </c>
      <c r="K31" s="110">
        <v>5.6005431731387747E-4</v>
      </c>
      <c r="L31" s="135">
        <v>560054</v>
      </c>
      <c r="M31" s="110">
        <v>5.6005400000000004E-4</v>
      </c>
      <c r="N31" s="110">
        <v>1.8295722328569009E-2</v>
      </c>
      <c r="O31" s="95">
        <f t="shared" si="1"/>
        <v>9.9561000000000011E-2</v>
      </c>
      <c r="P31" s="110">
        <v>5.6005400000000004E-4</v>
      </c>
      <c r="Q31" s="110">
        <v>4.9407200000000002E-4</v>
      </c>
      <c r="R31" s="134">
        <v>0.88</v>
      </c>
      <c r="T31" s="112" t="str">
        <f t="shared" si="2"/>
        <v>(30, 35]</v>
      </c>
      <c r="U31" s="110">
        <v>4.9407200000000002E-4</v>
      </c>
      <c r="V31" s="110">
        <v>5.6005400000000004E-4</v>
      </c>
      <c r="W31" s="110">
        <v>0</v>
      </c>
      <c r="X31" s="110">
        <v>0</v>
      </c>
      <c r="Z31" s="113">
        <v>9.4820000000000002E-2</v>
      </c>
      <c r="AA31" s="113">
        <v>9.4820000000000002E-2</v>
      </c>
      <c r="AB31" s="135">
        <v>560054</v>
      </c>
      <c r="AC31" s="135">
        <v>560054</v>
      </c>
      <c r="AE31" s="174"/>
    </row>
    <row r="32" spans="1:31">
      <c r="A32" s="109">
        <v>35</v>
      </c>
      <c r="B32" s="109">
        <v>40</v>
      </c>
      <c r="C32" s="123">
        <v>593397</v>
      </c>
      <c r="D32" s="123">
        <v>2245299070</v>
      </c>
      <c r="E32" s="110">
        <v>5.9565332287398014E-3</v>
      </c>
      <c r="F32" s="144">
        <v>37.838059006028004</v>
      </c>
      <c r="G32" s="141"/>
      <c r="H32" s="112" t="str">
        <f t="shared" si="0"/>
        <v>(35, 40]</v>
      </c>
      <c r="I32" s="113">
        <v>0.01</v>
      </c>
      <c r="J32" s="110">
        <v>5.9565332287398013E-5</v>
      </c>
      <c r="K32" s="110">
        <v>5.8189600632026064E-5</v>
      </c>
      <c r="L32" s="135">
        <v>58189</v>
      </c>
      <c r="M32" s="110">
        <v>5.8189000000000001E-5</v>
      </c>
      <c r="N32" s="110">
        <v>2.2017588155017636E-3</v>
      </c>
      <c r="O32" s="95">
        <f t="shared" si="1"/>
        <v>1.0500000000000001E-2</v>
      </c>
      <c r="P32" s="110">
        <v>5.8189000000000001E-5</v>
      </c>
      <c r="Q32" s="110">
        <v>6.7206000000000007E-5</v>
      </c>
      <c r="R32" s="134">
        <v>1.1499999999999999</v>
      </c>
      <c r="T32" s="112" t="str">
        <f t="shared" si="2"/>
        <v>(35, 40]</v>
      </c>
      <c r="U32" s="110">
        <v>6.7206000000000007E-5</v>
      </c>
      <c r="V32" s="110">
        <v>5.8189000000000001E-5</v>
      </c>
      <c r="W32" s="110">
        <v>0</v>
      </c>
      <c r="X32" s="110">
        <v>0</v>
      </c>
      <c r="Z32" s="113">
        <v>0.01</v>
      </c>
      <c r="AA32" s="113">
        <v>0.01</v>
      </c>
      <c r="AB32" s="135">
        <v>58189</v>
      </c>
      <c r="AC32" s="135">
        <v>58189</v>
      </c>
    </row>
    <row r="33" spans="1:29">
      <c r="A33" s="109">
        <v>40</v>
      </c>
      <c r="B33" s="109">
        <v>45</v>
      </c>
      <c r="C33" s="123">
        <v>442915</v>
      </c>
      <c r="D33" s="123">
        <v>1884995925</v>
      </c>
      <c r="E33" s="110">
        <v>4.4459913262239097E-3</v>
      </c>
      <c r="F33" s="144">
        <v>42.558864003251195</v>
      </c>
      <c r="G33" s="141"/>
      <c r="H33" s="112" t="str">
        <f t="shared" si="0"/>
        <v>(40, 45]</v>
      </c>
      <c r="I33" s="113">
        <v>0.01</v>
      </c>
      <c r="J33" s="110">
        <v>4.4459913262239096E-5</v>
      </c>
      <c r="K33" s="110">
        <v>4.3433059088491901E-5</v>
      </c>
      <c r="L33" s="135">
        <v>43433</v>
      </c>
      <c r="M33" s="110">
        <v>4.3433000000000002E-5</v>
      </c>
      <c r="N33" s="110">
        <v>1.8484591402532092E-3</v>
      </c>
      <c r="O33" s="95">
        <f t="shared" si="1"/>
        <v>1.0500000000000001E-2</v>
      </c>
      <c r="P33" s="110">
        <v>4.3433000000000002E-5</v>
      </c>
      <c r="Q33" s="110">
        <v>5.1912E-5</v>
      </c>
      <c r="R33" s="134">
        <v>1.2</v>
      </c>
      <c r="T33" s="112" t="str">
        <f t="shared" si="2"/>
        <v>(40, 45]</v>
      </c>
      <c r="U33" s="110">
        <v>5.1912E-5</v>
      </c>
      <c r="V33" s="110">
        <v>4.3433000000000002E-5</v>
      </c>
      <c r="W33" s="110">
        <v>0</v>
      </c>
      <c r="X33" s="110">
        <v>0</v>
      </c>
      <c r="Z33" s="113">
        <v>0.01</v>
      </c>
      <c r="AA33" s="113">
        <v>0.01</v>
      </c>
      <c r="AB33" s="135">
        <v>43433</v>
      </c>
      <c r="AC33" s="135">
        <v>43433</v>
      </c>
    </row>
    <row r="34" spans="1:29">
      <c r="A34" s="109">
        <v>45</v>
      </c>
      <c r="B34" s="109">
        <v>50</v>
      </c>
      <c r="C34" s="123">
        <v>392626</v>
      </c>
      <c r="D34" s="123">
        <v>1889578815</v>
      </c>
      <c r="E34" s="110">
        <v>3.9411891456599775E-3</v>
      </c>
      <c r="F34" s="144">
        <v>48.126685828243673</v>
      </c>
      <c r="G34" s="141"/>
      <c r="H34" s="112" t="str">
        <f t="shared" si="0"/>
        <v>(45, 50]</v>
      </c>
      <c r="I34" s="113">
        <v>0.01</v>
      </c>
      <c r="J34" s="110">
        <v>3.9411891456599775E-5</v>
      </c>
      <c r="K34" s="110">
        <v>3.8501627304738431E-5</v>
      </c>
      <c r="L34" s="135">
        <v>38501</v>
      </c>
      <c r="M34" s="110">
        <v>3.8501000000000003E-5</v>
      </c>
      <c r="N34" s="110">
        <v>1.8529255310732098E-3</v>
      </c>
      <c r="O34" s="95">
        <f t="shared" si="1"/>
        <v>1.0500000000000001E-2</v>
      </c>
      <c r="P34" s="110">
        <v>3.8501000000000003E-5</v>
      </c>
      <c r="Q34" s="110">
        <v>3.9447999999999999E-5</v>
      </c>
      <c r="R34" s="134">
        <v>1.02</v>
      </c>
      <c r="T34" s="112" t="str">
        <f t="shared" si="2"/>
        <v>(45, 50]</v>
      </c>
      <c r="U34" s="110">
        <v>3.9447999999999999E-5</v>
      </c>
      <c r="V34" s="110">
        <v>3.8501000000000003E-5</v>
      </c>
      <c r="W34" s="110">
        <v>0</v>
      </c>
      <c r="X34" s="110">
        <v>0</v>
      </c>
      <c r="Z34" s="113">
        <v>0.01</v>
      </c>
      <c r="AA34" s="113">
        <v>0.01</v>
      </c>
      <c r="AB34" s="135">
        <v>38501</v>
      </c>
      <c r="AC34" s="135">
        <v>38501</v>
      </c>
    </row>
    <row r="35" spans="1:29">
      <c r="A35" s="109">
        <v>50</v>
      </c>
      <c r="B35" s="109">
        <v>60</v>
      </c>
      <c r="C35" s="123">
        <v>631386</v>
      </c>
      <c r="D35" s="123">
        <v>3453044240</v>
      </c>
      <c r="E35" s="110">
        <v>6.3378677161514269E-3</v>
      </c>
      <c r="F35" s="144">
        <v>54.689908233632039</v>
      </c>
      <c r="G35" s="141"/>
      <c r="H35" s="112" t="str">
        <f t="shared" si="0"/>
        <v>(50, 60]</v>
      </c>
      <c r="I35" s="113">
        <v>0.01</v>
      </c>
      <c r="J35" s="110">
        <v>6.3378677161514269E-5</v>
      </c>
      <c r="K35" s="110">
        <v>6.1914871805304736E-5</v>
      </c>
      <c r="L35" s="135">
        <v>61914</v>
      </c>
      <c r="M35" s="110">
        <v>6.1914000000000004E-5</v>
      </c>
      <c r="N35" s="110">
        <v>3.3860709783770943E-3</v>
      </c>
      <c r="O35" s="95">
        <f t="shared" si="1"/>
        <v>1.0500000000000001E-2</v>
      </c>
      <c r="P35" s="110">
        <v>6.1914000000000004E-5</v>
      </c>
      <c r="Q35" s="110">
        <v>4.8643999999999997E-5</v>
      </c>
      <c r="R35" s="134">
        <v>0.79</v>
      </c>
      <c r="T35" s="112" t="str">
        <f t="shared" si="2"/>
        <v>(50, 60]</v>
      </c>
      <c r="U35" s="110">
        <v>4.8643999999999997E-5</v>
      </c>
      <c r="V35" s="110">
        <v>6.1914000000000004E-5</v>
      </c>
      <c r="W35" s="110">
        <v>0</v>
      </c>
      <c r="X35" s="110">
        <v>0</v>
      </c>
      <c r="Z35" s="113">
        <v>0.01</v>
      </c>
      <c r="AA35" s="113">
        <v>0.01</v>
      </c>
      <c r="AB35" s="135">
        <v>61914</v>
      </c>
      <c r="AC35" s="135">
        <v>61914</v>
      </c>
    </row>
    <row r="36" spans="1:29">
      <c r="A36" s="109">
        <v>60</v>
      </c>
      <c r="B36" s="109">
        <v>70</v>
      </c>
      <c r="C36" s="123">
        <v>516477</v>
      </c>
      <c r="D36" s="123">
        <v>3344835120</v>
      </c>
      <c r="E36" s="110">
        <v>5.1844084354653744E-3</v>
      </c>
      <c r="F36" s="144">
        <v>64.762518369646671</v>
      </c>
      <c r="G36" s="141"/>
      <c r="H36" s="112" t="str">
        <f t="shared" si="0"/>
        <v>(60, 70]</v>
      </c>
      <c r="I36" s="113">
        <v>0.01</v>
      </c>
      <c r="J36" s="110">
        <v>5.1844084354653742E-5</v>
      </c>
      <c r="K36" s="110">
        <v>5.0646684033837266E-5</v>
      </c>
      <c r="L36" s="135">
        <v>50646</v>
      </c>
      <c r="M36" s="110">
        <v>5.0646000000000003E-5</v>
      </c>
      <c r="N36" s="110">
        <v>3.2799625053491254E-3</v>
      </c>
      <c r="O36" s="95">
        <f t="shared" si="1"/>
        <v>1.0500000000000001E-2</v>
      </c>
      <c r="P36" s="110">
        <v>5.0646000000000003E-5</v>
      </c>
      <c r="Q36" s="110">
        <v>3.595E-5</v>
      </c>
      <c r="R36" s="134">
        <v>0.71</v>
      </c>
      <c r="T36" s="112" t="str">
        <f t="shared" si="2"/>
        <v>(60, 70]</v>
      </c>
      <c r="U36" s="110">
        <v>3.595E-5</v>
      </c>
      <c r="V36" s="110">
        <v>5.0646000000000003E-5</v>
      </c>
      <c r="W36" s="110">
        <v>0</v>
      </c>
      <c r="X36" s="110">
        <v>0</v>
      </c>
      <c r="Z36" s="113">
        <v>0.01</v>
      </c>
      <c r="AA36" s="113">
        <v>0.01</v>
      </c>
      <c r="AB36" s="135">
        <v>50646</v>
      </c>
      <c r="AC36" s="135">
        <v>50646</v>
      </c>
    </row>
    <row r="37" spans="1:29">
      <c r="A37" s="109">
        <v>70</v>
      </c>
      <c r="B37" s="109">
        <v>80</v>
      </c>
      <c r="C37" s="123">
        <v>468872</v>
      </c>
      <c r="D37" s="123">
        <v>3552163945</v>
      </c>
      <c r="E37" s="110">
        <v>4.7065483108706119E-3</v>
      </c>
      <c r="F37" s="144">
        <v>75.759779747990919</v>
      </c>
      <c r="G37" s="141"/>
      <c r="H37" s="112" t="str">
        <f t="shared" si="0"/>
        <v>(70, 80]</v>
      </c>
      <c r="I37" s="113">
        <v>0.01</v>
      </c>
      <c r="J37" s="110">
        <v>4.706548310870612E-5</v>
      </c>
      <c r="K37" s="110">
        <v>4.5978450223946753E-5</v>
      </c>
      <c r="L37" s="135">
        <v>45978</v>
      </c>
      <c r="M37" s="110">
        <v>4.5977999999999999E-5</v>
      </c>
      <c r="N37" s="110">
        <v>3.4832831532531265E-3</v>
      </c>
      <c r="O37" s="95">
        <f t="shared" si="1"/>
        <v>1.0500000000000001E-2</v>
      </c>
      <c r="P37" s="110">
        <v>4.5977999999999999E-5</v>
      </c>
      <c r="Q37" s="110">
        <v>3.3654E-5</v>
      </c>
      <c r="R37" s="134">
        <v>0.73</v>
      </c>
      <c r="T37" s="112" t="str">
        <f t="shared" si="2"/>
        <v>(70, 80]</v>
      </c>
      <c r="U37" s="110">
        <v>3.3654E-5</v>
      </c>
      <c r="V37" s="110">
        <v>4.5977999999999999E-5</v>
      </c>
      <c r="W37" s="110">
        <v>0</v>
      </c>
      <c r="X37" s="110">
        <v>0</v>
      </c>
      <c r="Z37" s="113">
        <v>0.01</v>
      </c>
      <c r="AA37" s="113">
        <v>0.01</v>
      </c>
      <c r="AB37" s="135">
        <v>45978</v>
      </c>
      <c r="AC37" s="135">
        <v>45978</v>
      </c>
    </row>
    <row r="38" spans="1:29">
      <c r="A38" s="109">
        <v>80</v>
      </c>
      <c r="B38" s="109">
        <v>90</v>
      </c>
      <c r="C38" s="123">
        <v>313108</v>
      </c>
      <c r="D38" s="123">
        <v>2661579535</v>
      </c>
      <c r="E38" s="110">
        <v>3.142985566466062E-3</v>
      </c>
      <c r="F38" s="144">
        <v>85.005159082489115</v>
      </c>
      <c r="G38" s="141"/>
      <c r="H38" s="112" t="str">
        <f t="shared" si="0"/>
        <v>(80, 90]</v>
      </c>
      <c r="I38" s="113">
        <v>0.1</v>
      </c>
      <c r="J38" s="110">
        <v>3.1429855664660621E-4</v>
      </c>
      <c r="K38" s="110">
        <v>3.0703946050776159E-4</v>
      </c>
      <c r="L38" s="135">
        <v>307039</v>
      </c>
      <c r="M38" s="110">
        <v>3.07039E-4</v>
      </c>
      <c r="N38" s="110">
        <v>2.6099899039528376E-2</v>
      </c>
      <c r="O38" s="95">
        <f t="shared" si="1"/>
        <v>0.10500000000000001</v>
      </c>
      <c r="P38" s="110">
        <v>3.07039E-4</v>
      </c>
      <c r="Q38" s="110">
        <v>3.2094600000000001E-4</v>
      </c>
      <c r="R38" s="134">
        <v>1.05</v>
      </c>
      <c r="T38" s="112" t="str">
        <f t="shared" si="2"/>
        <v>(80, 90]</v>
      </c>
      <c r="U38" s="110">
        <v>3.2094600000000001E-4</v>
      </c>
      <c r="V38" s="110">
        <v>3.07039E-4</v>
      </c>
      <c r="W38" s="110">
        <v>0</v>
      </c>
      <c r="X38" s="110">
        <v>0</v>
      </c>
      <c r="Z38" s="113">
        <v>0.1</v>
      </c>
      <c r="AA38" s="113">
        <v>0.1</v>
      </c>
      <c r="AB38" s="135">
        <v>307039</v>
      </c>
      <c r="AC38" s="135">
        <v>307039</v>
      </c>
    </row>
    <row r="39" spans="1:29">
      <c r="A39" s="109">
        <v>90</v>
      </c>
      <c r="B39" s="109">
        <v>100</v>
      </c>
      <c r="C39" s="123">
        <v>242632</v>
      </c>
      <c r="D39" s="123">
        <v>2320117030</v>
      </c>
      <c r="E39" s="110">
        <v>2.435545798774843E-3</v>
      </c>
      <c r="F39" s="144">
        <v>95.622878680470834</v>
      </c>
      <c r="G39" s="141"/>
      <c r="H39" s="112" t="str">
        <f t="shared" si="0"/>
        <v>(90, 100]</v>
      </c>
      <c r="I39" s="113">
        <v>0.01</v>
      </c>
      <c r="J39" s="110">
        <v>2.435545798774843E-5</v>
      </c>
      <c r="K39" s="110">
        <v>2.3792939938270244E-5</v>
      </c>
      <c r="L39" s="135">
        <v>23792</v>
      </c>
      <c r="M39" s="110">
        <v>2.3791999999999999E-5</v>
      </c>
      <c r="N39" s="110">
        <v>2.2750595295657618E-3</v>
      </c>
      <c r="O39" s="95">
        <v>0.01</v>
      </c>
      <c r="P39" s="110">
        <v>2.3791999999999999E-5</v>
      </c>
      <c r="Q39" s="110">
        <v>1.8359000000000002E-5</v>
      </c>
      <c r="R39" s="134">
        <v>0.77</v>
      </c>
      <c r="T39" s="112" t="str">
        <f t="shared" si="2"/>
        <v>(90, 100]</v>
      </c>
      <c r="U39" s="110">
        <v>1.8359000000000002E-5</v>
      </c>
      <c r="V39" s="110">
        <v>2.3791999999999999E-5</v>
      </c>
      <c r="W39" s="110">
        <v>0</v>
      </c>
      <c r="X39" s="110">
        <v>0</v>
      </c>
      <c r="Z39" s="113">
        <v>0.01</v>
      </c>
      <c r="AA39" s="113">
        <v>0.01</v>
      </c>
      <c r="AB39" s="135">
        <v>23792</v>
      </c>
      <c r="AC39" s="135">
        <v>23792</v>
      </c>
    </row>
    <row r="40" spans="1:29">
      <c r="A40" s="109">
        <v>100</v>
      </c>
      <c r="B40" s="109">
        <v>120</v>
      </c>
      <c r="C40" s="123">
        <v>437236</v>
      </c>
      <c r="D40" s="123">
        <v>4812572280</v>
      </c>
      <c r="E40" s="110">
        <v>4.3889853888733447E-3</v>
      </c>
      <c r="F40" s="144">
        <v>110.06807033272649</v>
      </c>
      <c r="G40" s="141"/>
      <c r="H40" s="112" t="str">
        <f t="shared" si="0"/>
        <v>(100, 120]</v>
      </c>
      <c r="I40" s="113">
        <v>5.5E-2</v>
      </c>
      <c r="J40" s="110">
        <v>2.4139419638803395E-4</v>
      </c>
      <c r="K40" s="110">
        <v>2.358189124998863E-4</v>
      </c>
      <c r="L40" s="135">
        <v>235818</v>
      </c>
      <c r="M40" s="110">
        <v>2.35818E-4</v>
      </c>
      <c r="N40" s="110">
        <v>2.5956032209722896E-2</v>
      </c>
      <c r="O40" s="95">
        <f t="shared" si="1"/>
        <v>5.7750000000000003E-2</v>
      </c>
      <c r="P40" s="110">
        <v>2.35818E-4</v>
      </c>
      <c r="Q40" s="110">
        <v>2.5220400000000001E-4</v>
      </c>
      <c r="R40" s="134">
        <v>1.07</v>
      </c>
      <c r="T40" s="112" t="str">
        <f t="shared" si="2"/>
        <v>(100, 120]</v>
      </c>
      <c r="U40" s="110">
        <v>2.5220400000000001E-4</v>
      </c>
      <c r="V40" s="110">
        <v>2.35818E-4</v>
      </c>
      <c r="W40" s="110">
        <v>0</v>
      </c>
      <c r="X40" s="110">
        <v>0</v>
      </c>
      <c r="Z40" s="113">
        <v>5.5E-2</v>
      </c>
      <c r="AA40" s="113">
        <v>5.5E-2</v>
      </c>
      <c r="AB40" s="135">
        <v>235818</v>
      </c>
      <c r="AC40" s="135">
        <v>235818</v>
      </c>
    </row>
    <row r="41" spans="1:29">
      <c r="A41" s="109">
        <v>120</v>
      </c>
      <c r="B41" s="109">
        <v>140</v>
      </c>
      <c r="C41" s="123">
        <v>411109</v>
      </c>
      <c r="D41" s="123">
        <v>5297759450</v>
      </c>
      <c r="E41" s="110">
        <v>4.1267219401749438E-3</v>
      </c>
      <c r="F41" s="144">
        <v>128.86508079365814</v>
      </c>
      <c r="G41" s="141"/>
      <c r="H41" s="112" t="str">
        <f t="shared" si="0"/>
        <v>(120, 140]</v>
      </c>
      <c r="I41" s="113">
        <v>0.01</v>
      </c>
      <c r="J41" s="110">
        <v>4.1267219401749437E-5</v>
      </c>
      <c r="K41" s="110">
        <v>4.0314104261112887E-5</v>
      </c>
      <c r="L41" s="135">
        <v>40314</v>
      </c>
      <c r="M41" s="110">
        <v>4.0314000000000001E-5</v>
      </c>
      <c r="N41" s="110">
        <v>5.1950668671155338E-3</v>
      </c>
      <c r="O41" s="95">
        <v>0.01</v>
      </c>
      <c r="P41" s="110">
        <v>4.0314000000000001E-5</v>
      </c>
      <c r="Q41" s="110">
        <v>3.3535999999999999E-5</v>
      </c>
      <c r="R41" s="134">
        <v>0.83</v>
      </c>
      <c r="T41" s="112" t="str">
        <f t="shared" si="2"/>
        <v>(120, 140]</v>
      </c>
      <c r="U41" s="110">
        <v>3.3535999999999999E-5</v>
      </c>
      <c r="V41" s="110">
        <v>4.0314000000000001E-5</v>
      </c>
      <c r="W41" s="110">
        <v>0</v>
      </c>
      <c r="X41" s="110">
        <v>0</v>
      </c>
      <c r="Z41" s="113">
        <v>0.01</v>
      </c>
      <c r="AA41" s="113">
        <v>0.01</v>
      </c>
      <c r="AB41" s="135">
        <v>40314</v>
      </c>
      <c r="AC41" s="135">
        <v>40314</v>
      </c>
    </row>
    <row r="42" spans="1:29">
      <c r="A42" s="109">
        <v>140</v>
      </c>
      <c r="B42" s="109">
        <v>160</v>
      </c>
      <c r="C42" s="123">
        <v>281540</v>
      </c>
      <c r="D42" s="123">
        <v>4244782625</v>
      </c>
      <c r="E42" s="110">
        <v>2.8261052300894741E-3</v>
      </c>
      <c r="F42" s="144">
        <v>150.77014367407827</v>
      </c>
      <c r="G42" s="141"/>
      <c r="H42" s="112" t="str">
        <f t="shared" si="0"/>
        <v>(140, 160]</v>
      </c>
      <c r="I42" s="113">
        <v>0.01</v>
      </c>
      <c r="J42" s="110">
        <v>2.8261052300894741E-5</v>
      </c>
      <c r="K42" s="110">
        <v>2.7608329940900644E-5</v>
      </c>
      <c r="L42" s="135">
        <v>27608</v>
      </c>
      <c r="M42" s="110">
        <v>2.7608000000000001E-5</v>
      </c>
      <c r="N42" s="110">
        <v>4.1624621265539527E-3</v>
      </c>
      <c r="O42" s="95">
        <v>0.01</v>
      </c>
      <c r="P42" s="110">
        <v>2.7608000000000001E-5</v>
      </c>
      <c r="Q42" s="110">
        <v>1.872E-5</v>
      </c>
      <c r="R42" s="134">
        <v>0.68</v>
      </c>
      <c r="T42" s="112" t="str">
        <f t="shared" si="2"/>
        <v>(140, 160]</v>
      </c>
      <c r="U42" s="110">
        <v>1.872E-5</v>
      </c>
      <c r="V42" s="110">
        <v>2.7608000000000001E-5</v>
      </c>
      <c r="W42" s="110">
        <v>0</v>
      </c>
      <c r="X42" s="110">
        <v>0</v>
      </c>
      <c r="Z42" s="113">
        <v>0.01</v>
      </c>
      <c r="AA42" s="113">
        <v>0.01</v>
      </c>
      <c r="AB42" s="135">
        <v>27608</v>
      </c>
      <c r="AC42" s="135">
        <v>27608</v>
      </c>
    </row>
    <row r="43" spans="1:29">
      <c r="A43" s="109">
        <v>160</v>
      </c>
      <c r="B43" s="109">
        <v>180</v>
      </c>
      <c r="C43" s="123">
        <v>222436</v>
      </c>
      <c r="D43" s="123">
        <v>3786636560</v>
      </c>
      <c r="E43" s="110">
        <v>2.2328178694330549E-3</v>
      </c>
      <c r="F43" s="144">
        <v>170.23487924616518</v>
      </c>
      <c r="G43" s="141"/>
      <c r="H43" s="112" t="str">
        <f t="shared" si="0"/>
        <v>(160, 180]</v>
      </c>
      <c r="I43" s="113">
        <v>0.01</v>
      </c>
      <c r="J43" s="110">
        <v>2.2328178694330549E-5</v>
      </c>
      <c r="K43" s="110">
        <v>2.1812483052973558E-5</v>
      </c>
      <c r="L43" s="135">
        <v>21812</v>
      </c>
      <c r="M43" s="110">
        <v>2.1812000000000001E-5</v>
      </c>
      <c r="N43" s="110">
        <v>3.7131631861173548E-3</v>
      </c>
      <c r="O43" s="95">
        <v>0.01</v>
      </c>
      <c r="P43" s="110">
        <v>2.1812000000000001E-5</v>
      </c>
      <c r="Q43" s="110">
        <v>1.4365000000000001E-5</v>
      </c>
      <c r="R43" s="134">
        <v>0.66</v>
      </c>
      <c r="T43" s="112" t="str">
        <f t="shared" si="2"/>
        <v>(160, 180]</v>
      </c>
      <c r="U43" s="110">
        <v>1.4365000000000001E-5</v>
      </c>
      <c r="V43" s="110">
        <v>2.1812000000000001E-5</v>
      </c>
      <c r="W43" s="110">
        <v>0</v>
      </c>
      <c r="X43" s="110">
        <v>0</v>
      </c>
      <c r="Z43" s="113">
        <v>0.01</v>
      </c>
      <c r="AA43" s="113">
        <v>0.01</v>
      </c>
      <c r="AB43" s="135">
        <v>21812</v>
      </c>
      <c r="AC43" s="135">
        <v>21812</v>
      </c>
    </row>
    <row r="44" spans="1:29">
      <c r="A44" s="109">
        <v>180</v>
      </c>
      <c r="B44" s="109">
        <v>200</v>
      </c>
      <c r="C44" s="123">
        <v>229569</v>
      </c>
      <c r="D44" s="123">
        <v>4373097120</v>
      </c>
      <c r="E44" s="110">
        <v>2.3044190934375596E-3</v>
      </c>
      <c r="F44" s="144">
        <v>190.49162212668085</v>
      </c>
      <c r="G44" s="141"/>
      <c r="H44" s="112" t="str">
        <f t="shared" si="0"/>
        <v>(180, 200]</v>
      </c>
      <c r="I44" s="113">
        <v>0.01</v>
      </c>
      <c r="J44" s="110">
        <v>2.3044190934375598E-5</v>
      </c>
      <c r="K44" s="110">
        <v>2.2511958145210703E-5</v>
      </c>
      <c r="L44" s="135">
        <v>22511</v>
      </c>
      <c r="M44" s="110">
        <v>2.2510999999999998E-5</v>
      </c>
      <c r="N44" s="110">
        <v>4.2881569056937123E-3</v>
      </c>
      <c r="O44" s="95">
        <v>0.01</v>
      </c>
      <c r="P44" s="110">
        <v>2.2510999999999998E-5</v>
      </c>
      <c r="Q44" s="110">
        <v>1.715E-5</v>
      </c>
      <c r="R44" s="134">
        <v>0.76</v>
      </c>
      <c r="T44" s="112" t="str">
        <f t="shared" si="2"/>
        <v>(180, 200]</v>
      </c>
      <c r="U44" s="110">
        <v>1.715E-5</v>
      </c>
      <c r="V44" s="110">
        <v>2.2510999999999998E-5</v>
      </c>
      <c r="W44" s="110">
        <v>0</v>
      </c>
      <c r="X44" s="110">
        <v>0</v>
      </c>
      <c r="Z44" s="113">
        <v>0.01</v>
      </c>
      <c r="AA44" s="113">
        <v>0.01</v>
      </c>
      <c r="AB44" s="135">
        <v>22511</v>
      </c>
      <c r="AC44" s="135">
        <v>22511</v>
      </c>
    </row>
    <row r="45" spans="1:29">
      <c r="A45" s="109">
        <v>200</v>
      </c>
      <c r="B45" s="109">
        <v>250</v>
      </c>
      <c r="C45" s="123">
        <v>401058</v>
      </c>
      <c r="D45" s="123">
        <v>9067128405</v>
      </c>
      <c r="E45" s="110">
        <v>4.0258297626242249E-3</v>
      </c>
      <c r="F45" s="144">
        <v>226.08022792214592</v>
      </c>
      <c r="G45" s="141"/>
      <c r="H45" s="112" t="str">
        <f t="shared" si="0"/>
        <v>(200, 250]</v>
      </c>
      <c r="I45" s="113">
        <v>0.03</v>
      </c>
      <c r="J45" s="110">
        <v>1.2077489287872674E-4</v>
      </c>
      <c r="K45" s="110">
        <v>1.1798545417458687E-4</v>
      </c>
      <c r="L45" s="135">
        <v>117985</v>
      </c>
      <c r="M45" s="110">
        <v>1.17985E-4</v>
      </c>
      <c r="N45" s="110">
        <v>2.6674075691394388E-2</v>
      </c>
      <c r="O45" s="95">
        <f t="shared" si="1"/>
        <v>3.15E-2</v>
      </c>
      <c r="P45" s="110">
        <v>1.17985E-4</v>
      </c>
      <c r="Q45" s="110">
        <v>1.2320199999999999E-4</v>
      </c>
      <c r="R45" s="134">
        <v>1.04</v>
      </c>
      <c r="T45" s="112" t="str">
        <f t="shared" si="2"/>
        <v>(200, 250]</v>
      </c>
      <c r="U45" s="110">
        <v>1.2320199999999999E-4</v>
      </c>
      <c r="V45" s="110">
        <v>1.17985E-4</v>
      </c>
      <c r="W45" s="110">
        <v>0</v>
      </c>
      <c r="X45" s="110">
        <v>0</v>
      </c>
      <c r="Z45" s="113">
        <v>0.03</v>
      </c>
      <c r="AA45" s="113">
        <v>0.03</v>
      </c>
      <c r="AB45" s="135">
        <v>117985</v>
      </c>
      <c r="AC45" s="135">
        <v>117985</v>
      </c>
    </row>
    <row r="46" spans="1:29">
      <c r="A46" s="109">
        <v>250</v>
      </c>
      <c r="B46" s="109">
        <v>300</v>
      </c>
      <c r="C46" s="123">
        <v>337500</v>
      </c>
      <c r="D46" s="123">
        <v>9165008550</v>
      </c>
      <c r="E46" s="110">
        <v>3.3878330438133039E-3</v>
      </c>
      <c r="F46" s="144">
        <v>271.55580888888892</v>
      </c>
      <c r="G46" s="141"/>
      <c r="H46" s="112" t="str">
        <f t="shared" si="0"/>
        <v>(250, 300]</v>
      </c>
      <c r="I46" s="113">
        <v>0</v>
      </c>
      <c r="J46" s="110">
        <v>0</v>
      </c>
      <c r="K46" s="110">
        <v>0</v>
      </c>
      <c r="L46" s="135">
        <v>0</v>
      </c>
      <c r="M46" s="110">
        <v>0</v>
      </c>
      <c r="N46" s="110">
        <v>0</v>
      </c>
      <c r="O46" s="95">
        <f t="shared" si="1"/>
        <v>0</v>
      </c>
      <c r="P46" s="110">
        <v>0</v>
      </c>
      <c r="Q46" s="110">
        <v>9.876E-6</v>
      </c>
      <c r="R46" s="134">
        <v>0</v>
      </c>
      <c r="T46" s="112" t="str">
        <f t="shared" si="2"/>
        <v>(250, 300]</v>
      </c>
      <c r="U46" s="110">
        <v>9.876E-6</v>
      </c>
      <c r="V46" s="110">
        <v>0</v>
      </c>
      <c r="W46" s="110">
        <v>0</v>
      </c>
      <c r="X46" s="110">
        <v>0</v>
      </c>
      <c r="Z46" s="113">
        <v>0</v>
      </c>
      <c r="AA46" s="113">
        <v>0</v>
      </c>
      <c r="AB46" s="135">
        <v>0</v>
      </c>
      <c r="AC46" s="135">
        <v>0</v>
      </c>
    </row>
    <row r="47" spans="1:29">
      <c r="A47" s="109">
        <v>300</v>
      </c>
      <c r="B47" s="109">
        <v>350</v>
      </c>
      <c r="C47" s="123">
        <v>225404</v>
      </c>
      <c r="D47" s="123">
        <v>7300816510</v>
      </c>
      <c r="E47" s="110">
        <v>2.262610724170945E-3</v>
      </c>
      <c r="F47" s="144">
        <v>323.8991548508456</v>
      </c>
      <c r="G47" s="141"/>
      <c r="H47" s="112" t="str">
        <f t="shared" si="0"/>
        <v>(300, 350]</v>
      </c>
      <c r="I47" s="113">
        <v>0</v>
      </c>
      <c r="J47" s="110">
        <v>0</v>
      </c>
      <c r="K47" s="110">
        <v>0</v>
      </c>
      <c r="L47" s="135">
        <v>0</v>
      </c>
      <c r="M47" s="110">
        <v>0</v>
      </c>
      <c r="N47" s="110">
        <v>0</v>
      </c>
      <c r="O47" s="95">
        <f t="shared" si="1"/>
        <v>0</v>
      </c>
      <c r="P47" s="110">
        <v>0</v>
      </c>
      <c r="Q47" s="110">
        <v>0</v>
      </c>
      <c r="R47" s="134">
        <v>0</v>
      </c>
      <c r="T47" s="112" t="str">
        <f t="shared" si="2"/>
        <v>(300, 350]</v>
      </c>
      <c r="U47" s="110">
        <v>0</v>
      </c>
      <c r="V47" s="110">
        <v>0</v>
      </c>
      <c r="W47" s="110">
        <v>0</v>
      </c>
      <c r="X47" s="110">
        <v>0</v>
      </c>
      <c r="Z47" s="113">
        <v>0</v>
      </c>
      <c r="AA47" s="113">
        <v>0</v>
      </c>
      <c r="AB47" s="135">
        <v>0</v>
      </c>
      <c r="AC47" s="135">
        <v>0</v>
      </c>
    </row>
    <row r="48" spans="1:29">
      <c r="A48" s="109">
        <v>350</v>
      </c>
      <c r="B48" s="109">
        <v>400</v>
      </c>
      <c r="C48" s="123">
        <v>204005</v>
      </c>
      <c r="D48" s="123">
        <v>7676790945</v>
      </c>
      <c r="E48" s="110">
        <v>2.0478070521574312E-3</v>
      </c>
      <c r="F48" s="144">
        <v>376.30405847895884</v>
      </c>
      <c r="G48" s="141"/>
      <c r="H48" s="112" t="str">
        <f t="shared" si="0"/>
        <v>(350, 400]</v>
      </c>
      <c r="I48" s="113">
        <v>0</v>
      </c>
      <c r="J48" s="110">
        <v>0</v>
      </c>
      <c r="K48" s="110">
        <v>0</v>
      </c>
      <c r="L48" s="135">
        <v>0</v>
      </c>
      <c r="M48" s="110">
        <v>0</v>
      </c>
      <c r="N48" s="110">
        <v>0</v>
      </c>
      <c r="O48" s="95">
        <f t="shared" si="1"/>
        <v>0</v>
      </c>
      <c r="P48" s="110">
        <v>0</v>
      </c>
      <c r="Q48" s="110">
        <v>0</v>
      </c>
      <c r="R48" s="134">
        <v>0</v>
      </c>
      <c r="T48" s="112" t="str">
        <f t="shared" si="2"/>
        <v>(350, 400]</v>
      </c>
      <c r="U48" s="110">
        <v>0</v>
      </c>
      <c r="V48" s="110">
        <v>0</v>
      </c>
      <c r="W48" s="110">
        <v>0</v>
      </c>
      <c r="X48" s="110">
        <v>0</v>
      </c>
      <c r="Z48" s="113">
        <v>0</v>
      </c>
      <c r="AA48" s="113">
        <v>0</v>
      </c>
      <c r="AB48" s="135">
        <v>0</v>
      </c>
      <c r="AC48" s="135">
        <v>0</v>
      </c>
    </row>
    <row r="49" spans="1:29">
      <c r="A49" s="109">
        <v>400</v>
      </c>
      <c r="B49" s="109">
        <v>450</v>
      </c>
      <c r="C49" s="123">
        <v>144425</v>
      </c>
      <c r="D49" s="123">
        <v>6120788430</v>
      </c>
      <c r="E49" s="110">
        <v>1.4497415921562562E-3</v>
      </c>
      <c r="F49" s="144">
        <v>423.80394183832436</v>
      </c>
      <c r="G49" s="141"/>
      <c r="H49" s="112" t="str">
        <f t="shared" si="0"/>
        <v>(400, 450]</v>
      </c>
      <c r="I49" s="113">
        <v>0</v>
      </c>
      <c r="J49" s="110">
        <v>0</v>
      </c>
      <c r="K49" s="110">
        <v>0</v>
      </c>
      <c r="L49" s="135">
        <v>0</v>
      </c>
      <c r="M49" s="110">
        <v>0</v>
      </c>
      <c r="N49" s="110">
        <v>0</v>
      </c>
      <c r="P49" s="110">
        <v>0</v>
      </c>
      <c r="Q49" s="110">
        <v>0</v>
      </c>
      <c r="R49" s="134">
        <v>0</v>
      </c>
      <c r="T49" s="112" t="str">
        <f t="shared" si="2"/>
        <v>(400, 450]</v>
      </c>
      <c r="U49" s="110">
        <v>0</v>
      </c>
      <c r="V49" s="110">
        <v>0</v>
      </c>
      <c r="W49" s="110">
        <v>0</v>
      </c>
      <c r="X49" s="110">
        <v>0</v>
      </c>
      <c r="Z49" s="113">
        <v>0</v>
      </c>
      <c r="AA49" s="113">
        <v>0</v>
      </c>
      <c r="AB49" s="135">
        <v>0</v>
      </c>
      <c r="AC49" s="135">
        <v>0</v>
      </c>
    </row>
    <row r="50" spans="1:29">
      <c r="A50" s="109">
        <v>450</v>
      </c>
      <c r="B50" s="109">
        <v>500</v>
      </c>
      <c r="C50" s="123">
        <v>110224</v>
      </c>
      <c r="D50" s="123">
        <v>5247927145</v>
      </c>
      <c r="E50" s="110">
        <v>1.1064311390260077E-3</v>
      </c>
      <c r="F50" s="144">
        <v>476.11474315938455</v>
      </c>
      <c r="G50" s="141"/>
      <c r="H50" s="112" t="str">
        <f t="shared" si="0"/>
        <v>(450, 500]</v>
      </c>
      <c r="I50" s="113">
        <v>0</v>
      </c>
      <c r="J50" s="110">
        <v>0</v>
      </c>
      <c r="K50" s="110">
        <v>0</v>
      </c>
      <c r="L50" s="135">
        <v>0</v>
      </c>
      <c r="M50" s="110">
        <v>0</v>
      </c>
      <c r="N50" s="110">
        <v>0</v>
      </c>
      <c r="P50" s="110">
        <v>0</v>
      </c>
      <c r="Q50" s="110">
        <v>0</v>
      </c>
      <c r="R50" s="134">
        <v>0</v>
      </c>
      <c r="T50" s="112" t="str">
        <f t="shared" si="2"/>
        <v>(450, 500]</v>
      </c>
      <c r="U50" s="110">
        <v>0</v>
      </c>
      <c r="V50" s="110">
        <v>0</v>
      </c>
      <c r="W50" s="110">
        <v>0</v>
      </c>
      <c r="X50" s="110">
        <v>0</v>
      </c>
      <c r="Z50" s="113">
        <v>0</v>
      </c>
      <c r="AA50" s="113">
        <v>0</v>
      </c>
      <c r="AB50" s="135">
        <v>0</v>
      </c>
      <c r="AC50" s="135">
        <v>0</v>
      </c>
    </row>
    <row r="51" spans="1:29">
      <c r="A51" s="109">
        <v>500</v>
      </c>
      <c r="B51" s="109">
        <v>550</v>
      </c>
      <c r="C51" s="123">
        <v>106036</v>
      </c>
      <c r="D51" s="123">
        <v>5527349220</v>
      </c>
      <c r="E51" s="110">
        <v>1.0643918952112222E-3</v>
      </c>
      <c r="F51" s="144">
        <v>521.27100418725718</v>
      </c>
      <c r="G51" s="141"/>
      <c r="H51" s="112" t="str">
        <f t="shared" si="0"/>
        <v>(500, 550]</v>
      </c>
      <c r="I51" s="113">
        <v>0</v>
      </c>
      <c r="J51" s="110">
        <v>0</v>
      </c>
      <c r="K51" s="110">
        <v>0</v>
      </c>
      <c r="L51" s="135">
        <v>0</v>
      </c>
      <c r="M51" s="110">
        <v>0</v>
      </c>
      <c r="N51" s="110">
        <v>0</v>
      </c>
      <c r="P51" s="110">
        <v>0</v>
      </c>
      <c r="Q51" s="110">
        <v>0</v>
      </c>
      <c r="R51" s="134">
        <v>0</v>
      </c>
      <c r="T51" s="112" t="str">
        <f t="shared" si="2"/>
        <v>(500, 550]</v>
      </c>
      <c r="U51" s="110">
        <v>0</v>
      </c>
      <c r="V51" s="110">
        <v>0</v>
      </c>
      <c r="W51" s="110">
        <v>0</v>
      </c>
      <c r="X51" s="110">
        <v>0</v>
      </c>
      <c r="Z51" s="113">
        <v>0</v>
      </c>
      <c r="AA51" s="113">
        <v>0</v>
      </c>
      <c r="AB51" s="135">
        <v>0</v>
      </c>
      <c r="AC51" s="135">
        <v>0</v>
      </c>
    </row>
    <row r="52" spans="1:29">
      <c r="A52" s="109">
        <v>550</v>
      </c>
      <c r="B52" s="109">
        <v>600</v>
      </c>
      <c r="C52" s="123">
        <v>87197</v>
      </c>
      <c r="D52" s="123">
        <v>5011263175</v>
      </c>
      <c r="E52" s="110">
        <v>8.7528556421152196E-4</v>
      </c>
      <c r="F52" s="144">
        <v>574.70591591453831</v>
      </c>
      <c r="G52" s="141"/>
      <c r="H52" s="112" t="str">
        <f t="shared" si="0"/>
        <v>(550, 600]</v>
      </c>
      <c r="I52" s="113">
        <v>0</v>
      </c>
      <c r="J52" s="110">
        <v>0</v>
      </c>
      <c r="K52" s="110">
        <v>0</v>
      </c>
      <c r="L52" s="135">
        <v>0</v>
      </c>
      <c r="M52" s="110">
        <v>0</v>
      </c>
      <c r="N52" s="110">
        <v>0</v>
      </c>
      <c r="P52" s="110">
        <v>0</v>
      </c>
      <c r="Q52" s="110">
        <v>0</v>
      </c>
      <c r="R52" s="134">
        <v>0</v>
      </c>
      <c r="T52" s="112" t="str">
        <f t="shared" si="2"/>
        <v>(550, 600]</v>
      </c>
      <c r="U52" s="110">
        <v>0</v>
      </c>
      <c r="V52" s="110">
        <v>0</v>
      </c>
      <c r="W52" s="110">
        <v>0</v>
      </c>
      <c r="X52" s="110">
        <v>0</v>
      </c>
      <c r="Z52" s="113">
        <v>0</v>
      </c>
      <c r="AA52" s="113">
        <v>0</v>
      </c>
      <c r="AB52" s="135">
        <v>0</v>
      </c>
      <c r="AC52" s="135">
        <v>0</v>
      </c>
    </row>
    <row r="53" spans="1:29">
      <c r="A53" s="109">
        <v>600</v>
      </c>
      <c r="B53" s="109">
        <v>650</v>
      </c>
      <c r="C53" s="123">
        <v>76164</v>
      </c>
      <c r="D53" s="123">
        <v>4772012460</v>
      </c>
      <c r="E53" s="110">
        <v>7.6453604725628581E-4</v>
      </c>
      <c r="F53" s="144">
        <v>626.54435953994016</v>
      </c>
      <c r="G53" s="141"/>
      <c r="H53" s="112" t="str">
        <f t="shared" si="0"/>
        <v>(600, 650]</v>
      </c>
      <c r="I53" s="113">
        <v>0</v>
      </c>
      <c r="J53" s="110">
        <v>0</v>
      </c>
      <c r="K53" s="110">
        <v>0</v>
      </c>
      <c r="L53" s="135">
        <v>0</v>
      </c>
      <c r="M53" s="110">
        <v>0</v>
      </c>
      <c r="N53" s="110">
        <v>0</v>
      </c>
      <c r="P53" s="110">
        <v>0</v>
      </c>
      <c r="Q53" s="110">
        <v>0</v>
      </c>
      <c r="R53" s="134">
        <v>0</v>
      </c>
      <c r="T53" s="112" t="str">
        <f t="shared" si="2"/>
        <v>(600, 650]</v>
      </c>
      <c r="U53" s="110">
        <v>0</v>
      </c>
      <c r="V53" s="110">
        <v>0</v>
      </c>
      <c r="W53" s="110">
        <v>0</v>
      </c>
      <c r="X53" s="110">
        <v>0</v>
      </c>
      <c r="Z53" s="113">
        <v>0</v>
      </c>
      <c r="AA53" s="113">
        <v>0</v>
      </c>
      <c r="AB53" s="135">
        <v>0</v>
      </c>
      <c r="AC53" s="135">
        <v>0</v>
      </c>
    </row>
    <row r="54" spans="1:29">
      <c r="A54" s="109">
        <v>650</v>
      </c>
      <c r="B54" s="109">
        <v>700</v>
      </c>
      <c r="C54" s="123">
        <v>60824</v>
      </c>
      <c r="D54" s="123">
        <v>4096174145</v>
      </c>
      <c r="E54" s="110">
        <v>6.1055276165007525E-4</v>
      </c>
      <c r="F54" s="144">
        <v>673.44701844666577</v>
      </c>
      <c r="G54" s="141"/>
      <c r="H54" s="112" t="str">
        <f t="shared" si="0"/>
        <v>(650, 700]</v>
      </c>
      <c r="I54" s="113">
        <v>0</v>
      </c>
      <c r="J54" s="110">
        <v>0</v>
      </c>
      <c r="K54" s="110">
        <v>0</v>
      </c>
      <c r="L54" s="135">
        <v>0</v>
      </c>
      <c r="M54" s="110">
        <v>0</v>
      </c>
      <c r="N54" s="110">
        <v>0</v>
      </c>
      <c r="P54" s="110">
        <v>0</v>
      </c>
      <c r="Q54" s="110">
        <v>0</v>
      </c>
      <c r="R54" s="134">
        <v>0</v>
      </c>
      <c r="T54" s="112" t="str">
        <f t="shared" si="2"/>
        <v>(650, 700]</v>
      </c>
      <c r="U54" s="110">
        <v>0</v>
      </c>
      <c r="V54" s="110">
        <v>0</v>
      </c>
      <c r="W54" s="110">
        <v>0</v>
      </c>
      <c r="X54" s="110">
        <v>0</v>
      </c>
      <c r="Z54" s="113">
        <v>0</v>
      </c>
      <c r="AA54" s="113">
        <v>0</v>
      </c>
      <c r="AB54" s="135">
        <v>0</v>
      </c>
      <c r="AC54" s="135">
        <v>0</v>
      </c>
    </row>
    <row r="55" spans="1:29">
      <c r="A55" s="109">
        <v>700</v>
      </c>
      <c r="B55" s="109">
        <v>750</v>
      </c>
      <c r="C55" s="123">
        <v>59760</v>
      </c>
      <c r="D55" s="123">
        <v>4370172340</v>
      </c>
      <c r="E55" s="110">
        <v>5.9987230429120898E-4</v>
      </c>
      <c r="F55" s="144">
        <v>731.28720548862111</v>
      </c>
      <c r="G55" s="141"/>
      <c r="H55" s="112" t="str">
        <f t="shared" si="0"/>
        <v>(700, 750]</v>
      </c>
      <c r="I55" s="113">
        <v>0</v>
      </c>
      <c r="J55" s="110">
        <v>0</v>
      </c>
      <c r="K55" s="110">
        <v>0</v>
      </c>
      <c r="L55" s="135">
        <v>0</v>
      </c>
      <c r="M55" s="110">
        <v>0</v>
      </c>
      <c r="N55" s="110">
        <v>0</v>
      </c>
      <c r="P55" s="110">
        <v>0</v>
      </c>
      <c r="Q55" s="110">
        <v>0</v>
      </c>
      <c r="R55" s="134">
        <v>0</v>
      </c>
      <c r="T55" s="112" t="str">
        <f t="shared" si="2"/>
        <v>(700, 750]</v>
      </c>
      <c r="U55" s="110">
        <v>0</v>
      </c>
      <c r="V55" s="110">
        <v>0</v>
      </c>
      <c r="W55" s="110">
        <v>0</v>
      </c>
      <c r="X55" s="110">
        <v>0</v>
      </c>
      <c r="Z55" s="113">
        <v>0</v>
      </c>
      <c r="AA55" s="113">
        <v>0</v>
      </c>
      <c r="AB55" s="135">
        <v>0</v>
      </c>
      <c r="AC55" s="135">
        <v>0</v>
      </c>
    </row>
    <row r="56" spans="1:29">
      <c r="A56" s="109">
        <v>750</v>
      </c>
      <c r="B56" s="109">
        <v>800</v>
      </c>
      <c r="C56" s="123">
        <v>75227</v>
      </c>
      <c r="D56" s="123">
        <v>5777995540</v>
      </c>
      <c r="E56" s="110">
        <v>7.5513041892427679E-4</v>
      </c>
      <c r="F56" s="144">
        <v>768.0746992436226</v>
      </c>
      <c r="G56" s="141"/>
      <c r="H56" s="112" t="str">
        <f t="shared" si="0"/>
        <v>(750, 800]</v>
      </c>
      <c r="I56" s="113">
        <v>0</v>
      </c>
      <c r="J56" s="110">
        <v>0</v>
      </c>
      <c r="K56" s="110">
        <v>0</v>
      </c>
      <c r="L56" s="135">
        <v>0</v>
      </c>
      <c r="M56" s="110">
        <v>0</v>
      </c>
      <c r="N56" s="110">
        <v>0</v>
      </c>
      <c r="P56" s="110">
        <v>0</v>
      </c>
      <c r="Q56" s="110">
        <v>0</v>
      </c>
      <c r="R56" s="134">
        <v>0</v>
      </c>
      <c r="T56" s="112" t="str">
        <f t="shared" si="2"/>
        <v>(750, 800]</v>
      </c>
      <c r="U56" s="110">
        <v>0</v>
      </c>
      <c r="V56" s="110">
        <v>0</v>
      </c>
      <c r="W56" s="110">
        <v>0</v>
      </c>
      <c r="X56" s="110">
        <v>0</v>
      </c>
      <c r="Z56" s="113">
        <v>0</v>
      </c>
      <c r="AA56" s="113">
        <v>0</v>
      </c>
      <c r="AB56" s="135">
        <v>0</v>
      </c>
      <c r="AC56" s="135">
        <v>0</v>
      </c>
    </row>
    <row r="57" spans="1:29">
      <c r="A57" s="109">
        <v>800</v>
      </c>
      <c r="B57" s="109">
        <v>850</v>
      </c>
      <c r="C57" s="123">
        <v>49339</v>
      </c>
      <c r="D57" s="123">
        <v>4050443250</v>
      </c>
      <c r="E57" s="110">
        <v>4.9526605792208766E-4</v>
      </c>
      <c r="F57" s="144">
        <v>820.94149658485173</v>
      </c>
      <c r="G57" s="141"/>
      <c r="H57" s="112" t="str">
        <f t="shared" si="0"/>
        <v>(800, 850]</v>
      </c>
      <c r="I57" s="113">
        <v>0</v>
      </c>
      <c r="J57" s="110">
        <v>0</v>
      </c>
      <c r="K57" s="110">
        <v>0</v>
      </c>
      <c r="L57" s="135">
        <v>0</v>
      </c>
      <c r="M57" s="110">
        <v>0</v>
      </c>
      <c r="N57" s="110">
        <v>0</v>
      </c>
      <c r="P57" s="110">
        <v>0</v>
      </c>
      <c r="Q57" s="110">
        <v>0</v>
      </c>
      <c r="R57" s="134">
        <v>0</v>
      </c>
      <c r="T57" s="112" t="str">
        <f t="shared" si="2"/>
        <v>(800, 850]</v>
      </c>
      <c r="U57" s="110">
        <v>0</v>
      </c>
      <c r="V57" s="110">
        <v>0</v>
      </c>
      <c r="W57" s="110">
        <v>0</v>
      </c>
      <c r="X57" s="110">
        <v>0</v>
      </c>
      <c r="Z57" s="113">
        <v>0</v>
      </c>
      <c r="AA57" s="113">
        <v>0</v>
      </c>
      <c r="AB57" s="135">
        <v>0</v>
      </c>
      <c r="AC57" s="135">
        <v>0</v>
      </c>
    </row>
    <row r="58" spans="1:29">
      <c r="A58" s="109">
        <v>850</v>
      </c>
      <c r="B58" s="109">
        <v>900</v>
      </c>
      <c r="C58" s="123">
        <v>45801</v>
      </c>
      <c r="D58" s="123">
        <v>4023525970</v>
      </c>
      <c r="E58" s="110">
        <v>4.5975152959909076E-4</v>
      </c>
      <c r="F58" s="144">
        <v>878.47993930263533</v>
      </c>
      <c r="G58" s="141"/>
      <c r="H58" s="112" t="str">
        <f t="shared" si="0"/>
        <v>(850, 900]</v>
      </c>
      <c r="I58" s="113">
        <v>0</v>
      </c>
      <c r="J58" s="110">
        <v>0</v>
      </c>
      <c r="K58" s="110">
        <v>0</v>
      </c>
      <c r="L58" s="135">
        <v>0</v>
      </c>
      <c r="M58" s="110">
        <v>0</v>
      </c>
      <c r="N58" s="110">
        <v>0</v>
      </c>
      <c r="P58" s="110">
        <v>0</v>
      </c>
      <c r="Q58" s="110">
        <v>0</v>
      </c>
      <c r="R58" s="134">
        <v>0</v>
      </c>
      <c r="T58" s="112" t="str">
        <f t="shared" si="2"/>
        <v>(850, 900]</v>
      </c>
      <c r="U58" s="110">
        <v>0</v>
      </c>
      <c r="V58" s="110">
        <v>0</v>
      </c>
      <c r="W58" s="110">
        <v>0</v>
      </c>
      <c r="X58" s="110">
        <v>0</v>
      </c>
      <c r="Z58" s="113">
        <v>0</v>
      </c>
      <c r="AA58" s="113">
        <v>0</v>
      </c>
      <c r="AB58" s="135">
        <v>0</v>
      </c>
      <c r="AC58" s="135">
        <v>0</v>
      </c>
    </row>
    <row r="59" spans="1:29">
      <c r="A59" s="109">
        <v>900</v>
      </c>
      <c r="B59" s="109">
        <v>950</v>
      </c>
      <c r="C59" s="123">
        <v>34573</v>
      </c>
      <c r="D59" s="123">
        <v>3190463095</v>
      </c>
      <c r="E59" s="110">
        <v>3.4704459799631812E-4</v>
      </c>
      <c r="F59" s="144">
        <v>922.81927949556018</v>
      </c>
      <c r="G59" s="141"/>
      <c r="H59" s="112" t="str">
        <f t="shared" si="0"/>
        <v>(900, 950]</v>
      </c>
      <c r="I59" s="113">
        <v>0</v>
      </c>
      <c r="J59" s="110">
        <v>0</v>
      </c>
      <c r="K59" s="110">
        <v>0</v>
      </c>
      <c r="L59" s="135">
        <v>0</v>
      </c>
      <c r="M59" s="110">
        <v>0</v>
      </c>
      <c r="N59" s="110">
        <v>0</v>
      </c>
      <c r="P59" s="110">
        <v>0</v>
      </c>
      <c r="Q59" s="110">
        <v>0</v>
      </c>
      <c r="R59" s="134">
        <v>0</v>
      </c>
      <c r="T59" s="112" t="str">
        <f t="shared" si="2"/>
        <v>(900, 950]</v>
      </c>
      <c r="U59" s="110">
        <v>0</v>
      </c>
      <c r="V59" s="110">
        <v>0</v>
      </c>
      <c r="W59" s="110">
        <v>0</v>
      </c>
      <c r="X59" s="110">
        <v>0</v>
      </c>
      <c r="Z59" s="113">
        <v>0</v>
      </c>
      <c r="AA59" s="113">
        <v>0</v>
      </c>
      <c r="AB59" s="135">
        <v>0</v>
      </c>
      <c r="AC59" s="135">
        <v>0</v>
      </c>
    </row>
    <row r="60" spans="1:29">
      <c r="A60" s="109">
        <v>950</v>
      </c>
      <c r="B60" s="109">
        <v>1000</v>
      </c>
      <c r="C60" s="123">
        <v>32407</v>
      </c>
      <c r="D60" s="123">
        <v>3181835615</v>
      </c>
      <c r="E60" s="110">
        <v>3.2530223837291182E-4</v>
      </c>
      <c r="F60" s="144">
        <v>981.83590427993954</v>
      </c>
      <c r="G60" s="141"/>
      <c r="H60" s="112" t="str">
        <f t="shared" si="0"/>
        <v>(950, 1000]</v>
      </c>
      <c r="I60" s="113">
        <v>0</v>
      </c>
      <c r="J60" s="110">
        <v>0</v>
      </c>
      <c r="K60" s="110">
        <v>0</v>
      </c>
      <c r="L60" s="135">
        <v>0</v>
      </c>
      <c r="M60" s="110">
        <v>0</v>
      </c>
      <c r="N60" s="110">
        <v>0</v>
      </c>
      <c r="P60" s="110">
        <v>0</v>
      </c>
      <c r="Q60" s="110">
        <v>0</v>
      </c>
      <c r="R60" s="134">
        <v>0</v>
      </c>
      <c r="T60" s="112" t="str">
        <f t="shared" si="2"/>
        <v>(950, 1000]</v>
      </c>
      <c r="U60" s="110">
        <v>0</v>
      </c>
      <c r="V60" s="110">
        <v>0</v>
      </c>
      <c r="W60" s="110">
        <v>0</v>
      </c>
      <c r="X60" s="110">
        <v>0</v>
      </c>
      <c r="Z60" s="113">
        <v>0</v>
      </c>
      <c r="AA60" s="113">
        <v>0</v>
      </c>
      <c r="AB60" s="135">
        <v>0</v>
      </c>
      <c r="AC60" s="135">
        <v>0</v>
      </c>
    </row>
    <row r="61" spans="1:29">
      <c r="A61" s="109">
        <v>1000</v>
      </c>
      <c r="B61" s="109">
        <v>2000</v>
      </c>
      <c r="C61" s="123">
        <v>432913</v>
      </c>
      <c r="D61" s="123">
        <v>60208291525</v>
      </c>
      <c r="E61" s="110">
        <v>4.3455910118410336E-3</v>
      </c>
      <c r="F61" s="144">
        <v>1390.7711601407211</v>
      </c>
      <c r="G61" s="141"/>
      <c r="H61" s="112" t="str">
        <f t="shared" si="0"/>
        <v>(1000, 2000]</v>
      </c>
      <c r="I61" s="113">
        <v>0</v>
      </c>
      <c r="J61" s="110">
        <v>0</v>
      </c>
      <c r="K61" s="110">
        <v>0</v>
      </c>
      <c r="L61" s="135">
        <v>0</v>
      </c>
      <c r="M61" s="110">
        <v>0</v>
      </c>
      <c r="N61" s="110">
        <v>0</v>
      </c>
      <c r="P61" s="110">
        <v>0</v>
      </c>
      <c r="Q61" s="110">
        <v>0</v>
      </c>
      <c r="R61" s="134">
        <v>0</v>
      </c>
      <c r="T61" s="112" t="str">
        <f t="shared" si="2"/>
        <v>(1000, 2000]</v>
      </c>
      <c r="U61" s="110">
        <v>0</v>
      </c>
      <c r="V61" s="110">
        <v>0</v>
      </c>
      <c r="W61" s="110">
        <v>0</v>
      </c>
      <c r="X61" s="110">
        <v>0</v>
      </c>
      <c r="Z61" s="113">
        <v>0</v>
      </c>
      <c r="AA61" s="113">
        <v>0</v>
      </c>
      <c r="AB61" s="135">
        <v>0</v>
      </c>
      <c r="AC61" s="135">
        <v>0</v>
      </c>
    </row>
    <row r="62" spans="1:29">
      <c r="A62" s="109">
        <v>2000</v>
      </c>
      <c r="B62" s="109">
        <v>3000</v>
      </c>
      <c r="C62" s="123">
        <v>163601</v>
      </c>
      <c r="D62" s="123">
        <v>39878376080</v>
      </c>
      <c r="E62" s="110">
        <v>1.6422307371878528E-3</v>
      </c>
      <c r="F62" s="144">
        <v>2437.5386507417438</v>
      </c>
      <c r="G62" s="141"/>
      <c r="H62" s="112" t="str">
        <f t="shared" si="0"/>
        <v>(2000, 3000]</v>
      </c>
      <c r="I62" s="113">
        <v>0</v>
      </c>
      <c r="J62" s="110">
        <v>0</v>
      </c>
      <c r="K62" s="110">
        <v>0</v>
      </c>
      <c r="L62" s="135">
        <v>0</v>
      </c>
      <c r="M62" s="110">
        <v>0</v>
      </c>
      <c r="N62" s="110">
        <v>0</v>
      </c>
      <c r="P62" s="110">
        <v>0</v>
      </c>
      <c r="Q62" s="110">
        <v>0</v>
      </c>
      <c r="R62" s="134">
        <v>0</v>
      </c>
      <c r="T62" s="112" t="str">
        <f t="shared" si="2"/>
        <v>(2000, 3000]</v>
      </c>
      <c r="U62" s="110">
        <v>0</v>
      </c>
      <c r="V62" s="110">
        <v>0</v>
      </c>
      <c r="W62" s="110">
        <v>0</v>
      </c>
      <c r="X62" s="110">
        <v>0</v>
      </c>
      <c r="Z62" s="113">
        <v>0</v>
      </c>
      <c r="AA62" s="113">
        <v>0</v>
      </c>
      <c r="AB62" s="135">
        <v>0</v>
      </c>
      <c r="AC62" s="135">
        <v>0</v>
      </c>
    </row>
    <row r="63" spans="1:29">
      <c r="A63" s="109">
        <v>3000</v>
      </c>
      <c r="B63" s="109">
        <v>4000</v>
      </c>
      <c r="C63" s="123">
        <v>77420</v>
      </c>
      <c r="D63" s="123">
        <v>26626038975</v>
      </c>
      <c r="E63" s="110">
        <v>7.7714380519118813E-4</v>
      </c>
      <c r="F63" s="144">
        <v>3439.1680412038236</v>
      </c>
      <c r="G63" s="141"/>
      <c r="H63" s="112" t="str">
        <f t="shared" si="0"/>
        <v>(3000, 4000]</v>
      </c>
      <c r="I63" s="113">
        <v>0</v>
      </c>
      <c r="J63" s="110">
        <v>0</v>
      </c>
      <c r="K63" s="110">
        <v>0</v>
      </c>
      <c r="L63" s="135">
        <v>0</v>
      </c>
      <c r="M63" s="110">
        <v>0</v>
      </c>
      <c r="N63" s="110">
        <v>0</v>
      </c>
      <c r="P63" s="110">
        <v>0</v>
      </c>
      <c r="Q63" s="110">
        <v>0</v>
      </c>
      <c r="R63" s="134">
        <v>0</v>
      </c>
      <c r="T63" s="112" t="str">
        <f t="shared" si="2"/>
        <v>(3000, 4000]</v>
      </c>
      <c r="U63" s="110">
        <v>0</v>
      </c>
      <c r="V63" s="110">
        <v>0</v>
      </c>
      <c r="W63" s="110">
        <v>0</v>
      </c>
      <c r="X63" s="110">
        <v>0</v>
      </c>
      <c r="Z63" s="113">
        <v>0</v>
      </c>
      <c r="AA63" s="113">
        <v>0</v>
      </c>
      <c r="AB63" s="135">
        <v>0</v>
      </c>
      <c r="AC63" s="135">
        <v>0</v>
      </c>
    </row>
    <row r="64" spans="1:29">
      <c r="A64" s="109">
        <v>4000</v>
      </c>
      <c r="B64" s="109">
        <v>5000</v>
      </c>
      <c r="C64" s="123">
        <v>39721</v>
      </c>
      <c r="D64" s="123">
        <v>17688726955</v>
      </c>
      <c r="E64" s="110">
        <v>3.9872034469128369E-4</v>
      </c>
      <c r="F64" s="144">
        <v>4453.2431094383328</v>
      </c>
      <c r="G64" s="141"/>
      <c r="H64" s="112" t="str">
        <f t="shared" si="0"/>
        <v>(4000, 5000]</v>
      </c>
      <c r="I64" s="113">
        <v>0</v>
      </c>
      <c r="J64" s="110">
        <v>0</v>
      </c>
      <c r="K64" s="110">
        <v>0</v>
      </c>
      <c r="L64" s="135">
        <v>0</v>
      </c>
      <c r="M64" s="110">
        <v>0</v>
      </c>
      <c r="N64" s="110">
        <v>0</v>
      </c>
      <c r="P64" s="110">
        <v>0</v>
      </c>
      <c r="Q64" s="110">
        <v>0</v>
      </c>
      <c r="R64" s="134">
        <v>0</v>
      </c>
      <c r="T64" s="112" t="str">
        <f t="shared" si="2"/>
        <v>(4000, 5000]</v>
      </c>
      <c r="U64" s="110">
        <v>0</v>
      </c>
      <c r="V64" s="110">
        <v>0</v>
      </c>
      <c r="W64" s="110">
        <v>0</v>
      </c>
      <c r="X64" s="110">
        <v>0</v>
      </c>
      <c r="Z64" s="113">
        <v>0</v>
      </c>
      <c r="AA64" s="113">
        <v>0</v>
      </c>
      <c r="AB64" s="135">
        <v>0</v>
      </c>
      <c r="AC64" s="135">
        <v>0</v>
      </c>
    </row>
    <row r="65" spans="1:29">
      <c r="A65" s="109">
        <v>5000</v>
      </c>
      <c r="B65" s="109">
        <v>6000</v>
      </c>
      <c r="C65" s="123">
        <v>30588</v>
      </c>
      <c r="D65" s="123">
        <v>16655185105</v>
      </c>
      <c r="E65" s="110">
        <v>3.0704307301973729E-4</v>
      </c>
      <c r="F65" s="144">
        <v>5445.0062459134297</v>
      </c>
      <c r="G65" s="141"/>
      <c r="H65" s="112" t="str">
        <f t="shared" si="0"/>
        <v>(5000, 6000]</v>
      </c>
      <c r="I65" s="113">
        <v>0</v>
      </c>
      <c r="J65" s="110">
        <v>0</v>
      </c>
      <c r="K65" s="110">
        <v>0</v>
      </c>
      <c r="L65" s="135">
        <v>0</v>
      </c>
      <c r="M65" s="110">
        <v>0</v>
      </c>
      <c r="N65" s="110">
        <v>0</v>
      </c>
      <c r="P65" s="110">
        <v>0</v>
      </c>
      <c r="Q65" s="110">
        <v>0</v>
      </c>
      <c r="R65" s="134">
        <v>0</v>
      </c>
      <c r="T65" s="112" t="str">
        <f t="shared" si="2"/>
        <v>(5000, 6000]</v>
      </c>
      <c r="U65" s="110">
        <v>0</v>
      </c>
      <c r="V65" s="110">
        <v>0</v>
      </c>
      <c r="W65" s="110">
        <v>0</v>
      </c>
      <c r="X65" s="110">
        <v>0</v>
      </c>
      <c r="Z65" s="113">
        <v>0</v>
      </c>
      <c r="AA65" s="113">
        <v>0</v>
      </c>
      <c r="AB65" s="135">
        <v>0</v>
      </c>
      <c r="AC65" s="135">
        <v>0</v>
      </c>
    </row>
    <row r="66" spans="1:29">
      <c r="A66" s="109">
        <v>6000</v>
      </c>
      <c r="B66" s="109">
        <v>7000</v>
      </c>
      <c r="C66" s="123">
        <v>18160</v>
      </c>
      <c r="D66" s="123">
        <v>11727802150</v>
      </c>
      <c r="E66" s="110">
        <v>1.8229051281673956E-4</v>
      </c>
      <c r="F66" s="144">
        <v>6458.0408314977967</v>
      </c>
      <c r="G66" s="141"/>
      <c r="H66" s="112" t="str">
        <f t="shared" si="0"/>
        <v>(6000, 7000]</v>
      </c>
      <c r="I66" s="113">
        <v>0</v>
      </c>
      <c r="J66" s="110">
        <v>0</v>
      </c>
      <c r="K66" s="110">
        <v>0</v>
      </c>
      <c r="L66" s="135">
        <v>0</v>
      </c>
      <c r="M66" s="110">
        <v>0</v>
      </c>
      <c r="N66" s="110">
        <v>0</v>
      </c>
      <c r="P66" s="110">
        <v>0</v>
      </c>
      <c r="Q66" s="110">
        <v>0</v>
      </c>
      <c r="R66" s="134">
        <v>0</v>
      </c>
      <c r="T66" s="112" t="str">
        <f t="shared" si="2"/>
        <v>(6000, 7000]</v>
      </c>
      <c r="U66" s="110">
        <v>0</v>
      </c>
      <c r="V66" s="110">
        <v>0</v>
      </c>
      <c r="W66" s="110">
        <v>0</v>
      </c>
      <c r="X66" s="110">
        <v>0</v>
      </c>
      <c r="Z66" s="113">
        <v>0</v>
      </c>
      <c r="AA66" s="113">
        <v>0</v>
      </c>
      <c r="AB66" s="135">
        <v>0</v>
      </c>
      <c r="AC66" s="135">
        <v>0</v>
      </c>
    </row>
    <row r="67" spans="1:29">
      <c r="A67" s="109">
        <v>7000</v>
      </c>
      <c r="B67" s="109">
        <v>8000</v>
      </c>
      <c r="C67" s="123">
        <v>11456</v>
      </c>
      <c r="D67" s="123">
        <v>8557359900</v>
      </c>
      <c r="E67" s="110">
        <v>1.1499560103681543E-4</v>
      </c>
      <c r="F67" s="144">
        <v>7469.7624825418998</v>
      </c>
      <c r="G67" s="141"/>
      <c r="H67" s="112" t="str">
        <f t="shared" si="0"/>
        <v>(7000, 8000]</v>
      </c>
      <c r="I67" s="113">
        <v>0</v>
      </c>
      <c r="J67" s="110">
        <v>0</v>
      </c>
      <c r="K67" s="110">
        <v>0</v>
      </c>
      <c r="L67" s="135">
        <v>0</v>
      </c>
      <c r="M67" s="110">
        <v>0</v>
      </c>
      <c r="N67" s="110">
        <v>0</v>
      </c>
      <c r="P67" s="110">
        <v>0</v>
      </c>
      <c r="Q67" s="110">
        <v>0</v>
      </c>
      <c r="R67" s="134">
        <v>0</v>
      </c>
      <c r="T67" s="112" t="str">
        <f t="shared" si="2"/>
        <v>(7000, 8000]</v>
      </c>
      <c r="U67" s="110">
        <v>0</v>
      </c>
      <c r="V67" s="110">
        <v>0</v>
      </c>
      <c r="W67" s="110">
        <v>0</v>
      </c>
      <c r="X67" s="110">
        <v>0</v>
      </c>
      <c r="Z67" s="113">
        <v>0</v>
      </c>
      <c r="AA67" s="113">
        <v>0</v>
      </c>
      <c r="AB67" s="135">
        <v>0</v>
      </c>
      <c r="AC67" s="135">
        <v>0</v>
      </c>
    </row>
    <row r="68" spans="1:29">
      <c r="A68" s="109">
        <v>8000</v>
      </c>
      <c r="B68" s="109">
        <v>9000</v>
      </c>
      <c r="C68" s="123">
        <v>7930</v>
      </c>
      <c r="D68" s="123">
        <v>6710956665</v>
      </c>
      <c r="E68" s="110">
        <v>7.960152899982074E-5</v>
      </c>
      <c r="F68" s="144">
        <v>8462.7448486759149</v>
      </c>
      <c r="G68" s="141"/>
      <c r="H68" s="112" t="str">
        <f t="shared" si="0"/>
        <v>(8000, 9000]</v>
      </c>
      <c r="I68" s="113">
        <v>0</v>
      </c>
      <c r="J68" s="110">
        <v>0</v>
      </c>
      <c r="K68" s="110">
        <v>0</v>
      </c>
      <c r="L68" s="135">
        <v>0</v>
      </c>
      <c r="M68" s="110">
        <v>0</v>
      </c>
      <c r="N68" s="110">
        <v>0</v>
      </c>
      <c r="P68" s="110">
        <v>0</v>
      </c>
      <c r="Q68" s="110">
        <v>0</v>
      </c>
      <c r="R68" s="134">
        <v>0</v>
      </c>
      <c r="T68" s="112" t="str">
        <f t="shared" si="2"/>
        <v>(8000, 9000]</v>
      </c>
      <c r="U68" s="110">
        <v>0</v>
      </c>
      <c r="V68" s="110">
        <v>0</v>
      </c>
      <c r="W68" s="110">
        <v>0</v>
      </c>
      <c r="X68" s="110">
        <v>0</v>
      </c>
      <c r="Z68" s="113">
        <v>0</v>
      </c>
      <c r="AA68" s="113">
        <v>0</v>
      </c>
      <c r="AB68" s="135">
        <v>0</v>
      </c>
      <c r="AC68" s="135">
        <v>0</v>
      </c>
    </row>
    <row r="69" spans="1:29">
      <c r="A69" s="109">
        <v>9000</v>
      </c>
      <c r="B69" s="109">
        <v>10000</v>
      </c>
      <c r="C69" s="123">
        <v>5489</v>
      </c>
      <c r="D69" s="123">
        <v>5210848150</v>
      </c>
      <c r="E69" s="110">
        <v>5.5098712822196221E-5</v>
      </c>
      <c r="F69" s="144">
        <v>9493.2558753871381</v>
      </c>
      <c r="G69" s="141"/>
      <c r="H69" s="112" t="str">
        <f t="shared" si="0"/>
        <v>(9000, 10000]</v>
      </c>
      <c r="I69" s="113">
        <v>0</v>
      </c>
      <c r="J69" s="110">
        <v>0</v>
      </c>
      <c r="K69" s="110">
        <v>0</v>
      </c>
      <c r="L69" s="135">
        <v>0</v>
      </c>
      <c r="M69" s="110">
        <v>0</v>
      </c>
      <c r="N69" s="110">
        <v>0</v>
      </c>
      <c r="P69" s="110">
        <v>0</v>
      </c>
      <c r="Q69" s="110">
        <v>0</v>
      </c>
      <c r="R69" s="134">
        <v>0</v>
      </c>
      <c r="T69" s="112" t="str">
        <f t="shared" si="2"/>
        <v>(9000, 10000]</v>
      </c>
      <c r="U69" s="110">
        <v>0</v>
      </c>
      <c r="V69" s="110">
        <v>0</v>
      </c>
      <c r="W69" s="110">
        <v>0</v>
      </c>
      <c r="X69" s="110">
        <v>0</v>
      </c>
      <c r="Z69" s="113">
        <v>0</v>
      </c>
      <c r="AA69" s="113">
        <v>0</v>
      </c>
      <c r="AB69" s="135">
        <v>0</v>
      </c>
      <c r="AC69" s="135">
        <v>0</v>
      </c>
    </row>
    <row r="70" spans="1:29">
      <c r="A70" s="109">
        <v>10000</v>
      </c>
      <c r="B70" s="109">
        <v>20000</v>
      </c>
      <c r="C70" s="123">
        <v>37116</v>
      </c>
      <c r="D70" s="123">
        <v>49170910870</v>
      </c>
      <c r="E70" s="110">
        <v>3.7257129260496173E-4</v>
      </c>
      <c r="F70" s="144">
        <v>13247.901409095808</v>
      </c>
      <c r="G70" s="141"/>
      <c r="H70" s="112" t="str">
        <f t="shared" si="0"/>
        <v>(10000, 20000]</v>
      </c>
      <c r="I70" s="113">
        <v>0</v>
      </c>
      <c r="J70" s="110">
        <v>0</v>
      </c>
      <c r="K70" s="110">
        <v>0</v>
      </c>
      <c r="L70" s="135">
        <v>0</v>
      </c>
      <c r="M70" s="110">
        <v>0</v>
      </c>
      <c r="N70" s="110">
        <v>0</v>
      </c>
      <c r="P70" s="110">
        <v>0</v>
      </c>
      <c r="Q70" s="110">
        <v>0</v>
      </c>
      <c r="R70" s="134">
        <v>0</v>
      </c>
      <c r="T70" s="112" t="str">
        <f t="shared" si="2"/>
        <v>(10000, 20000]</v>
      </c>
      <c r="U70" s="110">
        <v>0</v>
      </c>
      <c r="V70" s="110">
        <v>0</v>
      </c>
      <c r="W70" s="110">
        <v>0</v>
      </c>
      <c r="X70" s="110">
        <v>0</v>
      </c>
      <c r="Z70" s="113">
        <v>0</v>
      </c>
      <c r="AA70" s="113">
        <v>0</v>
      </c>
      <c r="AB70" s="135">
        <v>0</v>
      </c>
      <c r="AC70" s="135">
        <v>0</v>
      </c>
    </row>
    <row r="71" spans="1:29">
      <c r="A71" s="109">
        <v>20000</v>
      </c>
      <c r="B71" s="109">
        <v>30000</v>
      </c>
      <c r="C71" s="123">
        <v>6447</v>
      </c>
      <c r="D71" s="123">
        <v>15620298960</v>
      </c>
      <c r="E71" s="110">
        <v>6.4715139654709244E-5</v>
      </c>
      <c r="F71" s="144">
        <v>24228.786970684039</v>
      </c>
      <c r="G71" s="141"/>
      <c r="H71" s="112" t="str">
        <f t="shared" si="0"/>
        <v>(20000, 30000]</v>
      </c>
      <c r="I71" s="113">
        <v>0</v>
      </c>
      <c r="J71" s="110">
        <v>0</v>
      </c>
      <c r="K71" s="110">
        <v>0</v>
      </c>
      <c r="L71" s="135">
        <v>0</v>
      </c>
      <c r="M71" s="110">
        <v>0</v>
      </c>
      <c r="N71" s="110">
        <v>0</v>
      </c>
      <c r="P71" s="110">
        <v>0</v>
      </c>
      <c r="Q71" s="110">
        <v>0</v>
      </c>
      <c r="R71" s="134">
        <v>0</v>
      </c>
      <c r="T71" s="112" t="str">
        <f t="shared" si="2"/>
        <v>(20000, 30000]</v>
      </c>
      <c r="U71" s="110">
        <v>0</v>
      </c>
      <c r="V71" s="110">
        <v>0</v>
      </c>
      <c r="W71" s="110">
        <v>0</v>
      </c>
      <c r="X71" s="110">
        <v>0</v>
      </c>
      <c r="Z71" s="113">
        <v>0</v>
      </c>
      <c r="AA71" s="113">
        <v>0</v>
      </c>
      <c r="AB71" s="135">
        <v>0</v>
      </c>
      <c r="AC71" s="135">
        <v>0</v>
      </c>
    </row>
    <row r="72" spans="1:29">
      <c r="A72" s="109">
        <v>30000</v>
      </c>
      <c r="B72" s="109">
        <v>40000</v>
      </c>
      <c r="C72" s="123">
        <v>1983</v>
      </c>
      <c r="D72" s="123">
        <v>6745352550</v>
      </c>
      <c r="E72" s="110">
        <v>1.9905401261871945E-5</v>
      </c>
      <c r="F72" s="144">
        <v>34015.897881996978</v>
      </c>
      <c r="G72" s="141"/>
      <c r="H72" s="112" t="str">
        <f t="shared" si="0"/>
        <v>(30000, 40000]</v>
      </c>
      <c r="I72" s="113">
        <v>0</v>
      </c>
      <c r="J72" s="110">
        <v>0</v>
      </c>
      <c r="K72" s="110">
        <v>0</v>
      </c>
      <c r="L72" s="135">
        <v>0</v>
      </c>
      <c r="M72" s="110">
        <v>0</v>
      </c>
      <c r="N72" s="110">
        <v>0</v>
      </c>
      <c r="P72" s="110">
        <v>0</v>
      </c>
      <c r="Q72" s="110">
        <v>0</v>
      </c>
      <c r="R72" s="134">
        <v>0</v>
      </c>
      <c r="T72" s="112" t="str">
        <f t="shared" si="2"/>
        <v>(30000, 40000]</v>
      </c>
      <c r="U72" s="110">
        <v>0</v>
      </c>
      <c r="V72" s="110">
        <v>0</v>
      </c>
      <c r="W72" s="110">
        <v>0</v>
      </c>
      <c r="X72" s="110">
        <v>0</v>
      </c>
      <c r="Z72" s="113">
        <v>0</v>
      </c>
      <c r="AA72" s="113">
        <v>0</v>
      </c>
      <c r="AB72" s="135">
        <v>0</v>
      </c>
      <c r="AC72" s="135">
        <v>0</v>
      </c>
    </row>
    <row r="73" spans="1:29">
      <c r="A73" s="109">
        <v>40000</v>
      </c>
      <c r="B73" s="109">
        <v>50000</v>
      </c>
      <c r="C73" s="123">
        <v>669</v>
      </c>
      <c r="D73" s="123">
        <v>2952880870</v>
      </c>
      <c r="E73" s="110">
        <v>6.7154379446254827E-6</v>
      </c>
      <c r="F73" s="144">
        <v>44138.727503736925</v>
      </c>
      <c r="G73" s="141"/>
      <c r="H73" s="112" t="str">
        <f t="shared" si="0"/>
        <v>(40000, 50000]</v>
      </c>
      <c r="I73" s="113">
        <v>0</v>
      </c>
      <c r="J73" s="110">
        <v>0</v>
      </c>
      <c r="K73" s="110">
        <v>0</v>
      </c>
      <c r="L73" s="135">
        <v>0</v>
      </c>
      <c r="M73" s="110">
        <v>0</v>
      </c>
      <c r="N73" s="110">
        <v>0</v>
      </c>
      <c r="P73" s="110">
        <v>0</v>
      </c>
      <c r="Q73" s="110">
        <v>0</v>
      </c>
      <c r="R73" s="134">
        <v>0</v>
      </c>
      <c r="T73" s="112" t="str">
        <f t="shared" si="2"/>
        <v>(40000, 50000]</v>
      </c>
      <c r="U73" s="110">
        <v>0</v>
      </c>
      <c r="V73" s="110">
        <v>0</v>
      </c>
      <c r="W73" s="110">
        <v>0</v>
      </c>
      <c r="X73" s="110">
        <v>0</v>
      </c>
      <c r="Z73" s="113">
        <v>0</v>
      </c>
      <c r="AA73" s="113">
        <v>0</v>
      </c>
      <c r="AB73" s="135">
        <v>0</v>
      </c>
      <c r="AC73" s="135">
        <v>0</v>
      </c>
    </row>
    <row r="74" spans="1:29">
      <c r="A74" s="109">
        <v>50000</v>
      </c>
      <c r="B74" s="109">
        <v>60000</v>
      </c>
      <c r="C74" s="123">
        <v>353</v>
      </c>
      <c r="D74" s="123">
        <v>1927241615</v>
      </c>
      <c r="E74" s="110">
        <v>3.5434224132328779E-6</v>
      </c>
      <c r="F74" s="144">
        <v>54596.079745042494</v>
      </c>
      <c r="G74" s="141"/>
      <c r="H74" s="112" t="str">
        <f t="shared" si="0"/>
        <v>(50000, 60000]</v>
      </c>
      <c r="I74" s="113">
        <v>0</v>
      </c>
      <c r="J74" s="110">
        <v>0</v>
      </c>
      <c r="K74" s="110">
        <v>0</v>
      </c>
      <c r="L74" s="135">
        <v>0</v>
      </c>
      <c r="M74" s="110">
        <v>0</v>
      </c>
      <c r="N74" s="110">
        <v>0</v>
      </c>
      <c r="P74" s="110">
        <v>0</v>
      </c>
      <c r="Q74" s="110">
        <v>0</v>
      </c>
      <c r="R74" s="134">
        <v>0</v>
      </c>
      <c r="T74" s="112" t="str">
        <f t="shared" si="2"/>
        <v>(50000, 60000]</v>
      </c>
      <c r="U74" s="110">
        <v>0</v>
      </c>
      <c r="V74" s="110">
        <v>0</v>
      </c>
      <c r="W74" s="110">
        <v>0</v>
      </c>
      <c r="X74" s="110">
        <v>0</v>
      </c>
      <c r="Z74" s="113">
        <v>0</v>
      </c>
      <c r="AA74" s="113">
        <v>0</v>
      </c>
      <c r="AB74" s="135">
        <v>0</v>
      </c>
      <c r="AC74" s="135">
        <v>0</v>
      </c>
    </row>
    <row r="75" spans="1:29">
      <c r="A75" s="109">
        <v>60000</v>
      </c>
      <c r="B75" s="109">
        <v>70000</v>
      </c>
      <c r="C75" s="123">
        <v>145</v>
      </c>
      <c r="D75" s="123">
        <v>934067675</v>
      </c>
      <c r="E75" s="110">
        <v>1.4555134558605305E-6</v>
      </c>
      <c r="F75" s="144">
        <v>64418.460344827588</v>
      </c>
      <c r="G75" s="141"/>
      <c r="H75" s="112" t="str">
        <f t="shared" si="0"/>
        <v>(60000, 70000]</v>
      </c>
      <c r="I75" s="113">
        <v>0</v>
      </c>
      <c r="J75" s="110">
        <v>0</v>
      </c>
      <c r="K75" s="110">
        <v>0</v>
      </c>
      <c r="L75" s="135">
        <v>0</v>
      </c>
      <c r="M75" s="110">
        <v>0</v>
      </c>
      <c r="N75" s="110">
        <v>0</v>
      </c>
      <c r="P75" s="110">
        <v>0</v>
      </c>
      <c r="Q75" s="110">
        <v>0</v>
      </c>
      <c r="R75" s="134">
        <v>0</v>
      </c>
      <c r="T75" s="112" t="str">
        <f t="shared" si="2"/>
        <v>(60000, 70000]</v>
      </c>
      <c r="U75" s="110">
        <v>0</v>
      </c>
      <c r="V75" s="110">
        <v>0</v>
      </c>
      <c r="W75" s="110">
        <v>0</v>
      </c>
      <c r="X75" s="110">
        <v>0</v>
      </c>
      <c r="Z75" s="113">
        <v>0</v>
      </c>
      <c r="AA75" s="113">
        <v>0</v>
      </c>
      <c r="AB75" s="135">
        <v>0</v>
      </c>
      <c r="AC75" s="135">
        <v>0</v>
      </c>
    </row>
    <row r="76" spans="1:29">
      <c r="A76" s="109">
        <v>70000</v>
      </c>
      <c r="B76" s="109">
        <v>80000</v>
      </c>
      <c r="C76" s="123">
        <v>88</v>
      </c>
      <c r="D76" s="123">
        <v>654341965</v>
      </c>
      <c r="E76" s="110">
        <v>8.8334609734983923E-7</v>
      </c>
      <c r="F76" s="144">
        <v>74357.041477272724</v>
      </c>
      <c r="G76" s="141"/>
      <c r="H76" s="112" t="str">
        <f t="shared" si="0"/>
        <v>(70000, 80000]</v>
      </c>
      <c r="I76" s="113">
        <v>0</v>
      </c>
      <c r="J76" s="110">
        <v>0</v>
      </c>
      <c r="K76" s="110">
        <v>0</v>
      </c>
      <c r="L76" s="135">
        <v>0</v>
      </c>
      <c r="M76" s="110">
        <v>0</v>
      </c>
      <c r="N76" s="110">
        <v>0</v>
      </c>
      <c r="P76" s="110">
        <v>0</v>
      </c>
      <c r="Q76" s="110">
        <v>0</v>
      </c>
      <c r="R76" s="134">
        <v>0</v>
      </c>
      <c r="T76" s="112" t="str">
        <f t="shared" si="2"/>
        <v>(70000, 80000]</v>
      </c>
      <c r="U76" s="110">
        <v>0</v>
      </c>
      <c r="V76" s="110">
        <v>0</v>
      </c>
      <c r="W76" s="110">
        <v>0</v>
      </c>
      <c r="X76" s="110">
        <v>0</v>
      </c>
      <c r="Z76" s="113">
        <v>0</v>
      </c>
      <c r="AA76" s="113">
        <v>0</v>
      </c>
      <c r="AB76" s="135">
        <v>0</v>
      </c>
      <c r="AC76" s="135">
        <v>0</v>
      </c>
    </row>
    <row r="77" spans="1:29">
      <c r="A77" s="109">
        <v>80000</v>
      </c>
      <c r="B77" s="109">
        <v>90000</v>
      </c>
      <c r="C77" s="123">
        <v>30</v>
      </c>
      <c r="D77" s="123">
        <v>255044210</v>
      </c>
      <c r="E77" s="110">
        <v>3.0114071500562701E-7</v>
      </c>
      <c r="F77" s="144">
        <v>85014.736666666664</v>
      </c>
      <c r="G77" s="141"/>
      <c r="H77" s="112" t="str">
        <f t="shared" si="0"/>
        <v>(80000, 90000]</v>
      </c>
      <c r="I77" s="113">
        <v>0</v>
      </c>
      <c r="J77" s="110">
        <v>0</v>
      </c>
      <c r="K77" s="110">
        <v>0</v>
      </c>
      <c r="L77" s="135">
        <v>0</v>
      </c>
      <c r="M77" s="110">
        <v>0</v>
      </c>
      <c r="N77" s="110">
        <v>0</v>
      </c>
      <c r="P77" s="110">
        <v>0</v>
      </c>
      <c r="Q77" s="110">
        <v>0</v>
      </c>
      <c r="R77" s="134">
        <v>0</v>
      </c>
      <c r="T77" s="112" t="str">
        <f t="shared" si="2"/>
        <v>(80000, 90000]</v>
      </c>
      <c r="U77" s="110">
        <v>0</v>
      </c>
      <c r="V77" s="110">
        <v>0</v>
      </c>
      <c r="W77" s="110">
        <v>0</v>
      </c>
      <c r="X77" s="110">
        <v>0</v>
      </c>
      <c r="Z77" s="113">
        <v>0</v>
      </c>
      <c r="AA77" s="113">
        <v>0</v>
      </c>
      <c r="AB77" s="135">
        <v>0</v>
      </c>
      <c r="AC77" s="135">
        <v>0</v>
      </c>
    </row>
    <row r="78" spans="1:29">
      <c r="A78" s="109">
        <v>90000</v>
      </c>
      <c r="B78" s="109">
        <v>100000</v>
      </c>
      <c r="C78" s="123">
        <v>24</v>
      </c>
      <c r="D78" s="123">
        <v>228509810</v>
      </c>
      <c r="E78" s="110">
        <v>2.4091257200450163E-7</v>
      </c>
      <c r="F78" s="144">
        <v>95212.420833333337</v>
      </c>
      <c r="G78" s="141"/>
      <c r="H78" s="112" t="str">
        <f t="shared" si="0"/>
        <v>(90000, 100000]</v>
      </c>
      <c r="I78" s="113">
        <v>0</v>
      </c>
      <c r="J78" s="110">
        <v>0</v>
      </c>
      <c r="K78" s="110">
        <v>0</v>
      </c>
      <c r="L78" s="135">
        <v>0</v>
      </c>
      <c r="M78" s="110">
        <v>0</v>
      </c>
      <c r="N78" s="110">
        <v>0</v>
      </c>
      <c r="P78" s="110">
        <v>0</v>
      </c>
      <c r="Q78" s="110">
        <v>0</v>
      </c>
      <c r="R78" s="134">
        <v>0</v>
      </c>
      <c r="T78" s="112" t="str">
        <f t="shared" si="2"/>
        <v>(90000, 100000]</v>
      </c>
      <c r="U78" s="110">
        <v>0</v>
      </c>
      <c r="V78" s="110">
        <v>0</v>
      </c>
      <c r="W78" s="110">
        <v>0</v>
      </c>
      <c r="X78" s="110">
        <v>0</v>
      </c>
      <c r="Z78" s="113">
        <v>0</v>
      </c>
      <c r="AA78" s="113">
        <v>0</v>
      </c>
      <c r="AB78" s="135">
        <v>0</v>
      </c>
      <c r="AC78" s="135">
        <v>0</v>
      </c>
    </row>
    <row r="79" spans="1:29">
      <c r="A79" s="109">
        <v>100000</v>
      </c>
      <c r="B79" s="109">
        <v>9999999</v>
      </c>
      <c r="C79" s="123">
        <v>41</v>
      </c>
      <c r="D79" s="123">
        <v>506435290</v>
      </c>
      <c r="E79" s="110">
        <v>4.1155897717435692E-7</v>
      </c>
      <c r="F79" s="144">
        <v>123520.8024390244</v>
      </c>
      <c r="G79" s="141"/>
      <c r="H79" s="112" t="str">
        <f t="shared" si="0"/>
        <v>(100000, 9999999]</v>
      </c>
      <c r="I79" s="113">
        <v>0</v>
      </c>
      <c r="J79" s="110">
        <v>0</v>
      </c>
      <c r="K79" s="110">
        <v>0</v>
      </c>
      <c r="L79" s="135">
        <v>0</v>
      </c>
      <c r="M79" s="110">
        <v>0</v>
      </c>
      <c r="N79" s="110">
        <v>0</v>
      </c>
      <c r="P79" s="110">
        <v>0</v>
      </c>
      <c r="Q79" s="110">
        <v>0</v>
      </c>
      <c r="R79" s="134">
        <v>0</v>
      </c>
      <c r="T79" s="112" t="str">
        <f t="shared" si="2"/>
        <v>(100000, 9999999]</v>
      </c>
      <c r="U79" s="110">
        <v>0</v>
      </c>
      <c r="V79" s="110">
        <v>0</v>
      </c>
      <c r="W79" s="110">
        <v>0</v>
      </c>
      <c r="X79" s="110">
        <v>0</v>
      </c>
      <c r="Z79" s="113">
        <v>0</v>
      </c>
      <c r="AA79" s="113">
        <v>0</v>
      </c>
      <c r="AB79" s="135">
        <v>0</v>
      </c>
      <c r="AC79" s="135">
        <v>0</v>
      </c>
    </row>
    <row r="80" spans="1:29">
      <c r="A80" s="221" t="s">
        <v>275</v>
      </c>
      <c r="B80" s="222"/>
      <c r="C80" s="124">
        <f>E80*B14</f>
        <v>362500</v>
      </c>
      <c r="D80" s="123">
        <v>233603075</v>
      </c>
      <c r="E80" s="118">
        <v>3.6250000000000002E-3</v>
      </c>
      <c r="F80" s="144">
        <v>6.4442227586206897</v>
      </c>
      <c r="G80" s="141"/>
      <c r="H80" s="112" t="s">
        <v>275</v>
      </c>
      <c r="I80" s="113">
        <v>0.61299999999999999</v>
      </c>
      <c r="J80" s="110">
        <v>2.2221250000000001E-3</v>
      </c>
      <c r="K80" s="110">
        <f>J80</f>
        <v>2.2221250000000001E-3</v>
      </c>
      <c r="L80" s="135">
        <v>2222125</v>
      </c>
      <c r="M80" s="114">
        <v>2.2221250000000001E-3</v>
      </c>
      <c r="N80" s="110">
        <v>1.4319868497500001E-2</v>
      </c>
      <c r="P80" s="134"/>
      <c r="Q80" s="89"/>
      <c r="R80" s="134"/>
      <c r="T80" s="89"/>
      <c r="U80" s="89">
        <v>2.0899999999999998E-3</v>
      </c>
      <c r="V80" s="89">
        <v>2.2221250000000001E-3</v>
      </c>
      <c r="W80" s="89"/>
      <c r="X80" s="89"/>
      <c r="Z80" s="113">
        <v>0.61299999999999999</v>
      </c>
      <c r="AA80" s="113">
        <v>0.61299999999999999</v>
      </c>
      <c r="AB80" s="135">
        <v>2222125</v>
      </c>
      <c r="AC80" s="135">
        <v>2222125</v>
      </c>
    </row>
    <row r="81" spans="1:29">
      <c r="A81" s="221" t="s">
        <v>276</v>
      </c>
      <c r="B81" s="222"/>
      <c r="C81" s="124">
        <v>100000000</v>
      </c>
      <c r="D81" s="123">
        <v>32893867050</v>
      </c>
      <c r="E81" s="110">
        <v>1</v>
      </c>
      <c r="F81" s="144">
        <v>3.2893867050000001</v>
      </c>
      <c r="G81" s="141"/>
      <c r="H81" s="112" t="s">
        <v>276</v>
      </c>
      <c r="I81" s="132"/>
      <c r="J81" s="110"/>
      <c r="K81" s="110"/>
      <c r="L81" s="136"/>
      <c r="M81" s="114">
        <f>E81</f>
        <v>1</v>
      </c>
      <c r="N81" s="110">
        <f>F81/B8</f>
        <v>3.2893867049999997E-2</v>
      </c>
      <c r="P81" s="89"/>
      <c r="Q81" s="89"/>
      <c r="R81" s="89"/>
      <c r="T81" s="89"/>
      <c r="U81" s="89"/>
      <c r="V81" s="89"/>
      <c r="W81" s="89"/>
      <c r="X81" s="89"/>
      <c r="Z81" s="89"/>
      <c r="AA81" s="89"/>
      <c r="AB81" s="136"/>
      <c r="AC81" s="136"/>
    </row>
    <row r="82" spans="1:29">
      <c r="A82" s="221" t="s">
        <v>286</v>
      </c>
      <c r="B82" s="222"/>
      <c r="C82" s="124">
        <v>100000000</v>
      </c>
      <c r="D82" s="124">
        <f>D81</f>
        <v>32893867050</v>
      </c>
      <c r="E82" s="110">
        <v>1</v>
      </c>
      <c r="F82" s="144">
        <v>3.2893867050000001</v>
      </c>
      <c r="G82" s="141"/>
      <c r="H82" s="112" t="s">
        <v>276</v>
      </c>
      <c r="I82" s="132"/>
      <c r="J82" s="110"/>
      <c r="K82" s="110"/>
      <c r="L82" s="136"/>
      <c r="M82" s="114">
        <f>E82</f>
        <v>1</v>
      </c>
      <c r="N82" s="110">
        <f>F82/B9</f>
        <v>6.5787734100000005E-3</v>
      </c>
      <c r="P82" s="89"/>
      <c r="Q82" s="89"/>
      <c r="R82" s="89"/>
      <c r="T82" s="89"/>
      <c r="U82" s="89"/>
      <c r="V82" s="89"/>
      <c r="W82" s="89"/>
      <c r="X82" s="89"/>
      <c r="Z82" s="89"/>
      <c r="AA82" s="89"/>
      <c r="AB82" s="136"/>
      <c r="AC82" s="136"/>
    </row>
    <row r="83" spans="1:29">
      <c r="A83" s="117"/>
      <c r="B83" s="102"/>
      <c r="C83" s="1"/>
      <c r="D83" s="1"/>
      <c r="E83" s="1"/>
      <c r="F83" s="1"/>
      <c r="H83" s="14"/>
      <c r="I83" s="102"/>
      <c r="J83" s="102"/>
      <c r="K83" s="102"/>
      <c r="L83" s="119"/>
      <c r="M83" s="102"/>
      <c r="N83" s="102"/>
    </row>
    <row r="84" spans="1:29">
      <c r="A84" s="102"/>
      <c r="E84" s="1"/>
      <c r="F84" s="1"/>
      <c r="H84" s="14"/>
      <c r="I84" s="102"/>
      <c r="J84" s="102"/>
      <c r="K84" s="102"/>
      <c r="L84" s="102"/>
      <c r="M84" s="102"/>
      <c r="N84" s="102"/>
    </row>
    <row r="85" spans="1:29" s="131" customFormat="1">
      <c r="A85" s="220" t="s">
        <v>224</v>
      </c>
      <c r="B85" s="220"/>
      <c r="C85" s="220"/>
      <c r="D85" s="220"/>
      <c r="E85" s="127"/>
      <c r="F85" s="127"/>
      <c r="G85" s="140"/>
      <c r="H85" s="129"/>
      <c r="I85" s="130"/>
      <c r="J85" s="128"/>
      <c r="K85" s="128"/>
      <c r="L85" s="128"/>
      <c r="M85" s="128"/>
      <c r="N85" s="128"/>
      <c r="O85" s="140"/>
    </row>
    <row r="86" spans="1:29">
      <c r="A86" s="102"/>
      <c r="B86" s="102"/>
      <c r="C86" s="1"/>
      <c r="D86" s="1"/>
      <c r="E86" s="1"/>
      <c r="F86" s="1"/>
      <c r="H86" s="14"/>
      <c r="I86" s="102"/>
      <c r="J86" s="102"/>
      <c r="K86" s="102"/>
      <c r="L86" s="102"/>
      <c r="M86" s="102"/>
      <c r="N86" s="102"/>
    </row>
    <row r="87" spans="1:29">
      <c r="A87" s="121" t="s">
        <v>272</v>
      </c>
      <c r="B87" s="119">
        <v>10000000</v>
      </c>
      <c r="C87" s="1"/>
      <c r="D87" s="1"/>
      <c r="E87" s="1"/>
      <c r="F87" s="1"/>
      <c r="H87" s="121" t="s">
        <v>273</v>
      </c>
      <c r="I87" s="102"/>
      <c r="J87" s="102"/>
      <c r="K87" s="102"/>
      <c r="M87" s="102"/>
      <c r="N87" s="102"/>
      <c r="P87" s="40" t="s">
        <v>279</v>
      </c>
    </row>
    <row r="88" spans="1:29">
      <c r="A88" s="34" t="s">
        <v>255</v>
      </c>
      <c r="B88" s="34" t="s">
        <v>256</v>
      </c>
      <c r="C88" s="34" t="s">
        <v>268</v>
      </c>
      <c r="D88" s="34" t="s">
        <v>269</v>
      </c>
      <c r="E88" s="34" t="s">
        <v>270</v>
      </c>
      <c r="F88" s="34" t="s">
        <v>285</v>
      </c>
      <c r="H88" s="34" t="s">
        <v>258</v>
      </c>
      <c r="I88" s="34" t="s">
        <v>260</v>
      </c>
      <c r="J88" s="34" t="s">
        <v>261</v>
      </c>
      <c r="K88" s="34" t="s">
        <v>262</v>
      </c>
      <c r="L88" s="34" t="s">
        <v>263</v>
      </c>
      <c r="M88" s="34" t="s">
        <v>264</v>
      </c>
      <c r="N88" s="34" t="s">
        <v>257</v>
      </c>
      <c r="O88" s="95">
        <v>1.2</v>
      </c>
      <c r="P88" s="137" t="s">
        <v>284</v>
      </c>
      <c r="Q88" s="137" t="s">
        <v>277</v>
      </c>
      <c r="R88" s="137" t="s">
        <v>278</v>
      </c>
      <c r="T88" s="34" t="s">
        <v>258</v>
      </c>
      <c r="U88" s="137" t="s">
        <v>306</v>
      </c>
      <c r="V88" s="137" t="s">
        <v>307</v>
      </c>
      <c r="W88" s="137" t="s">
        <v>280</v>
      </c>
      <c r="X88" s="137" t="s">
        <v>281</v>
      </c>
    </row>
    <row r="89" spans="1:29">
      <c r="A89" s="115">
        <v>-1</v>
      </c>
      <c r="B89" s="115">
        <v>0</v>
      </c>
      <c r="C89" s="122">
        <v>20</v>
      </c>
      <c r="D89" s="122">
        <v>0</v>
      </c>
      <c r="E89" s="110" cm="1">
        <f t="array" ref="E89:E152">_xlfn.LET(_xlpm.x, C89:C152, _xlpm.x/SUM(_xlpm.x))</f>
        <v>5.2798589221695996E-5</v>
      </c>
      <c r="F89" s="143" cm="1">
        <f t="array" ref="F89:F152">_xlfn.LET(_xlpm.x, D89:D152/C89:C152/B3, IF(ISERR(_xlpm.x), 0, _xlpm.x))</f>
        <v>0</v>
      </c>
      <c r="H89" s="112" t="str">
        <f>"("&amp;$A89&amp;", "&amp;$B89&amp;"]"</f>
        <v>(-1, 0]</v>
      </c>
      <c r="I89" s="113">
        <v>0</v>
      </c>
      <c r="J89" s="110" cm="1">
        <f t="array" ref="J89:J152">_xlfn.ANCHORARRAY(E89)*I89:I152</f>
        <v>0</v>
      </c>
      <c r="K89" s="110" cm="1">
        <f t="array" ref="K89:K152">J89:J152/SUM(_xlfn.ANCHORARRAY(J89))</f>
        <v>0</v>
      </c>
      <c r="L89" s="146">
        <v>0</v>
      </c>
      <c r="M89" s="110" cm="1">
        <f t="array" ref="M89:M152">_xlfn.LET(_xlpm.x, L89:L152, _xlpm.x/SUM(_xlpm.x))</f>
        <v>0</v>
      </c>
      <c r="N89" s="111" cm="1">
        <f t="array" ref="N89:N152">M89:M152*_xlfn.ANCHORARRAY(F89)</f>
        <v>0</v>
      </c>
      <c r="O89" s="95" cm="1">
        <f t="array" ref="O89:O152">ROUND(O88*I89:I152, 5)</f>
        <v>0</v>
      </c>
      <c r="P89" s="110" cm="1">
        <f t="array" ref="P89:P152">_xlfn.ANCHORARRAY(M89)</f>
        <v>0</v>
      </c>
      <c r="Q89" s="110">
        <v>0</v>
      </c>
      <c r="R89" s="134" cm="1">
        <f t="array" ref="R89:R152">_xlfn.LET(_xlpm.x, Q89:Q152/M89:M152, IF(ISERR(_xlpm.x), 0, ROUND(_xlpm.x,2)))</f>
        <v>0</v>
      </c>
      <c r="T89" s="112" t="str">
        <f>"("&amp;$A89&amp;", "&amp;$B89&amp;"]"</f>
        <v>(-1, 0]</v>
      </c>
      <c r="U89" s="110">
        <v>0</v>
      </c>
      <c r="V89" s="110" cm="1">
        <f t="array" ref="V89:V152">_xlfn.ANCHORARRAY(M89)</f>
        <v>0</v>
      </c>
      <c r="W89" s="110">
        <v>0</v>
      </c>
      <c r="X89" s="110">
        <v>0</v>
      </c>
    </row>
    <row r="90" spans="1:29">
      <c r="A90" s="109">
        <v>0</v>
      </c>
      <c r="B90" s="109">
        <v>1</v>
      </c>
      <c r="C90" s="123">
        <v>156</v>
      </c>
      <c r="D90" s="123">
        <v>10705</v>
      </c>
      <c r="E90" s="110">
        <v>4.1182899592922878E-4</v>
      </c>
      <c r="F90" s="144">
        <v>0.68621794871794872</v>
      </c>
      <c r="G90" s="171"/>
      <c r="H90" s="112" t="str">
        <f t="shared" ref="H90:H152" si="3">"("&amp;$A90&amp;", "&amp;$B90&amp;"]"</f>
        <v>(0, 1]</v>
      </c>
      <c r="I90" s="113">
        <v>0</v>
      </c>
      <c r="J90" s="110">
        <v>0</v>
      </c>
      <c r="K90" s="110">
        <v>0</v>
      </c>
      <c r="L90" s="146">
        <v>0</v>
      </c>
      <c r="M90" s="110">
        <v>0</v>
      </c>
      <c r="N90" s="110">
        <v>0</v>
      </c>
      <c r="O90" s="95">
        <v>0</v>
      </c>
      <c r="P90" s="110">
        <v>0</v>
      </c>
      <c r="Q90" s="110">
        <v>0</v>
      </c>
      <c r="R90" s="134">
        <v>0</v>
      </c>
      <c r="T90" s="112" t="str">
        <f t="shared" ref="T90:T152" si="4">"("&amp;$A90&amp;", "&amp;$B90&amp;"]"</f>
        <v>(0, 1]</v>
      </c>
      <c r="U90" s="110">
        <v>0</v>
      </c>
      <c r="V90" s="110">
        <v>0</v>
      </c>
      <c r="W90" s="110">
        <v>7.9365079365079361E-3</v>
      </c>
      <c r="X90" s="110">
        <v>0</v>
      </c>
    </row>
    <row r="91" spans="1:29">
      <c r="A91" s="109">
        <v>1</v>
      </c>
      <c r="B91" s="109">
        <v>2</v>
      </c>
      <c r="C91" s="123">
        <v>301</v>
      </c>
      <c r="D91" s="123">
        <v>48160</v>
      </c>
      <c r="E91" s="110">
        <v>7.9461876778652476E-4</v>
      </c>
      <c r="F91" s="144">
        <v>1.6</v>
      </c>
      <c r="G91" s="171"/>
      <c r="H91" s="112" t="str">
        <f t="shared" si="3"/>
        <v>(1, 2]</v>
      </c>
      <c r="I91" s="113">
        <v>0</v>
      </c>
      <c r="J91" s="110">
        <v>0</v>
      </c>
      <c r="K91" s="110">
        <v>0</v>
      </c>
      <c r="L91" s="146">
        <v>0</v>
      </c>
      <c r="M91" s="110">
        <v>0</v>
      </c>
      <c r="N91" s="110">
        <v>0</v>
      </c>
      <c r="O91" s="95">
        <v>0</v>
      </c>
      <c r="P91" s="110">
        <v>0</v>
      </c>
      <c r="Q91" s="110">
        <v>0</v>
      </c>
      <c r="R91" s="134">
        <v>0</v>
      </c>
      <c r="T91" s="112" t="str">
        <f t="shared" si="4"/>
        <v>(1, 2]</v>
      </c>
      <c r="U91" s="110">
        <v>0</v>
      </c>
      <c r="V91" s="110">
        <v>0</v>
      </c>
      <c r="W91" s="110">
        <v>1.1904761904761904E-2</v>
      </c>
      <c r="X91" s="110">
        <v>0</v>
      </c>
    </row>
    <row r="92" spans="1:29">
      <c r="A92" s="109">
        <v>2</v>
      </c>
      <c r="B92" s="109">
        <v>3</v>
      </c>
      <c r="C92" s="123">
        <v>471</v>
      </c>
      <c r="D92" s="123">
        <v>120465</v>
      </c>
      <c r="E92" s="110">
        <v>1.2434067761709407E-3</v>
      </c>
      <c r="F92" s="144">
        <v>2.5576433121019106</v>
      </c>
      <c r="G92" s="171"/>
      <c r="H92" s="112" t="str">
        <f t="shared" si="3"/>
        <v>(2, 3]</v>
      </c>
      <c r="I92" s="113">
        <v>0</v>
      </c>
      <c r="J92" s="110">
        <v>0</v>
      </c>
      <c r="K92" s="110">
        <v>0</v>
      </c>
      <c r="L92" s="146">
        <v>0</v>
      </c>
      <c r="M92" s="110">
        <v>0</v>
      </c>
      <c r="N92" s="110">
        <v>0</v>
      </c>
      <c r="O92" s="95">
        <v>0</v>
      </c>
      <c r="P92" s="110">
        <v>0</v>
      </c>
      <c r="Q92" s="110">
        <v>0</v>
      </c>
      <c r="R92" s="134">
        <v>0</v>
      </c>
      <c r="T92" s="112" t="str">
        <f t="shared" si="4"/>
        <v>(2, 3]</v>
      </c>
      <c r="U92" s="110">
        <v>0</v>
      </c>
      <c r="V92" s="110">
        <v>0</v>
      </c>
      <c r="W92" s="110">
        <v>1.984126984126984E-2</v>
      </c>
      <c r="X92" s="110">
        <v>0</v>
      </c>
    </row>
    <row r="93" spans="1:29">
      <c r="A93" s="109">
        <v>3</v>
      </c>
      <c r="B93" s="109">
        <v>4</v>
      </c>
      <c r="C93" s="123">
        <v>536</v>
      </c>
      <c r="D93" s="123">
        <v>190190</v>
      </c>
      <c r="E93" s="110">
        <v>1.4150021911414528E-3</v>
      </c>
      <c r="F93" s="144">
        <v>3.5483208955223882</v>
      </c>
      <c r="G93" s="171"/>
      <c r="H93" s="112" t="str">
        <f t="shared" si="3"/>
        <v>(3, 4]</v>
      </c>
      <c r="I93" s="113">
        <v>0</v>
      </c>
      <c r="J93" s="110">
        <v>0</v>
      </c>
      <c r="K93" s="110">
        <v>0</v>
      </c>
      <c r="L93" s="146">
        <v>0</v>
      </c>
      <c r="M93" s="110">
        <v>0</v>
      </c>
      <c r="N93" s="110">
        <v>0</v>
      </c>
      <c r="O93" s="95">
        <v>0</v>
      </c>
      <c r="P93" s="110">
        <v>0</v>
      </c>
      <c r="Q93" s="110">
        <v>0</v>
      </c>
      <c r="R93" s="134">
        <v>0</v>
      </c>
      <c r="T93" s="112" t="str">
        <f t="shared" si="4"/>
        <v>(3, 4]</v>
      </c>
      <c r="U93" s="110">
        <v>0</v>
      </c>
      <c r="V93" s="110">
        <v>0</v>
      </c>
      <c r="W93" s="110">
        <v>3.968253968253968E-3</v>
      </c>
      <c r="X93" s="110">
        <v>0</v>
      </c>
    </row>
    <row r="94" spans="1:29">
      <c r="A94" s="109">
        <v>4</v>
      </c>
      <c r="B94" s="109">
        <v>5</v>
      </c>
      <c r="C94" s="123">
        <v>505</v>
      </c>
      <c r="D94" s="123">
        <v>229835</v>
      </c>
      <c r="E94" s="110">
        <v>1.333164377847824E-3</v>
      </c>
      <c r="F94" s="144">
        <v>4.551188118811881</v>
      </c>
      <c r="G94" s="171"/>
      <c r="H94" s="112" t="str">
        <f t="shared" si="3"/>
        <v>(4, 5]</v>
      </c>
      <c r="I94" s="113">
        <v>0</v>
      </c>
      <c r="J94" s="110">
        <v>0</v>
      </c>
      <c r="K94" s="110">
        <v>0</v>
      </c>
      <c r="L94" s="146">
        <v>0</v>
      </c>
      <c r="M94" s="110">
        <v>0</v>
      </c>
      <c r="N94" s="110">
        <v>0</v>
      </c>
      <c r="O94" s="95">
        <v>0</v>
      </c>
      <c r="P94" s="110">
        <v>0</v>
      </c>
      <c r="Q94" s="110">
        <v>0</v>
      </c>
      <c r="R94" s="134">
        <v>0</v>
      </c>
      <c r="T94" s="112" t="str">
        <f t="shared" si="4"/>
        <v>(4, 5]</v>
      </c>
      <c r="U94" s="110">
        <v>0</v>
      </c>
      <c r="V94" s="110">
        <v>0</v>
      </c>
      <c r="W94" s="110">
        <v>1.5873015873015872E-2</v>
      </c>
      <c r="X94" s="110">
        <v>0</v>
      </c>
    </row>
    <row r="95" spans="1:29">
      <c r="A95" s="109">
        <v>5</v>
      </c>
      <c r="B95" s="109">
        <v>6</v>
      </c>
      <c r="C95" s="123">
        <v>548</v>
      </c>
      <c r="D95" s="123">
        <v>301735</v>
      </c>
      <c r="E95" s="110">
        <v>1.4466813446744704E-3</v>
      </c>
      <c r="F95" s="144">
        <v>5.5061131386861311</v>
      </c>
      <c r="G95" s="171"/>
      <c r="H95" s="112" t="str">
        <f t="shared" si="3"/>
        <v>(5, 6]</v>
      </c>
      <c r="I95" s="113">
        <v>0</v>
      </c>
      <c r="J95" s="110">
        <v>0</v>
      </c>
      <c r="K95" s="110">
        <v>0</v>
      </c>
      <c r="L95" s="146">
        <v>0</v>
      </c>
      <c r="M95" s="110">
        <v>0</v>
      </c>
      <c r="N95" s="110">
        <v>0</v>
      </c>
      <c r="O95" s="95">
        <v>0</v>
      </c>
      <c r="P95" s="110">
        <v>0</v>
      </c>
      <c r="Q95" s="110">
        <v>0</v>
      </c>
      <c r="R95" s="134">
        <v>0</v>
      </c>
      <c r="T95" s="112" t="str">
        <f t="shared" si="4"/>
        <v>(5, 6]</v>
      </c>
      <c r="U95" s="110">
        <v>0</v>
      </c>
      <c r="V95" s="110">
        <v>0</v>
      </c>
      <c r="W95" s="110">
        <v>2.3809523809523808E-2</v>
      </c>
      <c r="X95" s="110">
        <v>0</v>
      </c>
    </row>
    <row r="96" spans="1:29">
      <c r="A96" s="109">
        <v>6</v>
      </c>
      <c r="B96" s="109">
        <v>7</v>
      </c>
      <c r="C96" s="123">
        <v>573</v>
      </c>
      <c r="D96" s="123">
        <v>374860</v>
      </c>
      <c r="E96" s="110">
        <v>1.5126795812015904E-3</v>
      </c>
      <c r="F96" s="144">
        <v>6.5420593368237352</v>
      </c>
      <c r="G96" s="171"/>
      <c r="H96" s="112" t="str">
        <f t="shared" si="3"/>
        <v>(6, 7]</v>
      </c>
      <c r="I96" s="113">
        <v>0</v>
      </c>
      <c r="J96" s="110">
        <v>0</v>
      </c>
      <c r="K96" s="110">
        <v>0</v>
      </c>
      <c r="L96" s="146">
        <v>0</v>
      </c>
      <c r="M96" s="110">
        <v>0</v>
      </c>
      <c r="N96" s="110">
        <v>0</v>
      </c>
      <c r="O96" s="95">
        <v>0</v>
      </c>
      <c r="P96" s="110">
        <v>0</v>
      </c>
      <c r="Q96" s="110">
        <v>0</v>
      </c>
      <c r="R96" s="134">
        <v>0</v>
      </c>
      <c r="T96" s="112" t="str">
        <f t="shared" si="4"/>
        <v>(6, 7]</v>
      </c>
      <c r="U96" s="110">
        <v>0</v>
      </c>
      <c r="V96" s="110">
        <v>0</v>
      </c>
      <c r="W96" s="110">
        <v>0</v>
      </c>
      <c r="X96" s="110">
        <v>0</v>
      </c>
    </row>
    <row r="97" spans="1:24">
      <c r="A97" s="109">
        <v>7</v>
      </c>
      <c r="B97" s="109">
        <v>8</v>
      </c>
      <c r="C97" s="123">
        <v>580</v>
      </c>
      <c r="D97" s="123">
        <v>436280</v>
      </c>
      <c r="E97" s="110">
        <v>1.5311590874291839E-3</v>
      </c>
      <c r="F97" s="144">
        <v>7.5220689655172421</v>
      </c>
      <c r="G97" s="171"/>
      <c r="H97" s="112" t="str">
        <f t="shared" si="3"/>
        <v>(7, 8]</v>
      </c>
      <c r="I97" s="113">
        <v>0</v>
      </c>
      <c r="J97" s="110">
        <v>0</v>
      </c>
      <c r="K97" s="110">
        <v>0</v>
      </c>
      <c r="L97" s="146">
        <v>0</v>
      </c>
      <c r="M97" s="110">
        <v>0</v>
      </c>
      <c r="N97" s="110">
        <v>0</v>
      </c>
      <c r="O97" s="95">
        <v>0</v>
      </c>
      <c r="P97" s="110">
        <v>0</v>
      </c>
      <c r="Q97" s="110">
        <v>0</v>
      </c>
      <c r="R97" s="134">
        <v>0</v>
      </c>
      <c r="T97" s="112" t="str">
        <f t="shared" si="4"/>
        <v>(7, 8]</v>
      </c>
      <c r="U97" s="110">
        <v>0</v>
      </c>
      <c r="V97" s="110">
        <v>0</v>
      </c>
      <c r="W97" s="110">
        <v>0</v>
      </c>
      <c r="X97" s="110">
        <v>0</v>
      </c>
    </row>
    <row r="98" spans="1:24">
      <c r="A98" s="109">
        <v>8</v>
      </c>
      <c r="B98" s="109">
        <v>9</v>
      </c>
      <c r="C98" s="123">
        <v>609</v>
      </c>
      <c r="D98" s="123">
        <v>520405</v>
      </c>
      <c r="E98" s="110">
        <v>1.6077170418006431E-3</v>
      </c>
      <c r="F98" s="144">
        <v>8.545238095238096</v>
      </c>
      <c r="G98" s="171"/>
      <c r="H98" s="112" t="str">
        <f t="shared" si="3"/>
        <v>(8, 9]</v>
      </c>
      <c r="I98" s="113">
        <v>0</v>
      </c>
      <c r="J98" s="110">
        <v>0</v>
      </c>
      <c r="K98" s="110">
        <v>0</v>
      </c>
      <c r="L98" s="146">
        <v>0</v>
      </c>
      <c r="M98" s="110">
        <v>0</v>
      </c>
      <c r="N98" s="110">
        <v>0</v>
      </c>
      <c r="O98" s="95">
        <v>0</v>
      </c>
      <c r="P98" s="110">
        <v>0</v>
      </c>
      <c r="Q98" s="110">
        <v>0</v>
      </c>
      <c r="R98" s="134">
        <v>0</v>
      </c>
      <c r="T98" s="112" t="str">
        <f t="shared" si="4"/>
        <v>(8, 9]</v>
      </c>
      <c r="U98" s="110">
        <v>0</v>
      </c>
      <c r="V98" s="110">
        <v>0</v>
      </c>
      <c r="W98" s="110">
        <v>3.968253968253968E-3</v>
      </c>
      <c r="X98" s="110">
        <v>0</v>
      </c>
    </row>
    <row r="99" spans="1:24">
      <c r="A99" s="109">
        <v>9</v>
      </c>
      <c r="B99" s="109">
        <v>10</v>
      </c>
      <c r="C99" s="123">
        <v>581</v>
      </c>
      <c r="D99" s="123">
        <v>554625</v>
      </c>
      <c r="E99" s="110">
        <v>1.5337990168902687E-3</v>
      </c>
      <c r="F99" s="144">
        <v>9.5460413080895012</v>
      </c>
      <c r="G99" s="171"/>
      <c r="H99" s="112" t="str">
        <f t="shared" si="3"/>
        <v>(9, 10]</v>
      </c>
      <c r="I99" s="113">
        <v>0</v>
      </c>
      <c r="J99" s="110">
        <v>0</v>
      </c>
      <c r="K99" s="110">
        <v>0</v>
      </c>
      <c r="L99" s="146">
        <v>0</v>
      </c>
      <c r="M99" s="110">
        <v>0</v>
      </c>
      <c r="N99" s="110">
        <v>0</v>
      </c>
      <c r="O99" s="95">
        <v>0</v>
      </c>
      <c r="P99" s="110">
        <v>0</v>
      </c>
      <c r="Q99" s="110">
        <v>0</v>
      </c>
      <c r="R99" s="134">
        <v>0</v>
      </c>
      <c r="T99" s="112" t="str">
        <f t="shared" si="4"/>
        <v>(9, 10]</v>
      </c>
      <c r="U99" s="110">
        <v>0</v>
      </c>
      <c r="V99" s="110">
        <v>0</v>
      </c>
      <c r="W99" s="110">
        <v>1.5873015873015872E-2</v>
      </c>
      <c r="X99" s="110">
        <v>0</v>
      </c>
    </row>
    <row r="100" spans="1:24">
      <c r="A100" s="109">
        <v>10</v>
      </c>
      <c r="B100" s="109">
        <v>15</v>
      </c>
      <c r="C100" s="123">
        <v>3152</v>
      </c>
      <c r="D100" s="123">
        <v>3964935</v>
      </c>
      <c r="E100" s="110">
        <v>8.3210576613392886E-3</v>
      </c>
      <c r="F100" s="144">
        <v>12.579108502538071</v>
      </c>
      <c r="G100" s="172"/>
      <c r="H100" s="112" t="str">
        <f t="shared" si="3"/>
        <v>(10, 15]</v>
      </c>
      <c r="I100" s="113">
        <v>4.43</v>
      </c>
      <c r="J100" s="110">
        <v>3.6862285439733043E-2</v>
      </c>
      <c r="K100" s="110">
        <v>3.8890079770362303E-2</v>
      </c>
      <c r="L100" s="147">
        <f>$B$2-SUM(_xlfn.ANCHORARRAY(L101))</f>
        <v>38890097</v>
      </c>
      <c r="M100" s="110">
        <v>3.8890096999999998E-2</v>
      </c>
      <c r="N100" s="110">
        <v>0.48920274983723033</v>
      </c>
      <c r="O100" s="95">
        <v>5.3159999999999998</v>
      </c>
      <c r="P100" s="110">
        <v>3.8890096999999998E-2</v>
      </c>
      <c r="Q100" s="110">
        <v>9.3836278938362785E-2</v>
      </c>
      <c r="R100" s="134">
        <v>2.41</v>
      </c>
      <c r="S100" s="173"/>
      <c r="T100" s="112" t="str">
        <f t="shared" si="4"/>
        <v>(10, 15]</v>
      </c>
      <c r="U100" s="110">
        <v>0.100501016</v>
      </c>
      <c r="V100" s="110">
        <v>3.8890096999999998E-2</v>
      </c>
      <c r="W100" s="110">
        <v>6.3492063492063489E-2</v>
      </c>
      <c r="X100" s="110">
        <v>9.3836278938362785E-2</v>
      </c>
    </row>
    <row r="101" spans="1:24">
      <c r="A101" s="109">
        <v>15</v>
      </c>
      <c r="B101" s="109">
        <v>20</v>
      </c>
      <c r="C101" s="123">
        <v>3259</v>
      </c>
      <c r="D101" s="123">
        <v>5704375</v>
      </c>
      <c r="E101" s="110">
        <v>8.6035301136753624E-3</v>
      </c>
      <c r="F101" s="144">
        <v>17.503451979134706</v>
      </c>
      <c r="G101" s="172"/>
      <c r="H101" s="112" t="str">
        <f t="shared" si="3"/>
        <v>(15, 20]</v>
      </c>
      <c r="I101" s="113">
        <v>9.52</v>
      </c>
      <c r="J101" s="110">
        <v>8.190560668218945E-2</v>
      </c>
      <c r="K101" s="110">
        <v>8.641123412486211E-2</v>
      </c>
      <c r="L101" s="135" cm="1">
        <f t="array" ref="L101:L152">INT(K101:K152*$B$2)</f>
        <v>86411234</v>
      </c>
      <c r="M101" s="110">
        <v>8.6411234000000003E-2</v>
      </c>
      <c r="N101" s="110">
        <v>1.5124948847767723</v>
      </c>
      <c r="O101" s="95">
        <v>11.423999999999999</v>
      </c>
      <c r="P101" s="110">
        <v>8.6411234000000003E-2</v>
      </c>
      <c r="Q101" s="110">
        <v>8.1863957818639574E-2</v>
      </c>
      <c r="R101" s="134">
        <v>0.95</v>
      </c>
      <c r="S101" s="173"/>
      <c r="T101" s="112" t="str">
        <f t="shared" si="4"/>
        <v>(15, 20]</v>
      </c>
      <c r="U101" s="110">
        <v>7.5843266000000006E-2</v>
      </c>
      <c r="V101" s="110">
        <v>8.6411234000000003E-2</v>
      </c>
      <c r="W101" s="110">
        <v>4.3650793650793648E-2</v>
      </c>
      <c r="X101" s="110">
        <v>8.1863957818639574E-2</v>
      </c>
    </row>
    <row r="102" spans="1:24">
      <c r="A102" s="109">
        <v>20</v>
      </c>
      <c r="B102" s="109">
        <v>25</v>
      </c>
      <c r="C102" s="123">
        <v>3264</v>
      </c>
      <c r="D102" s="123">
        <v>7354580</v>
      </c>
      <c r="E102" s="110">
        <v>8.6167297609807871E-3</v>
      </c>
      <c r="F102" s="144">
        <v>22.532414215686277</v>
      </c>
      <c r="G102" s="172"/>
      <c r="H102" s="112" t="str">
        <f t="shared" si="3"/>
        <v>(20, 25]</v>
      </c>
      <c r="I102" s="113">
        <v>8.41</v>
      </c>
      <c r="J102" s="110">
        <v>7.246669728984842E-2</v>
      </c>
      <c r="K102" s="110">
        <v>7.6453090324648976E-2</v>
      </c>
      <c r="L102" s="135">
        <v>76453090</v>
      </c>
      <c r="M102" s="110">
        <v>7.6453090000000001E-2</v>
      </c>
      <c r="N102" s="110">
        <v>1.7226726919491424</v>
      </c>
      <c r="O102" s="95">
        <v>10.092000000000001</v>
      </c>
      <c r="P102" s="110">
        <v>7.6453090000000001E-2</v>
      </c>
      <c r="Q102" s="110">
        <v>7.2439909724399093E-2</v>
      </c>
      <c r="R102" s="134">
        <v>0.95</v>
      </c>
      <c r="S102" s="173"/>
      <c r="T102" s="112" t="str">
        <f t="shared" si="4"/>
        <v>(20, 25]</v>
      </c>
      <c r="U102" s="110">
        <v>5.7960723999999998E-2</v>
      </c>
      <c r="V102" s="110">
        <v>7.6453090000000001E-2</v>
      </c>
      <c r="W102" s="110">
        <v>5.1587301587301584E-2</v>
      </c>
      <c r="X102" s="110">
        <v>7.2439909724399093E-2</v>
      </c>
    </row>
    <row r="103" spans="1:24">
      <c r="A103" s="109">
        <v>25</v>
      </c>
      <c r="B103" s="109">
        <v>30</v>
      </c>
      <c r="C103" s="123">
        <v>3263</v>
      </c>
      <c r="D103" s="123">
        <v>8983480</v>
      </c>
      <c r="E103" s="110">
        <v>8.6140898315197022E-3</v>
      </c>
      <c r="F103" s="144">
        <v>27.53135151700889</v>
      </c>
      <c r="G103" s="172"/>
      <c r="H103" s="112" t="str">
        <f t="shared" si="3"/>
        <v>(25, 30]</v>
      </c>
      <c r="I103" s="113">
        <v>7.02</v>
      </c>
      <c r="J103" s="110">
        <v>6.0470910617268309E-2</v>
      </c>
      <c r="K103" s="110">
        <v>6.3797415424414999E-2</v>
      </c>
      <c r="L103" s="135">
        <v>63797415</v>
      </c>
      <c r="M103" s="110">
        <v>6.3797414999999996E-2</v>
      </c>
      <c r="N103" s="110">
        <v>1.7564290582414956</v>
      </c>
      <c r="O103" s="95">
        <v>8.4239999999999995</v>
      </c>
      <c r="P103" s="110">
        <v>6.3797414999999996E-2</v>
      </c>
      <c r="Q103" s="110">
        <v>6.0502447605024476E-2</v>
      </c>
      <c r="R103" s="134">
        <v>0.95</v>
      </c>
      <c r="S103" s="173"/>
      <c r="T103" s="112" t="str">
        <f t="shared" si="4"/>
        <v>(25, 30]</v>
      </c>
      <c r="U103" s="110">
        <v>4.8505211999999999E-2</v>
      </c>
      <c r="V103" s="110">
        <v>6.3797414999999996E-2</v>
      </c>
      <c r="W103" s="110">
        <v>5.5555555555555552E-2</v>
      </c>
      <c r="X103" s="110">
        <v>6.0502447605024476E-2</v>
      </c>
    </row>
    <row r="104" spans="1:24">
      <c r="A104" s="109">
        <v>30</v>
      </c>
      <c r="B104" s="109">
        <v>35</v>
      </c>
      <c r="C104" s="123">
        <v>3326</v>
      </c>
      <c r="D104" s="123">
        <v>10800495</v>
      </c>
      <c r="E104" s="110">
        <v>8.7804053875680434E-3</v>
      </c>
      <c r="F104" s="144">
        <v>32.472925435959112</v>
      </c>
      <c r="G104" s="172"/>
      <c r="H104" s="112" t="str">
        <f t="shared" si="3"/>
        <v>(30, 35]</v>
      </c>
      <c r="I104" s="113">
        <v>6.13</v>
      </c>
      <c r="J104" s="110">
        <v>5.3823885025792106E-2</v>
      </c>
      <c r="K104" s="110">
        <v>5.6784736953602824E-2</v>
      </c>
      <c r="L104" s="135">
        <v>56784736</v>
      </c>
      <c r="M104" s="110">
        <v>5.6784736000000002E-2</v>
      </c>
      <c r="N104" s="110">
        <v>1.8439664980286232</v>
      </c>
      <c r="O104" s="95">
        <v>7.3559999999999999</v>
      </c>
      <c r="P104" s="110">
        <v>5.6784736000000002E-2</v>
      </c>
      <c r="Q104" s="110">
        <v>5.3853647538536477E-2</v>
      </c>
      <c r="R104" s="134">
        <v>0.95</v>
      </c>
      <c r="S104" s="173"/>
      <c r="T104" s="112" t="str">
        <f t="shared" si="4"/>
        <v>(30, 35]</v>
      </c>
      <c r="U104" s="110">
        <v>4.0404684000000003E-2</v>
      </c>
      <c r="V104" s="110">
        <v>5.6784736000000002E-2</v>
      </c>
      <c r="W104" s="110">
        <v>3.968253968253968E-2</v>
      </c>
      <c r="X104" s="110">
        <v>5.3853647538536477E-2</v>
      </c>
    </row>
    <row r="105" spans="1:24">
      <c r="A105" s="109">
        <v>35</v>
      </c>
      <c r="B105" s="109">
        <v>40</v>
      </c>
      <c r="C105" s="123">
        <v>3241</v>
      </c>
      <c r="D105" s="123">
        <v>12173430</v>
      </c>
      <c r="E105" s="110">
        <v>8.5560113833758368E-3</v>
      </c>
      <c r="F105" s="144">
        <v>37.560721999382906</v>
      </c>
      <c r="G105" s="172"/>
      <c r="H105" s="112" t="str">
        <f t="shared" si="3"/>
        <v>(35, 40]</v>
      </c>
      <c r="I105" s="113">
        <v>5.7</v>
      </c>
      <c r="J105" s="110">
        <v>4.8769264885242268E-2</v>
      </c>
      <c r="K105" s="110">
        <v>5.1452062157943526E-2</v>
      </c>
      <c r="L105" s="135">
        <v>51452062</v>
      </c>
      <c r="M105" s="110">
        <v>5.1452062E-2</v>
      </c>
      <c r="N105" s="110">
        <v>1.9325765970770132</v>
      </c>
      <c r="O105" s="95">
        <v>6.84</v>
      </c>
      <c r="P105" s="110">
        <v>5.1452062E-2</v>
      </c>
      <c r="Q105" s="110">
        <v>4.8777538487775385E-2</v>
      </c>
      <c r="R105" s="134">
        <v>0.95</v>
      </c>
      <c r="S105" s="173"/>
      <c r="T105" s="112" t="str">
        <f t="shared" si="4"/>
        <v>(35, 40]</v>
      </c>
      <c r="U105" s="110">
        <v>3.7237609999999997E-2</v>
      </c>
      <c r="V105" s="110">
        <v>5.1452062E-2</v>
      </c>
      <c r="W105" s="110">
        <v>5.5555555555555552E-2</v>
      </c>
      <c r="X105" s="110">
        <v>4.8777538487775385E-2</v>
      </c>
    </row>
    <row r="106" spans="1:24">
      <c r="A106" s="109">
        <v>40</v>
      </c>
      <c r="B106" s="109">
        <v>45</v>
      </c>
      <c r="C106" s="123">
        <v>3205</v>
      </c>
      <c r="D106" s="123">
        <v>13634985</v>
      </c>
      <c r="E106" s="110">
        <v>8.4609739227767839E-3</v>
      </c>
      <c r="F106" s="144">
        <v>42.542854914196568</v>
      </c>
      <c r="G106" s="172"/>
      <c r="H106" s="112" t="str">
        <f t="shared" si="3"/>
        <v>(40, 45]</v>
      </c>
      <c r="I106" s="113">
        <v>4.71</v>
      </c>
      <c r="J106" s="110">
        <v>3.9851187176278655E-2</v>
      </c>
      <c r="K106" s="110">
        <v>4.204340099213176E-2</v>
      </c>
      <c r="L106" s="135">
        <v>42043400</v>
      </c>
      <c r="M106" s="110">
        <v>4.2043400000000002E-2</v>
      </c>
      <c r="N106" s="110">
        <v>1.7886462662995319</v>
      </c>
      <c r="O106" s="95">
        <v>5.6520000000000001</v>
      </c>
      <c r="P106" s="110">
        <v>4.2043400000000002E-2</v>
      </c>
      <c r="Q106" s="110">
        <v>3.9837827398378274E-2</v>
      </c>
      <c r="R106" s="134">
        <v>0.95</v>
      </c>
      <c r="S106" s="173"/>
      <c r="T106" s="112" t="str">
        <f t="shared" si="4"/>
        <v>(40, 45]</v>
      </c>
      <c r="U106" s="110">
        <v>3.4168486999999997E-2</v>
      </c>
      <c r="V106" s="110">
        <v>4.2043400000000002E-2</v>
      </c>
      <c r="W106" s="110">
        <v>3.1746031746031744E-2</v>
      </c>
      <c r="X106" s="110">
        <v>3.9837827398378274E-2</v>
      </c>
    </row>
    <row r="107" spans="1:24">
      <c r="A107" s="109">
        <v>45</v>
      </c>
      <c r="B107" s="109">
        <v>50</v>
      </c>
      <c r="C107" s="123">
        <v>3320</v>
      </c>
      <c r="D107" s="123">
        <v>15777005</v>
      </c>
      <c r="E107" s="110">
        <v>8.7645658108015355E-3</v>
      </c>
      <c r="F107" s="144">
        <v>47.521099397590362</v>
      </c>
      <c r="G107" s="172"/>
      <c r="H107" s="112" t="str">
        <f t="shared" si="3"/>
        <v>(45, 50]</v>
      </c>
      <c r="I107" s="113">
        <v>4.5</v>
      </c>
      <c r="J107" s="110">
        <v>3.9440546148606911E-2</v>
      </c>
      <c r="K107" s="110">
        <v>4.1610170601432107E-2</v>
      </c>
      <c r="L107" s="135">
        <v>41610170</v>
      </c>
      <c r="M107" s="110">
        <v>4.1610170000000002E-2</v>
      </c>
      <c r="N107" s="110">
        <v>1.9773610245206326</v>
      </c>
      <c r="O107" s="95">
        <v>5.4</v>
      </c>
      <c r="P107" s="110">
        <v>4.1610170000000002E-2</v>
      </c>
      <c r="Q107" s="110">
        <v>3.9474207394742077E-2</v>
      </c>
      <c r="R107" s="134">
        <v>0.95</v>
      </c>
      <c r="S107" s="173"/>
      <c r="T107" s="112" t="str">
        <f t="shared" si="4"/>
        <v>(45, 50]</v>
      </c>
      <c r="U107" s="110">
        <v>2.9137083000000001E-2</v>
      </c>
      <c r="V107" s="110">
        <v>4.1610170000000002E-2</v>
      </c>
      <c r="W107" s="110">
        <v>7.5396825396825393E-2</v>
      </c>
      <c r="X107" s="110">
        <v>3.9474207394742077E-2</v>
      </c>
    </row>
    <row r="108" spans="1:24">
      <c r="A108" s="109">
        <v>50</v>
      </c>
      <c r="B108" s="109">
        <v>60</v>
      </c>
      <c r="C108" s="123">
        <v>6277</v>
      </c>
      <c r="D108" s="123">
        <v>34508720</v>
      </c>
      <c r="E108" s="110">
        <v>1.6570837227229289E-2</v>
      </c>
      <c r="F108" s="144">
        <v>54.976453719929907</v>
      </c>
      <c r="G108" s="172"/>
      <c r="H108" s="112" t="str">
        <f t="shared" si="3"/>
        <v>(50, 60]</v>
      </c>
      <c r="I108" s="113">
        <v>4.01</v>
      </c>
      <c r="J108" s="110">
        <v>6.6449057281189439E-2</v>
      </c>
      <c r="K108" s="110">
        <v>7.0104419937711451E-2</v>
      </c>
      <c r="L108" s="135">
        <v>70104419</v>
      </c>
      <c r="M108" s="110">
        <v>7.0104419000000001E-2</v>
      </c>
      <c r="N108" s="110">
        <v>3.854092346716075</v>
      </c>
      <c r="O108" s="95">
        <v>4.8120000000000003</v>
      </c>
      <c r="P108" s="110">
        <v>7.0104419000000001E-2</v>
      </c>
      <c r="Q108" s="110">
        <v>6.6493725664937262E-2</v>
      </c>
      <c r="R108" s="134">
        <v>0.95</v>
      </c>
      <c r="S108" s="173"/>
      <c r="T108" s="112" t="str">
        <f t="shared" si="4"/>
        <v>(50, 60]</v>
      </c>
      <c r="U108" s="110">
        <v>7.9827209999999996E-2</v>
      </c>
      <c r="V108" s="110">
        <v>7.0104419000000001E-2</v>
      </c>
      <c r="W108" s="110">
        <v>7.1428571428571425E-2</v>
      </c>
      <c r="X108" s="110">
        <v>6.6493725664937262E-2</v>
      </c>
    </row>
    <row r="109" spans="1:24">
      <c r="A109" s="109">
        <v>60</v>
      </c>
      <c r="B109" s="109">
        <v>70</v>
      </c>
      <c r="C109" s="123">
        <v>6148</v>
      </c>
      <c r="D109" s="123">
        <v>39960920</v>
      </c>
      <c r="E109" s="110">
        <v>1.623028632674935E-2</v>
      </c>
      <c r="F109" s="144">
        <v>64.998243331164602</v>
      </c>
      <c r="G109" s="172"/>
      <c r="H109" s="112" t="str">
        <f t="shared" si="3"/>
        <v>(60, 70]</v>
      </c>
      <c r="I109" s="113">
        <v>3.44</v>
      </c>
      <c r="J109" s="110">
        <v>5.5832184964017761E-2</v>
      </c>
      <c r="K109" s="110">
        <v>5.890351347189824E-2</v>
      </c>
      <c r="L109" s="135">
        <v>58903513</v>
      </c>
      <c r="M109" s="110">
        <v>5.8903512999999998E-2</v>
      </c>
      <c r="N109" s="110">
        <v>3.8286248710344171</v>
      </c>
      <c r="O109" s="95">
        <v>4.1280000000000001</v>
      </c>
      <c r="P109" s="110">
        <v>5.8903512999999998E-2</v>
      </c>
      <c r="Q109" s="110">
        <v>5.5811324558113246E-2</v>
      </c>
      <c r="R109" s="134">
        <v>0.95</v>
      </c>
      <c r="S109" s="173"/>
      <c r="T109" s="112" t="str">
        <f t="shared" si="4"/>
        <v>(60, 70]</v>
      </c>
      <c r="U109" s="110">
        <v>6.6979006999999993E-2</v>
      </c>
      <c r="V109" s="110">
        <v>5.8903512999999998E-2</v>
      </c>
      <c r="W109" s="110">
        <v>3.968253968253968E-2</v>
      </c>
      <c r="X109" s="110">
        <v>5.5811324558113246E-2</v>
      </c>
    </row>
    <row r="110" spans="1:24">
      <c r="A110" s="109">
        <v>70</v>
      </c>
      <c r="B110" s="109">
        <v>80</v>
      </c>
      <c r="C110" s="123">
        <v>5898</v>
      </c>
      <c r="D110" s="123">
        <v>44213710</v>
      </c>
      <c r="E110" s="110">
        <v>1.5570303961478149E-2</v>
      </c>
      <c r="F110" s="144">
        <v>74.9639030179722</v>
      </c>
      <c r="G110" s="172"/>
      <c r="H110" s="112" t="str">
        <f t="shared" si="3"/>
        <v>(70, 80]</v>
      </c>
      <c r="I110" s="113">
        <v>3.05</v>
      </c>
      <c r="J110" s="110">
        <v>4.7489427082508355E-2</v>
      </c>
      <c r="K110" s="110">
        <v>5.0101820477382993E-2</v>
      </c>
      <c r="L110" s="135">
        <v>50101820</v>
      </c>
      <c r="M110" s="110">
        <v>5.0101819999999998E-2</v>
      </c>
      <c r="N110" s="110">
        <v>3.7558279755038999</v>
      </c>
      <c r="O110" s="95">
        <v>3.66</v>
      </c>
      <c r="P110" s="110">
        <v>5.0101819999999998E-2</v>
      </c>
      <c r="Q110" s="110">
        <v>4.7531103475311032E-2</v>
      </c>
      <c r="R110" s="134">
        <v>0.95</v>
      </c>
      <c r="S110" s="173"/>
      <c r="T110" s="112" t="str">
        <f t="shared" si="4"/>
        <v>(70, 80]</v>
      </c>
      <c r="U110" s="110">
        <v>5.7009104999999997E-2</v>
      </c>
      <c r="V110" s="110">
        <v>5.0101819999999998E-2</v>
      </c>
      <c r="W110" s="110">
        <v>3.968253968253968E-2</v>
      </c>
      <c r="X110" s="110">
        <v>4.7531103475311032E-2</v>
      </c>
    </row>
    <row r="111" spans="1:24">
      <c r="A111" s="109">
        <v>80</v>
      </c>
      <c r="B111" s="109">
        <v>90</v>
      </c>
      <c r="C111" s="123">
        <v>5688</v>
      </c>
      <c r="D111" s="123">
        <v>48339005</v>
      </c>
      <c r="E111" s="110">
        <v>1.5015918774650342E-2</v>
      </c>
      <c r="F111" s="144">
        <v>84.984186005625872</v>
      </c>
      <c r="G111" s="172"/>
      <c r="H111" s="112" t="str">
        <f t="shared" si="3"/>
        <v>(80, 90]</v>
      </c>
      <c r="I111" s="113">
        <v>2.65</v>
      </c>
      <c r="J111" s="110">
        <v>3.9792184752823402E-2</v>
      </c>
      <c r="K111" s="110">
        <v>4.1981152845348479E-2</v>
      </c>
      <c r="L111" s="135">
        <v>41981152</v>
      </c>
      <c r="M111" s="110">
        <v>4.1981152000000001E-2</v>
      </c>
      <c r="N111" s="110">
        <v>3.5677340302984528</v>
      </c>
      <c r="O111" s="95">
        <v>3.18</v>
      </c>
      <c r="P111" s="110">
        <v>4.1981152000000001E-2</v>
      </c>
      <c r="Q111" s="110">
        <v>3.9823511398235117E-2</v>
      </c>
      <c r="R111" s="134">
        <v>0.95</v>
      </c>
      <c r="S111" s="173"/>
      <c r="T111" s="112" t="str">
        <f t="shared" si="4"/>
        <v>(80, 90]</v>
      </c>
      <c r="U111" s="110">
        <v>4.9850976999999998E-2</v>
      </c>
      <c r="V111" s="110">
        <v>4.1981152000000001E-2</v>
      </c>
      <c r="W111" s="110">
        <v>2.3809523809523808E-2</v>
      </c>
      <c r="X111" s="110">
        <v>3.9823511398235117E-2</v>
      </c>
    </row>
    <row r="112" spans="1:24">
      <c r="A112" s="109">
        <v>90</v>
      </c>
      <c r="B112" s="109">
        <v>100</v>
      </c>
      <c r="C112" s="123">
        <v>5379</v>
      </c>
      <c r="D112" s="123">
        <v>51105150</v>
      </c>
      <c r="E112" s="110">
        <v>1.4200180571175138E-2</v>
      </c>
      <c r="F112" s="144">
        <v>95.008644729503629</v>
      </c>
      <c r="G112" s="172"/>
      <c r="H112" s="112" t="str">
        <f t="shared" si="3"/>
        <v>(90, 100]</v>
      </c>
      <c r="I112" s="113">
        <v>2.38</v>
      </c>
      <c r="J112" s="110">
        <v>3.3796429759396826E-2</v>
      </c>
      <c r="K112" s="110">
        <v>3.5655571368336393E-2</v>
      </c>
      <c r="L112" s="135">
        <v>35655571</v>
      </c>
      <c r="M112" s="110">
        <v>3.5655570999999997E-2</v>
      </c>
      <c r="N112" s="110">
        <v>3.387587477766592</v>
      </c>
      <c r="O112" s="95">
        <v>2.8559999999999999</v>
      </c>
      <c r="P112" s="110">
        <v>3.5655570999999997E-2</v>
      </c>
      <c r="Q112" s="110">
        <v>3.3762229337622296E-2</v>
      </c>
      <c r="R112" s="134">
        <v>0.95</v>
      </c>
      <c r="S112" s="173"/>
      <c r="T112" s="112" t="str">
        <f t="shared" si="4"/>
        <v>(90, 100]</v>
      </c>
      <c r="U112" s="110">
        <v>4.4131253000000002E-2</v>
      </c>
      <c r="V112" s="110">
        <v>3.5655570999999997E-2</v>
      </c>
      <c r="W112" s="110">
        <v>3.5714285714285712E-2</v>
      </c>
      <c r="X112" s="110">
        <v>3.3762229337622296E-2</v>
      </c>
    </row>
    <row r="113" spans="1:24">
      <c r="A113" s="109">
        <v>100</v>
      </c>
      <c r="B113" s="109">
        <v>120</v>
      </c>
      <c r="C113" s="123">
        <v>10388</v>
      </c>
      <c r="D113" s="123">
        <v>114099530</v>
      </c>
      <c r="E113" s="110">
        <v>2.7423587241748901E-2</v>
      </c>
      <c r="F113" s="144">
        <v>109.83782248748555</v>
      </c>
      <c r="G113" s="172"/>
      <c r="H113" s="112" t="str">
        <f t="shared" si="3"/>
        <v>(100, 120]</v>
      </c>
      <c r="I113" s="113">
        <v>1.9</v>
      </c>
      <c r="J113" s="110">
        <v>5.2104815759322909E-2</v>
      </c>
      <c r="K113" s="110">
        <v>5.4971101686384582E-2</v>
      </c>
      <c r="L113" s="135">
        <v>54971101</v>
      </c>
      <c r="M113" s="110">
        <v>5.4971101000000001E-2</v>
      </c>
      <c r="N113" s="110">
        <v>6.03790603357964</v>
      </c>
      <c r="O113" s="95">
        <v>2.2799999999999998</v>
      </c>
      <c r="P113" s="110">
        <v>5.4971101000000001E-2</v>
      </c>
      <c r="Q113" s="110">
        <v>5.2066327520663272E-2</v>
      </c>
      <c r="R113" s="134">
        <v>0.95</v>
      </c>
      <c r="S113" s="173"/>
      <c r="T113" s="112" t="str">
        <f t="shared" si="4"/>
        <v>(100, 120]</v>
      </c>
      <c r="U113" s="110">
        <v>3.8315795E-2</v>
      </c>
      <c r="V113" s="110">
        <v>5.4971101000000001E-2</v>
      </c>
      <c r="W113" s="110">
        <v>5.9523809523809521E-2</v>
      </c>
      <c r="X113" s="110">
        <v>5.2066327520663272E-2</v>
      </c>
    </row>
    <row r="114" spans="1:24">
      <c r="A114" s="109">
        <v>120</v>
      </c>
      <c r="B114" s="109">
        <v>140</v>
      </c>
      <c r="C114" s="123">
        <v>9735</v>
      </c>
      <c r="D114" s="123">
        <v>126569110</v>
      </c>
      <c r="E114" s="110">
        <v>2.5699713303660526E-2</v>
      </c>
      <c r="F114" s="144">
        <v>130.01449409347714</v>
      </c>
      <c r="G114" s="172"/>
      <c r="H114" s="112" t="str">
        <f t="shared" si="3"/>
        <v>(120, 140]</v>
      </c>
      <c r="I114" s="113">
        <v>1.5</v>
      </c>
      <c r="J114" s="110">
        <v>3.8549569955490789E-2</v>
      </c>
      <c r="K114" s="110">
        <v>4.0670181807725053E-2</v>
      </c>
      <c r="L114" s="135">
        <v>40670181</v>
      </c>
      <c r="M114" s="110">
        <v>4.0670181E-2</v>
      </c>
      <c r="N114" s="110">
        <v>5.2877130074051459</v>
      </c>
      <c r="O114" s="95">
        <v>1.8</v>
      </c>
      <c r="P114" s="110">
        <v>4.0670181E-2</v>
      </c>
      <c r="Q114" s="110">
        <v>3.8549410385494101E-2</v>
      </c>
      <c r="R114" s="134">
        <v>0.95</v>
      </c>
      <c r="S114" s="173"/>
      <c r="T114" s="112" t="str">
        <f t="shared" si="4"/>
        <v>(120, 140]</v>
      </c>
      <c r="U114" s="110">
        <v>3.2849086999999999E-2</v>
      </c>
      <c r="V114" s="110">
        <v>4.0670181E-2</v>
      </c>
      <c r="W114" s="110">
        <v>3.968253968253968E-2</v>
      </c>
      <c r="X114" s="110">
        <v>3.8549410385494101E-2</v>
      </c>
    </row>
    <row r="115" spans="1:24">
      <c r="A115" s="109">
        <v>140</v>
      </c>
      <c r="B115" s="109">
        <v>160</v>
      </c>
      <c r="C115" s="123">
        <v>8853</v>
      </c>
      <c r="D115" s="123">
        <v>132716855</v>
      </c>
      <c r="E115" s="110">
        <v>2.3371295518983731E-2</v>
      </c>
      <c r="F115" s="144">
        <v>149.91173048684061</v>
      </c>
      <c r="G115" s="172"/>
      <c r="H115" s="112" t="str">
        <f t="shared" si="3"/>
        <v>(140, 160]</v>
      </c>
      <c r="I115" s="113">
        <v>1.21</v>
      </c>
      <c r="J115" s="110">
        <v>2.8279267577970314E-2</v>
      </c>
      <c r="K115" s="110">
        <v>2.9834910094024017E-2</v>
      </c>
      <c r="L115" s="135">
        <v>29834910</v>
      </c>
      <c r="M115" s="110">
        <v>2.9834909999999999E-2</v>
      </c>
      <c r="N115" s="110">
        <v>4.4726029870191457</v>
      </c>
      <c r="O115" s="95">
        <v>1.452</v>
      </c>
      <c r="P115" s="110">
        <v>2.9834909999999999E-2</v>
      </c>
      <c r="Q115" s="110">
        <v>2.8302207283022074E-2</v>
      </c>
      <c r="R115" s="134">
        <v>0.95</v>
      </c>
      <c r="S115" s="173"/>
      <c r="T115" s="112" t="str">
        <f t="shared" si="4"/>
        <v>(140, 160]</v>
      </c>
      <c r="U115" s="110">
        <v>2.8623282E-2</v>
      </c>
      <c r="V115" s="110">
        <v>2.9834909999999999E-2</v>
      </c>
      <c r="W115" s="110">
        <v>2.7777777777777776E-2</v>
      </c>
      <c r="X115" s="110">
        <v>2.8302207283022074E-2</v>
      </c>
    </row>
    <row r="116" spans="1:24">
      <c r="A116" s="109">
        <v>160</v>
      </c>
      <c r="B116" s="109">
        <v>180</v>
      </c>
      <c r="C116" s="123">
        <v>8393</v>
      </c>
      <c r="D116" s="123">
        <v>142623530</v>
      </c>
      <c r="E116" s="110">
        <v>2.2156927966884725E-2</v>
      </c>
      <c r="F116" s="144">
        <v>169.93152627189323</v>
      </c>
      <c r="G116" s="172"/>
      <c r="H116" s="112" t="str">
        <f t="shared" si="3"/>
        <v>(160, 180]</v>
      </c>
      <c r="I116" s="113">
        <v>0.94</v>
      </c>
      <c r="J116" s="110">
        <v>2.0827512288871641E-2</v>
      </c>
      <c r="K116" s="110">
        <v>2.1973233744735639E-2</v>
      </c>
      <c r="L116" s="135">
        <v>21973233</v>
      </c>
      <c r="M116" s="110">
        <v>2.1973232999999998E-2</v>
      </c>
      <c r="N116" s="110">
        <v>3.7339450208179312</v>
      </c>
      <c r="O116" s="95">
        <v>1.1279999999999999</v>
      </c>
      <c r="P116" s="110">
        <v>2.1973232999999998E-2</v>
      </c>
      <c r="Q116" s="110">
        <v>2.0817941208179411E-2</v>
      </c>
      <c r="R116" s="134">
        <v>0.95</v>
      </c>
      <c r="S116" s="173"/>
      <c r="T116" s="112" t="str">
        <f t="shared" si="4"/>
        <v>(160, 180]</v>
      </c>
      <c r="U116" s="110">
        <v>2.4987031999999999E-2</v>
      </c>
      <c r="V116" s="110">
        <v>2.1973232999999998E-2</v>
      </c>
      <c r="W116" s="110">
        <v>3.1746031746031744E-2</v>
      </c>
      <c r="X116" s="110">
        <v>2.0817941208179411E-2</v>
      </c>
    </row>
    <row r="117" spans="1:24">
      <c r="A117" s="109">
        <v>180</v>
      </c>
      <c r="B117" s="109">
        <v>200</v>
      </c>
      <c r="C117" s="123">
        <v>7947</v>
      </c>
      <c r="D117" s="123">
        <v>150994175</v>
      </c>
      <c r="E117" s="110">
        <v>2.0979519427240904E-2</v>
      </c>
      <c r="F117" s="144">
        <v>190.00147854536303</v>
      </c>
      <c r="G117" s="172"/>
      <c r="H117" s="112" t="str">
        <f t="shared" si="3"/>
        <v>(180, 200]</v>
      </c>
      <c r="I117" s="113">
        <v>1.17</v>
      </c>
      <c r="J117" s="110">
        <v>2.4546037729871857E-2</v>
      </c>
      <c r="K117" s="110">
        <v>2.5896315271111758E-2</v>
      </c>
      <c r="L117" s="135">
        <v>25896315</v>
      </c>
      <c r="M117" s="110">
        <v>2.5896315E-2</v>
      </c>
      <c r="N117" s="110">
        <v>4.9203381388764624</v>
      </c>
      <c r="O117" s="95">
        <v>1.4039999999999999</v>
      </c>
      <c r="P117" s="110">
        <v>2.5896315E-2</v>
      </c>
      <c r="Q117" s="110">
        <v>2.4458433244584334E-2</v>
      </c>
      <c r="R117" s="134">
        <v>0.94</v>
      </c>
      <c r="S117" s="173"/>
      <c r="T117" s="112" t="str">
        <f t="shared" si="4"/>
        <v>(180, 200]</v>
      </c>
      <c r="U117" s="110">
        <v>2.2033877E-2</v>
      </c>
      <c r="V117" s="110">
        <v>2.5896315E-2</v>
      </c>
      <c r="W117" s="110">
        <v>1.5873015873015872E-2</v>
      </c>
      <c r="X117" s="110">
        <v>2.4458433244584334E-2</v>
      </c>
    </row>
    <row r="118" spans="1:24">
      <c r="A118" s="109">
        <v>200</v>
      </c>
      <c r="B118" s="109">
        <v>250</v>
      </c>
      <c r="C118" s="123">
        <v>17306</v>
      </c>
      <c r="D118" s="123">
        <v>388278880</v>
      </c>
      <c r="E118" s="110">
        <v>4.5686619253533546E-2</v>
      </c>
      <c r="F118" s="144">
        <v>224.36084594938174</v>
      </c>
      <c r="G118" s="172"/>
      <c r="H118" s="112" t="str">
        <f t="shared" si="3"/>
        <v>(200, 250]</v>
      </c>
      <c r="I118" s="113">
        <v>0.7379</v>
      </c>
      <c r="J118" s="110">
        <v>3.3712156347182401E-2</v>
      </c>
      <c r="K118" s="110">
        <v>3.556666207569642E-2</v>
      </c>
      <c r="L118" s="135">
        <v>35566662</v>
      </c>
      <c r="M118" s="110">
        <v>3.5566661999999999E-2</v>
      </c>
      <c r="N118" s="110">
        <v>7.9797663739157292</v>
      </c>
      <c r="O118" s="95">
        <v>0.88548000000000004</v>
      </c>
      <c r="P118" s="110">
        <v>3.5566661999999999E-2</v>
      </c>
      <c r="Q118" s="110">
        <v>3.3126381331263811E-2</v>
      </c>
      <c r="R118" s="134">
        <v>0.93</v>
      </c>
      <c r="S118" s="173"/>
      <c r="T118" s="112" t="str">
        <f t="shared" si="4"/>
        <v>(200, 250]</v>
      </c>
      <c r="U118" s="110">
        <v>3.1154033000000001E-2</v>
      </c>
      <c r="V118" s="110">
        <v>3.5566661999999999E-2</v>
      </c>
      <c r="W118" s="110">
        <v>4.3650793650793648E-2</v>
      </c>
      <c r="X118" s="110">
        <v>3.3126381331263811E-2</v>
      </c>
    </row>
    <row r="119" spans="1:24">
      <c r="A119" s="109">
        <v>250</v>
      </c>
      <c r="B119" s="109">
        <v>300</v>
      </c>
      <c r="C119" s="123">
        <v>14943</v>
      </c>
      <c r="D119" s="123">
        <v>410224220</v>
      </c>
      <c r="E119" s="110">
        <v>3.9448465936990161E-2</v>
      </c>
      <c r="F119" s="144">
        <v>274.52601217961586</v>
      </c>
      <c r="G119" s="172"/>
      <c r="H119" s="112" t="str">
        <f t="shared" si="3"/>
        <v>(250, 300]</v>
      </c>
      <c r="I119" s="113">
        <v>0.32</v>
      </c>
      <c r="J119" s="110">
        <v>1.2623509099836852E-2</v>
      </c>
      <c r="K119" s="110">
        <v>1.3317928338360372E-2</v>
      </c>
      <c r="L119" s="135">
        <v>13317928</v>
      </c>
      <c r="M119" s="110">
        <v>1.3317928E-2</v>
      </c>
      <c r="N119" s="110">
        <v>3.6561176643352469</v>
      </c>
      <c r="O119" s="95">
        <v>0.38400000000000001</v>
      </c>
      <c r="P119" s="110">
        <v>1.3317928E-2</v>
      </c>
      <c r="Q119" s="110">
        <v>1.7490249174902491E-2</v>
      </c>
      <c r="R119" s="134">
        <v>1.31</v>
      </c>
      <c r="S119" s="173"/>
      <c r="T119" s="112" t="str">
        <f t="shared" si="4"/>
        <v>(250, 300]</v>
      </c>
      <c r="U119" s="110">
        <v>2.5977231E-2</v>
      </c>
      <c r="V119" s="110">
        <v>1.3317928E-2</v>
      </c>
      <c r="W119" s="110">
        <v>1.1904761904761904E-2</v>
      </c>
      <c r="X119" s="110">
        <v>1.7490249174902491E-2</v>
      </c>
    </row>
    <row r="120" spans="1:24">
      <c r="A120" s="109">
        <v>300</v>
      </c>
      <c r="B120" s="109">
        <v>350</v>
      </c>
      <c r="C120" s="123">
        <v>13044</v>
      </c>
      <c r="D120" s="123">
        <v>423471680</v>
      </c>
      <c r="E120" s="110">
        <v>3.4435239890390129E-2</v>
      </c>
      <c r="F120" s="144">
        <v>324.64863538791781</v>
      </c>
      <c r="G120" s="172"/>
      <c r="H120" s="112" t="str">
        <f t="shared" si="3"/>
        <v>(300, 350]</v>
      </c>
      <c r="I120" s="113">
        <v>0.28999999999999998</v>
      </c>
      <c r="J120" s="110">
        <v>9.9862195682131373E-3</v>
      </c>
      <c r="K120" s="110">
        <v>1.0535561508987504E-2</v>
      </c>
      <c r="L120" s="135">
        <v>10535561</v>
      </c>
      <c r="M120" s="110">
        <v>1.0535561000000001E-2</v>
      </c>
      <c r="N120" s="110">
        <v>3.4203555016961671</v>
      </c>
      <c r="O120" s="95">
        <v>0.34799999999999998</v>
      </c>
      <c r="P120" s="110">
        <v>1.0535561000000001E-2</v>
      </c>
      <c r="Q120" s="110">
        <v>1.4174724141747242E-2</v>
      </c>
      <c r="R120" s="134">
        <v>1.35</v>
      </c>
      <c r="S120" s="173"/>
      <c r="T120" s="112" t="str">
        <f t="shared" si="4"/>
        <v>(300, 350]</v>
      </c>
      <c r="U120" s="110">
        <v>2.1341103E-2</v>
      </c>
      <c r="V120" s="110">
        <v>1.0535561000000001E-2</v>
      </c>
      <c r="W120" s="110">
        <v>3.968253968253968E-3</v>
      </c>
      <c r="X120" s="110">
        <v>1.4174724141747242E-2</v>
      </c>
    </row>
    <row r="121" spans="1:24">
      <c r="A121" s="109">
        <v>350</v>
      </c>
      <c r="B121" s="109">
        <v>400</v>
      </c>
      <c r="C121" s="123">
        <v>11423</v>
      </c>
      <c r="D121" s="123">
        <v>427800650</v>
      </c>
      <c r="E121" s="110">
        <v>3.0155914233971667E-2</v>
      </c>
      <c r="F121" s="144">
        <v>374.50814146896613</v>
      </c>
      <c r="G121" s="172"/>
      <c r="H121" s="112" t="str">
        <f t="shared" si="3"/>
        <v>(350, 400]</v>
      </c>
      <c r="I121" s="113">
        <v>0.28999999999999998</v>
      </c>
      <c r="J121" s="110">
        <v>8.7452151278517836E-3</v>
      </c>
      <c r="K121" s="110">
        <v>9.2262894140726966E-3</v>
      </c>
      <c r="L121" s="135">
        <v>9226289</v>
      </c>
      <c r="M121" s="110">
        <v>9.2262890000000004E-3</v>
      </c>
      <c r="N121" s="110">
        <v>3.4553203460455664</v>
      </c>
      <c r="O121" s="95">
        <v>0.34799999999999998</v>
      </c>
      <c r="P121" s="110">
        <v>9.2262890000000004E-3</v>
      </c>
      <c r="Q121" s="110">
        <v>1.2146901121469012E-2</v>
      </c>
      <c r="R121" s="134">
        <v>1.32</v>
      </c>
      <c r="S121" s="173"/>
      <c r="T121" s="112" t="str">
        <f t="shared" si="4"/>
        <v>(350, 400]</v>
      </c>
      <c r="U121" s="110">
        <v>1.8284682E-2</v>
      </c>
      <c r="V121" s="110">
        <v>9.2262890000000004E-3</v>
      </c>
      <c r="W121" s="110">
        <v>7.9365079365079361E-3</v>
      </c>
      <c r="X121" s="110">
        <v>1.2146901121469012E-2</v>
      </c>
    </row>
    <row r="122" spans="1:24">
      <c r="A122" s="109">
        <v>400</v>
      </c>
      <c r="B122" s="109">
        <v>450</v>
      </c>
      <c r="C122" s="123">
        <v>10122</v>
      </c>
      <c r="D122" s="123">
        <v>429781690</v>
      </c>
      <c r="E122" s="110">
        <v>2.6721366005100344E-2</v>
      </c>
      <c r="F122" s="144">
        <v>424.60155107686228</v>
      </c>
      <c r="G122" s="172"/>
      <c r="H122" s="112" t="str">
        <f t="shared" si="3"/>
        <v>(400, 450]</v>
      </c>
      <c r="I122" s="113">
        <v>0.24</v>
      </c>
      <c r="J122" s="110">
        <v>6.413127841224082E-3</v>
      </c>
      <c r="K122" s="110">
        <v>6.765914005264188E-3</v>
      </c>
      <c r="L122" s="135">
        <v>6765914</v>
      </c>
      <c r="M122" s="110">
        <v>6.7659139999999996E-3</v>
      </c>
      <c r="N122" s="110">
        <v>2.8728175788526573</v>
      </c>
      <c r="O122" s="95">
        <v>0.28799999999999998</v>
      </c>
      <c r="P122" s="110">
        <v>6.7659139999999996E-3</v>
      </c>
      <c r="Q122" s="110">
        <v>8.0168110801681104E-3</v>
      </c>
      <c r="R122" s="134">
        <v>1.18</v>
      </c>
      <c r="S122" s="173"/>
      <c r="T122" s="112" t="str">
        <f t="shared" si="4"/>
        <v>(400, 450]</v>
      </c>
      <c r="U122" s="110">
        <v>5.7595040000000004E-3</v>
      </c>
      <c r="V122" s="110">
        <v>6.7659139999999996E-3</v>
      </c>
      <c r="W122" s="110">
        <v>1.1904761904761904E-2</v>
      </c>
      <c r="X122" s="110">
        <v>8.0168110801681104E-3</v>
      </c>
    </row>
    <row r="123" spans="1:24">
      <c r="A123" s="109">
        <v>450</v>
      </c>
      <c r="B123" s="109">
        <v>500</v>
      </c>
      <c r="C123" s="123">
        <v>8972</v>
      </c>
      <c r="D123" s="123">
        <v>425749625</v>
      </c>
      <c r="E123" s="110">
        <v>2.3685447124852824E-2</v>
      </c>
      <c r="F123" s="144">
        <v>474.53145898350425</v>
      </c>
      <c r="G123" s="172"/>
      <c r="H123" s="112" t="str">
        <f t="shared" si="3"/>
        <v>(450, 500]</v>
      </c>
      <c r="I123" s="113">
        <v>0.16</v>
      </c>
      <c r="J123" s="110">
        <v>3.7896715399764521E-3</v>
      </c>
      <c r="K123" s="110">
        <v>3.9981413722736158E-3</v>
      </c>
      <c r="L123" s="135">
        <v>3998141</v>
      </c>
      <c r="M123" s="110">
        <v>3.9981410000000002E-3</v>
      </c>
      <c r="N123" s="110">
        <v>1.8972436819517668</v>
      </c>
      <c r="O123" s="95">
        <v>0.192</v>
      </c>
      <c r="P123" s="110">
        <v>3.9981410000000002E-3</v>
      </c>
      <c r="Q123" s="110">
        <v>5.2324010523240108E-3</v>
      </c>
      <c r="R123" s="134">
        <v>1.31</v>
      </c>
      <c r="S123" s="173"/>
      <c r="T123" s="112" t="str">
        <f t="shared" si="4"/>
        <v>(450, 500]</v>
      </c>
      <c r="U123" s="110">
        <v>5.0826250000000003E-3</v>
      </c>
      <c r="V123" s="110">
        <v>3.9981410000000002E-3</v>
      </c>
      <c r="W123" s="110">
        <v>7.9365079365079361E-3</v>
      </c>
      <c r="X123" s="110">
        <v>5.2324010523240108E-3</v>
      </c>
    </row>
    <row r="124" spans="1:24">
      <c r="A124" s="109">
        <v>500</v>
      </c>
      <c r="B124" s="109">
        <v>550</v>
      </c>
      <c r="C124" s="123">
        <v>8367</v>
      </c>
      <c r="D124" s="123">
        <v>439027375</v>
      </c>
      <c r="E124" s="110">
        <v>2.208828980089652E-2</v>
      </c>
      <c r="F124" s="144">
        <v>524.71300944185487</v>
      </c>
      <c r="G124" s="172"/>
      <c r="H124" s="112" t="str">
        <f t="shared" si="3"/>
        <v>(500, 550]</v>
      </c>
      <c r="I124" s="113">
        <v>0.1</v>
      </c>
      <c r="J124" s="110">
        <v>2.2088289800896522E-3</v>
      </c>
      <c r="K124" s="110">
        <v>2.3303366627990792E-3</v>
      </c>
      <c r="L124" s="135">
        <v>2330336</v>
      </c>
      <c r="M124" s="110">
        <v>2.3303360000000001E-3</v>
      </c>
      <c r="N124" s="110">
        <v>1.2227576155706943</v>
      </c>
      <c r="O124" s="95">
        <v>0.12</v>
      </c>
      <c r="P124" s="110">
        <v>2.3303360000000001E-3</v>
      </c>
      <c r="Q124" s="110">
        <v>3.1279880312798801E-3</v>
      </c>
      <c r="R124" s="134">
        <v>1.34</v>
      </c>
      <c r="S124" s="173"/>
      <c r="T124" s="112" t="str">
        <f t="shared" si="4"/>
        <v>(500, 550]</v>
      </c>
      <c r="U124" s="110">
        <v>4.4562100000000004E-3</v>
      </c>
      <c r="V124" s="110">
        <v>2.3303360000000001E-3</v>
      </c>
      <c r="W124" s="110">
        <v>0</v>
      </c>
      <c r="X124" s="110">
        <v>3.1279880312798801E-3</v>
      </c>
    </row>
    <row r="125" spans="1:24">
      <c r="A125" s="109">
        <v>550</v>
      </c>
      <c r="B125" s="109">
        <v>600</v>
      </c>
      <c r="C125" s="123">
        <v>7375</v>
      </c>
      <c r="D125" s="123">
        <v>423670440</v>
      </c>
      <c r="E125" s="110">
        <v>1.9469479775500398E-2</v>
      </c>
      <c r="F125" s="144">
        <v>574.46839322033895</v>
      </c>
      <c r="G125" s="172"/>
      <c r="H125" s="112" t="str">
        <f t="shared" si="3"/>
        <v>(550, 600]</v>
      </c>
      <c r="I125" s="113">
        <v>0.77759999999999996</v>
      </c>
      <c r="J125" s="110">
        <v>1.5139467473429109E-2</v>
      </c>
      <c r="K125" s="110">
        <v>1.5972289582670201E-2</v>
      </c>
      <c r="L125" s="135">
        <v>15972289</v>
      </c>
      <c r="M125" s="110">
        <v>1.5972289000000001E-2</v>
      </c>
      <c r="N125" s="110">
        <v>9.1755751978808942</v>
      </c>
      <c r="O125" s="95">
        <v>0.93311999999999995</v>
      </c>
      <c r="P125" s="110">
        <v>1.5972289000000001E-2</v>
      </c>
      <c r="Q125" s="110">
        <v>2.4837800248378003E-3</v>
      </c>
      <c r="R125" s="134">
        <v>0.16</v>
      </c>
      <c r="S125" s="173"/>
      <c r="T125" s="112" t="str">
        <f t="shared" si="4"/>
        <v>(550, 600]</v>
      </c>
      <c r="U125" s="110">
        <v>3.9208510000000004E-3</v>
      </c>
      <c r="V125" s="110">
        <v>1.5972289000000001E-2</v>
      </c>
      <c r="W125" s="110">
        <v>7.9365079365079361E-3</v>
      </c>
      <c r="X125" s="110">
        <v>2.4837800248378003E-3</v>
      </c>
    </row>
    <row r="126" spans="1:24">
      <c r="A126" s="109">
        <v>600</v>
      </c>
      <c r="B126" s="109">
        <v>650</v>
      </c>
      <c r="C126" s="123">
        <v>6814</v>
      </c>
      <c r="D126" s="123">
        <v>425743675</v>
      </c>
      <c r="E126" s="110">
        <v>1.7988479347831828E-2</v>
      </c>
      <c r="F126" s="144">
        <v>624.80727179336657</v>
      </c>
      <c r="G126" s="172"/>
      <c r="H126" s="112" t="str">
        <f t="shared" si="3"/>
        <v>(600, 650]</v>
      </c>
      <c r="I126" s="113">
        <v>0.19008</v>
      </c>
      <c r="J126" s="110">
        <v>3.4192501544358738E-3</v>
      </c>
      <c r="K126" s="110">
        <v>3.6073431062281355E-3</v>
      </c>
      <c r="L126" s="135">
        <v>3607343</v>
      </c>
      <c r="M126" s="110">
        <v>3.6073429999999998E-3</v>
      </c>
      <c r="N126" s="110">
        <v>2.2538941382528983</v>
      </c>
      <c r="O126" s="95">
        <v>0.2281</v>
      </c>
      <c r="P126" s="110">
        <v>3.6073429999999998E-3</v>
      </c>
      <c r="Q126" s="110">
        <v>1.9344810193448101E-3</v>
      </c>
      <c r="R126" s="134">
        <v>0.54</v>
      </c>
      <c r="S126" s="173"/>
      <c r="T126" s="112" t="str">
        <f t="shared" si="4"/>
        <v>(600, 650]</v>
      </c>
      <c r="U126" s="110">
        <v>3.7135079999999999E-3</v>
      </c>
      <c r="V126" s="110">
        <v>3.6073429999999998E-3</v>
      </c>
      <c r="W126" s="110">
        <v>0</v>
      </c>
      <c r="X126" s="110">
        <v>1.9344810193448101E-3</v>
      </c>
    </row>
    <row r="127" spans="1:24">
      <c r="A127" s="109">
        <v>650</v>
      </c>
      <c r="B127" s="109">
        <v>700</v>
      </c>
      <c r="C127" s="123">
        <v>6280</v>
      </c>
      <c r="D127" s="123">
        <v>423717865</v>
      </c>
      <c r="E127" s="110">
        <v>1.6578757015612542E-2</v>
      </c>
      <c r="F127" s="144">
        <v>674.70997611464963</v>
      </c>
      <c r="G127" s="172"/>
      <c r="H127" s="112" t="str">
        <f t="shared" si="3"/>
        <v>(650, 700]</v>
      </c>
      <c r="I127" s="113">
        <v>0.13824</v>
      </c>
      <c r="J127" s="110">
        <v>2.2918473698382777E-3</v>
      </c>
      <c r="K127" s="110">
        <v>2.4179218941871214E-3</v>
      </c>
      <c r="L127" s="135">
        <v>2417921</v>
      </c>
      <c r="M127" s="110">
        <v>2.417921E-3</v>
      </c>
      <c r="N127" s="110">
        <v>1.6313954201571097</v>
      </c>
      <c r="O127" s="95">
        <v>0.16589000000000001</v>
      </c>
      <c r="P127" s="110">
        <v>2.417921E-3</v>
      </c>
      <c r="Q127" s="110">
        <v>1.4038810140388101E-3</v>
      </c>
      <c r="R127" s="134">
        <v>0.57999999999999996</v>
      </c>
      <c r="S127" s="173"/>
      <c r="T127" s="112" t="str">
        <f t="shared" si="4"/>
        <v>(650, 700]</v>
      </c>
      <c r="U127" s="110">
        <v>3.4776429999999999E-3</v>
      </c>
      <c r="V127" s="110">
        <v>2.417921E-3</v>
      </c>
      <c r="W127" s="110">
        <v>0</v>
      </c>
      <c r="X127" s="110">
        <v>1.4038810140388101E-3</v>
      </c>
    </row>
    <row r="128" spans="1:24">
      <c r="A128" s="109">
        <v>700</v>
      </c>
      <c r="B128" s="109">
        <v>750</v>
      </c>
      <c r="C128" s="123">
        <v>5813</v>
      </c>
      <c r="D128" s="123">
        <v>421221005</v>
      </c>
      <c r="E128" s="110">
        <v>1.5345909957285941E-2</v>
      </c>
      <c r="F128" s="144">
        <v>724.6189661104421</v>
      </c>
      <c r="G128" s="171"/>
      <c r="H128" s="112" t="str">
        <f t="shared" si="3"/>
        <v>(700, 750]</v>
      </c>
      <c r="I128" s="113">
        <v>4.9759999999999999E-2</v>
      </c>
      <c r="J128" s="110">
        <v>7.6361247947454838E-4</v>
      </c>
      <c r="K128" s="110">
        <v>8.0561880214837813E-4</v>
      </c>
      <c r="L128" s="135">
        <v>805618</v>
      </c>
      <c r="M128" s="110">
        <v>8.0561800000000002E-4</v>
      </c>
      <c r="N128" s="110">
        <v>0.58376608223996218</v>
      </c>
      <c r="O128" s="95">
        <v>5.9709999999999999E-2</v>
      </c>
      <c r="P128" s="110">
        <v>8.0561800000000002E-4</v>
      </c>
      <c r="Q128" s="110">
        <v>0</v>
      </c>
      <c r="R128" s="134">
        <v>0</v>
      </c>
      <c r="S128" s="173"/>
      <c r="T128" s="112" t="str">
        <f t="shared" si="4"/>
        <v>(700, 750]</v>
      </c>
      <c r="U128" s="110">
        <v>9.0930899999999996E-4</v>
      </c>
      <c r="V128" s="110">
        <v>8.0561800000000002E-4</v>
      </c>
      <c r="W128" s="110">
        <v>0</v>
      </c>
      <c r="X128" s="110">
        <v>0</v>
      </c>
    </row>
    <row r="129" spans="1:24">
      <c r="A129" s="109">
        <v>750</v>
      </c>
      <c r="B129" s="109">
        <v>800</v>
      </c>
      <c r="C129" s="123">
        <v>5215</v>
      </c>
      <c r="D129" s="123">
        <v>404065895</v>
      </c>
      <c r="E129" s="110">
        <v>1.3767232139557231E-2</v>
      </c>
      <c r="F129" s="144">
        <v>774.81475551294341</v>
      </c>
      <c r="G129" s="171"/>
      <c r="H129" s="112" t="str">
        <f t="shared" si="3"/>
        <v>(750, 800]</v>
      </c>
      <c r="I129" s="113">
        <v>4.9759999999999999E-2</v>
      </c>
      <c r="J129" s="110">
        <v>6.8505747126436779E-4</v>
      </c>
      <c r="K129" s="110">
        <v>7.2274248291825081E-4</v>
      </c>
      <c r="L129" s="135">
        <v>722742</v>
      </c>
      <c r="M129" s="110">
        <v>7.2274199999999996E-4</v>
      </c>
      <c r="N129" s="110">
        <v>0.55999116602893573</v>
      </c>
      <c r="O129" s="95">
        <v>5.9709999999999999E-2</v>
      </c>
      <c r="P129" s="110">
        <v>7.2274199999999996E-4</v>
      </c>
      <c r="Q129" s="110">
        <v>0</v>
      </c>
      <c r="R129" s="134">
        <v>0</v>
      </c>
      <c r="S129" s="173"/>
      <c r="T129" s="112" t="str">
        <f t="shared" si="4"/>
        <v>(750, 800]</v>
      </c>
      <c r="U129" s="110">
        <v>8.5870100000000002E-4</v>
      </c>
      <c r="V129" s="110">
        <v>7.2274199999999996E-4</v>
      </c>
      <c r="W129" s="110">
        <v>0</v>
      </c>
      <c r="X129" s="110">
        <v>0</v>
      </c>
    </row>
    <row r="130" spans="1:24">
      <c r="A130" s="109">
        <v>800</v>
      </c>
      <c r="B130" s="109">
        <v>850</v>
      </c>
      <c r="C130" s="123">
        <v>4988</v>
      </c>
      <c r="D130" s="123">
        <v>411220400</v>
      </c>
      <c r="E130" s="110">
        <v>1.3167968151890981E-2</v>
      </c>
      <c r="F130" s="144">
        <v>824.41940657578186</v>
      </c>
      <c r="G130" s="171"/>
      <c r="H130" s="112" t="str">
        <f t="shared" si="3"/>
        <v>(800, 850]</v>
      </c>
      <c r="I130" s="113">
        <v>4.9759999999999999E-2</v>
      </c>
      <c r="J130" s="110">
        <v>6.5523809523809523E-4</v>
      </c>
      <c r="K130" s="110">
        <v>6.9128274300982466E-4</v>
      </c>
      <c r="L130" s="135">
        <v>691282</v>
      </c>
      <c r="M130" s="110">
        <v>6.9128199999999999E-4</v>
      </c>
      <c r="N130" s="110">
        <v>0.56990629621651967</v>
      </c>
      <c r="O130" s="95">
        <v>5.9709999999999999E-2</v>
      </c>
      <c r="P130" s="110">
        <v>6.9128199999999999E-4</v>
      </c>
      <c r="Q130" s="110">
        <v>0</v>
      </c>
      <c r="R130" s="134">
        <v>0</v>
      </c>
      <c r="S130" s="173"/>
      <c r="T130" s="112" t="str">
        <f t="shared" si="4"/>
        <v>(800, 850]</v>
      </c>
      <c r="U130" s="110">
        <v>8.2441800000000005E-4</v>
      </c>
      <c r="V130" s="110">
        <v>6.9128199999999999E-4</v>
      </c>
      <c r="W130" s="110">
        <v>0</v>
      </c>
      <c r="X130" s="110">
        <v>0</v>
      </c>
    </row>
    <row r="131" spans="1:24">
      <c r="A131" s="109">
        <v>850</v>
      </c>
      <c r="B131" s="109">
        <v>900</v>
      </c>
      <c r="C131" s="123">
        <v>4656</v>
      </c>
      <c r="D131" s="123">
        <v>407400585</v>
      </c>
      <c r="E131" s="110">
        <v>1.2291511570810827E-2</v>
      </c>
      <c r="F131" s="144">
        <v>875.00125644329887</v>
      </c>
      <c r="G131" s="171"/>
      <c r="H131" s="112" t="str">
        <f t="shared" si="3"/>
        <v>(850, 900]</v>
      </c>
      <c r="I131" s="113">
        <v>4.9759999999999999E-2</v>
      </c>
      <c r="J131" s="110">
        <v>6.1162561576354679E-4</v>
      </c>
      <c r="K131" s="110">
        <v>6.4527114102921879E-4</v>
      </c>
      <c r="L131" s="135">
        <v>645271</v>
      </c>
      <c r="M131" s="110">
        <v>6.45271E-4</v>
      </c>
      <c r="N131" s="110">
        <v>0.56461293574642391</v>
      </c>
      <c r="O131" s="95">
        <v>5.9709999999999999E-2</v>
      </c>
      <c r="P131" s="110">
        <v>6.45271E-4</v>
      </c>
      <c r="Q131" s="110">
        <v>0</v>
      </c>
      <c r="R131" s="134">
        <v>0</v>
      </c>
      <c r="S131" s="173"/>
      <c r="T131" s="112" t="str">
        <f t="shared" si="4"/>
        <v>(850, 900]</v>
      </c>
      <c r="U131" s="110">
        <v>7.7511599999999996E-4</v>
      </c>
      <c r="V131" s="110">
        <v>6.45271E-4</v>
      </c>
      <c r="W131" s="110">
        <v>0</v>
      </c>
      <c r="X131" s="110">
        <v>0</v>
      </c>
    </row>
    <row r="132" spans="1:24">
      <c r="A132" s="109">
        <v>900</v>
      </c>
      <c r="B132" s="109">
        <v>950</v>
      </c>
      <c r="C132" s="123">
        <v>4289</v>
      </c>
      <c r="D132" s="123">
        <v>396533580</v>
      </c>
      <c r="E132" s="110">
        <v>1.1322657458592707E-2</v>
      </c>
      <c r="F132" s="144">
        <v>924.53620890650507</v>
      </c>
      <c r="G132" s="171"/>
      <c r="H132" s="112" t="str">
        <f t="shared" si="3"/>
        <v>(900, 950]</v>
      </c>
      <c r="I132" s="113">
        <v>4.9759999999999999E-2</v>
      </c>
      <c r="J132" s="110">
        <v>5.6341543513957308E-4</v>
      </c>
      <c r="K132" s="110">
        <v>5.9440891835788653E-4</v>
      </c>
      <c r="L132" s="135">
        <v>594408</v>
      </c>
      <c r="M132" s="110">
        <v>5.9440800000000005E-4</v>
      </c>
      <c r="N132" s="110">
        <v>0.54955171886369791</v>
      </c>
      <c r="O132" s="95">
        <v>5.9709999999999999E-2</v>
      </c>
      <c r="P132" s="110">
        <v>5.9440800000000005E-4</v>
      </c>
      <c r="Q132" s="110">
        <v>0</v>
      </c>
      <c r="R132" s="134">
        <v>0</v>
      </c>
      <c r="S132" s="173"/>
      <c r="T132" s="112" t="str">
        <f t="shared" si="4"/>
        <v>(900, 950]</v>
      </c>
      <c r="U132" s="110">
        <v>7.3169200000000004E-4</v>
      </c>
      <c r="V132" s="110">
        <v>5.9440800000000005E-4</v>
      </c>
      <c r="W132" s="110">
        <v>0</v>
      </c>
      <c r="X132" s="110">
        <v>0</v>
      </c>
    </row>
    <row r="133" spans="1:24">
      <c r="A133" s="109">
        <v>950</v>
      </c>
      <c r="B133" s="109">
        <v>1000</v>
      </c>
      <c r="C133" s="123">
        <v>3997</v>
      </c>
      <c r="D133" s="123">
        <v>389460995</v>
      </c>
      <c r="E133" s="110">
        <v>1.0551798055955944E-2</v>
      </c>
      <c r="F133" s="144">
        <v>974.38327495621718</v>
      </c>
      <c r="G133" s="171"/>
      <c r="H133" s="112" t="str">
        <f t="shared" si="3"/>
        <v>(950, 1000]</v>
      </c>
      <c r="I133" s="113">
        <v>4.9759999999999999E-2</v>
      </c>
      <c r="J133" s="110">
        <v>5.250574712643678E-4</v>
      </c>
      <c r="K133" s="110">
        <v>5.5394088288096815E-4</v>
      </c>
      <c r="L133" s="135">
        <v>553940</v>
      </c>
      <c r="M133" s="110">
        <v>5.5394000000000005E-4</v>
      </c>
      <c r="N133" s="110">
        <v>0.53974987132924701</v>
      </c>
      <c r="O133" s="95">
        <v>5.9709999999999999E-2</v>
      </c>
      <c r="P133" s="110">
        <v>5.5394000000000005E-4</v>
      </c>
      <c r="Q133" s="110">
        <v>0</v>
      </c>
      <c r="R133" s="134">
        <v>0</v>
      </c>
      <c r="S133" s="173"/>
      <c r="T133" s="112" t="str">
        <f t="shared" si="4"/>
        <v>(950, 1000]</v>
      </c>
      <c r="U133" s="110">
        <v>6.97735E-4</v>
      </c>
      <c r="V133" s="110">
        <v>5.5394000000000005E-4</v>
      </c>
      <c r="W133" s="110">
        <v>0</v>
      </c>
      <c r="X133" s="110">
        <v>0</v>
      </c>
    </row>
    <row r="134" spans="1:24">
      <c r="A134" s="109">
        <v>1000</v>
      </c>
      <c r="B134" s="109">
        <v>2000</v>
      </c>
      <c r="C134" s="123">
        <v>49489</v>
      </c>
      <c r="D134" s="123">
        <v>7056107405</v>
      </c>
      <c r="E134" s="110">
        <v>0.13064746909962566</v>
      </c>
      <c r="F134" s="144">
        <v>1425.7930863424197</v>
      </c>
      <c r="G134" s="171"/>
      <c r="H134" s="112" t="str">
        <f t="shared" si="3"/>
        <v>(1000, 2000]</v>
      </c>
      <c r="I134" s="113">
        <v>3.4200000000000001E-2</v>
      </c>
      <c r="J134" s="110">
        <v>4.4681434432071974E-3</v>
      </c>
      <c r="K134" s="110">
        <v>4.7139360150591798E-3</v>
      </c>
      <c r="L134" s="135">
        <v>4713936</v>
      </c>
      <c r="M134" s="110">
        <v>4.7139360000000002E-3</v>
      </c>
      <c r="N134" s="110">
        <v>6.7210973582606401</v>
      </c>
      <c r="O134" s="95">
        <v>4.104E-2</v>
      </c>
      <c r="P134" s="110">
        <v>4.7139360000000002E-3</v>
      </c>
      <c r="Q134" s="110">
        <v>2.6603730266037302E-3</v>
      </c>
      <c r="R134" s="134">
        <v>0.56000000000000005</v>
      </c>
      <c r="S134" s="173"/>
      <c r="T134" s="112" t="str">
        <f t="shared" si="4"/>
        <v>(1000, 2000]</v>
      </c>
      <c r="U134" s="110">
        <v>3.670932E-3</v>
      </c>
      <c r="V134" s="110">
        <v>4.7139360000000002E-3</v>
      </c>
      <c r="W134" s="110">
        <v>0</v>
      </c>
      <c r="X134" s="110">
        <v>2.6603730266037302E-3</v>
      </c>
    </row>
    <row r="135" spans="1:24">
      <c r="A135" s="109">
        <v>2000</v>
      </c>
      <c r="B135" s="109">
        <v>3000</v>
      </c>
      <c r="C135" s="123">
        <v>23972</v>
      </c>
      <c r="D135" s="123">
        <v>5879982440</v>
      </c>
      <c r="E135" s="110">
        <v>6.3284389041124822E-2</v>
      </c>
      <c r="F135" s="144">
        <v>2452.8543467378609</v>
      </c>
      <c r="G135" s="171"/>
      <c r="H135" s="112" t="str">
        <f t="shared" si="3"/>
        <v>(2000, 3000]</v>
      </c>
      <c r="I135" s="113">
        <v>0</v>
      </c>
      <c r="J135" s="110">
        <v>0</v>
      </c>
      <c r="K135" s="110">
        <v>0</v>
      </c>
      <c r="L135" s="135">
        <v>0</v>
      </c>
      <c r="M135" s="110">
        <v>0</v>
      </c>
      <c r="N135" s="110">
        <v>0</v>
      </c>
      <c r="O135" s="95">
        <v>0</v>
      </c>
      <c r="P135" s="110">
        <v>0</v>
      </c>
      <c r="Q135" s="110">
        <v>0</v>
      </c>
      <c r="R135" s="134">
        <v>0</v>
      </c>
      <c r="S135" s="173"/>
      <c r="T135" s="112" t="str">
        <f t="shared" si="4"/>
        <v>(2000, 3000]</v>
      </c>
      <c r="U135" s="110">
        <v>0</v>
      </c>
      <c r="V135" s="110">
        <v>0</v>
      </c>
      <c r="W135" s="110">
        <v>0</v>
      </c>
      <c r="X135" s="110">
        <v>0</v>
      </c>
    </row>
    <row r="136" spans="1:24">
      <c r="A136" s="109">
        <v>3000</v>
      </c>
      <c r="B136" s="109">
        <v>4000</v>
      </c>
      <c r="C136" s="123">
        <v>14562</v>
      </c>
      <c r="D136" s="123">
        <v>5046559445</v>
      </c>
      <c r="E136" s="110">
        <v>3.8442652812316853E-2</v>
      </c>
      <c r="F136" s="144">
        <v>3465.5675353660213</v>
      </c>
      <c r="G136" s="171"/>
      <c r="H136" s="112" t="str">
        <f t="shared" si="3"/>
        <v>(3000, 4000]</v>
      </c>
      <c r="I136" s="113">
        <v>0</v>
      </c>
      <c r="J136" s="110">
        <v>0</v>
      </c>
      <c r="K136" s="110">
        <v>0</v>
      </c>
      <c r="L136" s="135">
        <v>0</v>
      </c>
      <c r="M136" s="110">
        <v>0</v>
      </c>
      <c r="N136" s="110">
        <v>0</v>
      </c>
      <c r="O136" s="95">
        <v>0</v>
      </c>
      <c r="P136" s="110">
        <v>0</v>
      </c>
      <c r="Q136" s="110">
        <v>0</v>
      </c>
      <c r="R136" s="134">
        <v>0</v>
      </c>
      <c r="T136" s="112" t="str">
        <f t="shared" si="4"/>
        <v>(3000, 4000]</v>
      </c>
      <c r="U136" s="110">
        <v>0</v>
      </c>
      <c r="V136" s="110">
        <v>0</v>
      </c>
      <c r="W136" s="110">
        <v>0</v>
      </c>
      <c r="X136" s="110">
        <v>0</v>
      </c>
    </row>
    <row r="137" spans="1:24">
      <c r="A137" s="109">
        <v>4000</v>
      </c>
      <c r="B137" s="109">
        <v>5000</v>
      </c>
      <c r="C137" s="123">
        <v>9959</v>
      </c>
      <c r="D137" s="123">
        <v>4450217475</v>
      </c>
      <c r="E137" s="110">
        <v>2.629105750294352E-2</v>
      </c>
      <c r="F137" s="144">
        <v>4468.5384827793951</v>
      </c>
      <c r="G137" s="171"/>
      <c r="H137" s="112" t="str">
        <f t="shared" si="3"/>
        <v>(4000, 5000]</v>
      </c>
      <c r="I137" s="113">
        <v>0</v>
      </c>
      <c r="J137" s="110">
        <v>0</v>
      </c>
      <c r="K137" s="110">
        <v>0</v>
      </c>
      <c r="L137" s="135">
        <v>0</v>
      </c>
      <c r="M137" s="110">
        <v>0</v>
      </c>
      <c r="N137" s="110">
        <v>0</v>
      </c>
      <c r="O137" s="95">
        <v>0</v>
      </c>
      <c r="P137" s="110">
        <v>0</v>
      </c>
      <c r="Q137" s="110">
        <v>0</v>
      </c>
      <c r="R137" s="134">
        <v>0</v>
      </c>
      <c r="T137" s="112" t="str">
        <f t="shared" si="4"/>
        <v>(4000, 5000]</v>
      </c>
      <c r="U137" s="110">
        <v>0</v>
      </c>
      <c r="V137" s="110">
        <v>0</v>
      </c>
      <c r="W137" s="110">
        <v>0</v>
      </c>
      <c r="X137" s="110">
        <v>0</v>
      </c>
    </row>
    <row r="138" spans="1:24">
      <c r="A138" s="109">
        <v>5000</v>
      </c>
      <c r="B138" s="109">
        <v>6000</v>
      </c>
      <c r="C138" s="123">
        <v>7405</v>
      </c>
      <c r="D138" s="123">
        <v>4047673900</v>
      </c>
      <c r="E138" s="110">
        <v>1.9548677659332943E-2</v>
      </c>
      <c r="F138" s="144">
        <v>5466.136259284267</v>
      </c>
      <c r="G138" s="171"/>
      <c r="H138" s="112" t="str">
        <f t="shared" si="3"/>
        <v>(5000, 6000]</v>
      </c>
      <c r="I138" s="113">
        <v>0</v>
      </c>
      <c r="J138" s="110">
        <v>0</v>
      </c>
      <c r="K138" s="110">
        <v>0</v>
      </c>
      <c r="L138" s="135">
        <v>0</v>
      </c>
      <c r="M138" s="110">
        <v>0</v>
      </c>
      <c r="N138" s="110">
        <v>0</v>
      </c>
      <c r="O138" s="95">
        <v>0</v>
      </c>
      <c r="P138" s="110">
        <v>0</v>
      </c>
      <c r="Q138" s="110">
        <v>0</v>
      </c>
      <c r="R138" s="134">
        <v>0</v>
      </c>
      <c r="T138" s="112" t="str">
        <f t="shared" si="4"/>
        <v>(5000, 6000]</v>
      </c>
      <c r="U138" s="110">
        <v>0</v>
      </c>
      <c r="V138" s="110">
        <v>0</v>
      </c>
      <c r="W138" s="110">
        <v>0</v>
      </c>
      <c r="X138" s="110">
        <v>0</v>
      </c>
    </row>
    <row r="139" spans="1:24">
      <c r="A139" s="109">
        <v>6000</v>
      </c>
      <c r="B139" s="109">
        <v>7000</v>
      </c>
      <c r="C139" s="123">
        <v>5572</v>
      </c>
      <c r="D139" s="123">
        <v>3613988585</v>
      </c>
      <c r="E139" s="110">
        <v>1.4709686957164505E-2</v>
      </c>
      <c r="F139" s="144">
        <v>6485.9809493898065</v>
      </c>
      <c r="G139" s="171"/>
      <c r="H139" s="112" t="str">
        <f t="shared" si="3"/>
        <v>(6000, 7000]</v>
      </c>
      <c r="I139" s="113">
        <v>0</v>
      </c>
      <c r="J139" s="110">
        <v>0</v>
      </c>
      <c r="K139" s="110">
        <v>0</v>
      </c>
      <c r="L139" s="135">
        <v>0</v>
      </c>
      <c r="M139" s="110">
        <v>0</v>
      </c>
      <c r="N139" s="110">
        <v>0</v>
      </c>
      <c r="O139" s="95">
        <v>0</v>
      </c>
      <c r="P139" s="110">
        <v>0</v>
      </c>
      <c r="Q139" s="110">
        <v>0</v>
      </c>
      <c r="R139" s="134">
        <v>0</v>
      </c>
      <c r="T139" s="112" t="str">
        <f t="shared" si="4"/>
        <v>(6000, 7000]</v>
      </c>
      <c r="U139" s="110">
        <v>0</v>
      </c>
      <c r="V139" s="110">
        <v>0</v>
      </c>
      <c r="W139" s="110">
        <v>0</v>
      </c>
      <c r="X139" s="110">
        <v>0</v>
      </c>
    </row>
    <row r="140" spans="1:24">
      <c r="A140" s="109">
        <v>7000</v>
      </c>
      <c r="B140" s="109">
        <v>8000</v>
      </c>
      <c r="C140" s="123">
        <v>4562</v>
      </c>
      <c r="D140" s="123">
        <v>3417166050</v>
      </c>
      <c r="E140" s="110">
        <v>1.2043358201468856E-2</v>
      </c>
      <c r="F140" s="144">
        <v>7490.4998903989481</v>
      </c>
      <c r="G140" s="171"/>
      <c r="H140" s="112" t="str">
        <f t="shared" si="3"/>
        <v>(7000, 8000]</v>
      </c>
      <c r="I140" s="113">
        <v>0</v>
      </c>
      <c r="J140" s="110">
        <v>0</v>
      </c>
      <c r="K140" s="110">
        <v>0</v>
      </c>
      <c r="L140" s="135">
        <v>0</v>
      </c>
      <c r="M140" s="110">
        <v>0</v>
      </c>
      <c r="N140" s="110">
        <v>0</v>
      </c>
      <c r="O140" s="95">
        <v>0</v>
      </c>
      <c r="P140" s="110">
        <v>0</v>
      </c>
      <c r="Q140" s="110">
        <v>0</v>
      </c>
      <c r="R140" s="134">
        <v>0</v>
      </c>
      <c r="T140" s="112" t="str">
        <f t="shared" si="4"/>
        <v>(7000, 8000]</v>
      </c>
      <c r="U140" s="110">
        <v>0</v>
      </c>
      <c r="V140" s="110">
        <v>0</v>
      </c>
      <c r="W140" s="110">
        <v>0</v>
      </c>
      <c r="X140" s="110">
        <v>0</v>
      </c>
    </row>
    <row r="141" spans="1:24">
      <c r="A141" s="109">
        <v>8000</v>
      </c>
      <c r="B141" s="109">
        <v>9000</v>
      </c>
      <c r="C141" s="123">
        <v>3436</v>
      </c>
      <c r="D141" s="123">
        <v>2911582960</v>
      </c>
      <c r="E141" s="110">
        <v>9.070797628287372E-3</v>
      </c>
      <c r="F141" s="144">
        <v>8473.7571594877754</v>
      </c>
      <c r="G141" s="171"/>
      <c r="H141" s="112" t="str">
        <f t="shared" si="3"/>
        <v>(8000, 9000]</v>
      </c>
      <c r="I141" s="113">
        <v>0</v>
      </c>
      <c r="J141" s="110">
        <v>0</v>
      </c>
      <c r="K141" s="110">
        <v>0</v>
      </c>
      <c r="L141" s="135">
        <v>0</v>
      </c>
      <c r="M141" s="110">
        <v>0</v>
      </c>
      <c r="N141" s="110">
        <v>0</v>
      </c>
      <c r="O141" s="95">
        <v>0</v>
      </c>
      <c r="P141" s="110">
        <v>0</v>
      </c>
      <c r="Q141" s="110">
        <v>0</v>
      </c>
      <c r="R141" s="134">
        <v>0</v>
      </c>
      <c r="T141" s="112" t="str">
        <f t="shared" si="4"/>
        <v>(8000, 9000]</v>
      </c>
      <c r="U141" s="110">
        <v>0</v>
      </c>
      <c r="V141" s="110">
        <v>0</v>
      </c>
      <c r="W141" s="110">
        <v>0</v>
      </c>
      <c r="X141" s="110">
        <v>0</v>
      </c>
    </row>
    <row r="142" spans="1:24">
      <c r="A142" s="109">
        <v>9000</v>
      </c>
      <c r="B142" s="109">
        <v>10000</v>
      </c>
      <c r="C142" s="123">
        <v>2843</v>
      </c>
      <c r="D142" s="123">
        <v>2694399215</v>
      </c>
      <c r="E142" s="110">
        <v>7.5053194578640859E-3</v>
      </c>
      <c r="F142" s="144">
        <v>9477.309936686599</v>
      </c>
      <c r="G142" s="171"/>
      <c r="H142" s="112" t="str">
        <f t="shared" si="3"/>
        <v>(9000, 10000]</v>
      </c>
      <c r="I142" s="113">
        <v>0</v>
      </c>
      <c r="J142" s="110">
        <v>0</v>
      </c>
      <c r="K142" s="110">
        <v>0</v>
      </c>
      <c r="L142" s="135">
        <v>0</v>
      </c>
      <c r="M142" s="110">
        <v>0</v>
      </c>
      <c r="N142" s="110">
        <v>0</v>
      </c>
      <c r="O142" s="95">
        <v>0</v>
      </c>
      <c r="P142" s="110">
        <v>0</v>
      </c>
      <c r="Q142" s="110">
        <v>0</v>
      </c>
      <c r="R142" s="134">
        <v>0</v>
      </c>
      <c r="T142" s="112" t="str">
        <f t="shared" si="4"/>
        <v>(9000, 10000]</v>
      </c>
      <c r="U142" s="110">
        <v>0</v>
      </c>
      <c r="V142" s="110">
        <v>0</v>
      </c>
      <c r="W142" s="110">
        <v>0</v>
      </c>
      <c r="X142" s="110">
        <v>0</v>
      </c>
    </row>
    <row r="143" spans="1:24">
      <c r="A143" s="109">
        <v>10000</v>
      </c>
      <c r="B143" s="109">
        <v>20000</v>
      </c>
      <c r="C143" s="123">
        <v>12484</v>
      </c>
      <c r="D143" s="123">
        <v>17227913720</v>
      </c>
      <c r="E143" s="110">
        <v>3.2956879392182642E-2</v>
      </c>
      <c r="F143" s="144">
        <v>13799.994969561038</v>
      </c>
      <c r="G143" s="171"/>
      <c r="H143" s="112" t="str">
        <f t="shared" si="3"/>
        <v>(10000, 20000]</v>
      </c>
      <c r="I143" s="113">
        <v>0</v>
      </c>
      <c r="J143" s="110">
        <v>0</v>
      </c>
      <c r="K143" s="110">
        <v>0</v>
      </c>
      <c r="L143" s="135">
        <v>0</v>
      </c>
      <c r="M143" s="110">
        <v>0</v>
      </c>
      <c r="N143" s="110">
        <v>0</v>
      </c>
      <c r="O143" s="95">
        <v>0</v>
      </c>
      <c r="P143" s="110">
        <v>0</v>
      </c>
      <c r="Q143" s="110">
        <v>0</v>
      </c>
      <c r="R143" s="134">
        <v>0</v>
      </c>
      <c r="T143" s="112" t="str">
        <f t="shared" si="4"/>
        <v>(10000, 20000]</v>
      </c>
      <c r="U143" s="110">
        <v>0</v>
      </c>
      <c r="V143" s="110">
        <v>0</v>
      </c>
      <c r="W143" s="110">
        <v>0</v>
      </c>
      <c r="X143" s="110">
        <v>0</v>
      </c>
    </row>
    <row r="144" spans="1:24">
      <c r="A144" s="109">
        <v>20000</v>
      </c>
      <c r="B144" s="109">
        <v>30000</v>
      </c>
      <c r="C144" s="123">
        <v>3290</v>
      </c>
      <c r="D144" s="123">
        <v>7876210430</v>
      </c>
      <c r="E144" s="110">
        <v>8.6853679269689905E-3</v>
      </c>
      <c r="F144" s="144">
        <v>23939.849331306992</v>
      </c>
      <c r="G144" s="171"/>
      <c r="H144" s="112" t="str">
        <f t="shared" si="3"/>
        <v>(20000, 30000]</v>
      </c>
      <c r="I144" s="113">
        <v>0</v>
      </c>
      <c r="J144" s="110">
        <v>0</v>
      </c>
      <c r="K144" s="110">
        <v>0</v>
      </c>
      <c r="L144" s="135">
        <v>0</v>
      </c>
      <c r="M144" s="110">
        <v>0</v>
      </c>
      <c r="N144" s="110">
        <v>0</v>
      </c>
      <c r="O144" s="95">
        <v>0</v>
      </c>
      <c r="P144" s="110">
        <v>0</v>
      </c>
      <c r="Q144" s="110">
        <v>0</v>
      </c>
      <c r="R144" s="134">
        <v>0</v>
      </c>
      <c r="T144" s="112" t="str">
        <f t="shared" si="4"/>
        <v>(20000, 30000]</v>
      </c>
      <c r="U144" s="110">
        <v>0</v>
      </c>
      <c r="V144" s="110">
        <v>0</v>
      </c>
      <c r="W144" s="110">
        <v>0</v>
      </c>
      <c r="X144" s="110">
        <v>0</v>
      </c>
    </row>
    <row r="145" spans="1:24">
      <c r="A145" s="109">
        <v>30000</v>
      </c>
      <c r="B145" s="109">
        <v>40000</v>
      </c>
      <c r="C145" s="123">
        <v>1147</v>
      </c>
      <c r="D145" s="123">
        <v>3945001235</v>
      </c>
      <c r="E145" s="110">
        <v>3.0279990918642653E-3</v>
      </c>
      <c r="F145" s="144">
        <v>34394.082258064511</v>
      </c>
      <c r="G145" s="171"/>
      <c r="H145" s="112" t="str">
        <f t="shared" si="3"/>
        <v>(30000, 40000]</v>
      </c>
      <c r="I145" s="113">
        <v>0</v>
      </c>
      <c r="J145" s="110">
        <v>0</v>
      </c>
      <c r="K145" s="110">
        <v>0</v>
      </c>
      <c r="L145" s="135">
        <v>0</v>
      </c>
      <c r="M145" s="110">
        <v>0</v>
      </c>
      <c r="N145" s="110">
        <v>0</v>
      </c>
      <c r="O145" s="95">
        <v>0</v>
      </c>
      <c r="P145" s="110">
        <v>0</v>
      </c>
      <c r="Q145" s="110">
        <v>0</v>
      </c>
      <c r="R145" s="134">
        <v>0</v>
      </c>
      <c r="T145" s="112" t="str">
        <f t="shared" si="4"/>
        <v>(30000, 40000]</v>
      </c>
      <c r="U145" s="110">
        <v>0</v>
      </c>
      <c r="V145" s="110">
        <v>0</v>
      </c>
      <c r="W145" s="110">
        <v>0</v>
      </c>
      <c r="X145" s="110">
        <v>0</v>
      </c>
    </row>
    <row r="146" spans="1:24">
      <c r="A146" s="109">
        <v>40000</v>
      </c>
      <c r="B146" s="109">
        <v>50000</v>
      </c>
      <c r="C146" s="123">
        <v>464</v>
      </c>
      <c r="D146" s="123">
        <v>2055720060</v>
      </c>
      <c r="E146" s="110">
        <v>1.2249272699433472E-3</v>
      </c>
      <c r="F146" s="144">
        <v>44304.311637931038</v>
      </c>
      <c r="G146" s="171"/>
      <c r="H146" s="112" t="str">
        <f t="shared" si="3"/>
        <v>(40000, 50000]</v>
      </c>
      <c r="I146" s="113">
        <v>0</v>
      </c>
      <c r="J146" s="110">
        <v>0</v>
      </c>
      <c r="K146" s="110">
        <v>0</v>
      </c>
      <c r="L146" s="135">
        <v>0</v>
      </c>
      <c r="M146" s="110">
        <v>0</v>
      </c>
      <c r="N146" s="110">
        <v>0</v>
      </c>
      <c r="O146" s="95">
        <v>0</v>
      </c>
      <c r="P146" s="110">
        <v>0</v>
      </c>
      <c r="Q146" s="110">
        <v>0</v>
      </c>
      <c r="R146" s="134">
        <v>0</v>
      </c>
      <c r="T146" s="112" t="str">
        <f t="shared" si="4"/>
        <v>(40000, 50000]</v>
      </c>
      <c r="U146" s="110">
        <v>0</v>
      </c>
      <c r="V146" s="110">
        <v>0</v>
      </c>
      <c r="W146" s="110">
        <v>0</v>
      </c>
      <c r="X146" s="110">
        <v>0</v>
      </c>
    </row>
    <row r="147" spans="1:24">
      <c r="A147" s="109">
        <v>50000</v>
      </c>
      <c r="B147" s="109">
        <v>60000</v>
      </c>
      <c r="C147" s="123">
        <v>187</v>
      </c>
      <c r="D147" s="123">
        <v>1017177795</v>
      </c>
      <c r="E147" s="110">
        <v>4.9366680922285759E-4</v>
      </c>
      <c r="F147" s="144">
        <v>54394.534491978615</v>
      </c>
      <c r="G147" s="171"/>
      <c r="H147" s="112" t="str">
        <f t="shared" si="3"/>
        <v>(50000, 60000]</v>
      </c>
      <c r="I147" s="113">
        <v>0</v>
      </c>
      <c r="J147" s="110">
        <v>0</v>
      </c>
      <c r="K147" s="110">
        <v>0</v>
      </c>
      <c r="L147" s="135">
        <v>0</v>
      </c>
      <c r="M147" s="110">
        <v>0</v>
      </c>
      <c r="N147" s="110">
        <v>0</v>
      </c>
      <c r="O147" s="95">
        <v>0</v>
      </c>
      <c r="P147" s="110">
        <v>0</v>
      </c>
      <c r="Q147" s="110">
        <v>0</v>
      </c>
      <c r="R147" s="134">
        <v>0</v>
      </c>
      <c r="T147" s="112" t="str">
        <f t="shared" si="4"/>
        <v>(50000, 60000]</v>
      </c>
      <c r="U147" s="110">
        <v>0</v>
      </c>
      <c r="V147" s="110">
        <v>0</v>
      </c>
      <c r="W147" s="110">
        <v>0</v>
      </c>
      <c r="X147" s="110">
        <v>0</v>
      </c>
    </row>
    <row r="148" spans="1:24">
      <c r="A148" s="109">
        <v>60000</v>
      </c>
      <c r="B148" s="109">
        <v>70000</v>
      </c>
      <c r="C148" s="123">
        <v>106</v>
      </c>
      <c r="D148" s="123">
        <v>685670425</v>
      </c>
      <c r="E148" s="110">
        <v>2.7983252287498879E-4</v>
      </c>
      <c r="F148" s="144">
        <v>64685.889150943396</v>
      </c>
      <c r="G148" s="171"/>
      <c r="H148" s="112" t="str">
        <f t="shared" si="3"/>
        <v>(60000, 70000]</v>
      </c>
      <c r="I148" s="113">
        <v>0</v>
      </c>
      <c r="J148" s="110">
        <v>0</v>
      </c>
      <c r="K148" s="110">
        <v>0</v>
      </c>
      <c r="L148" s="135">
        <v>0</v>
      </c>
      <c r="M148" s="110">
        <v>0</v>
      </c>
      <c r="N148" s="110">
        <v>0</v>
      </c>
      <c r="O148" s="95">
        <v>0</v>
      </c>
      <c r="P148" s="110">
        <v>0</v>
      </c>
      <c r="Q148" s="110">
        <v>0</v>
      </c>
      <c r="R148" s="134">
        <v>0</v>
      </c>
      <c r="T148" s="112" t="str">
        <f t="shared" si="4"/>
        <v>(60000, 70000]</v>
      </c>
      <c r="U148" s="110">
        <v>0</v>
      </c>
      <c r="V148" s="110">
        <v>0</v>
      </c>
      <c r="W148" s="110">
        <v>0</v>
      </c>
      <c r="X148" s="110">
        <v>0</v>
      </c>
    </row>
    <row r="149" spans="1:24">
      <c r="A149" s="109">
        <v>70000</v>
      </c>
      <c r="B149" s="109">
        <v>80000</v>
      </c>
      <c r="C149" s="123">
        <v>46</v>
      </c>
      <c r="D149" s="123">
        <v>340651430</v>
      </c>
      <c r="E149" s="110">
        <v>1.2143675520990079E-4</v>
      </c>
      <c r="F149" s="144">
        <v>74054.658695652179</v>
      </c>
      <c r="G149" s="171"/>
      <c r="H149" s="112" t="str">
        <f t="shared" si="3"/>
        <v>(70000, 80000]</v>
      </c>
      <c r="I149" s="113">
        <v>0</v>
      </c>
      <c r="J149" s="110">
        <v>0</v>
      </c>
      <c r="K149" s="110">
        <v>0</v>
      </c>
      <c r="L149" s="135">
        <v>0</v>
      </c>
      <c r="M149" s="110">
        <v>0</v>
      </c>
      <c r="N149" s="110">
        <v>0</v>
      </c>
      <c r="O149" s="95">
        <v>0</v>
      </c>
      <c r="P149" s="110">
        <v>0</v>
      </c>
      <c r="Q149" s="110">
        <v>0</v>
      </c>
      <c r="R149" s="134">
        <v>0</v>
      </c>
      <c r="T149" s="112" t="str">
        <f t="shared" si="4"/>
        <v>(70000, 80000]</v>
      </c>
      <c r="U149" s="110">
        <v>0</v>
      </c>
      <c r="V149" s="110">
        <v>0</v>
      </c>
      <c r="W149" s="110">
        <v>0</v>
      </c>
      <c r="X149" s="110">
        <v>0</v>
      </c>
    </row>
    <row r="150" spans="1:24">
      <c r="A150" s="109">
        <v>80000</v>
      </c>
      <c r="B150" s="109">
        <v>90000</v>
      </c>
      <c r="C150" s="123">
        <v>26</v>
      </c>
      <c r="D150" s="123">
        <v>218935855</v>
      </c>
      <c r="E150" s="110">
        <v>6.8638165988204792E-5</v>
      </c>
      <c r="F150" s="144">
        <v>84206.098076923081</v>
      </c>
      <c r="G150" s="171"/>
      <c r="H150" s="112" t="str">
        <f t="shared" si="3"/>
        <v>(80000, 90000]</v>
      </c>
      <c r="I150" s="113">
        <v>0</v>
      </c>
      <c r="J150" s="110">
        <v>0</v>
      </c>
      <c r="K150" s="110">
        <v>0</v>
      </c>
      <c r="L150" s="135">
        <v>0</v>
      </c>
      <c r="M150" s="110">
        <v>0</v>
      </c>
      <c r="N150" s="110">
        <v>0</v>
      </c>
      <c r="O150" s="95">
        <v>0</v>
      </c>
      <c r="P150" s="110">
        <v>0</v>
      </c>
      <c r="Q150" s="110">
        <v>0</v>
      </c>
      <c r="R150" s="134">
        <v>0</v>
      </c>
      <c r="T150" s="112" t="str">
        <f t="shared" si="4"/>
        <v>(80000, 90000]</v>
      </c>
      <c r="U150" s="110">
        <v>0</v>
      </c>
      <c r="V150" s="110">
        <v>0</v>
      </c>
      <c r="W150" s="110">
        <v>0</v>
      </c>
      <c r="X150" s="110">
        <v>0</v>
      </c>
    </row>
    <row r="151" spans="1:24">
      <c r="A151" s="109">
        <v>90000</v>
      </c>
      <c r="B151" s="109">
        <v>100000</v>
      </c>
      <c r="C151" s="123">
        <v>13</v>
      </c>
      <c r="D151" s="123">
        <v>124076850</v>
      </c>
      <c r="E151" s="110">
        <v>3.4319082994102396E-5</v>
      </c>
      <c r="F151" s="144">
        <v>95443.730769230766</v>
      </c>
      <c r="G151" s="171"/>
      <c r="H151" s="112" t="str">
        <f t="shared" si="3"/>
        <v>(90000, 100000]</v>
      </c>
      <c r="I151" s="113">
        <v>0</v>
      </c>
      <c r="J151" s="110">
        <v>0</v>
      </c>
      <c r="K151" s="110">
        <v>0</v>
      </c>
      <c r="L151" s="135">
        <v>0</v>
      </c>
      <c r="M151" s="110">
        <v>0</v>
      </c>
      <c r="N151" s="110">
        <v>0</v>
      </c>
      <c r="O151" s="95">
        <v>0</v>
      </c>
      <c r="P151" s="110">
        <v>0</v>
      </c>
      <c r="Q151" s="110">
        <v>0</v>
      </c>
      <c r="R151" s="134">
        <v>0</v>
      </c>
      <c r="T151" s="112" t="str">
        <f t="shared" si="4"/>
        <v>(90000, 100000]</v>
      </c>
      <c r="U151" s="110">
        <v>0</v>
      </c>
      <c r="V151" s="110">
        <v>0</v>
      </c>
      <c r="W151" s="110">
        <v>0</v>
      </c>
      <c r="X151" s="110">
        <v>0</v>
      </c>
    </row>
    <row r="152" spans="1:24">
      <c r="A152" s="109">
        <v>100000</v>
      </c>
      <c r="B152" s="109">
        <v>9999999</v>
      </c>
      <c r="C152" s="123">
        <v>15</v>
      </c>
      <c r="D152" s="123">
        <v>175673705</v>
      </c>
      <c r="E152" s="110">
        <v>3.9598941916271999E-5</v>
      </c>
      <c r="F152" s="144">
        <v>117115.80333333334</v>
      </c>
      <c r="G152" s="171"/>
      <c r="H152" s="112" t="str">
        <f t="shared" si="3"/>
        <v>(100000, 9999999]</v>
      </c>
      <c r="I152" s="113">
        <v>0</v>
      </c>
      <c r="J152" s="110">
        <v>0</v>
      </c>
      <c r="K152" s="110">
        <v>0</v>
      </c>
      <c r="L152" s="135">
        <v>0</v>
      </c>
      <c r="M152" s="110">
        <v>0</v>
      </c>
      <c r="N152" s="110">
        <v>0</v>
      </c>
      <c r="O152" s="95">
        <v>0</v>
      </c>
      <c r="P152" s="110">
        <v>0</v>
      </c>
      <c r="Q152" s="110">
        <v>0</v>
      </c>
      <c r="R152" s="134">
        <v>0</v>
      </c>
      <c r="T152" s="112" t="str">
        <f t="shared" si="4"/>
        <v>(100000, 9999999]</v>
      </c>
      <c r="U152" s="110">
        <v>0</v>
      </c>
      <c r="V152" s="110">
        <v>0</v>
      </c>
      <c r="W152" s="110">
        <v>0</v>
      </c>
      <c r="X152" s="110">
        <v>0</v>
      </c>
    </row>
    <row r="155" spans="1:24" s="168" customFormat="1">
      <c r="A155" s="224" t="s">
        <v>230</v>
      </c>
      <c r="B155" s="224"/>
      <c r="C155" s="224"/>
      <c r="D155" s="224"/>
      <c r="E155" s="163"/>
      <c r="F155" s="163"/>
      <c r="G155" s="164"/>
      <c r="H155" s="165"/>
      <c r="I155" s="166"/>
      <c r="J155" s="167"/>
      <c r="K155" s="167"/>
      <c r="L155" s="167"/>
      <c r="M155" s="167"/>
      <c r="N155" s="167"/>
      <c r="O155" s="164"/>
    </row>
    <row r="156" spans="1:24">
      <c r="A156" s="102"/>
      <c r="B156" s="102"/>
      <c r="C156" s="1"/>
      <c r="D156" s="1"/>
      <c r="E156" s="1"/>
      <c r="F156" s="1"/>
      <c r="H156" s="14"/>
      <c r="I156" s="102"/>
      <c r="J156" s="102"/>
      <c r="K156" s="102"/>
      <c r="L156" s="102"/>
      <c r="M156" s="102"/>
      <c r="N156" s="102"/>
    </row>
    <row r="157" spans="1:24">
      <c r="A157" s="121" t="s">
        <v>272</v>
      </c>
      <c r="B157" s="119">
        <v>10000000</v>
      </c>
      <c r="C157" s="1"/>
      <c r="D157" s="1"/>
      <c r="E157" s="1"/>
      <c r="F157" s="1"/>
      <c r="H157" s="121" t="s">
        <v>273</v>
      </c>
      <c r="I157" s="102"/>
      <c r="J157" s="102"/>
      <c r="K157" s="102"/>
      <c r="M157" s="102"/>
      <c r="N157" s="102"/>
      <c r="P157" s="40" t="s">
        <v>279</v>
      </c>
    </row>
    <row r="158" spans="1:24">
      <c r="A158" s="34" t="s">
        <v>255</v>
      </c>
      <c r="B158" s="34" t="s">
        <v>256</v>
      </c>
      <c r="C158" s="34" t="s">
        <v>268</v>
      </c>
      <c r="D158" s="34" t="s">
        <v>269</v>
      </c>
      <c r="E158" s="34" t="s">
        <v>270</v>
      </c>
      <c r="F158" s="34" t="s">
        <v>285</v>
      </c>
      <c r="H158" s="34" t="s">
        <v>258</v>
      </c>
      <c r="I158" s="34" t="s">
        <v>260</v>
      </c>
      <c r="J158" s="34" t="s">
        <v>261</v>
      </c>
      <c r="K158" s="34" t="s">
        <v>262</v>
      </c>
      <c r="L158" s="34" t="s">
        <v>263</v>
      </c>
      <c r="M158" s="34" t="s">
        <v>264</v>
      </c>
      <c r="N158" s="34" t="s">
        <v>257</v>
      </c>
      <c r="O158" s="95">
        <v>1.05</v>
      </c>
      <c r="P158" s="137" t="s">
        <v>284</v>
      </c>
      <c r="Q158" s="137" t="s">
        <v>277</v>
      </c>
      <c r="R158" s="137" t="s">
        <v>278</v>
      </c>
      <c r="T158" s="34" t="s">
        <v>258</v>
      </c>
      <c r="U158" s="137" t="s">
        <v>306</v>
      </c>
      <c r="V158" s="137" t="s">
        <v>307</v>
      </c>
      <c r="W158" s="137" t="s">
        <v>280</v>
      </c>
      <c r="X158" s="137" t="s">
        <v>281</v>
      </c>
    </row>
    <row r="159" spans="1:24">
      <c r="A159" s="115">
        <v>-1</v>
      </c>
      <c r="B159" s="115">
        <v>0</v>
      </c>
      <c r="C159" s="150" cm="1">
        <f t="array" ref="C159:D222">C89:D152</f>
        <v>20</v>
      </c>
      <c r="D159" s="150">
        <v>0</v>
      </c>
      <c r="E159" s="110" cm="1">
        <f t="array" ref="E159:E222">_xlfn.LET(_xlpm.x, C159:C222, _xlpm.x/SUM(_xlpm.x))</f>
        <v>5.2798589221695996E-5</v>
      </c>
      <c r="F159" s="143" cm="1">
        <f t="array" ref="F159:F222">_xlfn.LET(_xlpm.x, D159:D222/C159:C222/B3, IF(ISERR(_xlpm.x), 0, _xlpm.x))</f>
        <v>0</v>
      </c>
      <c r="H159" s="112" t="str">
        <f>"("&amp;$A159&amp;", "&amp;$B159&amp;"]"</f>
        <v>(-1, 0]</v>
      </c>
      <c r="I159" s="113">
        <v>0</v>
      </c>
      <c r="J159" s="110" cm="1">
        <f t="array" ref="J159:J222">_xlfn.ANCHORARRAY(E159)*I159:I222</f>
        <v>0</v>
      </c>
      <c r="K159" s="110" cm="1">
        <f t="array" ref="K159:K222">J159:J222/SUM(_xlfn.ANCHORARRAY(J159))</f>
        <v>0</v>
      </c>
      <c r="L159" s="146">
        <v>0</v>
      </c>
      <c r="M159" s="110" cm="1">
        <f t="array" ref="M159:M222">_xlfn.LET(_xlpm.x, L159:L222, _xlpm.x/SUM(_xlpm.x))</f>
        <v>0</v>
      </c>
      <c r="N159" s="111" cm="1">
        <f t="array" ref="N159:N222">M159:M222*_xlfn.ANCHORARRAY(F159)</f>
        <v>0</v>
      </c>
      <c r="O159" s="95" cm="1">
        <f t="array" ref="O159:O222">ROUND(O158*I159:I222, 2)</f>
        <v>0</v>
      </c>
      <c r="P159" s="110" cm="1">
        <f t="array" ref="P159:P222">_xlfn.ANCHORARRAY(M159)</f>
        <v>0</v>
      </c>
      <c r="Q159" s="110">
        <v>0</v>
      </c>
      <c r="R159" s="134" cm="1">
        <f t="array" ref="R159:R222">_xlfn.LET(_xlpm.x, Q159:Q222/M159:M222, IF(ISERR(_xlpm.x), 0, ROUND(_xlpm.x,4)))</f>
        <v>0</v>
      </c>
      <c r="T159" s="112" t="str">
        <f>"("&amp;$A159&amp;", "&amp;$B159&amp;"]"</f>
        <v>(-1, 0]</v>
      </c>
      <c r="U159" s="110">
        <v>0</v>
      </c>
      <c r="V159" s="110" cm="1">
        <f t="array" ref="V159:V222">_xlfn.ANCHORARRAY(M159)</f>
        <v>0</v>
      </c>
      <c r="W159" s="110">
        <v>0</v>
      </c>
      <c r="X159" s="110">
        <v>0</v>
      </c>
    </row>
    <row r="160" spans="1:24">
      <c r="A160" s="109">
        <v>0</v>
      </c>
      <c r="B160" s="109">
        <v>1</v>
      </c>
      <c r="C160" s="145">
        <v>156</v>
      </c>
      <c r="D160" s="145">
        <v>10705</v>
      </c>
      <c r="E160" s="110">
        <v>4.1182899592922878E-4</v>
      </c>
      <c r="F160" s="144">
        <v>0.68621794871794872</v>
      </c>
      <c r="H160" s="112" t="str">
        <f t="shared" ref="H160:H222" si="5">"("&amp;$A160&amp;", "&amp;$B160&amp;"]"</f>
        <v>(0, 1]</v>
      </c>
      <c r="I160" s="113">
        <v>0</v>
      </c>
      <c r="J160" s="110">
        <v>0</v>
      </c>
      <c r="K160" s="110">
        <v>0</v>
      </c>
      <c r="L160" s="146">
        <v>0</v>
      </c>
      <c r="M160" s="110">
        <v>0</v>
      </c>
      <c r="N160" s="110">
        <v>0</v>
      </c>
      <c r="O160" s="95">
        <v>0</v>
      </c>
      <c r="P160" s="110">
        <v>0</v>
      </c>
      <c r="Q160" s="110">
        <v>0</v>
      </c>
      <c r="R160" s="134">
        <v>0</v>
      </c>
      <c r="T160" s="112" t="str">
        <f t="shared" ref="T160:T222" si="6">"("&amp;$A160&amp;", "&amp;$B160&amp;"]"</f>
        <v>(0, 1]</v>
      </c>
      <c r="U160" s="110">
        <v>0</v>
      </c>
      <c r="V160" s="110">
        <v>0</v>
      </c>
      <c r="W160" s="110">
        <v>7.9365079365079361E-3</v>
      </c>
      <c r="X160" s="110">
        <v>0</v>
      </c>
    </row>
    <row r="161" spans="1:24">
      <c r="A161" s="109">
        <v>1</v>
      </c>
      <c r="B161" s="109">
        <v>2</v>
      </c>
      <c r="C161" s="145">
        <v>301</v>
      </c>
      <c r="D161" s="145">
        <v>48160</v>
      </c>
      <c r="E161" s="110">
        <v>7.9461876778652476E-4</v>
      </c>
      <c r="F161" s="144">
        <v>1.6</v>
      </c>
      <c r="H161" s="112" t="str">
        <f t="shared" si="5"/>
        <v>(1, 2]</v>
      </c>
      <c r="I161" s="113">
        <v>0</v>
      </c>
      <c r="J161" s="110">
        <v>0</v>
      </c>
      <c r="K161" s="110">
        <v>0</v>
      </c>
      <c r="L161" s="146">
        <v>0</v>
      </c>
      <c r="M161" s="110">
        <v>0</v>
      </c>
      <c r="N161" s="110">
        <v>0</v>
      </c>
      <c r="O161" s="95">
        <v>0</v>
      </c>
      <c r="P161" s="110">
        <v>0</v>
      </c>
      <c r="Q161" s="110">
        <v>0</v>
      </c>
      <c r="R161" s="134">
        <v>0</v>
      </c>
      <c r="T161" s="112" t="str">
        <f t="shared" si="6"/>
        <v>(1, 2]</v>
      </c>
      <c r="U161" s="110">
        <v>0</v>
      </c>
      <c r="V161" s="110">
        <v>0</v>
      </c>
      <c r="W161" s="110">
        <v>1.1904761904761904E-2</v>
      </c>
      <c r="X161" s="110">
        <v>0</v>
      </c>
    </row>
    <row r="162" spans="1:24">
      <c r="A162" s="109">
        <v>2</v>
      </c>
      <c r="B162" s="109">
        <v>3</v>
      </c>
      <c r="C162" s="145">
        <v>471</v>
      </c>
      <c r="D162" s="145">
        <v>120465</v>
      </c>
      <c r="E162" s="110">
        <v>1.2434067761709407E-3</v>
      </c>
      <c r="F162" s="144">
        <v>2.5576433121019106</v>
      </c>
      <c r="H162" s="112" t="str">
        <f t="shared" si="5"/>
        <v>(2, 3]</v>
      </c>
      <c r="I162" s="113">
        <v>0</v>
      </c>
      <c r="J162" s="110">
        <v>0</v>
      </c>
      <c r="K162" s="110">
        <v>0</v>
      </c>
      <c r="L162" s="146">
        <v>0</v>
      </c>
      <c r="M162" s="110">
        <v>0</v>
      </c>
      <c r="N162" s="110">
        <v>0</v>
      </c>
      <c r="O162" s="95">
        <v>0</v>
      </c>
      <c r="P162" s="110">
        <v>0</v>
      </c>
      <c r="Q162" s="110">
        <v>0</v>
      </c>
      <c r="R162" s="134">
        <v>0</v>
      </c>
      <c r="T162" s="112" t="str">
        <f t="shared" si="6"/>
        <v>(2, 3]</v>
      </c>
      <c r="U162" s="110">
        <v>0</v>
      </c>
      <c r="V162" s="110">
        <v>0</v>
      </c>
      <c r="W162" s="110">
        <v>1.984126984126984E-2</v>
      </c>
      <c r="X162" s="110">
        <v>0</v>
      </c>
    </row>
    <row r="163" spans="1:24">
      <c r="A163" s="109">
        <v>3</v>
      </c>
      <c r="B163" s="109">
        <v>4</v>
      </c>
      <c r="C163" s="145">
        <v>536</v>
      </c>
      <c r="D163" s="145">
        <v>190190</v>
      </c>
      <c r="E163" s="110">
        <v>1.4150021911414528E-3</v>
      </c>
      <c r="F163" s="144">
        <v>3.5483208955223882</v>
      </c>
      <c r="H163" s="112" t="str">
        <f t="shared" si="5"/>
        <v>(3, 4]</v>
      </c>
      <c r="I163" s="113">
        <v>0</v>
      </c>
      <c r="J163" s="110">
        <v>0</v>
      </c>
      <c r="K163" s="110">
        <v>0</v>
      </c>
      <c r="L163" s="146">
        <v>0</v>
      </c>
      <c r="M163" s="110">
        <v>0</v>
      </c>
      <c r="N163" s="110">
        <v>0</v>
      </c>
      <c r="O163" s="95">
        <v>0</v>
      </c>
      <c r="P163" s="110">
        <v>0</v>
      </c>
      <c r="Q163" s="110">
        <v>0</v>
      </c>
      <c r="R163" s="134">
        <v>0</v>
      </c>
      <c r="T163" s="112" t="str">
        <f t="shared" si="6"/>
        <v>(3, 4]</v>
      </c>
      <c r="U163" s="110">
        <v>0</v>
      </c>
      <c r="V163" s="110">
        <v>0</v>
      </c>
      <c r="W163" s="110">
        <v>3.968253968253968E-3</v>
      </c>
      <c r="X163" s="110">
        <v>0</v>
      </c>
    </row>
    <row r="164" spans="1:24">
      <c r="A164" s="109">
        <v>4</v>
      </c>
      <c r="B164" s="109">
        <v>5</v>
      </c>
      <c r="C164" s="145">
        <v>505</v>
      </c>
      <c r="D164" s="145">
        <v>229835</v>
      </c>
      <c r="E164" s="110">
        <v>1.333164377847824E-3</v>
      </c>
      <c r="F164" s="144">
        <v>4.551188118811881</v>
      </c>
      <c r="H164" s="112" t="str">
        <f t="shared" si="5"/>
        <v>(4, 5]</v>
      </c>
      <c r="I164" s="113">
        <v>0</v>
      </c>
      <c r="J164" s="110">
        <v>0</v>
      </c>
      <c r="K164" s="110">
        <v>0</v>
      </c>
      <c r="L164" s="146">
        <v>0</v>
      </c>
      <c r="M164" s="110">
        <v>0</v>
      </c>
      <c r="N164" s="110">
        <v>0</v>
      </c>
      <c r="O164" s="95">
        <v>0</v>
      </c>
      <c r="P164" s="110">
        <v>0</v>
      </c>
      <c r="Q164" s="110">
        <v>0</v>
      </c>
      <c r="R164" s="134">
        <v>0</v>
      </c>
      <c r="T164" s="112" t="str">
        <f t="shared" si="6"/>
        <v>(4, 5]</v>
      </c>
      <c r="U164" s="110">
        <v>0</v>
      </c>
      <c r="V164" s="110">
        <v>0</v>
      </c>
      <c r="W164" s="110">
        <v>1.5873015873015872E-2</v>
      </c>
      <c r="X164" s="110">
        <v>0</v>
      </c>
    </row>
    <row r="165" spans="1:24">
      <c r="A165" s="109">
        <v>5</v>
      </c>
      <c r="B165" s="109">
        <v>6</v>
      </c>
      <c r="C165" s="145">
        <v>548</v>
      </c>
      <c r="D165" s="145">
        <v>301735</v>
      </c>
      <c r="E165" s="110">
        <v>1.4466813446744704E-3</v>
      </c>
      <c r="F165" s="144">
        <v>5.5061131386861311</v>
      </c>
      <c r="H165" s="112" t="str">
        <f t="shared" si="5"/>
        <v>(5, 6]</v>
      </c>
      <c r="I165" s="113">
        <v>0</v>
      </c>
      <c r="J165" s="110">
        <v>0</v>
      </c>
      <c r="K165" s="110">
        <v>0</v>
      </c>
      <c r="L165" s="146">
        <v>0</v>
      </c>
      <c r="M165" s="110">
        <v>0</v>
      </c>
      <c r="N165" s="110">
        <v>0</v>
      </c>
      <c r="O165" s="95">
        <v>0</v>
      </c>
      <c r="P165" s="110">
        <v>0</v>
      </c>
      <c r="Q165" s="110">
        <v>0</v>
      </c>
      <c r="R165" s="134">
        <v>0</v>
      </c>
      <c r="T165" s="112" t="str">
        <f t="shared" si="6"/>
        <v>(5, 6]</v>
      </c>
      <c r="U165" s="110">
        <v>0</v>
      </c>
      <c r="V165" s="110">
        <v>0</v>
      </c>
      <c r="W165" s="110">
        <v>2.3809523809523808E-2</v>
      </c>
      <c r="X165" s="110">
        <v>0</v>
      </c>
    </row>
    <row r="166" spans="1:24">
      <c r="A166" s="109">
        <v>6</v>
      </c>
      <c r="B166" s="109">
        <v>7</v>
      </c>
      <c r="C166" s="145">
        <v>573</v>
      </c>
      <c r="D166" s="145">
        <v>374860</v>
      </c>
      <c r="E166" s="110">
        <v>1.5126795812015904E-3</v>
      </c>
      <c r="F166" s="144">
        <v>6.5420593368237352</v>
      </c>
      <c r="H166" s="112" t="str">
        <f t="shared" si="5"/>
        <v>(6, 7]</v>
      </c>
      <c r="I166" s="113">
        <v>0</v>
      </c>
      <c r="J166" s="110">
        <v>0</v>
      </c>
      <c r="K166" s="110">
        <v>0</v>
      </c>
      <c r="L166" s="146">
        <v>0</v>
      </c>
      <c r="M166" s="110">
        <v>0</v>
      </c>
      <c r="N166" s="110">
        <v>0</v>
      </c>
      <c r="O166" s="95">
        <v>0</v>
      </c>
      <c r="P166" s="110">
        <v>0</v>
      </c>
      <c r="Q166" s="110">
        <v>0</v>
      </c>
      <c r="R166" s="134">
        <v>0</v>
      </c>
      <c r="T166" s="112" t="str">
        <f t="shared" si="6"/>
        <v>(6, 7]</v>
      </c>
      <c r="U166" s="110">
        <v>0</v>
      </c>
      <c r="V166" s="110">
        <v>0</v>
      </c>
      <c r="W166" s="110">
        <v>0</v>
      </c>
      <c r="X166" s="110">
        <v>0</v>
      </c>
    </row>
    <row r="167" spans="1:24">
      <c r="A167" s="109">
        <v>7</v>
      </c>
      <c r="B167" s="109">
        <v>8</v>
      </c>
      <c r="C167" s="145">
        <v>580</v>
      </c>
      <c r="D167" s="145">
        <v>436280</v>
      </c>
      <c r="E167" s="110">
        <v>1.5311590874291839E-3</v>
      </c>
      <c r="F167" s="144">
        <v>7.5220689655172421</v>
      </c>
      <c r="H167" s="112" t="str">
        <f t="shared" si="5"/>
        <v>(7, 8]</v>
      </c>
      <c r="I167" s="113">
        <v>0</v>
      </c>
      <c r="J167" s="110">
        <v>0</v>
      </c>
      <c r="K167" s="110">
        <v>0</v>
      </c>
      <c r="L167" s="146">
        <v>0</v>
      </c>
      <c r="M167" s="110">
        <v>0</v>
      </c>
      <c r="N167" s="110">
        <v>0</v>
      </c>
      <c r="O167" s="95">
        <v>0</v>
      </c>
      <c r="P167" s="110">
        <v>0</v>
      </c>
      <c r="Q167" s="110">
        <v>0</v>
      </c>
      <c r="R167" s="134">
        <v>0</v>
      </c>
      <c r="T167" s="112" t="str">
        <f t="shared" si="6"/>
        <v>(7, 8]</v>
      </c>
      <c r="U167" s="110">
        <v>0</v>
      </c>
      <c r="V167" s="110">
        <v>0</v>
      </c>
      <c r="W167" s="110">
        <v>0</v>
      </c>
      <c r="X167" s="110">
        <v>0</v>
      </c>
    </row>
    <row r="168" spans="1:24">
      <c r="A168" s="109">
        <v>8</v>
      </c>
      <c r="B168" s="109">
        <v>9</v>
      </c>
      <c r="C168" s="145">
        <v>609</v>
      </c>
      <c r="D168" s="145">
        <v>520405</v>
      </c>
      <c r="E168" s="110">
        <v>1.6077170418006431E-3</v>
      </c>
      <c r="F168" s="144">
        <v>8.545238095238096</v>
      </c>
      <c r="H168" s="112" t="str">
        <f t="shared" si="5"/>
        <v>(8, 9]</v>
      </c>
      <c r="I168" s="113">
        <v>0</v>
      </c>
      <c r="J168" s="110">
        <v>0</v>
      </c>
      <c r="K168" s="110">
        <v>0</v>
      </c>
      <c r="L168" s="146">
        <v>0</v>
      </c>
      <c r="M168" s="110">
        <v>0</v>
      </c>
      <c r="N168" s="110">
        <v>0</v>
      </c>
      <c r="O168" s="95">
        <v>0</v>
      </c>
      <c r="P168" s="110">
        <v>0</v>
      </c>
      <c r="Q168" s="110">
        <v>0</v>
      </c>
      <c r="R168" s="134">
        <v>0</v>
      </c>
      <c r="T168" s="112" t="str">
        <f t="shared" si="6"/>
        <v>(8, 9]</v>
      </c>
      <c r="U168" s="110">
        <v>0</v>
      </c>
      <c r="V168" s="110">
        <v>0</v>
      </c>
      <c r="W168" s="110">
        <v>3.968253968253968E-3</v>
      </c>
      <c r="X168" s="110">
        <v>0</v>
      </c>
    </row>
    <row r="169" spans="1:24">
      <c r="A169" s="109">
        <v>9</v>
      </c>
      <c r="B169" s="109">
        <v>10</v>
      </c>
      <c r="C169" s="145">
        <v>581</v>
      </c>
      <c r="D169" s="145">
        <v>554625</v>
      </c>
      <c r="E169" s="110">
        <v>1.5337990168902687E-3</v>
      </c>
      <c r="F169" s="144">
        <v>9.5460413080895012</v>
      </c>
      <c r="H169" s="112" t="str">
        <f t="shared" si="5"/>
        <v>(9, 10]</v>
      </c>
      <c r="I169" s="113">
        <v>0</v>
      </c>
      <c r="J169" s="110">
        <v>0</v>
      </c>
      <c r="K169" s="110">
        <v>0</v>
      </c>
      <c r="L169" s="146">
        <v>0</v>
      </c>
      <c r="M169" s="110">
        <v>0</v>
      </c>
      <c r="N169" s="110">
        <v>0</v>
      </c>
      <c r="O169" s="95">
        <v>0</v>
      </c>
      <c r="P169" s="110">
        <v>0</v>
      </c>
      <c r="Q169" s="110">
        <v>0</v>
      </c>
      <c r="R169" s="134">
        <v>0</v>
      </c>
      <c r="T169" s="112" t="str">
        <f t="shared" si="6"/>
        <v>(9, 10]</v>
      </c>
      <c r="U169" s="110">
        <v>0</v>
      </c>
      <c r="V169" s="110">
        <v>0</v>
      </c>
      <c r="W169" s="110">
        <v>1.5873015873015872E-2</v>
      </c>
      <c r="X169" s="110">
        <v>0</v>
      </c>
    </row>
    <row r="170" spans="1:24">
      <c r="A170" s="109">
        <v>10</v>
      </c>
      <c r="B170" s="109">
        <v>15</v>
      </c>
      <c r="C170" s="145">
        <v>3152</v>
      </c>
      <c r="D170" s="145">
        <v>3964935</v>
      </c>
      <c r="E170" s="110">
        <v>8.3210576613392886E-3</v>
      </c>
      <c r="F170" s="144">
        <v>12.579108502538071</v>
      </c>
      <c r="G170" s="171"/>
      <c r="H170" s="112" t="str">
        <f t="shared" si="5"/>
        <v>(10, 15]</v>
      </c>
      <c r="I170" s="113">
        <v>1.8593999999999999</v>
      </c>
      <c r="J170" s="110">
        <v>1.5472174615494274E-2</v>
      </c>
      <c r="K170" s="110">
        <v>1.9716202290779385E-2</v>
      </c>
      <c r="L170" s="147">
        <f>$B$2-SUM(_xlfn.ANCHORARRAY(L171))</f>
        <v>19716216</v>
      </c>
      <c r="M170" s="110">
        <v>1.9716216000000002E-2</v>
      </c>
      <c r="N170" s="110">
        <v>0.24801242032347717</v>
      </c>
      <c r="O170" s="95">
        <v>1.95</v>
      </c>
      <c r="P170" s="110">
        <v>1.9716216000000002E-2</v>
      </c>
      <c r="Q170" s="110">
        <v>3.9427292000000003E-2</v>
      </c>
      <c r="R170" s="134">
        <v>1.9997</v>
      </c>
      <c r="S170" s="174"/>
      <c r="T170" s="112" t="str">
        <f t="shared" si="6"/>
        <v>(10, 15]</v>
      </c>
      <c r="U170" s="110">
        <v>0.119326375</v>
      </c>
      <c r="V170" s="110">
        <v>1.9716216000000002E-2</v>
      </c>
      <c r="W170" s="110">
        <v>6.3492063492063489E-2</v>
      </c>
      <c r="X170" s="110">
        <v>9.3836278938362785E-2</v>
      </c>
    </row>
    <row r="171" spans="1:24">
      <c r="A171" s="109">
        <v>15</v>
      </c>
      <c r="B171" s="109">
        <v>20</v>
      </c>
      <c r="C171" s="145">
        <v>3259</v>
      </c>
      <c r="D171" s="145">
        <v>5704375</v>
      </c>
      <c r="E171" s="110">
        <v>8.6035301136753624E-3</v>
      </c>
      <c r="F171" s="144">
        <v>17.503451979134706</v>
      </c>
      <c r="G171" s="171"/>
      <c r="H171" s="112" t="str">
        <f t="shared" si="5"/>
        <v>(15, 20]</v>
      </c>
      <c r="I171" s="113">
        <v>7.42</v>
      </c>
      <c r="J171" s="110">
        <v>6.3838193443471192E-2</v>
      </c>
      <c r="K171" s="110">
        <v>8.1349051900496239E-2</v>
      </c>
      <c r="L171" s="135" cm="1">
        <f t="array" ref="L171:L222">INT(K171:K222*$B$2)</f>
        <v>81349051</v>
      </c>
      <c r="M171" s="110">
        <v>8.1349051000000006E-2</v>
      </c>
      <c r="N171" s="110">
        <v>1.4238892077266803</v>
      </c>
      <c r="O171" s="95">
        <v>7.79</v>
      </c>
      <c r="P171" s="110">
        <v>8.1349051000000006E-2</v>
      </c>
      <c r="Q171" s="110">
        <v>8.7604846E-2</v>
      </c>
      <c r="R171" s="134">
        <v>1.0769</v>
      </c>
      <c r="S171" s="174"/>
      <c r="T171" s="112" t="str">
        <f t="shared" si="6"/>
        <v>(15, 20]</v>
      </c>
      <c r="U171" s="110">
        <v>9.0183578E-2</v>
      </c>
      <c r="V171" s="110">
        <v>8.1349051000000006E-2</v>
      </c>
      <c r="W171" s="110">
        <v>4.3650793650793648E-2</v>
      </c>
      <c r="X171" s="110">
        <v>8.1863957818639574E-2</v>
      </c>
    </row>
    <row r="172" spans="1:24">
      <c r="A172" s="109">
        <v>20</v>
      </c>
      <c r="B172" s="109">
        <v>25</v>
      </c>
      <c r="C172" s="145">
        <v>3264</v>
      </c>
      <c r="D172" s="145">
        <v>7354580</v>
      </c>
      <c r="E172" s="110">
        <v>8.6167297609807871E-3</v>
      </c>
      <c r="F172" s="144">
        <v>22.532414215686277</v>
      </c>
      <c r="G172" s="171"/>
      <c r="H172" s="112" t="str">
        <f t="shared" si="5"/>
        <v>(20, 25]</v>
      </c>
      <c r="I172" s="113">
        <v>6.56</v>
      </c>
      <c r="J172" s="110">
        <v>5.6525747232033963E-2</v>
      </c>
      <c r="K172" s="110">
        <v>7.2030796882823406E-2</v>
      </c>
      <c r="L172" s="135">
        <v>72030796</v>
      </c>
      <c r="M172" s="110">
        <v>7.2030795999999994E-2</v>
      </c>
      <c r="N172" s="110">
        <v>1.6230277317575981</v>
      </c>
      <c r="O172" s="95">
        <v>6.89</v>
      </c>
      <c r="P172" s="110">
        <v>7.2030795999999994E-2</v>
      </c>
      <c r="Q172" s="110">
        <v>7.7509148E-2</v>
      </c>
      <c r="R172" s="134">
        <v>1.0761000000000001</v>
      </c>
      <c r="S172" s="174"/>
      <c r="T172" s="112" t="str">
        <f t="shared" si="6"/>
        <v>(20, 25]</v>
      </c>
      <c r="U172" s="110">
        <v>6.8964999999999999E-2</v>
      </c>
      <c r="V172" s="110">
        <v>7.2030795999999994E-2</v>
      </c>
      <c r="W172" s="110">
        <v>5.1587301587301584E-2</v>
      </c>
      <c r="X172" s="110">
        <v>7.2439909724399093E-2</v>
      </c>
    </row>
    <row r="173" spans="1:24">
      <c r="A173" s="109">
        <v>25</v>
      </c>
      <c r="B173" s="109">
        <v>30</v>
      </c>
      <c r="C173" s="145">
        <v>3263</v>
      </c>
      <c r="D173" s="145">
        <v>8983480</v>
      </c>
      <c r="E173" s="110">
        <v>8.6140898315197022E-3</v>
      </c>
      <c r="F173" s="144">
        <v>27.53135151700889</v>
      </c>
      <c r="G173" s="171"/>
      <c r="H173" s="112" t="str">
        <f t="shared" si="5"/>
        <v>(25, 30]</v>
      </c>
      <c r="I173" s="113">
        <v>5.47</v>
      </c>
      <c r="J173" s="110">
        <v>4.7119071378412772E-2</v>
      </c>
      <c r="K173" s="110">
        <v>6.0043863654442156E-2</v>
      </c>
      <c r="L173" s="135">
        <v>60043863</v>
      </c>
      <c r="M173" s="110">
        <v>6.0043863000000003E-2</v>
      </c>
      <c r="N173" s="110">
        <v>1.653088698692124</v>
      </c>
      <c r="O173" s="95">
        <v>5.74</v>
      </c>
      <c r="P173" s="110">
        <v>6.0043863000000003E-2</v>
      </c>
      <c r="Q173" s="110">
        <v>6.4678658999999999E-2</v>
      </c>
      <c r="R173" s="134">
        <v>1.0771999999999999</v>
      </c>
      <c r="S173" s="174"/>
      <c r="T173" s="112" t="str">
        <f t="shared" si="6"/>
        <v>(25, 30]</v>
      </c>
      <c r="U173" s="110">
        <v>5.7676492000000003E-2</v>
      </c>
      <c r="V173" s="110">
        <v>6.0043863000000003E-2</v>
      </c>
      <c r="W173" s="110">
        <v>5.5555555555555552E-2</v>
      </c>
      <c r="X173" s="110">
        <v>6.0502447605024476E-2</v>
      </c>
    </row>
    <row r="174" spans="1:24">
      <c r="A174" s="109">
        <v>30</v>
      </c>
      <c r="B174" s="109">
        <v>35</v>
      </c>
      <c r="C174" s="145">
        <v>3326</v>
      </c>
      <c r="D174" s="145">
        <v>10800495</v>
      </c>
      <c r="E174" s="110">
        <v>8.7804053875680434E-3</v>
      </c>
      <c r="F174" s="144">
        <v>32.472925435959112</v>
      </c>
      <c r="G174" s="171"/>
      <c r="H174" s="112" t="str">
        <f t="shared" si="5"/>
        <v>(30, 35]</v>
      </c>
      <c r="I174" s="113">
        <v>4.78</v>
      </c>
      <c r="J174" s="110">
        <v>4.1970337752575249E-2</v>
      </c>
      <c r="K174" s="110">
        <v>5.3482829007981271E-2</v>
      </c>
      <c r="L174" s="135">
        <v>53482829</v>
      </c>
      <c r="M174" s="110">
        <v>5.3482829000000003E-2</v>
      </c>
      <c r="N174" s="110">
        <v>1.7367439182211517</v>
      </c>
      <c r="O174" s="95">
        <v>5.0199999999999996</v>
      </c>
      <c r="P174" s="110">
        <v>5.3482829000000003E-2</v>
      </c>
      <c r="Q174" s="110">
        <v>5.7569112999999998E-2</v>
      </c>
      <c r="R174" s="134">
        <v>1.0764</v>
      </c>
      <c r="S174" s="174"/>
      <c r="T174" s="112" t="str">
        <f t="shared" si="6"/>
        <v>(30, 35]</v>
      </c>
      <c r="U174" s="110">
        <v>4.8132486000000002E-2</v>
      </c>
      <c r="V174" s="110">
        <v>5.3482829000000003E-2</v>
      </c>
      <c r="W174" s="110">
        <v>3.968253968253968E-2</v>
      </c>
      <c r="X174" s="110">
        <v>5.3853647538536477E-2</v>
      </c>
    </row>
    <row r="175" spans="1:24">
      <c r="A175" s="109">
        <v>35</v>
      </c>
      <c r="B175" s="109">
        <v>40</v>
      </c>
      <c r="C175" s="145">
        <v>3241</v>
      </c>
      <c r="D175" s="145">
        <v>12173430</v>
      </c>
      <c r="E175" s="110">
        <v>8.5560113833758368E-3</v>
      </c>
      <c r="F175" s="144">
        <v>37.560721999382906</v>
      </c>
      <c r="G175" s="170"/>
      <c r="H175" s="112" t="str">
        <f t="shared" si="5"/>
        <v>(35, 40]</v>
      </c>
      <c r="I175" s="113">
        <v>4.45</v>
      </c>
      <c r="J175" s="110">
        <v>3.8074250656022476E-2</v>
      </c>
      <c r="K175" s="110">
        <v>4.851804265783214E-2</v>
      </c>
      <c r="L175" s="135">
        <v>48518042</v>
      </c>
      <c r="M175" s="110">
        <v>4.8518041999999997E-2</v>
      </c>
      <c r="N175" s="110">
        <v>1.8223726875163837</v>
      </c>
      <c r="O175" s="95">
        <v>4.67</v>
      </c>
      <c r="P175" s="110">
        <v>4.8518041999999997E-2</v>
      </c>
      <c r="Q175" s="110">
        <v>5.2162777E-2</v>
      </c>
      <c r="R175" s="134">
        <v>1.0750999999999999</v>
      </c>
      <c r="S175" s="174"/>
      <c r="T175" s="112" t="str">
        <f t="shared" si="6"/>
        <v>(35, 40]</v>
      </c>
      <c r="U175" s="110">
        <v>4.4359677E-2</v>
      </c>
      <c r="V175" s="110">
        <v>4.8518041999999997E-2</v>
      </c>
      <c r="W175" s="110">
        <v>5.5555555555555552E-2</v>
      </c>
      <c r="X175" s="110">
        <v>4.8777538487775385E-2</v>
      </c>
    </row>
    <row r="176" spans="1:24">
      <c r="A176" s="109">
        <v>40</v>
      </c>
      <c r="B176" s="109">
        <v>45</v>
      </c>
      <c r="C176" s="145">
        <v>3205</v>
      </c>
      <c r="D176" s="145">
        <v>13634985</v>
      </c>
      <c r="E176" s="110">
        <v>8.4609739227767839E-3</v>
      </c>
      <c r="F176" s="144">
        <v>42.542854914196568</v>
      </c>
      <c r="G176" s="170"/>
      <c r="H176" s="112" t="str">
        <f t="shared" si="5"/>
        <v>(40, 45]</v>
      </c>
      <c r="I176" s="113">
        <v>3.67</v>
      </c>
      <c r="J176" s="110">
        <v>3.1051774296590798E-2</v>
      </c>
      <c r="K176" s="110">
        <v>3.9569296413324496E-2</v>
      </c>
      <c r="L176" s="135">
        <v>39569296</v>
      </c>
      <c r="M176" s="110">
        <v>3.9569295999999997E-2</v>
      </c>
      <c r="N176" s="110">
        <v>1.6833908187848985</v>
      </c>
      <c r="O176" s="95">
        <v>3.85</v>
      </c>
      <c r="P176" s="110">
        <v>3.9569295999999997E-2</v>
      </c>
      <c r="Q176" s="110">
        <v>4.2624152999999998E-2</v>
      </c>
      <c r="R176" s="134">
        <v>1.0771999999999999</v>
      </c>
      <c r="S176" s="174"/>
      <c r="T176" s="112" t="str">
        <f t="shared" si="6"/>
        <v>(40, 45]</v>
      </c>
      <c r="U176" s="110">
        <v>4.0596592000000001E-2</v>
      </c>
      <c r="V176" s="110">
        <v>3.9569295999999997E-2</v>
      </c>
      <c r="W176" s="110">
        <v>3.1746031746031744E-2</v>
      </c>
      <c r="X176" s="110">
        <v>3.9837827398378274E-2</v>
      </c>
    </row>
    <row r="177" spans="1:24">
      <c r="A177" s="109">
        <v>45</v>
      </c>
      <c r="B177" s="109">
        <v>50</v>
      </c>
      <c r="C177" s="145">
        <v>3320</v>
      </c>
      <c r="D177" s="145">
        <v>15777005</v>
      </c>
      <c r="E177" s="110">
        <v>8.7645658108015355E-3</v>
      </c>
      <c r="F177" s="144">
        <v>47.521099397590362</v>
      </c>
      <c r="G177" s="170"/>
      <c r="H177" s="112" t="str">
        <f t="shared" si="5"/>
        <v>(45, 50]</v>
      </c>
      <c r="I177" s="113">
        <v>3.51</v>
      </c>
      <c r="J177" s="110">
        <v>3.0763625995913389E-2</v>
      </c>
      <c r="K177" s="110">
        <v>3.9202108844215058E-2</v>
      </c>
      <c r="L177" s="135">
        <v>39202108</v>
      </c>
      <c r="M177" s="110">
        <v>3.9202107999999999E-2</v>
      </c>
      <c r="N177" s="110">
        <v>1.8629272708630722</v>
      </c>
      <c r="O177" s="95">
        <v>3.69</v>
      </c>
      <c r="P177" s="110">
        <v>3.9202107999999999E-2</v>
      </c>
      <c r="Q177" s="110">
        <v>4.2184937999999998E-2</v>
      </c>
      <c r="R177" s="134">
        <v>1.0761000000000001</v>
      </c>
      <c r="S177" s="174"/>
      <c r="T177" s="112" t="str">
        <f t="shared" si="6"/>
        <v>(45, 50]</v>
      </c>
      <c r="U177" s="110">
        <v>3.4566807999999997E-2</v>
      </c>
      <c r="V177" s="110">
        <v>3.9202107999999999E-2</v>
      </c>
      <c r="W177" s="110">
        <v>7.5396825396825393E-2</v>
      </c>
      <c r="X177" s="110">
        <v>3.9474207394742077E-2</v>
      </c>
    </row>
    <row r="178" spans="1:24">
      <c r="A178" s="109">
        <v>50</v>
      </c>
      <c r="B178" s="109">
        <v>60</v>
      </c>
      <c r="C178" s="145">
        <v>6277</v>
      </c>
      <c r="D178" s="145">
        <v>34508720</v>
      </c>
      <c r="E178" s="110">
        <v>1.6570837227229289E-2</v>
      </c>
      <c r="F178" s="144">
        <v>54.976453719929907</v>
      </c>
      <c r="G178" s="170"/>
      <c r="H178" s="112" t="str">
        <f t="shared" si="5"/>
        <v>(50, 60]</v>
      </c>
      <c r="I178" s="113">
        <v>4.2889999999999997</v>
      </c>
      <c r="J178" s="110">
        <v>7.1072320867586414E-2</v>
      </c>
      <c r="K178" s="110">
        <v>9.0567505235963214E-2</v>
      </c>
      <c r="L178" s="135">
        <v>90567505</v>
      </c>
      <c r="M178" s="110">
        <v>9.0567505000000006E-2</v>
      </c>
      <c r="N178" s="110">
        <v>4.9790802471620212</v>
      </c>
      <c r="O178" s="95">
        <v>4.5</v>
      </c>
      <c r="P178" s="110">
        <v>9.0567505000000006E-2</v>
      </c>
      <c r="Q178" s="110">
        <v>7.1072783E-2</v>
      </c>
      <c r="R178" s="134">
        <v>0.78469999999999995</v>
      </c>
      <c r="S178" s="174"/>
      <c r="T178" s="112" t="str">
        <f t="shared" si="6"/>
        <v>(50, 60]</v>
      </c>
      <c r="U178" s="110">
        <v>7.1171753000000004E-2</v>
      </c>
      <c r="V178" s="110">
        <v>9.0567505000000006E-2</v>
      </c>
      <c r="W178" s="110">
        <v>7.1428571428571425E-2</v>
      </c>
      <c r="X178" s="110">
        <v>6.6493725664937262E-2</v>
      </c>
    </row>
    <row r="179" spans="1:24">
      <c r="A179" s="109">
        <v>60</v>
      </c>
      <c r="B179" s="109">
        <v>70</v>
      </c>
      <c r="C179" s="145">
        <v>6148</v>
      </c>
      <c r="D179" s="145">
        <v>39960920</v>
      </c>
      <c r="E179" s="110">
        <v>1.623028632674935E-2</v>
      </c>
      <c r="F179" s="144">
        <v>64.998243331164602</v>
      </c>
      <c r="G179" s="170"/>
      <c r="H179" s="112" t="str">
        <f t="shared" si="5"/>
        <v>(60, 70]</v>
      </c>
      <c r="I179" s="113">
        <v>3.6793999999999998</v>
      </c>
      <c r="J179" s="110">
        <v>5.9717715510641554E-2</v>
      </c>
      <c r="K179" s="110">
        <v>7.6098324160065664E-2</v>
      </c>
      <c r="L179" s="135">
        <v>76098324</v>
      </c>
      <c r="M179" s="110">
        <v>7.6098323999999995E-2</v>
      </c>
      <c r="N179" s="110">
        <v>4.946257380445803</v>
      </c>
      <c r="O179" s="95">
        <v>3.86</v>
      </c>
      <c r="P179" s="110">
        <v>7.6098323999999995E-2</v>
      </c>
      <c r="Q179" s="110">
        <v>5.9717156E-2</v>
      </c>
      <c r="R179" s="134">
        <v>0.78469999999999995</v>
      </c>
      <c r="S179" s="174"/>
      <c r="T179" s="112" t="str">
        <f t="shared" si="6"/>
        <v>(60, 70]</v>
      </c>
      <c r="U179" s="110">
        <v>5.9695448999999998E-2</v>
      </c>
      <c r="V179" s="110">
        <v>7.6098323999999995E-2</v>
      </c>
      <c r="W179" s="110">
        <v>3.968253968253968E-2</v>
      </c>
      <c r="X179" s="110">
        <v>5.5811324558113246E-2</v>
      </c>
    </row>
    <row r="180" spans="1:24">
      <c r="A180" s="109">
        <v>70</v>
      </c>
      <c r="B180" s="109">
        <v>80</v>
      </c>
      <c r="C180" s="145">
        <v>5898</v>
      </c>
      <c r="D180" s="145">
        <v>44213710</v>
      </c>
      <c r="E180" s="110">
        <v>1.5570303961478149E-2</v>
      </c>
      <c r="F180" s="144">
        <v>74.9639030179722</v>
      </c>
      <c r="G180" s="170"/>
      <c r="H180" s="112" t="str">
        <f t="shared" si="5"/>
        <v>(70, 80]</v>
      </c>
      <c r="I180" s="113">
        <v>3.2622</v>
      </c>
      <c r="J180" s="110">
        <v>5.079344558313402E-2</v>
      </c>
      <c r="K180" s="110">
        <v>6.4726121120678201E-2</v>
      </c>
      <c r="L180" s="135">
        <v>64726121</v>
      </c>
      <c r="M180" s="110">
        <v>6.4726120999999998E-2</v>
      </c>
      <c r="N180" s="110">
        <v>4.8521226573735339</v>
      </c>
      <c r="O180" s="95">
        <v>3.43</v>
      </c>
      <c r="P180" s="110">
        <v>6.4726120999999998E-2</v>
      </c>
      <c r="Q180" s="110">
        <v>5.0793883999999997E-2</v>
      </c>
      <c r="R180" s="134">
        <v>0.78480000000000005</v>
      </c>
      <c r="S180" s="174"/>
      <c r="T180" s="112" t="str">
        <f t="shared" si="6"/>
        <v>(70, 80]</v>
      </c>
      <c r="U180" s="110">
        <v>5.0786959E-2</v>
      </c>
      <c r="V180" s="110">
        <v>6.4726120999999998E-2</v>
      </c>
      <c r="W180" s="110">
        <v>3.968253968253968E-2</v>
      </c>
      <c r="X180" s="110">
        <v>4.7531103475311032E-2</v>
      </c>
    </row>
    <row r="181" spans="1:24">
      <c r="A181" s="109">
        <v>80</v>
      </c>
      <c r="B181" s="109">
        <v>90</v>
      </c>
      <c r="C181" s="145">
        <v>5688</v>
      </c>
      <c r="D181" s="145">
        <v>48339005</v>
      </c>
      <c r="E181" s="110">
        <v>1.5015918774650342E-2</v>
      </c>
      <c r="F181" s="144">
        <v>84.984186005625872</v>
      </c>
      <c r="G181" s="170"/>
      <c r="H181" s="112" t="str">
        <f t="shared" si="5"/>
        <v>(80, 90]</v>
      </c>
      <c r="I181" s="113">
        <v>2.8344</v>
      </c>
      <c r="J181" s="110">
        <v>4.2561120174868926E-2</v>
      </c>
      <c r="K181" s="110">
        <v>5.4235663437351929E-2</v>
      </c>
      <c r="L181" s="135">
        <v>54235663</v>
      </c>
      <c r="M181" s="110">
        <v>5.4235663000000003E-2</v>
      </c>
      <c r="N181" s="110">
        <v>4.6091736725304413</v>
      </c>
      <c r="O181" s="95">
        <v>2.98</v>
      </c>
      <c r="P181" s="110">
        <v>5.4235663000000003E-2</v>
      </c>
      <c r="Q181" s="110">
        <v>4.2561044999999999E-2</v>
      </c>
      <c r="R181" s="134">
        <v>0.78469999999999995</v>
      </c>
      <c r="S181" s="174"/>
      <c r="T181" s="112" t="str">
        <f t="shared" si="6"/>
        <v>(80, 90]</v>
      </c>
      <c r="U181" s="110">
        <v>4.4401136000000001E-2</v>
      </c>
      <c r="V181" s="110">
        <v>5.4235663000000003E-2</v>
      </c>
      <c r="W181" s="110">
        <v>2.3809523809523808E-2</v>
      </c>
      <c r="X181" s="110">
        <v>3.9823511398235117E-2</v>
      </c>
    </row>
    <row r="182" spans="1:24">
      <c r="A182" s="109">
        <v>90</v>
      </c>
      <c r="B182" s="109">
        <v>100</v>
      </c>
      <c r="C182" s="145">
        <v>5379</v>
      </c>
      <c r="D182" s="145">
        <v>51105150</v>
      </c>
      <c r="E182" s="110">
        <v>1.4200180571175138E-2</v>
      </c>
      <c r="F182" s="144">
        <v>95.008644729503629</v>
      </c>
      <c r="G182" s="170"/>
      <c r="H182" s="112" t="str">
        <f t="shared" si="5"/>
        <v>(90, 100]</v>
      </c>
      <c r="I182" s="113">
        <v>2.5455999999999999</v>
      </c>
      <c r="J182" s="110">
        <v>3.614797966198343E-2</v>
      </c>
      <c r="K182" s="110">
        <v>4.6063394262945138E-2</v>
      </c>
      <c r="L182" s="135">
        <v>46063394</v>
      </c>
      <c r="M182" s="110">
        <v>4.6063394000000001E-2</v>
      </c>
      <c r="N182" s="110">
        <v>4.376420635581149</v>
      </c>
      <c r="O182" s="95">
        <v>2.67</v>
      </c>
      <c r="P182" s="110">
        <v>4.6063394000000001E-2</v>
      </c>
      <c r="Q182" s="110">
        <v>3.6148087000000002E-2</v>
      </c>
      <c r="R182" s="134">
        <v>0.78469999999999995</v>
      </c>
      <c r="S182" s="174"/>
      <c r="T182" s="112" t="str">
        <f t="shared" si="6"/>
        <v>(90, 100]</v>
      </c>
      <c r="U182" s="110">
        <v>3.9359753999999997E-2</v>
      </c>
      <c r="V182" s="110">
        <v>4.6063394000000001E-2</v>
      </c>
      <c r="W182" s="110">
        <v>3.5714285714285712E-2</v>
      </c>
      <c r="X182" s="110">
        <v>3.3762229337622296E-2</v>
      </c>
    </row>
    <row r="183" spans="1:24">
      <c r="A183" s="109">
        <v>100</v>
      </c>
      <c r="B183" s="109">
        <v>120</v>
      </c>
      <c r="C183" s="145">
        <v>10388</v>
      </c>
      <c r="D183" s="145">
        <v>114099530</v>
      </c>
      <c r="E183" s="110">
        <v>2.7423587241748901E-2</v>
      </c>
      <c r="F183" s="144">
        <v>109.83782248748555</v>
      </c>
      <c r="G183" s="170"/>
      <c r="H183" s="112" t="str">
        <f t="shared" si="5"/>
        <v>(100, 120]</v>
      </c>
      <c r="I183" s="113">
        <v>2.13</v>
      </c>
      <c r="J183" s="110">
        <v>5.841224082492516E-2</v>
      </c>
      <c r="K183" s="110">
        <v>7.4434756909260449E-2</v>
      </c>
      <c r="L183" s="135">
        <v>74434756</v>
      </c>
      <c r="M183" s="110">
        <v>7.4434756000000005E-2</v>
      </c>
      <c r="N183" s="110">
        <v>8.1757515164273009</v>
      </c>
      <c r="O183" s="95">
        <v>2.2400000000000002</v>
      </c>
      <c r="P183" s="110">
        <v>7.4434756000000005E-2</v>
      </c>
      <c r="Q183" s="110">
        <v>5.5730426E-2</v>
      </c>
      <c r="R183" s="134">
        <v>0.74870000000000003</v>
      </c>
      <c r="S183" s="174"/>
      <c r="T183" s="112" t="str">
        <f t="shared" si="6"/>
        <v>(100, 120]</v>
      </c>
      <c r="U183" s="110">
        <v>3.4226797000000003E-2</v>
      </c>
      <c r="V183" s="110">
        <v>7.4434756000000005E-2</v>
      </c>
      <c r="W183" s="110">
        <v>5.9523809523809521E-2</v>
      </c>
      <c r="X183" s="110">
        <v>5.2066327520663272E-2</v>
      </c>
    </row>
    <row r="184" spans="1:24">
      <c r="A184" s="109">
        <v>120</v>
      </c>
      <c r="B184" s="109">
        <v>140</v>
      </c>
      <c r="C184" s="145">
        <v>9735</v>
      </c>
      <c r="D184" s="145">
        <v>126569110</v>
      </c>
      <c r="E184" s="110">
        <v>2.5699713303660526E-2</v>
      </c>
      <c r="F184" s="144">
        <v>130.01449409347714</v>
      </c>
      <c r="G184" s="170"/>
      <c r="H184" s="112" t="str">
        <f t="shared" si="5"/>
        <v>(120, 140]</v>
      </c>
      <c r="I184" s="113">
        <v>1.1000000000000001</v>
      </c>
      <c r="J184" s="110">
        <v>2.8269684634026581E-2</v>
      </c>
      <c r="K184" s="110">
        <v>3.6024077726141919E-2</v>
      </c>
      <c r="L184" s="135">
        <v>36024077</v>
      </c>
      <c r="M184" s="110">
        <v>3.6024077000000002E-2</v>
      </c>
      <c r="N184" s="110">
        <v>4.6836521463394662</v>
      </c>
      <c r="O184" s="95">
        <v>1.1599999999999999</v>
      </c>
      <c r="P184" s="110">
        <v>3.6024077000000002E-2</v>
      </c>
      <c r="Q184" s="110">
        <v>4.1231965000000002E-2</v>
      </c>
      <c r="R184" s="134">
        <v>1.1446000000000001</v>
      </c>
      <c r="S184" s="174"/>
      <c r="T184" s="112" t="str">
        <f t="shared" si="6"/>
        <v>(120, 140]</v>
      </c>
      <c r="U184" s="110">
        <v>2.9681967E-2</v>
      </c>
      <c r="V184" s="110">
        <v>3.6024077000000002E-2</v>
      </c>
      <c r="W184" s="110">
        <v>3.968253968253968E-2</v>
      </c>
      <c r="X184" s="110">
        <v>3.8549410385494101E-2</v>
      </c>
    </row>
    <row r="185" spans="1:24">
      <c r="A185" s="109">
        <v>140</v>
      </c>
      <c r="B185" s="109">
        <v>160</v>
      </c>
      <c r="C185" s="145">
        <v>8853</v>
      </c>
      <c r="D185" s="145">
        <v>132716855</v>
      </c>
      <c r="E185" s="110">
        <v>2.3371295518983731E-2</v>
      </c>
      <c r="F185" s="144">
        <v>149.91173048684061</v>
      </c>
      <c r="G185" s="170"/>
      <c r="H185" s="112" t="str">
        <f t="shared" si="5"/>
        <v>(140, 160]</v>
      </c>
      <c r="I185" s="113">
        <v>0.89</v>
      </c>
      <c r="J185" s="110">
        <v>2.0800453011895523E-2</v>
      </c>
      <c r="K185" s="110">
        <v>2.6506030956481821E-2</v>
      </c>
      <c r="L185" s="135">
        <v>26506030</v>
      </c>
      <c r="M185" s="110">
        <v>2.650603E-2</v>
      </c>
      <c r="N185" s="110">
        <v>3.973564825636112</v>
      </c>
      <c r="O185" s="95">
        <v>0.93</v>
      </c>
      <c r="P185" s="110">
        <v>2.650603E-2</v>
      </c>
      <c r="Q185" s="110">
        <v>3.0247024000000001E-2</v>
      </c>
      <c r="R185" s="134">
        <v>1.1411</v>
      </c>
      <c r="S185" s="174"/>
      <c r="T185" s="112" t="str">
        <f t="shared" si="6"/>
        <v>(140, 160]</v>
      </c>
      <c r="U185" s="110">
        <v>2.641309E-2</v>
      </c>
      <c r="V185" s="110">
        <v>2.650603E-2</v>
      </c>
      <c r="W185" s="110">
        <v>2.7777777777777776E-2</v>
      </c>
      <c r="X185" s="110">
        <v>2.8302207283022074E-2</v>
      </c>
    </row>
    <row r="186" spans="1:24">
      <c r="A186" s="109">
        <v>160</v>
      </c>
      <c r="B186" s="109">
        <v>180</v>
      </c>
      <c r="C186" s="145">
        <v>8393</v>
      </c>
      <c r="D186" s="145">
        <v>142623530</v>
      </c>
      <c r="E186" s="110">
        <v>2.2156927966884725E-2</v>
      </c>
      <c r="F186" s="144">
        <v>169.93152627189323</v>
      </c>
      <c r="G186" s="170"/>
      <c r="H186" s="112" t="str">
        <f t="shared" si="5"/>
        <v>(160, 180]</v>
      </c>
      <c r="I186" s="113">
        <v>0.69</v>
      </c>
      <c r="J186" s="110">
        <v>1.5288280297150458E-2</v>
      </c>
      <c r="K186" s="110">
        <v>1.9481865639940352E-2</v>
      </c>
      <c r="L186" s="135">
        <v>19481865</v>
      </c>
      <c r="M186" s="110">
        <v>1.9481865000000001E-2</v>
      </c>
      <c r="N186" s="110">
        <v>3.3105830540729775</v>
      </c>
      <c r="O186" s="95">
        <v>0.72</v>
      </c>
      <c r="P186" s="110">
        <v>1.9481865000000001E-2</v>
      </c>
      <c r="Q186" s="110">
        <v>2.2276753E-2</v>
      </c>
      <c r="R186" s="134">
        <v>1.1435</v>
      </c>
      <c r="S186" s="174"/>
      <c r="T186" s="112" t="str">
        <f t="shared" si="6"/>
        <v>(160, 180]</v>
      </c>
      <c r="U186" s="110">
        <v>2.3057619000000001E-2</v>
      </c>
      <c r="V186" s="110">
        <v>1.9481865000000001E-2</v>
      </c>
      <c r="W186" s="110">
        <v>3.1746031746031744E-2</v>
      </c>
      <c r="X186" s="110">
        <v>2.0817941208179411E-2</v>
      </c>
    </row>
    <row r="187" spans="1:24">
      <c r="A187" s="109">
        <v>180</v>
      </c>
      <c r="B187" s="109">
        <v>200</v>
      </c>
      <c r="C187" s="145">
        <v>7947</v>
      </c>
      <c r="D187" s="145">
        <v>150994175</v>
      </c>
      <c r="E187" s="110">
        <v>2.0979519427240904E-2</v>
      </c>
      <c r="F187" s="144">
        <v>190.00147854536303</v>
      </c>
      <c r="G187" s="170"/>
      <c r="H187" s="112" t="str">
        <f t="shared" si="5"/>
        <v>(180, 200]</v>
      </c>
      <c r="I187" s="113">
        <v>0.87</v>
      </c>
      <c r="J187" s="110">
        <v>1.8252181901699586E-2</v>
      </c>
      <c r="K187" s="110">
        <v>2.3258767404397935E-2</v>
      </c>
      <c r="L187" s="135">
        <v>23258767</v>
      </c>
      <c r="M187" s="110">
        <v>2.3258767E-2</v>
      </c>
      <c r="N187" s="110">
        <v>4.4192001191420971</v>
      </c>
      <c r="O187" s="95">
        <v>0.91</v>
      </c>
      <c r="P187" s="110">
        <v>2.3258767E-2</v>
      </c>
      <c r="Q187" s="110">
        <v>2.6254025E-2</v>
      </c>
      <c r="R187" s="134">
        <v>1.1288</v>
      </c>
      <c r="S187" s="174"/>
      <c r="T187" s="112" t="str">
        <f t="shared" si="6"/>
        <v>(180, 200]</v>
      </c>
      <c r="U187" s="110">
        <v>2.1349120999999999E-2</v>
      </c>
      <c r="V187" s="110">
        <v>2.3258767E-2</v>
      </c>
      <c r="W187" s="110">
        <v>1.5873015873015872E-2</v>
      </c>
      <c r="X187" s="110">
        <v>2.4458433244584334E-2</v>
      </c>
    </row>
    <row r="188" spans="1:24">
      <c r="A188" s="109">
        <v>200</v>
      </c>
      <c r="B188" s="109">
        <v>250</v>
      </c>
      <c r="C188" s="145">
        <v>17306</v>
      </c>
      <c r="D188" s="145">
        <v>388278880</v>
      </c>
      <c r="E188" s="110">
        <v>4.5686619253533546E-2</v>
      </c>
      <c r="F188" s="144">
        <v>224.36084594938174</v>
      </c>
      <c r="G188" s="170"/>
      <c r="H188" s="112" t="str">
        <f t="shared" si="5"/>
        <v>(200, 250]</v>
      </c>
      <c r="I188" s="113">
        <v>0.55071999999999999</v>
      </c>
      <c r="J188" s="110">
        <v>2.5160534955305992E-2</v>
      </c>
      <c r="K188" s="110">
        <v>3.2062086245217274E-2</v>
      </c>
      <c r="L188" s="135">
        <v>32062086</v>
      </c>
      <c r="M188" s="110">
        <v>3.2062085999999997E-2</v>
      </c>
      <c r="N188" s="110">
        <v>7.1934767378618281</v>
      </c>
      <c r="O188" s="95">
        <v>0.57999999999999996</v>
      </c>
      <c r="P188" s="110">
        <v>3.2062085999999997E-2</v>
      </c>
      <c r="Q188" s="110">
        <v>3.6057948999999999E-2</v>
      </c>
      <c r="R188" s="134">
        <v>1.1246</v>
      </c>
      <c r="S188" s="174"/>
      <c r="T188" s="112" t="str">
        <f t="shared" si="6"/>
        <v>(200, 250]</v>
      </c>
      <c r="U188" s="110">
        <v>2.8042081E-2</v>
      </c>
      <c r="V188" s="110">
        <v>3.2062085999999997E-2</v>
      </c>
      <c r="W188" s="110">
        <v>4.3650793650793648E-2</v>
      </c>
      <c r="X188" s="110">
        <v>3.3126381331263811E-2</v>
      </c>
    </row>
    <row r="189" spans="1:24">
      <c r="A189" s="109">
        <v>250</v>
      </c>
      <c r="B189" s="109">
        <v>300</v>
      </c>
      <c r="C189" s="145">
        <v>14943</v>
      </c>
      <c r="D189" s="145">
        <v>410224220</v>
      </c>
      <c r="E189" s="110">
        <v>3.9448465936990161E-2</v>
      </c>
      <c r="F189" s="144">
        <v>274.52601217961586</v>
      </c>
      <c r="G189" s="170"/>
      <c r="H189" s="112" t="str">
        <f t="shared" si="5"/>
        <v>(250, 300]</v>
      </c>
      <c r="I189" s="113">
        <v>0.17</v>
      </c>
      <c r="J189" s="110">
        <v>6.7062392092883281E-3</v>
      </c>
      <c r="K189" s="110">
        <v>8.5457650360457171E-3</v>
      </c>
      <c r="L189" s="135">
        <v>8545765</v>
      </c>
      <c r="M189" s="110">
        <v>8.5457650000000003E-3</v>
      </c>
      <c r="N189" s="110">
        <v>2.3460347864741351</v>
      </c>
      <c r="O189" s="95">
        <v>0.18</v>
      </c>
      <c r="P189" s="110">
        <v>8.5457650000000003E-3</v>
      </c>
      <c r="Q189" s="110">
        <v>1.3501890000000001E-2</v>
      </c>
      <c r="R189" s="134">
        <v>1.58</v>
      </c>
      <c r="S189" s="174"/>
      <c r="T189" s="112" t="str">
        <f t="shared" si="6"/>
        <v>(250, 300]</v>
      </c>
      <c r="U189" s="110">
        <v>2.3382384999999999E-2</v>
      </c>
      <c r="V189" s="110">
        <v>8.5457650000000003E-3</v>
      </c>
      <c r="W189" s="110">
        <v>1.1904761904761904E-2</v>
      </c>
      <c r="X189" s="110">
        <v>1.7490249174902491E-2</v>
      </c>
    </row>
    <row r="190" spans="1:24">
      <c r="A190" s="109">
        <v>300</v>
      </c>
      <c r="B190" s="109">
        <v>350</v>
      </c>
      <c r="C190" s="145">
        <v>13044</v>
      </c>
      <c r="D190" s="145">
        <v>423471680</v>
      </c>
      <c r="E190" s="110">
        <v>3.4435239890390129E-2</v>
      </c>
      <c r="F190" s="144">
        <v>324.64863538791781</v>
      </c>
      <c r="G190" s="170"/>
      <c r="H190" s="112" t="str">
        <f t="shared" si="5"/>
        <v>(300, 350]</v>
      </c>
      <c r="I190" s="113">
        <v>0.15</v>
      </c>
      <c r="J190" s="110">
        <v>5.1652859835585188E-3</v>
      </c>
      <c r="K190" s="110">
        <v>6.5821273267935992E-3</v>
      </c>
      <c r="L190" s="135">
        <v>6582127</v>
      </c>
      <c r="M190" s="110">
        <v>6.5821270000000001E-3</v>
      </c>
      <c r="N190" s="110">
        <v>2.1368785484999693</v>
      </c>
      <c r="O190" s="95">
        <v>0.16</v>
      </c>
      <c r="P190" s="110">
        <v>6.5821270000000001E-3</v>
      </c>
      <c r="Q190" s="110">
        <v>1.0681090000000001E-2</v>
      </c>
      <c r="R190" s="134">
        <v>1.6227</v>
      </c>
      <c r="S190" s="174"/>
      <c r="T190" s="112" t="str">
        <f t="shared" si="6"/>
        <v>(300, 350]</v>
      </c>
      <c r="U190" s="110">
        <v>1.1008122E-2</v>
      </c>
      <c r="V190" s="110">
        <v>6.5821270000000001E-3</v>
      </c>
      <c r="W190" s="110">
        <v>3.968253968253968E-3</v>
      </c>
      <c r="X190" s="110">
        <v>1.4174724141747242E-2</v>
      </c>
    </row>
    <row r="191" spans="1:24">
      <c r="A191" s="109">
        <v>350</v>
      </c>
      <c r="B191" s="109">
        <v>400</v>
      </c>
      <c r="C191" s="145">
        <v>11423</v>
      </c>
      <c r="D191" s="145">
        <v>427800650</v>
      </c>
      <c r="E191" s="110">
        <v>3.0155914233971667E-2</v>
      </c>
      <c r="F191" s="144">
        <v>374.50814146896613</v>
      </c>
      <c r="G191" s="170"/>
      <c r="H191" s="112" t="str">
        <f t="shared" si="5"/>
        <v>(350, 400]</v>
      </c>
      <c r="I191" s="113">
        <v>0.15</v>
      </c>
      <c r="J191" s="110">
        <v>4.5233871350957499E-3</v>
      </c>
      <c r="K191" s="110">
        <v>5.764155201929108E-3</v>
      </c>
      <c r="L191" s="135">
        <v>5764155</v>
      </c>
      <c r="M191" s="110">
        <v>5.764155E-3</v>
      </c>
      <c r="N191" s="110">
        <v>2.1587229761890483</v>
      </c>
      <c r="O191" s="95">
        <v>0.16</v>
      </c>
      <c r="P191" s="110">
        <v>5.764155E-3</v>
      </c>
      <c r="Q191" s="110">
        <v>9.3537329999999995E-3</v>
      </c>
      <c r="R191" s="134">
        <v>1.6227</v>
      </c>
      <c r="S191" s="174"/>
      <c r="T191" s="112" t="str">
        <f t="shared" si="6"/>
        <v>(350, 400]</v>
      </c>
      <c r="U191" s="110">
        <v>9.4325559999999999E-3</v>
      </c>
      <c r="V191" s="110">
        <v>5.764155E-3</v>
      </c>
      <c r="W191" s="110">
        <v>7.9365079365079361E-3</v>
      </c>
      <c r="X191" s="110">
        <v>1.2146901121469012E-2</v>
      </c>
    </row>
    <row r="192" spans="1:24">
      <c r="A192" s="109">
        <v>400</v>
      </c>
      <c r="B192" s="109">
        <v>450</v>
      </c>
      <c r="C192" s="145">
        <v>10122</v>
      </c>
      <c r="D192" s="145">
        <v>429781690</v>
      </c>
      <c r="E192" s="110">
        <v>2.6721366005100344E-2</v>
      </c>
      <c r="F192" s="144">
        <v>424.60155107686228</v>
      </c>
      <c r="G192" s="170"/>
      <c r="H192" s="112" t="str">
        <f t="shared" si="5"/>
        <v>(400, 450]</v>
      </c>
      <c r="I192" s="113">
        <v>0.13</v>
      </c>
      <c r="J192" s="110">
        <v>3.4737775806630449E-3</v>
      </c>
      <c r="K192" s="110">
        <v>4.4266370562376714E-3</v>
      </c>
      <c r="L192" s="135">
        <v>4426637</v>
      </c>
      <c r="M192" s="110">
        <v>4.4266369999999998E-3</v>
      </c>
      <c r="N192" s="110">
        <v>1.8795569362542284</v>
      </c>
      <c r="O192" s="95">
        <v>0.14000000000000001</v>
      </c>
      <c r="P192" s="110">
        <v>4.4266369999999998E-3</v>
      </c>
      <c r="Q192" s="110">
        <v>6.8593719999999999E-3</v>
      </c>
      <c r="R192" s="134">
        <v>1.5496000000000001</v>
      </c>
      <c r="S192" s="174"/>
      <c r="T192" s="112" t="str">
        <f t="shared" si="6"/>
        <v>(400, 450]</v>
      </c>
      <c r="U192" s="110">
        <v>3.9268920000000004E-3</v>
      </c>
      <c r="V192" s="110">
        <v>4.4266369999999998E-3</v>
      </c>
      <c r="W192" s="110">
        <v>1.1904761904761904E-2</v>
      </c>
      <c r="X192" s="110">
        <v>8.0168110801681104E-3</v>
      </c>
    </row>
    <row r="193" spans="1:24">
      <c r="A193" s="109">
        <v>450</v>
      </c>
      <c r="B193" s="109">
        <v>500</v>
      </c>
      <c r="C193" s="145">
        <v>8972</v>
      </c>
      <c r="D193" s="145">
        <v>425749625</v>
      </c>
      <c r="E193" s="110">
        <v>2.3685447124852824E-2</v>
      </c>
      <c r="F193" s="144">
        <v>474.53145898350425</v>
      </c>
      <c r="G193" s="170"/>
      <c r="H193" s="112" t="str">
        <f t="shared" si="5"/>
        <v>(450, 500]</v>
      </c>
      <c r="I193" s="113">
        <v>0.09</v>
      </c>
      <c r="J193" s="110">
        <v>2.131690241236754E-3</v>
      </c>
      <c r="K193" s="110">
        <v>2.7164142767245711E-3</v>
      </c>
      <c r="L193" s="135">
        <v>2716414</v>
      </c>
      <c r="M193" s="110">
        <v>2.7164139999999999E-3</v>
      </c>
      <c r="N193" s="110">
        <v>1.2890238986232168</v>
      </c>
      <c r="O193" s="95">
        <v>0.09</v>
      </c>
      <c r="P193" s="110">
        <v>2.7164139999999999E-3</v>
      </c>
      <c r="Q193" s="110">
        <v>4.0533679999999999E-3</v>
      </c>
      <c r="R193" s="134">
        <v>1.4922</v>
      </c>
      <c r="S193" s="174"/>
      <c r="T193" s="112" t="str">
        <f t="shared" si="6"/>
        <v>(450, 500]</v>
      </c>
      <c r="U193" s="110">
        <v>3.4653890000000001E-3</v>
      </c>
      <c r="V193" s="110">
        <v>2.7164139999999999E-3</v>
      </c>
      <c r="W193" s="110">
        <v>7.9365079365079361E-3</v>
      </c>
      <c r="X193" s="110">
        <v>5.2324010523240108E-3</v>
      </c>
    </row>
    <row r="194" spans="1:24">
      <c r="A194" s="109">
        <v>500</v>
      </c>
      <c r="B194" s="109">
        <v>550</v>
      </c>
      <c r="C194" s="145">
        <v>8367</v>
      </c>
      <c r="D194" s="145">
        <v>439027375</v>
      </c>
      <c r="E194" s="110">
        <v>2.208828980089652E-2</v>
      </c>
      <c r="F194" s="144">
        <v>524.71300944185487</v>
      </c>
      <c r="G194" s="170"/>
      <c r="H194" s="112" t="str">
        <f t="shared" si="5"/>
        <v>(500, 550]</v>
      </c>
      <c r="I194" s="113">
        <v>0.05</v>
      </c>
      <c r="J194" s="110">
        <v>1.1044144900448261E-3</v>
      </c>
      <c r="K194" s="110">
        <v>1.4073561111949825E-3</v>
      </c>
      <c r="L194" s="135">
        <v>1407356</v>
      </c>
      <c r="M194" s="110">
        <v>1.407356E-3</v>
      </c>
      <c r="N194" s="110">
        <v>0.73845800211605106</v>
      </c>
      <c r="O194" s="95">
        <v>0.05</v>
      </c>
      <c r="P194" s="110">
        <v>1.407356E-3</v>
      </c>
      <c r="Q194" s="110">
        <v>2.3625249999999999E-3</v>
      </c>
      <c r="R194" s="134">
        <v>1.6787000000000001</v>
      </c>
      <c r="S194" s="174"/>
      <c r="T194" s="112" t="str">
        <f t="shared" si="6"/>
        <v>(500, 550]</v>
      </c>
      <c r="U194" s="110">
        <v>3.0382930000000001E-3</v>
      </c>
      <c r="V194" s="110">
        <v>1.407356E-3</v>
      </c>
      <c r="W194" s="110">
        <v>0</v>
      </c>
      <c r="X194" s="110">
        <v>3.1279880312798801E-3</v>
      </c>
    </row>
    <row r="195" spans="1:24">
      <c r="A195" s="109">
        <v>550</v>
      </c>
      <c r="B195" s="109">
        <v>600</v>
      </c>
      <c r="C195" s="145">
        <v>7375</v>
      </c>
      <c r="D195" s="145">
        <v>423670440</v>
      </c>
      <c r="E195" s="110">
        <v>1.9469479775500398E-2</v>
      </c>
      <c r="F195" s="144">
        <v>574.46839322033895</v>
      </c>
      <c r="G195" s="170"/>
      <c r="H195" s="112" t="str">
        <f t="shared" si="5"/>
        <v>(550, 600]</v>
      </c>
      <c r="I195" s="113">
        <v>0.23</v>
      </c>
      <c r="J195" s="110">
        <v>4.4779803483650914E-3</v>
      </c>
      <c r="K195" s="110">
        <v>5.7062933037277134E-3</v>
      </c>
      <c r="L195" s="135">
        <v>5706293</v>
      </c>
      <c r="M195" s="110">
        <v>5.7062930000000003E-3</v>
      </c>
      <c r="N195" s="110">
        <v>3.2780849709544677</v>
      </c>
      <c r="O195" s="95">
        <v>0.24</v>
      </c>
      <c r="P195" s="110">
        <v>5.7062930000000003E-3</v>
      </c>
      <c r="Q195" s="110">
        <v>9.3709009999999992E-3</v>
      </c>
      <c r="R195" s="134">
        <v>1.6422000000000001</v>
      </c>
      <c r="S195" s="174"/>
      <c r="T195" s="112" t="str">
        <f t="shared" si="6"/>
        <v>(550, 600]</v>
      </c>
      <c r="U195" s="110">
        <v>2.6732790000000002E-3</v>
      </c>
      <c r="V195" s="110">
        <v>5.7062930000000003E-3</v>
      </c>
      <c r="W195" s="110">
        <v>7.9365079365079361E-3</v>
      </c>
      <c r="X195" s="110">
        <v>2.4837800248378003E-3</v>
      </c>
    </row>
    <row r="196" spans="1:24">
      <c r="A196" s="109">
        <v>600</v>
      </c>
      <c r="B196" s="109">
        <v>650</v>
      </c>
      <c r="C196" s="145">
        <v>6814</v>
      </c>
      <c r="D196" s="145">
        <v>425743675</v>
      </c>
      <c r="E196" s="110">
        <v>1.7988479347831828E-2</v>
      </c>
      <c r="F196" s="144">
        <v>624.80727179336657</v>
      </c>
      <c r="G196" s="170"/>
      <c r="H196" s="112" t="str">
        <f t="shared" si="5"/>
        <v>(600, 650]</v>
      </c>
      <c r="I196" s="113">
        <v>0.05</v>
      </c>
      <c r="J196" s="110">
        <v>8.9942396739159142E-4</v>
      </c>
      <c r="K196" s="110">
        <v>1.1461365533264743E-3</v>
      </c>
      <c r="L196" s="135">
        <v>1146136</v>
      </c>
      <c r="M196" s="110">
        <v>1.1461360000000001E-3</v>
      </c>
      <c r="N196" s="110">
        <v>0.71611410726416203</v>
      </c>
      <c r="O196" s="95">
        <v>0.05</v>
      </c>
      <c r="P196" s="110">
        <v>1.1461360000000001E-3</v>
      </c>
      <c r="Q196" s="110">
        <v>2.1164180000000001E-3</v>
      </c>
      <c r="R196" s="134">
        <v>1.8466</v>
      </c>
      <c r="S196" s="174"/>
      <c r="T196" s="112" t="str">
        <f t="shared" si="6"/>
        <v>(600, 650]</v>
      </c>
      <c r="U196" s="110">
        <v>2.5319100000000001E-3</v>
      </c>
      <c r="V196" s="110">
        <v>1.1461360000000001E-3</v>
      </c>
      <c r="W196" s="110">
        <v>0</v>
      </c>
      <c r="X196" s="110">
        <v>1.9344810193448101E-3</v>
      </c>
    </row>
    <row r="197" spans="1:24">
      <c r="A197" s="109">
        <v>650</v>
      </c>
      <c r="B197" s="109">
        <v>700</v>
      </c>
      <c r="C197" s="145">
        <v>6280</v>
      </c>
      <c r="D197" s="145">
        <v>423717865</v>
      </c>
      <c r="E197" s="110">
        <v>1.6578757015612542E-2</v>
      </c>
      <c r="F197" s="144">
        <v>674.70997611464963</v>
      </c>
      <c r="G197" s="170"/>
      <c r="H197" s="112" t="str">
        <f t="shared" si="5"/>
        <v>(650, 700]</v>
      </c>
      <c r="I197" s="113">
        <v>0.05</v>
      </c>
      <c r="J197" s="110">
        <v>8.2893785078062712E-4</v>
      </c>
      <c r="K197" s="110">
        <v>1.0563160485603548E-3</v>
      </c>
      <c r="L197" s="135">
        <v>1056316</v>
      </c>
      <c r="M197" s="110">
        <v>1.0563160000000001E-3</v>
      </c>
      <c r="N197" s="110">
        <v>0.71270694312952232</v>
      </c>
      <c r="O197" s="95">
        <v>0.05</v>
      </c>
      <c r="P197" s="110">
        <v>1.0563160000000001E-3</v>
      </c>
      <c r="Q197" s="110">
        <v>1.4185879999999999E-3</v>
      </c>
      <c r="R197" s="134">
        <v>1.343</v>
      </c>
      <c r="S197" s="174"/>
      <c r="T197" s="112" t="str">
        <f t="shared" si="6"/>
        <v>(650, 700]</v>
      </c>
      <c r="U197" s="110">
        <v>2.3710950000000001E-3</v>
      </c>
      <c r="V197" s="110">
        <v>1.0563160000000001E-3</v>
      </c>
      <c r="W197" s="110">
        <v>0</v>
      </c>
      <c r="X197" s="110">
        <v>1.4038810140388101E-3</v>
      </c>
    </row>
    <row r="198" spans="1:24">
      <c r="A198" s="109">
        <v>700</v>
      </c>
      <c r="B198" s="109">
        <v>750</v>
      </c>
      <c r="C198" s="145">
        <v>5813</v>
      </c>
      <c r="D198" s="145">
        <v>421221005</v>
      </c>
      <c r="E198" s="110">
        <v>1.5345909957285941E-2</v>
      </c>
      <c r="F198" s="144">
        <v>724.6189661104421</v>
      </c>
      <c r="G198" s="170"/>
      <c r="H198" s="112" t="str">
        <f t="shared" si="5"/>
        <v>(700, 750]</v>
      </c>
      <c r="I198" s="113">
        <v>0.02</v>
      </c>
      <c r="J198" s="110">
        <v>3.0691819914571884E-4</v>
      </c>
      <c r="K198" s="110">
        <v>3.9110606307524479E-4</v>
      </c>
      <c r="L198" s="135">
        <v>391106</v>
      </c>
      <c r="M198" s="110">
        <v>3.9110600000000001E-4</v>
      </c>
      <c r="N198" s="110">
        <v>0.28340282535959055</v>
      </c>
      <c r="O198" s="95">
        <v>0.02</v>
      </c>
      <c r="P198" s="110">
        <v>3.9110600000000001E-4</v>
      </c>
      <c r="Q198" s="110">
        <v>3.2827399999999998E-4</v>
      </c>
      <c r="R198" s="134">
        <v>0.83930000000000005</v>
      </c>
      <c r="S198" s="174"/>
      <c r="T198" s="112" t="str">
        <f t="shared" si="6"/>
        <v>(700, 750]</v>
      </c>
      <c r="U198" s="110">
        <v>7.4397199999999997E-4</v>
      </c>
      <c r="V198" s="110">
        <v>3.9110600000000001E-4</v>
      </c>
      <c r="W198" s="110">
        <v>0</v>
      </c>
      <c r="X198" s="110">
        <v>0</v>
      </c>
    </row>
    <row r="199" spans="1:24">
      <c r="A199" s="109">
        <v>750</v>
      </c>
      <c r="B199" s="109">
        <v>800</v>
      </c>
      <c r="C199" s="145">
        <v>5215</v>
      </c>
      <c r="D199" s="145">
        <v>404065895</v>
      </c>
      <c r="E199" s="110">
        <v>1.3767232139557231E-2</v>
      </c>
      <c r="F199" s="144">
        <v>774.81475551294341</v>
      </c>
      <c r="G199" s="170"/>
      <c r="H199" s="112" t="str">
        <f t="shared" si="5"/>
        <v>(750, 800]</v>
      </c>
      <c r="I199" s="113">
        <v>0.02</v>
      </c>
      <c r="J199" s="110">
        <v>2.7534464279114465E-4</v>
      </c>
      <c r="K199" s="110">
        <v>3.5087185944218164E-4</v>
      </c>
      <c r="L199" s="135">
        <v>350871</v>
      </c>
      <c r="M199" s="110">
        <v>3.50871E-4</v>
      </c>
      <c r="N199" s="110">
        <v>0.27186002808158194</v>
      </c>
      <c r="O199" s="95">
        <v>0.02</v>
      </c>
      <c r="P199" s="110">
        <v>3.50871E-4</v>
      </c>
      <c r="Q199" s="110">
        <v>2.94503E-4</v>
      </c>
      <c r="R199" s="134">
        <v>0.83930000000000005</v>
      </c>
      <c r="S199" s="174"/>
      <c r="T199" s="112" t="str">
        <f t="shared" si="6"/>
        <v>(750, 800]</v>
      </c>
      <c r="U199" s="110">
        <v>7.0256599999999995E-4</v>
      </c>
      <c r="V199" s="110">
        <v>3.50871E-4</v>
      </c>
      <c r="W199" s="110">
        <v>0</v>
      </c>
      <c r="X199" s="110">
        <v>0</v>
      </c>
    </row>
    <row r="200" spans="1:24">
      <c r="A200" s="109">
        <v>800</v>
      </c>
      <c r="B200" s="109">
        <v>850</v>
      </c>
      <c r="C200" s="145">
        <v>4988</v>
      </c>
      <c r="D200" s="145">
        <v>411220400</v>
      </c>
      <c r="E200" s="110">
        <v>1.3167968151890981E-2</v>
      </c>
      <c r="F200" s="144">
        <v>824.41940657578186</v>
      </c>
      <c r="G200" s="170"/>
      <c r="H200" s="112" t="str">
        <f t="shared" si="5"/>
        <v>(800, 850]</v>
      </c>
      <c r="I200" s="113">
        <v>0.02</v>
      </c>
      <c r="J200" s="110">
        <v>2.6335936303781965E-4</v>
      </c>
      <c r="K200" s="110">
        <v>3.3559900956809242E-4</v>
      </c>
      <c r="L200" s="135">
        <v>335599</v>
      </c>
      <c r="M200" s="110">
        <v>3.3559900000000001E-4</v>
      </c>
      <c r="N200" s="110">
        <v>0.27667432842742584</v>
      </c>
      <c r="O200" s="95">
        <v>0.02</v>
      </c>
      <c r="P200" s="110">
        <v>3.3559900000000001E-4</v>
      </c>
      <c r="Q200" s="110">
        <v>2.8168399999999998E-4</v>
      </c>
      <c r="R200" s="134">
        <v>0.83930000000000005</v>
      </c>
      <c r="S200" s="174"/>
      <c r="T200" s="112" t="str">
        <f t="shared" si="6"/>
        <v>(800, 850]</v>
      </c>
      <c r="U200" s="110">
        <v>6.7451700000000002E-4</v>
      </c>
      <c r="V200" s="110">
        <v>3.3559900000000001E-4</v>
      </c>
      <c r="W200" s="110">
        <v>0</v>
      </c>
      <c r="X200" s="110">
        <v>0</v>
      </c>
    </row>
    <row r="201" spans="1:24">
      <c r="A201" s="109">
        <v>850</v>
      </c>
      <c r="B201" s="109">
        <v>900</v>
      </c>
      <c r="C201" s="145">
        <v>4656</v>
      </c>
      <c r="D201" s="145">
        <v>407400585</v>
      </c>
      <c r="E201" s="110">
        <v>1.2291511570810827E-2</v>
      </c>
      <c r="F201" s="144">
        <v>875.00125644329887</v>
      </c>
      <c r="G201" s="170"/>
      <c r="H201" s="112" t="str">
        <f t="shared" si="5"/>
        <v>(850, 900]</v>
      </c>
      <c r="I201" s="113">
        <v>0.02</v>
      </c>
      <c r="J201" s="110">
        <v>2.4583023141621653E-4</v>
      </c>
      <c r="K201" s="110">
        <v>3.1326162561127465E-4</v>
      </c>
      <c r="L201" s="135">
        <v>313261</v>
      </c>
      <c r="M201" s="110">
        <v>3.1326100000000001E-4</v>
      </c>
      <c r="N201" s="110">
        <v>0.27410376859468427</v>
      </c>
      <c r="O201" s="95">
        <v>0.02</v>
      </c>
      <c r="P201" s="110">
        <v>3.1326100000000001E-4</v>
      </c>
      <c r="Q201" s="110">
        <v>2.62935E-4</v>
      </c>
      <c r="R201" s="134">
        <v>0.83930000000000005</v>
      </c>
      <c r="S201" s="174"/>
      <c r="T201" s="112" t="str">
        <f t="shared" si="6"/>
        <v>(850, 900]</v>
      </c>
      <c r="U201" s="110">
        <v>6.3417900000000001E-4</v>
      </c>
      <c r="V201" s="110">
        <v>3.1326100000000001E-4</v>
      </c>
      <c r="W201" s="110">
        <v>0</v>
      </c>
      <c r="X201" s="110">
        <v>0</v>
      </c>
    </row>
    <row r="202" spans="1:24">
      <c r="A202" s="109">
        <v>900</v>
      </c>
      <c r="B202" s="109">
        <v>950</v>
      </c>
      <c r="C202" s="145">
        <v>4289</v>
      </c>
      <c r="D202" s="145">
        <v>396533580</v>
      </c>
      <c r="E202" s="110">
        <v>1.1322657458592707E-2</v>
      </c>
      <c r="F202" s="144">
        <v>924.53620890650507</v>
      </c>
      <c r="G202" s="170"/>
      <c r="H202" s="112" t="str">
        <f t="shared" si="5"/>
        <v>(900, 950]</v>
      </c>
      <c r="I202" s="113">
        <v>0.02</v>
      </c>
      <c r="J202" s="110">
        <v>2.2645314917185414E-4</v>
      </c>
      <c r="K202" s="110">
        <v>2.8856939696021418E-4</v>
      </c>
      <c r="L202" s="135">
        <v>288569</v>
      </c>
      <c r="M202" s="110">
        <v>2.8856900000000002E-4</v>
      </c>
      <c r="N202" s="110">
        <v>0.2667924892679413</v>
      </c>
      <c r="O202" s="95">
        <v>0.02</v>
      </c>
      <c r="P202" s="110">
        <v>2.8856900000000002E-4</v>
      </c>
      <c r="Q202" s="110">
        <v>2.4221E-4</v>
      </c>
      <c r="R202" s="134">
        <v>0.83930000000000005</v>
      </c>
      <c r="S202" s="174"/>
      <c r="T202" s="112" t="str">
        <f t="shared" si="6"/>
        <v>(900, 950]</v>
      </c>
      <c r="U202" s="110">
        <v>5.9865000000000005E-4</v>
      </c>
      <c r="V202" s="110">
        <v>2.8856900000000002E-4</v>
      </c>
      <c r="W202" s="110">
        <v>0</v>
      </c>
      <c r="X202" s="110">
        <v>0</v>
      </c>
    </row>
    <row r="203" spans="1:24">
      <c r="A203" s="109">
        <v>950</v>
      </c>
      <c r="B203" s="109">
        <v>1000</v>
      </c>
      <c r="C203" s="145">
        <v>3997</v>
      </c>
      <c r="D203" s="145">
        <v>389460995</v>
      </c>
      <c r="E203" s="110">
        <v>1.0551798055955944E-2</v>
      </c>
      <c r="F203" s="144">
        <v>974.38327495621718</v>
      </c>
      <c r="G203" s="170"/>
      <c r="H203" s="112" t="str">
        <f t="shared" si="5"/>
        <v>(950, 1000]</v>
      </c>
      <c r="I203" s="113">
        <v>0.02</v>
      </c>
      <c r="J203" s="110">
        <v>2.1103596111911888E-4</v>
      </c>
      <c r="K203" s="110">
        <v>2.6892326408253108E-4</v>
      </c>
      <c r="L203" s="135">
        <v>268923</v>
      </c>
      <c r="M203" s="110">
        <v>2.6892300000000001E-4</v>
      </c>
      <c r="N203" s="110">
        <v>0.26203407345105079</v>
      </c>
      <c r="O203" s="95">
        <v>0.02</v>
      </c>
      <c r="P203" s="110">
        <v>2.6892300000000001E-4</v>
      </c>
      <c r="Q203" s="110">
        <v>2.2572E-4</v>
      </c>
      <c r="R203" s="134">
        <v>0.83930000000000005</v>
      </c>
      <c r="S203" s="174"/>
      <c r="T203" s="112" t="str">
        <f t="shared" si="6"/>
        <v>(950, 1000]</v>
      </c>
      <c r="U203" s="110">
        <v>5.7086799999999998E-4</v>
      </c>
      <c r="V203" s="110">
        <v>2.6892300000000001E-4</v>
      </c>
      <c r="W203" s="110">
        <v>0</v>
      </c>
      <c r="X203" s="110">
        <v>0</v>
      </c>
    </row>
    <row r="204" spans="1:24">
      <c r="A204" s="109">
        <v>1000</v>
      </c>
      <c r="B204" s="109">
        <v>2000</v>
      </c>
      <c r="C204" s="145">
        <v>49489</v>
      </c>
      <c r="D204" s="145">
        <v>7056107405</v>
      </c>
      <c r="E204" s="110">
        <v>0.13064746909962566</v>
      </c>
      <c r="F204" s="144">
        <v>1425.7930863424197</v>
      </c>
      <c r="G204" s="170"/>
      <c r="H204" s="112" t="str">
        <f t="shared" si="5"/>
        <v>(1000, 2000]</v>
      </c>
      <c r="I204" s="113">
        <v>0.02</v>
      </c>
      <c r="J204" s="110">
        <v>2.6129493819925134E-3</v>
      </c>
      <c r="K204" s="110">
        <v>3.3296831163823828E-3</v>
      </c>
      <c r="L204" s="135">
        <v>3329683</v>
      </c>
      <c r="M204" s="110">
        <v>3.3296829999999999E-3</v>
      </c>
      <c r="N204" s="110">
        <v>4.7474390011118865</v>
      </c>
      <c r="O204" s="95">
        <v>0.02</v>
      </c>
      <c r="P204" s="110">
        <v>3.3296829999999999E-3</v>
      </c>
      <c r="Q204" s="110">
        <v>2.7947660000000002E-3</v>
      </c>
      <c r="R204" s="134">
        <v>0.83930000000000005</v>
      </c>
      <c r="S204" s="174"/>
      <c r="T204" s="112" t="str">
        <f t="shared" si="6"/>
        <v>(1000, 2000]</v>
      </c>
      <c r="U204" s="110">
        <v>2.2525930000000002E-3</v>
      </c>
      <c r="V204" s="110">
        <v>3.3296829999999999E-3</v>
      </c>
      <c r="W204" s="110">
        <v>0</v>
      </c>
      <c r="X204" s="110">
        <v>2.6603730266037302E-3</v>
      </c>
    </row>
    <row r="205" spans="1:24">
      <c r="A205" s="109">
        <v>2000</v>
      </c>
      <c r="B205" s="109">
        <v>3000</v>
      </c>
      <c r="C205" s="145">
        <v>23972</v>
      </c>
      <c r="D205" s="145">
        <v>5879982440</v>
      </c>
      <c r="E205" s="110">
        <v>6.3284389041124822E-2</v>
      </c>
      <c r="F205" s="144">
        <v>2452.8543467378609</v>
      </c>
      <c r="H205" s="112" t="str">
        <f t="shared" si="5"/>
        <v>(2000, 3000]</v>
      </c>
      <c r="I205" s="113">
        <v>0</v>
      </c>
      <c r="J205" s="110">
        <v>0</v>
      </c>
      <c r="K205" s="110">
        <v>0</v>
      </c>
      <c r="L205" s="135">
        <v>0</v>
      </c>
      <c r="M205" s="110">
        <v>0</v>
      </c>
      <c r="N205" s="110">
        <v>0</v>
      </c>
      <c r="O205" s="95">
        <v>0</v>
      </c>
      <c r="P205" s="110">
        <v>0</v>
      </c>
      <c r="Q205" s="110">
        <v>0</v>
      </c>
      <c r="R205" s="134">
        <v>0</v>
      </c>
      <c r="T205" s="112" t="str">
        <f t="shared" si="6"/>
        <v>(2000, 3000]</v>
      </c>
      <c r="U205" s="110">
        <v>0</v>
      </c>
      <c r="V205" s="110">
        <v>0</v>
      </c>
      <c r="W205" s="110">
        <v>0</v>
      </c>
      <c r="X205" s="110">
        <v>0</v>
      </c>
    </row>
    <row r="206" spans="1:24">
      <c r="A206" s="109">
        <v>3000</v>
      </c>
      <c r="B206" s="109">
        <v>4000</v>
      </c>
      <c r="C206" s="145">
        <v>14562</v>
      </c>
      <c r="D206" s="145">
        <v>5046559445</v>
      </c>
      <c r="E206" s="110">
        <v>3.8442652812316853E-2</v>
      </c>
      <c r="F206" s="144">
        <v>3465.5675353660213</v>
      </c>
      <c r="H206" s="112" t="str">
        <f t="shared" si="5"/>
        <v>(3000, 4000]</v>
      </c>
      <c r="I206" s="113">
        <v>0</v>
      </c>
      <c r="J206" s="110">
        <v>0</v>
      </c>
      <c r="K206" s="110">
        <v>0</v>
      </c>
      <c r="L206" s="135">
        <v>0</v>
      </c>
      <c r="M206" s="110">
        <v>0</v>
      </c>
      <c r="N206" s="110">
        <v>0</v>
      </c>
      <c r="O206" s="95">
        <v>0</v>
      </c>
      <c r="P206" s="110">
        <v>0</v>
      </c>
      <c r="Q206" s="110">
        <v>0</v>
      </c>
      <c r="R206" s="134">
        <v>0</v>
      </c>
      <c r="T206" s="112" t="str">
        <f t="shared" si="6"/>
        <v>(3000, 4000]</v>
      </c>
      <c r="U206" s="110">
        <v>0</v>
      </c>
      <c r="V206" s="110">
        <v>0</v>
      </c>
      <c r="W206" s="110">
        <v>0</v>
      </c>
      <c r="X206" s="110">
        <v>0</v>
      </c>
    </row>
    <row r="207" spans="1:24">
      <c r="A207" s="109">
        <v>4000</v>
      </c>
      <c r="B207" s="109">
        <v>5000</v>
      </c>
      <c r="C207" s="145">
        <v>9959</v>
      </c>
      <c r="D207" s="145">
        <v>4450217475</v>
      </c>
      <c r="E207" s="110">
        <v>2.629105750294352E-2</v>
      </c>
      <c r="F207" s="144">
        <v>4468.5384827793951</v>
      </c>
      <c r="H207" s="112" t="str">
        <f t="shared" si="5"/>
        <v>(4000, 5000]</v>
      </c>
      <c r="I207" s="113">
        <v>0</v>
      </c>
      <c r="J207" s="110">
        <v>0</v>
      </c>
      <c r="K207" s="110">
        <v>0</v>
      </c>
      <c r="L207" s="135">
        <v>0</v>
      </c>
      <c r="M207" s="110">
        <v>0</v>
      </c>
      <c r="N207" s="110">
        <v>0</v>
      </c>
      <c r="O207" s="95">
        <v>0</v>
      </c>
      <c r="P207" s="110">
        <v>0</v>
      </c>
      <c r="Q207" s="110">
        <v>0</v>
      </c>
      <c r="R207" s="134">
        <v>0</v>
      </c>
      <c r="T207" s="112" t="str">
        <f t="shared" si="6"/>
        <v>(4000, 5000]</v>
      </c>
      <c r="U207" s="110">
        <v>0</v>
      </c>
      <c r="V207" s="110">
        <v>0</v>
      </c>
      <c r="W207" s="110">
        <v>0</v>
      </c>
      <c r="X207" s="110">
        <v>0</v>
      </c>
    </row>
    <row r="208" spans="1:24">
      <c r="A208" s="109">
        <v>5000</v>
      </c>
      <c r="B208" s="109">
        <v>6000</v>
      </c>
      <c r="C208" s="145">
        <v>7405</v>
      </c>
      <c r="D208" s="145">
        <v>4047673900</v>
      </c>
      <c r="E208" s="110">
        <v>1.9548677659332943E-2</v>
      </c>
      <c r="F208" s="144">
        <v>5466.136259284267</v>
      </c>
      <c r="H208" s="112" t="str">
        <f t="shared" si="5"/>
        <v>(5000, 6000]</v>
      </c>
      <c r="I208" s="113">
        <v>0</v>
      </c>
      <c r="J208" s="110">
        <v>0</v>
      </c>
      <c r="K208" s="110">
        <v>0</v>
      </c>
      <c r="L208" s="135">
        <v>0</v>
      </c>
      <c r="M208" s="110">
        <v>0</v>
      </c>
      <c r="N208" s="110">
        <v>0</v>
      </c>
      <c r="O208" s="95">
        <v>0</v>
      </c>
      <c r="P208" s="110">
        <v>0</v>
      </c>
      <c r="Q208" s="110">
        <v>0</v>
      </c>
      <c r="R208" s="134">
        <v>0</v>
      </c>
      <c r="T208" s="112" t="str">
        <f t="shared" si="6"/>
        <v>(5000, 6000]</v>
      </c>
      <c r="U208" s="110">
        <v>0</v>
      </c>
      <c r="V208" s="110">
        <v>0</v>
      </c>
      <c r="W208" s="110">
        <v>0</v>
      </c>
      <c r="X208" s="110">
        <v>0</v>
      </c>
    </row>
    <row r="209" spans="1:24">
      <c r="A209" s="109">
        <v>6000</v>
      </c>
      <c r="B209" s="109">
        <v>7000</v>
      </c>
      <c r="C209" s="145">
        <v>5572</v>
      </c>
      <c r="D209" s="145">
        <v>3613988585</v>
      </c>
      <c r="E209" s="110">
        <v>1.4709686957164505E-2</v>
      </c>
      <c r="F209" s="144">
        <v>6485.9809493898065</v>
      </c>
      <c r="H209" s="112" t="str">
        <f t="shared" si="5"/>
        <v>(6000, 7000]</v>
      </c>
      <c r="I209" s="113">
        <v>0</v>
      </c>
      <c r="J209" s="110">
        <v>0</v>
      </c>
      <c r="K209" s="110">
        <v>0</v>
      </c>
      <c r="L209" s="135">
        <v>0</v>
      </c>
      <c r="M209" s="110">
        <v>0</v>
      </c>
      <c r="N209" s="110">
        <v>0</v>
      </c>
      <c r="O209" s="95">
        <v>0</v>
      </c>
      <c r="P209" s="110">
        <v>0</v>
      </c>
      <c r="Q209" s="110">
        <v>0</v>
      </c>
      <c r="R209" s="134">
        <v>0</v>
      </c>
      <c r="T209" s="112" t="str">
        <f t="shared" si="6"/>
        <v>(6000, 7000]</v>
      </c>
      <c r="U209" s="110">
        <v>0</v>
      </c>
      <c r="V209" s="110">
        <v>0</v>
      </c>
      <c r="W209" s="110">
        <v>0</v>
      </c>
      <c r="X209" s="110">
        <v>0</v>
      </c>
    </row>
    <row r="210" spans="1:24">
      <c r="A210" s="109">
        <v>7000</v>
      </c>
      <c r="B210" s="109">
        <v>8000</v>
      </c>
      <c r="C210" s="145">
        <v>4562</v>
      </c>
      <c r="D210" s="145">
        <v>3417166050</v>
      </c>
      <c r="E210" s="110">
        <v>1.2043358201468856E-2</v>
      </c>
      <c r="F210" s="144">
        <v>7490.4998903989481</v>
      </c>
      <c r="H210" s="112" t="str">
        <f t="shared" si="5"/>
        <v>(7000, 8000]</v>
      </c>
      <c r="I210" s="113">
        <v>0</v>
      </c>
      <c r="J210" s="110">
        <v>0</v>
      </c>
      <c r="K210" s="110">
        <v>0</v>
      </c>
      <c r="L210" s="135">
        <v>0</v>
      </c>
      <c r="M210" s="110">
        <v>0</v>
      </c>
      <c r="N210" s="110">
        <v>0</v>
      </c>
      <c r="O210" s="95">
        <v>0</v>
      </c>
      <c r="P210" s="110">
        <v>0</v>
      </c>
      <c r="Q210" s="110">
        <v>0</v>
      </c>
      <c r="R210" s="134">
        <v>0</v>
      </c>
      <c r="T210" s="112" t="str">
        <f t="shared" si="6"/>
        <v>(7000, 8000]</v>
      </c>
      <c r="U210" s="110">
        <v>0</v>
      </c>
      <c r="V210" s="110">
        <v>0</v>
      </c>
      <c r="W210" s="110">
        <v>0</v>
      </c>
      <c r="X210" s="110">
        <v>0</v>
      </c>
    </row>
    <row r="211" spans="1:24">
      <c r="A211" s="109">
        <v>8000</v>
      </c>
      <c r="B211" s="109">
        <v>9000</v>
      </c>
      <c r="C211" s="145">
        <v>3436</v>
      </c>
      <c r="D211" s="145">
        <v>2911582960</v>
      </c>
      <c r="E211" s="110">
        <v>9.070797628287372E-3</v>
      </c>
      <c r="F211" s="144">
        <v>8473.7571594877754</v>
      </c>
      <c r="H211" s="112" t="str">
        <f t="shared" si="5"/>
        <v>(8000, 9000]</v>
      </c>
      <c r="I211" s="113">
        <v>0</v>
      </c>
      <c r="J211" s="110">
        <v>0</v>
      </c>
      <c r="K211" s="110">
        <v>0</v>
      </c>
      <c r="L211" s="135">
        <v>0</v>
      </c>
      <c r="M211" s="110">
        <v>0</v>
      </c>
      <c r="N211" s="110">
        <v>0</v>
      </c>
      <c r="O211" s="95">
        <v>0</v>
      </c>
      <c r="P211" s="110">
        <v>0</v>
      </c>
      <c r="Q211" s="110">
        <v>0</v>
      </c>
      <c r="R211" s="134">
        <v>0</v>
      </c>
      <c r="T211" s="112" t="str">
        <f t="shared" si="6"/>
        <v>(8000, 9000]</v>
      </c>
      <c r="U211" s="110">
        <v>0</v>
      </c>
      <c r="V211" s="110">
        <v>0</v>
      </c>
      <c r="W211" s="110">
        <v>0</v>
      </c>
      <c r="X211" s="110">
        <v>0</v>
      </c>
    </row>
    <row r="212" spans="1:24">
      <c r="A212" s="109">
        <v>9000</v>
      </c>
      <c r="B212" s="109">
        <v>10000</v>
      </c>
      <c r="C212" s="145">
        <v>2843</v>
      </c>
      <c r="D212" s="145">
        <v>2694399215</v>
      </c>
      <c r="E212" s="110">
        <v>7.5053194578640859E-3</v>
      </c>
      <c r="F212" s="144">
        <v>9477.309936686599</v>
      </c>
      <c r="H212" s="112" t="str">
        <f t="shared" si="5"/>
        <v>(9000, 10000]</v>
      </c>
      <c r="I212" s="113">
        <v>0</v>
      </c>
      <c r="J212" s="110">
        <v>0</v>
      </c>
      <c r="K212" s="110">
        <v>0</v>
      </c>
      <c r="L212" s="135">
        <v>0</v>
      </c>
      <c r="M212" s="110">
        <v>0</v>
      </c>
      <c r="N212" s="110">
        <v>0</v>
      </c>
      <c r="O212" s="95">
        <v>0</v>
      </c>
      <c r="P212" s="110">
        <v>0</v>
      </c>
      <c r="Q212" s="110">
        <v>0</v>
      </c>
      <c r="R212" s="134">
        <v>0</v>
      </c>
      <c r="T212" s="112" t="str">
        <f t="shared" si="6"/>
        <v>(9000, 10000]</v>
      </c>
      <c r="U212" s="110">
        <v>0</v>
      </c>
      <c r="V212" s="110">
        <v>0</v>
      </c>
      <c r="W212" s="110">
        <v>0</v>
      </c>
      <c r="X212" s="110">
        <v>0</v>
      </c>
    </row>
    <row r="213" spans="1:24">
      <c r="A213" s="109">
        <v>10000</v>
      </c>
      <c r="B213" s="109">
        <v>20000</v>
      </c>
      <c r="C213" s="145">
        <v>12484</v>
      </c>
      <c r="D213" s="145">
        <v>17227913720</v>
      </c>
      <c r="E213" s="110">
        <v>3.2956879392182642E-2</v>
      </c>
      <c r="F213" s="144">
        <v>13799.994969561038</v>
      </c>
      <c r="H213" s="112" t="str">
        <f t="shared" si="5"/>
        <v>(10000, 20000]</v>
      </c>
      <c r="I213" s="113">
        <v>0</v>
      </c>
      <c r="J213" s="110">
        <v>0</v>
      </c>
      <c r="K213" s="110">
        <v>0</v>
      </c>
      <c r="L213" s="135">
        <v>0</v>
      </c>
      <c r="M213" s="110">
        <v>0</v>
      </c>
      <c r="N213" s="110">
        <v>0</v>
      </c>
      <c r="O213" s="95">
        <v>0</v>
      </c>
      <c r="P213" s="110">
        <v>0</v>
      </c>
      <c r="Q213" s="110">
        <v>0</v>
      </c>
      <c r="R213" s="134">
        <v>0</v>
      </c>
      <c r="T213" s="112" t="str">
        <f t="shared" si="6"/>
        <v>(10000, 20000]</v>
      </c>
      <c r="U213" s="110">
        <v>0</v>
      </c>
      <c r="V213" s="110">
        <v>0</v>
      </c>
      <c r="W213" s="110">
        <v>0</v>
      </c>
      <c r="X213" s="110">
        <v>0</v>
      </c>
    </row>
    <row r="214" spans="1:24">
      <c r="A214" s="109">
        <v>20000</v>
      </c>
      <c r="B214" s="109">
        <v>30000</v>
      </c>
      <c r="C214" s="145">
        <v>3290</v>
      </c>
      <c r="D214" s="145">
        <v>7876210430</v>
      </c>
      <c r="E214" s="110">
        <v>8.6853679269689905E-3</v>
      </c>
      <c r="F214" s="144">
        <v>23939.849331306992</v>
      </c>
      <c r="H214" s="112" t="str">
        <f t="shared" si="5"/>
        <v>(20000, 30000]</v>
      </c>
      <c r="I214" s="113">
        <v>0</v>
      </c>
      <c r="J214" s="110">
        <v>0</v>
      </c>
      <c r="K214" s="110">
        <v>0</v>
      </c>
      <c r="L214" s="135">
        <v>0</v>
      </c>
      <c r="M214" s="110">
        <v>0</v>
      </c>
      <c r="N214" s="110">
        <v>0</v>
      </c>
      <c r="O214" s="95">
        <v>0</v>
      </c>
      <c r="P214" s="110">
        <v>0</v>
      </c>
      <c r="Q214" s="110">
        <v>0</v>
      </c>
      <c r="R214" s="134">
        <v>0</v>
      </c>
      <c r="T214" s="112" t="str">
        <f t="shared" si="6"/>
        <v>(20000, 30000]</v>
      </c>
      <c r="U214" s="110">
        <v>0</v>
      </c>
      <c r="V214" s="110">
        <v>0</v>
      </c>
      <c r="W214" s="110">
        <v>0</v>
      </c>
      <c r="X214" s="110">
        <v>0</v>
      </c>
    </row>
    <row r="215" spans="1:24">
      <c r="A215" s="109">
        <v>30000</v>
      </c>
      <c r="B215" s="109">
        <v>40000</v>
      </c>
      <c r="C215" s="145">
        <v>1147</v>
      </c>
      <c r="D215" s="145">
        <v>3945001235</v>
      </c>
      <c r="E215" s="110">
        <v>3.0279990918642653E-3</v>
      </c>
      <c r="F215" s="144">
        <v>34394.082258064511</v>
      </c>
      <c r="H215" s="112" t="str">
        <f t="shared" si="5"/>
        <v>(30000, 40000]</v>
      </c>
      <c r="I215" s="113">
        <v>0</v>
      </c>
      <c r="J215" s="110">
        <v>0</v>
      </c>
      <c r="K215" s="110">
        <v>0</v>
      </c>
      <c r="L215" s="135">
        <v>0</v>
      </c>
      <c r="M215" s="110">
        <v>0</v>
      </c>
      <c r="N215" s="110">
        <v>0</v>
      </c>
      <c r="O215" s="95">
        <v>0</v>
      </c>
      <c r="P215" s="110">
        <v>0</v>
      </c>
      <c r="Q215" s="110">
        <v>0</v>
      </c>
      <c r="R215" s="134">
        <v>0</v>
      </c>
      <c r="T215" s="112" t="str">
        <f t="shared" si="6"/>
        <v>(30000, 40000]</v>
      </c>
      <c r="U215" s="110">
        <v>0</v>
      </c>
      <c r="V215" s="110">
        <v>0</v>
      </c>
      <c r="W215" s="110">
        <v>0</v>
      </c>
      <c r="X215" s="110">
        <v>0</v>
      </c>
    </row>
    <row r="216" spans="1:24">
      <c r="A216" s="109">
        <v>40000</v>
      </c>
      <c r="B216" s="109">
        <v>50000</v>
      </c>
      <c r="C216" s="145">
        <v>464</v>
      </c>
      <c r="D216" s="145">
        <v>2055720060</v>
      </c>
      <c r="E216" s="110">
        <v>1.2249272699433472E-3</v>
      </c>
      <c r="F216" s="144">
        <v>44304.311637931038</v>
      </c>
      <c r="H216" s="112" t="str">
        <f t="shared" si="5"/>
        <v>(40000, 50000]</v>
      </c>
      <c r="I216" s="113">
        <v>0</v>
      </c>
      <c r="J216" s="110">
        <v>0</v>
      </c>
      <c r="K216" s="110">
        <v>0</v>
      </c>
      <c r="L216" s="135">
        <v>0</v>
      </c>
      <c r="M216" s="110">
        <v>0</v>
      </c>
      <c r="N216" s="110">
        <v>0</v>
      </c>
      <c r="O216" s="95">
        <v>0</v>
      </c>
      <c r="P216" s="110">
        <v>0</v>
      </c>
      <c r="Q216" s="110">
        <v>0</v>
      </c>
      <c r="R216" s="134">
        <v>0</v>
      </c>
      <c r="T216" s="112" t="str">
        <f t="shared" si="6"/>
        <v>(40000, 50000]</v>
      </c>
      <c r="U216" s="110">
        <v>0</v>
      </c>
      <c r="V216" s="110">
        <v>0</v>
      </c>
      <c r="W216" s="110">
        <v>0</v>
      </c>
      <c r="X216" s="110">
        <v>0</v>
      </c>
    </row>
    <row r="217" spans="1:24">
      <c r="A217" s="109">
        <v>50000</v>
      </c>
      <c r="B217" s="109">
        <v>60000</v>
      </c>
      <c r="C217" s="145">
        <v>187</v>
      </c>
      <c r="D217" s="145">
        <v>1017177795</v>
      </c>
      <c r="E217" s="110">
        <v>4.9366680922285759E-4</v>
      </c>
      <c r="F217" s="144">
        <v>54394.534491978615</v>
      </c>
      <c r="H217" s="112" t="str">
        <f t="shared" si="5"/>
        <v>(50000, 60000]</v>
      </c>
      <c r="I217" s="113">
        <v>0</v>
      </c>
      <c r="J217" s="110">
        <v>0</v>
      </c>
      <c r="K217" s="110">
        <v>0</v>
      </c>
      <c r="L217" s="135">
        <v>0</v>
      </c>
      <c r="M217" s="110">
        <v>0</v>
      </c>
      <c r="N217" s="110">
        <v>0</v>
      </c>
      <c r="O217" s="95">
        <v>0</v>
      </c>
      <c r="P217" s="110">
        <v>0</v>
      </c>
      <c r="Q217" s="110">
        <v>0</v>
      </c>
      <c r="R217" s="134">
        <v>0</v>
      </c>
      <c r="T217" s="112" t="str">
        <f t="shared" si="6"/>
        <v>(50000, 60000]</v>
      </c>
      <c r="U217" s="110">
        <v>0</v>
      </c>
      <c r="V217" s="110">
        <v>0</v>
      </c>
      <c r="W217" s="110">
        <v>0</v>
      </c>
      <c r="X217" s="110">
        <v>0</v>
      </c>
    </row>
    <row r="218" spans="1:24">
      <c r="A218" s="109">
        <v>60000</v>
      </c>
      <c r="B218" s="109">
        <v>70000</v>
      </c>
      <c r="C218" s="145">
        <v>106</v>
      </c>
      <c r="D218" s="145">
        <v>685670425</v>
      </c>
      <c r="E218" s="110">
        <v>2.7983252287498879E-4</v>
      </c>
      <c r="F218" s="144">
        <v>64685.889150943396</v>
      </c>
      <c r="H218" s="112" t="str">
        <f t="shared" si="5"/>
        <v>(60000, 70000]</v>
      </c>
      <c r="I218" s="113">
        <v>0</v>
      </c>
      <c r="J218" s="110">
        <v>0</v>
      </c>
      <c r="K218" s="110">
        <v>0</v>
      </c>
      <c r="L218" s="135">
        <v>0</v>
      </c>
      <c r="M218" s="110">
        <v>0</v>
      </c>
      <c r="N218" s="110">
        <v>0</v>
      </c>
      <c r="O218" s="95">
        <v>0</v>
      </c>
      <c r="P218" s="110">
        <v>0</v>
      </c>
      <c r="Q218" s="110">
        <v>0</v>
      </c>
      <c r="R218" s="134">
        <v>0</v>
      </c>
      <c r="T218" s="112" t="str">
        <f t="shared" si="6"/>
        <v>(60000, 70000]</v>
      </c>
      <c r="U218" s="110">
        <v>0</v>
      </c>
      <c r="V218" s="110">
        <v>0</v>
      </c>
      <c r="W218" s="110">
        <v>0</v>
      </c>
      <c r="X218" s="110">
        <v>0</v>
      </c>
    </row>
    <row r="219" spans="1:24">
      <c r="A219" s="109">
        <v>70000</v>
      </c>
      <c r="B219" s="109">
        <v>80000</v>
      </c>
      <c r="C219" s="145">
        <v>46</v>
      </c>
      <c r="D219" s="145">
        <v>340651430</v>
      </c>
      <c r="E219" s="110">
        <v>1.2143675520990079E-4</v>
      </c>
      <c r="F219" s="144">
        <v>74054.658695652179</v>
      </c>
      <c r="H219" s="112" t="str">
        <f t="shared" si="5"/>
        <v>(70000, 80000]</v>
      </c>
      <c r="I219" s="113">
        <v>0</v>
      </c>
      <c r="J219" s="110">
        <v>0</v>
      </c>
      <c r="K219" s="110">
        <v>0</v>
      </c>
      <c r="L219" s="135">
        <v>0</v>
      </c>
      <c r="M219" s="110">
        <v>0</v>
      </c>
      <c r="N219" s="110">
        <v>0</v>
      </c>
      <c r="O219" s="95">
        <v>0</v>
      </c>
      <c r="P219" s="110">
        <v>0</v>
      </c>
      <c r="Q219" s="110">
        <v>0</v>
      </c>
      <c r="R219" s="134">
        <v>0</v>
      </c>
      <c r="T219" s="112" t="str">
        <f t="shared" si="6"/>
        <v>(70000, 80000]</v>
      </c>
      <c r="U219" s="110">
        <v>0</v>
      </c>
      <c r="V219" s="110">
        <v>0</v>
      </c>
      <c r="W219" s="110">
        <v>0</v>
      </c>
      <c r="X219" s="110">
        <v>0</v>
      </c>
    </row>
    <row r="220" spans="1:24">
      <c r="A220" s="109">
        <v>80000</v>
      </c>
      <c r="B220" s="109">
        <v>90000</v>
      </c>
      <c r="C220" s="145">
        <v>26</v>
      </c>
      <c r="D220" s="145">
        <v>218935855</v>
      </c>
      <c r="E220" s="110">
        <v>6.8638165988204792E-5</v>
      </c>
      <c r="F220" s="144">
        <v>84206.098076923081</v>
      </c>
      <c r="H220" s="112" t="str">
        <f t="shared" si="5"/>
        <v>(80000, 90000]</v>
      </c>
      <c r="I220" s="113">
        <v>0</v>
      </c>
      <c r="J220" s="110">
        <v>0</v>
      </c>
      <c r="K220" s="110">
        <v>0</v>
      </c>
      <c r="L220" s="135">
        <v>0</v>
      </c>
      <c r="M220" s="110">
        <v>0</v>
      </c>
      <c r="N220" s="110">
        <v>0</v>
      </c>
      <c r="O220" s="95">
        <v>0</v>
      </c>
      <c r="P220" s="110">
        <v>0</v>
      </c>
      <c r="Q220" s="110">
        <v>0</v>
      </c>
      <c r="R220" s="134">
        <v>0</v>
      </c>
      <c r="T220" s="112" t="str">
        <f t="shared" si="6"/>
        <v>(80000, 90000]</v>
      </c>
      <c r="U220" s="110">
        <v>0</v>
      </c>
      <c r="V220" s="110">
        <v>0</v>
      </c>
      <c r="W220" s="110">
        <v>0</v>
      </c>
      <c r="X220" s="110">
        <v>0</v>
      </c>
    </row>
    <row r="221" spans="1:24">
      <c r="A221" s="109">
        <v>90000</v>
      </c>
      <c r="B221" s="109">
        <v>100000</v>
      </c>
      <c r="C221" s="145">
        <v>13</v>
      </c>
      <c r="D221" s="145">
        <v>124076850</v>
      </c>
      <c r="E221" s="110">
        <v>3.4319082994102396E-5</v>
      </c>
      <c r="F221" s="144">
        <v>95443.730769230766</v>
      </c>
      <c r="H221" s="112" t="str">
        <f t="shared" si="5"/>
        <v>(90000, 100000]</v>
      </c>
      <c r="I221" s="113">
        <v>0</v>
      </c>
      <c r="J221" s="110">
        <v>0</v>
      </c>
      <c r="K221" s="110">
        <v>0</v>
      </c>
      <c r="L221" s="135">
        <v>0</v>
      </c>
      <c r="M221" s="110">
        <v>0</v>
      </c>
      <c r="N221" s="110">
        <v>0</v>
      </c>
      <c r="O221" s="95">
        <v>0</v>
      </c>
      <c r="P221" s="110">
        <v>0</v>
      </c>
      <c r="Q221" s="110">
        <v>0</v>
      </c>
      <c r="R221" s="134">
        <v>0</v>
      </c>
      <c r="T221" s="112" t="str">
        <f t="shared" si="6"/>
        <v>(90000, 100000]</v>
      </c>
      <c r="U221" s="110">
        <v>0</v>
      </c>
      <c r="V221" s="110">
        <v>0</v>
      </c>
      <c r="W221" s="110">
        <v>0</v>
      </c>
      <c r="X221" s="110">
        <v>0</v>
      </c>
    </row>
    <row r="222" spans="1:24">
      <c r="A222" s="109">
        <v>100000</v>
      </c>
      <c r="B222" s="109">
        <v>9999999</v>
      </c>
      <c r="C222" s="145">
        <v>15</v>
      </c>
      <c r="D222" s="145">
        <v>175673705</v>
      </c>
      <c r="E222" s="110">
        <v>3.9598941916271999E-5</v>
      </c>
      <c r="F222" s="144">
        <v>117115.80333333334</v>
      </c>
      <c r="H222" s="112" t="str">
        <f t="shared" si="5"/>
        <v>(100000, 9999999]</v>
      </c>
      <c r="I222" s="113">
        <v>0</v>
      </c>
      <c r="J222" s="110">
        <v>0</v>
      </c>
      <c r="K222" s="110">
        <v>0</v>
      </c>
      <c r="L222" s="135">
        <v>0</v>
      </c>
      <c r="M222" s="110">
        <v>0</v>
      </c>
      <c r="N222" s="110">
        <v>0</v>
      </c>
      <c r="O222" s="95">
        <v>0</v>
      </c>
      <c r="P222" s="110">
        <v>0</v>
      </c>
      <c r="Q222" s="110">
        <v>0</v>
      </c>
      <c r="R222" s="134">
        <v>0</v>
      </c>
      <c r="T222" s="112" t="str">
        <f t="shared" si="6"/>
        <v>(100000, 9999999]</v>
      </c>
      <c r="U222" s="110">
        <v>0</v>
      </c>
      <c r="V222" s="110">
        <v>0</v>
      </c>
      <c r="W222" s="110">
        <v>0</v>
      </c>
      <c r="X222" s="110">
        <v>0</v>
      </c>
    </row>
    <row r="225" spans="1:24" s="162" customFormat="1">
      <c r="A225" s="223" t="s">
        <v>231</v>
      </c>
      <c r="B225" s="223"/>
      <c r="C225" s="223"/>
      <c r="D225" s="223"/>
      <c r="E225" s="157"/>
      <c r="F225" s="157"/>
      <c r="G225" s="158"/>
      <c r="H225" s="159"/>
      <c r="I225" s="160"/>
      <c r="J225" s="161"/>
      <c r="K225" s="161"/>
      <c r="L225" s="161"/>
      <c r="M225" s="161"/>
      <c r="N225" s="161"/>
      <c r="O225" s="158"/>
    </row>
    <row r="226" spans="1:24">
      <c r="A226" s="102"/>
      <c r="B226" s="102"/>
      <c r="C226" s="1"/>
      <c r="D226" s="1"/>
      <c r="E226" s="1"/>
      <c r="F226" s="1"/>
      <c r="H226" s="14"/>
      <c r="I226" s="102"/>
      <c r="J226" s="102"/>
      <c r="K226" s="102"/>
      <c r="L226" s="102"/>
      <c r="M226" s="102"/>
      <c r="N226" s="102"/>
    </row>
    <row r="227" spans="1:24">
      <c r="A227" s="121" t="s">
        <v>272</v>
      </c>
      <c r="B227" s="119">
        <v>10000000</v>
      </c>
      <c r="C227" s="1"/>
      <c r="D227" s="1"/>
      <c r="E227" s="1"/>
      <c r="F227" s="1"/>
      <c r="H227" s="121" t="s">
        <v>273</v>
      </c>
      <c r="I227" s="102"/>
      <c r="J227" s="102"/>
      <c r="K227" s="102"/>
      <c r="M227" s="102"/>
      <c r="N227" s="102"/>
      <c r="P227" s="40" t="s">
        <v>279</v>
      </c>
    </row>
    <row r="228" spans="1:24">
      <c r="A228" s="34" t="s">
        <v>255</v>
      </c>
      <c r="B228" s="34" t="s">
        <v>256</v>
      </c>
      <c r="C228" s="34" t="s">
        <v>268</v>
      </c>
      <c r="D228" s="34" t="s">
        <v>269</v>
      </c>
      <c r="E228" s="34" t="s">
        <v>270</v>
      </c>
      <c r="F228" s="34" t="s">
        <v>285</v>
      </c>
      <c r="H228" s="34" t="s">
        <v>258</v>
      </c>
      <c r="I228" s="34" t="s">
        <v>260</v>
      </c>
      <c r="J228" s="34" t="s">
        <v>261</v>
      </c>
      <c r="K228" s="34" t="s">
        <v>262</v>
      </c>
      <c r="L228" s="34" t="s">
        <v>263</v>
      </c>
      <c r="M228" s="34" t="s">
        <v>264</v>
      </c>
      <c r="N228" s="34" t="s">
        <v>257</v>
      </c>
      <c r="O228" s="95">
        <v>1.1000000000000001</v>
      </c>
      <c r="P228" s="137" t="s">
        <v>284</v>
      </c>
      <c r="Q228" s="137" t="s">
        <v>277</v>
      </c>
      <c r="R228" s="137" t="s">
        <v>278</v>
      </c>
      <c r="T228" s="34" t="s">
        <v>258</v>
      </c>
      <c r="U228" s="137" t="s">
        <v>306</v>
      </c>
      <c r="V228" s="137" t="s">
        <v>307</v>
      </c>
      <c r="W228" s="137" t="s">
        <v>280</v>
      </c>
      <c r="X228" s="137" t="s">
        <v>281</v>
      </c>
    </row>
    <row r="229" spans="1:24">
      <c r="A229" s="115">
        <v>-1</v>
      </c>
      <c r="B229" s="115">
        <v>0</v>
      </c>
      <c r="C229" s="122">
        <v>6071</v>
      </c>
      <c r="D229" s="122">
        <v>0</v>
      </c>
      <c r="E229" s="110" cm="1">
        <f t="array" ref="E229:E292">_xlfn.LET(_xlpm.x, C229:C292, _xlpm.x/SUM(_xlpm.x))</f>
        <v>6.071E-5</v>
      </c>
      <c r="F229" s="143" cm="1">
        <f t="array" ref="F229:F292">_xlfn.LET(_xlpm.x, D229:D292/C229:C292/B3, IF(ISERR(_xlpm.x), 0, _xlpm.x))</f>
        <v>0</v>
      </c>
      <c r="H229" s="112" t="str">
        <f>"("&amp;$A229&amp;", "&amp;$B229&amp;"]"</f>
        <v>(-1, 0]</v>
      </c>
      <c r="I229" s="113">
        <v>0</v>
      </c>
      <c r="J229" s="110" cm="1">
        <f t="array" ref="J229:J292">_xlfn.ANCHORARRAY(E229)*I229:I292</f>
        <v>0</v>
      </c>
      <c r="K229" s="110" cm="1">
        <f t="array" ref="K229:K292">J229:J292/SUM(_xlfn.ANCHORARRAY(J229))</f>
        <v>0</v>
      </c>
      <c r="L229" s="135" cm="1">
        <f t="array" ref="L229:L292">INT(_xlfn.ANCHORARRAY(K229)*$B$2)</f>
        <v>0</v>
      </c>
      <c r="M229" s="110" cm="1">
        <f t="array" ref="M229:M292">_xlfn.LET(_xlpm.x, L229:L292, _xlpm.x/SUM(_xlpm.x))</f>
        <v>0</v>
      </c>
      <c r="N229" s="111" cm="1">
        <f t="array" ref="N229:N292">M229:M292*_xlfn.ANCHORARRAY(F229)</f>
        <v>0</v>
      </c>
      <c r="O229" s="95" cm="1">
        <f t="array" ref="O229:O292">ROUND(O228*I229:I292, 4)</f>
        <v>0</v>
      </c>
      <c r="P229" s="110" cm="1">
        <f t="array" ref="P229:P292">_xlfn.ANCHORARRAY(M229)</f>
        <v>0</v>
      </c>
      <c r="Q229" s="110">
        <v>0</v>
      </c>
      <c r="R229" s="134" cm="1">
        <f t="array" ref="R229:R292">_xlfn.LET(_xlpm.x, Q229:Q292/M229:M292, IF(ISERR(_xlpm.x), 0, ROUND(_xlpm.x,2)))</f>
        <v>0</v>
      </c>
      <c r="T229" s="112" t="str">
        <f>"("&amp;$A229&amp;", "&amp;$B229&amp;"]"</f>
        <v>(-1, 0]</v>
      </c>
      <c r="U229" s="110">
        <v>0</v>
      </c>
      <c r="V229" s="110" cm="1">
        <f t="array" ref="V229:V292">_xlfn.ANCHORARRAY(M229)</f>
        <v>0</v>
      </c>
      <c r="W229" s="110"/>
      <c r="X229" s="110">
        <v>0</v>
      </c>
    </row>
    <row r="230" spans="1:24">
      <c r="A230" s="109">
        <v>0</v>
      </c>
      <c r="B230" s="109">
        <v>1</v>
      </c>
      <c r="C230" s="123">
        <v>28984</v>
      </c>
      <c r="D230" s="123">
        <v>1787540</v>
      </c>
      <c r="E230" s="110">
        <v>2.8983999999999998E-4</v>
      </c>
      <c r="F230" s="144">
        <v>0.61673337013524698</v>
      </c>
      <c r="H230" s="112" t="str">
        <f t="shared" ref="H230:H292" si="7">"("&amp;$A230&amp;", "&amp;$B230&amp;"]"</f>
        <v>(0, 1]</v>
      </c>
      <c r="I230" s="113">
        <v>0</v>
      </c>
      <c r="J230" s="110">
        <v>0</v>
      </c>
      <c r="K230" s="110">
        <v>0</v>
      </c>
      <c r="L230" s="135">
        <v>0</v>
      </c>
      <c r="M230" s="110">
        <v>0</v>
      </c>
      <c r="N230" s="110">
        <v>0</v>
      </c>
      <c r="O230" s="95">
        <v>0</v>
      </c>
      <c r="P230" s="110">
        <v>0</v>
      </c>
      <c r="Q230" s="110">
        <v>0</v>
      </c>
      <c r="R230" s="134">
        <v>0</v>
      </c>
      <c r="T230" s="112" t="str">
        <f t="shared" ref="T230:T292" si="8">"("&amp;$A230&amp;", "&amp;$B230&amp;"]"</f>
        <v>(0, 1]</v>
      </c>
      <c r="U230" s="110">
        <v>0</v>
      </c>
      <c r="V230" s="110">
        <v>0</v>
      </c>
      <c r="W230" s="110"/>
      <c r="X230" s="110">
        <v>0</v>
      </c>
    </row>
    <row r="231" spans="1:24">
      <c r="A231" s="109">
        <v>1</v>
      </c>
      <c r="B231" s="109">
        <v>2</v>
      </c>
      <c r="C231" s="123">
        <v>34144</v>
      </c>
      <c r="D231" s="123">
        <v>5196465</v>
      </c>
      <c r="E231" s="110">
        <v>3.4143999999999998E-4</v>
      </c>
      <c r="F231" s="144">
        <v>1.5219262535145268</v>
      </c>
      <c r="H231" s="112" t="str">
        <f t="shared" si="7"/>
        <v>(1, 2]</v>
      </c>
      <c r="I231" s="113">
        <v>0</v>
      </c>
      <c r="J231" s="110">
        <v>0</v>
      </c>
      <c r="K231" s="110">
        <v>0</v>
      </c>
      <c r="L231" s="135">
        <v>0</v>
      </c>
      <c r="M231" s="110">
        <v>0</v>
      </c>
      <c r="N231" s="110">
        <v>0</v>
      </c>
      <c r="O231" s="95">
        <v>0</v>
      </c>
      <c r="P231" s="110">
        <v>0</v>
      </c>
      <c r="Q231" s="110">
        <v>0</v>
      </c>
      <c r="R231" s="134">
        <v>0</v>
      </c>
      <c r="T231" s="112" t="str">
        <f t="shared" si="8"/>
        <v>(1, 2]</v>
      </c>
      <c r="U231" s="110">
        <v>0</v>
      </c>
      <c r="V231" s="110">
        <v>0</v>
      </c>
      <c r="W231" s="110"/>
      <c r="X231" s="110">
        <v>0</v>
      </c>
    </row>
    <row r="232" spans="1:24">
      <c r="A232" s="109">
        <v>2</v>
      </c>
      <c r="B232" s="109">
        <v>3</v>
      </c>
      <c r="C232" s="123">
        <v>37339</v>
      </c>
      <c r="D232" s="123">
        <v>9655455</v>
      </c>
      <c r="E232" s="110">
        <v>3.7338999999999997E-4</v>
      </c>
      <c r="F232" s="144">
        <v>2.585890088111626</v>
      </c>
      <c r="H232" s="112" t="str">
        <f t="shared" si="7"/>
        <v>(2, 3]</v>
      </c>
      <c r="I232" s="113">
        <v>0</v>
      </c>
      <c r="J232" s="110">
        <v>0</v>
      </c>
      <c r="K232" s="110">
        <v>0</v>
      </c>
      <c r="L232" s="135">
        <v>0</v>
      </c>
      <c r="M232" s="110">
        <v>0</v>
      </c>
      <c r="N232" s="110">
        <v>0</v>
      </c>
      <c r="O232" s="95">
        <v>0</v>
      </c>
      <c r="P232" s="110">
        <v>0</v>
      </c>
      <c r="Q232" s="110">
        <v>0</v>
      </c>
      <c r="R232" s="134">
        <v>0</v>
      </c>
      <c r="T232" s="112" t="str">
        <f t="shared" si="8"/>
        <v>(2, 3]</v>
      </c>
      <c r="U232" s="110">
        <v>0</v>
      </c>
      <c r="V232" s="110">
        <v>0</v>
      </c>
      <c r="W232" s="110"/>
      <c r="X232" s="110">
        <v>0</v>
      </c>
    </row>
    <row r="233" spans="1:24">
      <c r="A233" s="109">
        <v>3</v>
      </c>
      <c r="B233" s="109">
        <v>4</v>
      </c>
      <c r="C233" s="123">
        <v>42578</v>
      </c>
      <c r="D233" s="123">
        <v>15116870</v>
      </c>
      <c r="E233" s="110">
        <v>4.2578000000000001E-4</v>
      </c>
      <c r="F233" s="144">
        <v>3.55039456996571</v>
      </c>
      <c r="H233" s="112" t="str">
        <f t="shared" si="7"/>
        <v>(3, 4]</v>
      </c>
      <c r="I233" s="113">
        <v>0</v>
      </c>
      <c r="J233" s="110">
        <v>0</v>
      </c>
      <c r="K233" s="110">
        <v>0</v>
      </c>
      <c r="L233" s="135">
        <v>0</v>
      </c>
      <c r="M233" s="110">
        <v>0</v>
      </c>
      <c r="N233" s="110">
        <v>0</v>
      </c>
      <c r="O233" s="95">
        <v>0</v>
      </c>
      <c r="P233" s="110">
        <v>0</v>
      </c>
      <c r="Q233" s="110">
        <v>0</v>
      </c>
      <c r="R233" s="134">
        <v>0</v>
      </c>
      <c r="T233" s="112" t="str">
        <f t="shared" si="8"/>
        <v>(3, 4]</v>
      </c>
      <c r="U233" s="110">
        <v>0</v>
      </c>
      <c r="V233" s="110">
        <v>0</v>
      </c>
      <c r="W233" s="110"/>
      <c r="X233" s="110">
        <v>0</v>
      </c>
    </row>
    <row r="234" spans="1:24">
      <c r="A234" s="109">
        <v>4</v>
      </c>
      <c r="B234" s="109">
        <v>5</v>
      </c>
      <c r="C234" s="123">
        <v>38994</v>
      </c>
      <c r="D234" s="123">
        <v>17684730</v>
      </c>
      <c r="E234" s="110">
        <v>3.8994000000000002E-4</v>
      </c>
      <c r="F234" s="144">
        <v>4.5352438836744113</v>
      </c>
      <c r="H234" s="112" t="str">
        <f t="shared" si="7"/>
        <v>(4, 5]</v>
      </c>
      <c r="I234" s="113">
        <v>0</v>
      </c>
      <c r="J234" s="110">
        <v>0</v>
      </c>
      <c r="K234" s="110">
        <v>0</v>
      </c>
      <c r="L234" s="135">
        <v>0</v>
      </c>
      <c r="M234" s="110">
        <v>0</v>
      </c>
      <c r="N234" s="110">
        <v>0</v>
      </c>
      <c r="O234" s="95">
        <v>0</v>
      </c>
      <c r="P234" s="110">
        <v>0</v>
      </c>
      <c r="Q234" s="110">
        <v>0</v>
      </c>
      <c r="R234" s="134">
        <v>0</v>
      </c>
      <c r="T234" s="112" t="str">
        <f t="shared" si="8"/>
        <v>(4, 5]</v>
      </c>
      <c r="U234" s="110">
        <v>0</v>
      </c>
      <c r="V234" s="110">
        <v>0</v>
      </c>
      <c r="W234" s="110"/>
      <c r="X234" s="110">
        <v>0</v>
      </c>
    </row>
    <row r="235" spans="1:24">
      <c r="A235" s="109">
        <v>5</v>
      </c>
      <c r="B235" s="109">
        <v>6</v>
      </c>
      <c r="C235" s="123">
        <v>38714</v>
      </c>
      <c r="D235" s="123">
        <v>21460585</v>
      </c>
      <c r="E235" s="110">
        <v>3.8714000000000001E-4</v>
      </c>
      <c r="F235" s="144">
        <v>5.5433654491915068</v>
      </c>
      <c r="H235" s="112" t="str">
        <f t="shared" si="7"/>
        <v>(5, 6]</v>
      </c>
      <c r="I235" s="113">
        <v>0</v>
      </c>
      <c r="J235" s="110">
        <v>0</v>
      </c>
      <c r="K235" s="110">
        <v>0</v>
      </c>
      <c r="L235" s="135">
        <v>0</v>
      </c>
      <c r="M235" s="110">
        <v>0</v>
      </c>
      <c r="N235" s="110">
        <v>0</v>
      </c>
      <c r="O235" s="95">
        <v>0</v>
      </c>
      <c r="P235" s="110">
        <v>0</v>
      </c>
      <c r="Q235" s="110">
        <v>0</v>
      </c>
      <c r="R235" s="134">
        <v>0</v>
      </c>
      <c r="T235" s="112" t="str">
        <f t="shared" si="8"/>
        <v>(5, 6]</v>
      </c>
      <c r="U235" s="110">
        <v>0</v>
      </c>
      <c r="V235" s="110">
        <v>0</v>
      </c>
      <c r="W235" s="110"/>
      <c r="X235" s="110">
        <v>0</v>
      </c>
    </row>
    <row r="236" spans="1:24">
      <c r="A236" s="109">
        <v>6</v>
      </c>
      <c r="B236" s="109">
        <v>7</v>
      </c>
      <c r="C236" s="123">
        <v>37765</v>
      </c>
      <c r="D236" s="123">
        <v>24660090</v>
      </c>
      <c r="E236" s="110">
        <v>3.7764999999999999E-4</v>
      </c>
      <c r="F236" s="144">
        <v>6.5298795180722893</v>
      </c>
      <c r="H236" s="112" t="str">
        <f t="shared" si="7"/>
        <v>(6, 7]</v>
      </c>
      <c r="I236" s="113">
        <v>0</v>
      </c>
      <c r="J236" s="110">
        <v>0</v>
      </c>
      <c r="K236" s="110">
        <v>0</v>
      </c>
      <c r="L236" s="135">
        <v>0</v>
      </c>
      <c r="M236" s="110">
        <v>0</v>
      </c>
      <c r="N236" s="110">
        <v>0</v>
      </c>
      <c r="O236" s="95">
        <v>0</v>
      </c>
      <c r="P236" s="110">
        <v>0</v>
      </c>
      <c r="Q236" s="110">
        <v>0</v>
      </c>
      <c r="R236" s="134">
        <v>0</v>
      </c>
      <c r="T236" s="112" t="str">
        <f t="shared" si="8"/>
        <v>(6, 7]</v>
      </c>
      <c r="U236" s="110">
        <v>0</v>
      </c>
      <c r="V236" s="110">
        <v>0</v>
      </c>
      <c r="W236" s="110"/>
      <c r="X236" s="110">
        <v>0</v>
      </c>
    </row>
    <row r="237" spans="1:24">
      <c r="A237" s="109">
        <v>7</v>
      </c>
      <c r="B237" s="109">
        <v>8</v>
      </c>
      <c r="C237" s="123">
        <v>37440</v>
      </c>
      <c r="D237" s="123">
        <v>28318655</v>
      </c>
      <c r="E237" s="110">
        <v>3.7439999999999999E-4</v>
      </c>
      <c r="F237" s="144">
        <v>7.5637433226495725</v>
      </c>
      <c r="H237" s="112" t="str">
        <f t="shared" si="7"/>
        <v>(7, 8]</v>
      </c>
      <c r="I237" s="113">
        <v>0</v>
      </c>
      <c r="J237" s="110">
        <v>0</v>
      </c>
      <c r="K237" s="110">
        <v>0</v>
      </c>
      <c r="L237" s="135">
        <v>0</v>
      </c>
      <c r="M237" s="110">
        <v>0</v>
      </c>
      <c r="N237" s="110">
        <v>0</v>
      </c>
      <c r="O237" s="95">
        <v>0</v>
      </c>
      <c r="P237" s="110">
        <v>0</v>
      </c>
      <c r="Q237" s="110">
        <v>0</v>
      </c>
      <c r="R237" s="134">
        <v>0</v>
      </c>
      <c r="T237" s="112" t="str">
        <f t="shared" si="8"/>
        <v>(7, 8]</v>
      </c>
      <c r="U237" s="110">
        <v>0</v>
      </c>
      <c r="V237" s="110">
        <v>0</v>
      </c>
      <c r="W237" s="110"/>
      <c r="X237" s="110">
        <v>0</v>
      </c>
    </row>
    <row r="238" spans="1:24">
      <c r="A238" s="109">
        <v>8</v>
      </c>
      <c r="B238" s="109">
        <v>9</v>
      </c>
      <c r="C238" s="123">
        <v>42101</v>
      </c>
      <c r="D238" s="123">
        <v>36049800</v>
      </c>
      <c r="E238" s="110">
        <v>4.2100999999999998E-4</v>
      </c>
      <c r="F238" s="144">
        <v>8.5626944728153731</v>
      </c>
      <c r="H238" s="112" t="str">
        <f t="shared" si="7"/>
        <v>(8, 9]</v>
      </c>
      <c r="I238" s="113">
        <v>0</v>
      </c>
      <c r="J238" s="110">
        <v>0</v>
      </c>
      <c r="K238" s="110">
        <v>0</v>
      </c>
      <c r="L238" s="135">
        <v>0</v>
      </c>
      <c r="M238" s="110">
        <v>0</v>
      </c>
      <c r="N238" s="110">
        <v>0</v>
      </c>
      <c r="O238" s="95">
        <v>0</v>
      </c>
      <c r="P238" s="110">
        <v>0</v>
      </c>
      <c r="Q238" s="110">
        <v>0</v>
      </c>
      <c r="R238" s="134">
        <v>0</v>
      </c>
      <c r="T238" s="112" t="str">
        <f t="shared" si="8"/>
        <v>(8, 9]</v>
      </c>
      <c r="U238" s="110">
        <v>0</v>
      </c>
      <c r="V238" s="110">
        <v>0</v>
      </c>
      <c r="W238" s="110"/>
      <c r="X238" s="110">
        <v>0</v>
      </c>
    </row>
    <row r="239" spans="1:24">
      <c r="A239" s="109">
        <v>9</v>
      </c>
      <c r="B239" s="109">
        <v>10</v>
      </c>
      <c r="C239" s="123">
        <v>45535</v>
      </c>
      <c r="D239" s="123">
        <v>43456815</v>
      </c>
      <c r="E239" s="110">
        <v>4.5534999999999998E-4</v>
      </c>
      <c r="F239" s="144">
        <v>9.5436071154057327</v>
      </c>
      <c r="H239" s="112" t="str">
        <f t="shared" si="7"/>
        <v>(9, 10]</v>
      </c>
      <c r="I239" s="113">
        <v>0</v>
      </c>
      <c r="J239" s="110">
        <v>0</v>
      </c>
      <c r="K239" s="110">
        <v>0</v>
      </c>
      <c r="L239" s="135">
        <v>0</v>
      </c>
      <c r="M239" s="110">
        <v>0</v>
      </c>
      <c r="N239" s="110">
        <v>0</v>
      </c>
      <c r="O239" s="95">
        <v>0</v>
      </c>
      <c r="P239" s="110">
        <v>0</v>
      </c>
      <c r="Q239" s="110">
        <v>0</v>
      </c>
      <c r="R239" s="134">
        <v>0</v>
      </c>
      <c r="T239" s="112" t="str">
        <f t="shared" si="8"/>
        <v>(9, 10]</v>
      </c>
      <c r="U239" s="110">
        <v>0</v>
      </c>
      <c r="V239" s="110">
        <v>0</v>
      </c>
      <c r="W239" s="110"/>
      <c r="X239" s="110">
        <v>0</v>
      </c>
    </row>
    <row r="240" spans="1:24">
      <c r="A240" s="109">
        <v>10</v>
      </c>
      <c r="B240" s="109">
        <v>15</v>
      </c>
      <c r="C240" s="123">
        <v>201245</v>
      </c>
      <c r="D240" s="123">
        <v>251641830</v>
      </c>
      <c r="E240" s="110">
        <v>2.0124499999999998E-3</v>
      </c>
      <c r="F240" s="144">
        <v>12.504252528013119</v>
      </c>
      <c r="H240" s="112" t="str">
        <f t="shared" si="7"/>
        <v>(10, 15]</v>
      </c>
      <c r="I240" s="113">
        <v>0</v>
      </c>
      <c r="J240" s="110">
        <v>0</v>
      </c>
      <c r="K240" s="110">
        <v>0</v>
      </c>
      <c r="L240" s="135">
        <v>0</v>
      </c>
      <c r="M240" s="110">
        <v>0</v>
      </c>
      <c r="N240" s="110">
        <v>0</v>
      </c>
      <c r="O240" s="95">
        <v>0</v>
      </c>
      <c r="P240" s="110">
        <v>0</v>
      </c>
      <c r="Q240" s="110">
        <v>0</v>
      </c>
      <c r="R240" s="134">
        <v>0</v>
      </c>
      <c r="T240" s="112" t="str">
        <f t="shared" si="8"/>
        <v>(10, 15]</v>
      </c>
      <c r="U240" s="110">
        <v>0</v>
      </c>
      <c r="V240" s="110">
        <v>0</v>
      </c>
      <c r="W240" s="110"/>
      <c r="X240" s="110">
        <v>0</v>
      </c>
    </row>
    <row r="241" spans="1:24">
      <c r="A241" s="109">
        <v>15</v>
      </c>
      <c r="B241" s="109">
        <v>20</v>
      </c>
      <c r="C241" s="123">
        <v>222159</v>
      </c>
      <c r="D241" s="123">
        <v>390328365</v>
      </c>
      <c r="E241" s="110">
        <v>2.2215899999999998E-3</v>
      </c>
      <c r="F241" s="144">
        <v>17.569775025994897</v>
      </c>
      <c r="H241" s="112" t="str">
        <f t="shared" si="7"/>
        <v>(15, 20]</v>
      </c>
      <c r="I241" s="113">
        <v>0</v>
      </c>
      <c r="J241" s="110">
        <v>0</v>
      </c>
      <c r="K241" s="110">
        <v>0</v>
      </c>
      <c r="L241" s="135">
        <v>0</v>
      </c>
      <c r="M241" s="110">
        <v>0</v>
      </c>
      <c r="N241" s="110">
        <v>0</v>
      </c>
      <c r="O241" s="95">
        <v>0</v>
      </c>
      <c r="P241" s="110">
        <v>0</v>
      </c>
      <c r="Q241" s="110">
        <v>0</v>
      </c>
      <c r="R241" s="134">
        <v>0</v>
      </c>
      <c r="T241" s="112" t="str">
        <f t="shared" si="8"/>
        <v>(15, 20]</v>
      </c>
      <c r="U241" s="110">
        <v>0</v>
      </c>
      <c r="V241" s="110">
        <v>0</v>
      </c>
      <c r="W241" s="110"/>
      <c r="X241" s="110">
        <v>0</v>
      </c>
    </row>
    <row r="242" spans="1:24">
      <c r="A242" s="109">
        <v>20</v>
      </c>
      <c r="B242" s="109">
        <v>25</v>
      </c>
      <c r="C242" s="123">
        <v>222906</v>
      </c>
      <c r="D242" s="123">
        <v>502484260</v>
      </c>
      <c r="E242" s="110">
        <v>2.2290600000000002E-3</v>
      </c>
      <c r="F242" s="144">
        <v>22.542428647053015</v>
      </c>
      <c r="H242" s="112" t="str">
        <f t="shared" si="7"/>
        <v>(20, 25]</v>
      </c>
      <c r="I242" s="113">
        <v>0</v>
      </c>
      <c r="J242" s="110">
        <v>0</v>
      </c>
      <c r="K242" s="110">
        <v>0</v>
      </c>
      <c r="L242" s="135">
        <v>0</v>
      </c>
      <c r="M242" s="110">
        <v>0</v>
      </c>
      <c r="N242" s="110">
        <v>0</v>
      </c>
      <c r="O242" s="95">
        <v>0</v>
      </c>
      <c r="P242" s="110">
        <v>0</v>
      </c>
      <c r="Q242" s="110">
        <v>0</v>
      </c>
      <c r="R242" s="134">
        <v>0</v>
      </c>
      <c r="T242" s="112" t="str">
        <f t="shared" si="8"/>
        <v>(20, 25]</v>
      </c>
      <c r="U242" s="110">
        <v>0</v>
      </c>
      <c r="V242" s="110">
        <v>0</v>
      </c>
      <c r="W242" s="110"/>
      <c r="X242" s="110">
        <v>0</v>
      </c>
    </row>
    <row r="243" spans="1:24">
      <c r="A243" s="109">
        <v>25</v>
      </c>
      <c r="B243" s="109">
        <v>30</v>
      </c>
      <c r="C243" s="123">
        <v>245064</v>
      </c>
      <c r="D243" s="123">
        <v>675221265</v>
      </c>
      <c r="E243" s="110">
        <v>2.45064E-3</v>
      </c>
      <c r="F243" s="144">
        <v>27.552854152384683</v>
      </c>
      <c r="H243" s="112" t="str">
        <f t="shared" si="7"/>
        <v>(25, 30]</v>
      </c>
      <c r="I243" s="113">
        <v>0</v>
      </c>
      <c r="J243" s="110">
        <v>0</v>
      </c>
      <c r="K243" s="110">
        <v>0</v>
      </c>
      <c r="L243" s="135">
        <v>0</v>
      </c>
      <c r="M243" s="110">
        <v>0</v>
      </c>
      <c r="N243" s="110">
        <v>0</v>
      </c>
      <c r="O243" s="95">
        <v>0</v>
      </c>
      <c r="P243" s="110">
        <v>0</v>
      </c>
      <c r="Q243" s="110">
        <v>0</v>
      </c>
      <c r="R243" s="134">
        <v>0</v>
      </c>
      <c r="T243" s="112" t="str">
        <f t="shared" si="8"/>
        <v>(25, 30]</v>
      </c>
      <c r="U243" s="110">
        <v>0</v>
      </c>
      <c r="V243" s="110">
        <v>0</v>
      </c>
      <c r="W243" s="110"/>
      <c r="X243" s="110">
        <v>0</v>
      </c>
    </row>
    <row r="244" spans="1:24">
      <c r="A244" s="109">
        <v>30</v>
      </c>
      <c r="B244" s="109">
        <v>35</v>
      </c>
      <c r="C244" s="123">
        <v>242246</v>
      </c>
      <c r="D244" s="123">
        <v>788189580</v>
      </c>
      <c r="E244" s="110">
        <v>2.42246E-3</v>
      </c>
      <c r="F244" s="144">
        <v>32.536742815154845</v>
      </c>
      <c r="H244" s="112" t="str">
        <f t="shared" si="7"/>
        <v>(30, 35]</v>
      </c>
      <c r="I244" s="113">
        <v>0</v>
      </c>
      <c r="J244" s="110">
        <v>0</v>
      </c>
      <c r="K244" s="110">
        <v>0</v>
      </c>
      <c r="L244" s="135">
        <v>0</v>
      </c>
      <c r="M244" s="110">
        <v>0</v>
      </c>
      <c r="N244" s="110">
        <v>0</v>
      </c>
      <c r="O244" s="95">
        <v>0</v>
      </c>
      <c r="P244" s="110">
        <v>0</v>
      </c>
      <c r="Q244" s="110">
        <v>0</v>
      </c>
      <c r="R244" s="134">
        <v>0</v>
      </c>
      <c r="T244" s="112" t="str">
        <f t="shared" si="8"/>
        <v>(30, 35]</v>
      </c>
      <c r="U244" s="110">
        <v>0</v>
      </c>
      <c r="V244" s="110">
        <v>0</v>
      </c>
      <c r="W244" s="110"/>
      <c r="X244" s="110">
        <v>0</v>
      </c>
    </row>
    <row r="245" spans="1:24">
      <c r="A245" s="109">
        <v>35</v>
      </c>
      <c r="B245" s="109">
        <v>40</v>
      </c>
      <c r="C245" s="123">
        <v>249757</v>
      </c>
      <c r="D245" s="123">
        <v>938087575</v>
      </c>
      <c r="E245" s="110">
        <v>2.4975700000000002E-3</v>
      </c>
      <c r="F245" s="144">
        <v>37.560011331013747</v>
      </c>
      <c r="H245" s="112" t="str">
        <f t="shared" si="7"/>
        <v>(35, 40]</v>
      </c>
      <c r="I245" s="113">
        <v>0</v>
      </c>
      <c r="J245" s="110">
        <v>0</v>
      </c>
      <c r="K245" s="110">
        <v>0</v>
      </c>
      <c r="L245" s="135">
        <v>0</v>
      </c>
      <c r="M245" s="110">
        <v>0</v>
      </c>
      <c r="N245" s="110">
        <v>0</v>
      </c>
      <c r="O245" s="95">
        <v>0</v>
      </c>
      <c r="P245" s="110">
        <v>0</v>
      </c>
      <c r="Q245" s="110">
        <v>0</v>
      </c>
      <c r="R245" s="134">
        <v>0</v>
      </c>
      <c r="T245" s="112" t="str">
        <f t="shared" si="8"/>
        <v>(35, 40]</v>
      </c>
      <c r="U245" s="110">
        <v>0</v>
      </c>
      <c r="V245" s="110">
        <v>0</v>
      </c>
      <c r="W245" s="110"/>
      <c r="X245" s="110">
        <v>0</v>
      </c>
    </row>
    <row r="246" spans="1:24">
      <c r="A246" s="109">
        <v>40</v>
      </c>
      <c r="B246" s="109">
        <v>45</v>
      </c>
      <c r="C246" s="123">
        <v>255945</v>
      </c>
      <c r="D246" s="123">
        <v>1088585415</v>
      </c>
      <c r="E246" s="110">
        <v>2.55945E-3</v>
      </c>
      <c r="F246" s="144">
        <v>42.532005508996072</v>
      </c>
      <c r="H246" s="112" t="str">
        <f t="shared" si="7"/>
        <v>(40, 45]</v>
      </c>
      <c r="I246" s="113">
        <v>0</v>
      </c>
      <c r="J246" s="110">
        <v>0</v>
      </c>
      <c r="K246" s="110">
        <v>0</v>
      </c>
      <c r="L246" s="135">
        <v>0</v>
      </c>
      <c r="M246" s="110">
        <v>0</v>
      </c>
      <c r="N246" s="110">
        <v>0</v>
      </c>
      <c r="O246" s="95">
        <v>0</v>
      </c>
      <c r="P246" s="110">
        <v>0</v>
      </c>
      <c r="Q246" s="110">
        <v>0</v>
      </c>
      <c r="R246" s="134">
        <v>0</v>
      </c>
      <c r="T246" s="112" t="str">
        <f t="shared" si="8"/>
        <v>(40, 45]</v>
      </c>
      <c r="U246" s="110">
        <v>0</v>
      </c>
      <c r="V246" s="110">
        <v>0</v>
      </c>
      <c r="W246" s="110"/>
      <c r="X246" s="110">
        <v>0</v>
      </c>
    </row>
    <row r="247" spans="1:24">
      <c r="A247" s="109">
        <v>45</v>
      </c>
      <c r="B247" s="109">
        <v>50</v>
      </c>
      <c r="C247" s="123">
        <v>259069</v>
      </c>
      <c r="D247" s="123">
        <v>1231619450</v>
      </c>
      <c r="E247" s="110">
        <v>2.5906900000000001E-3</v>
      </c>
      <c r="F247" s="144">
        <v>47.540209365072627</v>
      </c>
      <c r="H247" s="112" t="str">
        <f t="shared" si="7"/>
        <v>(45, 50]</v>
      </c>
      <c r="I247" s="113">
        <v>0</v>
      </c>
      <c r="J247" s="110">
        <v>0</v>
      </c>
      <c r="K247" s="110">
        <v>0</v>
      </c>
      <c r="L247" s="135">
        <v>0</v>
      </c>
      <c r="M247" s="110">
        <v>0</v>
      </c>
      <c r="N247" s="110">
        <v>0</v>
      </c>
      <c r="O247" s="95">
        <v>0</v>
      </c>
      <c r="P247" s="110">
        <v>0</v>
      </c>
      <c r="Q247" s="110">
        <v>0</v>
      </c>
      <c r="R247" s="134">
        <v>0</v>
      </c>
      <c r="T247" s="112" t="str">
        <f t="shared" si="8"/>
        <v>(45, 50]</v>
      </c>
      <c r="U247" s="110">
        <v>0</v>
      </c>
      <c r="V247" s="110">
        <v>0</v>
      </c>
      <c r="W247" s="110"/>
      <c r="X247" s="110">
        <v>0</v>
      </c>
    </row>
    <row r="248" spans="1:24">
      <c r="A248" s="109">
        <v>50</v>
      </c>
      <c r="B248" s="109">
        <v>60</v>
      </c>
      <c r="C248" s="123">
        <v>541306</v>
      </c>
      <c r="D248" s="123">
        <v>2980293850</v>
      </c>
      <c r="E248" s="110">
        <v>5.4130599999999999E-3</v>
      </c>
      <c r="F248" s="144">
        <v>55.05746934266385</v>
      </c>
      <c r="H248" s="112" t="str">
        <f t="shared" si="7"/>
        <v>(50, 60]</v>
      </c>
      <c r="I248" s="113">
        <v>0</v>
      </c>
      <c r="J248" s="110">
        <v>0</v>
      </c>
      <c r="K248" s="110">
        <v>0</v>
      </c>
      <c r="L248" s="135">
        <v>0</v>
      </c>
      <c r="M248" s="110">
        <v>0</v>
      </c>
      <c r="N248" s="110">
        <v>0</v>
      </c>
      <c r="O248" s="95">
        <v>0</v>
      </c>
      <c r="P248" s="110">
        <v>0</v>
      </c>
      <c r="Q248" s="110">
        <v>0</v>
      </c>
      <c r="R248" s="134">
        <v>0</v>
      </c>
      <c r="T248" s="112" t="str">
        <f t="shared" si="8"/>
        <v>(50, 60]</v>
      </c>
      <c r="U248" s="110">
        <v>0</v>
      </c>
      <c r="V248" s="110">
        <v>0</v>
      </c>
      <c r="W248" s="110"/>
      <c r="X248" s="110">
        <v>0</v>
      </c>
    </row>
    <row r="249" spans="1:24">
      <c r="A249" s="109">
        <v>60</v>
      </c>
      <c r="B249" s="109">
        <v>70</v>
      </c>
      <c r="C249" s="123">
        <v>553522</v>
      </c>
      <c r="D249" s="123">
        <v>3600940215</v>
      </c>
      <c r="E249" s="110">
        <v>5.5352200000000004E-3</v>
      </c>
      <c r="F249" s="144">
        <v>65.055051380071617</v>
      </c>
      <c r="H249" s="112" t="str">
        <f t="shared" si="7"/>
        <v>(60, 70]</v>
      </c>
      <c r="I249" s="113">
        <v>0</v>
      </c>
      <c r="J249" s="110">
        <v>0</v>
      </c>
      <c r="K249" s="110">
        <v>0</v>
      </c>
      <c r="L249" s="135">
        <v>0</v>
      </c>
      <c r="M249" s="110">
        <v>0</v>
      </c>
      <c r="N249" s="110">
        <v>0</v>
      </c>
      <c r="O249" s="95">
        <v>0</v>
      </c>
      <c r="P249" s="110">
        <v>0</v>
      </c>
      <c r="Q249" s="110">
        <v>0</v>
      </c>
      <c r="R249" s="134">
        <v>0</v>
      </c>
      <c r="T249" s="112" t="str">
        <f t="shared" si="8"/>
        <v>(60, 70]</v>
      </c>
      <c r="U249" s="110">
        <v>0</v>
      </c>
      <c r="V249" s="110">
        <v>0</v>
      </c>
      <c r="W249" s="110"/>
      <c r="X249" s="110">
        <v>0</v>
      </c>
    </row>
    <row r="250" spans="1:24">
      <c r="A250" s="109">
        <v>70</v>
      </c>
      <c r="B250" s="109">
        <v>80</v>
      </c>
      <c r="C250" s="123">
        <v>565515</v>
      </c>
      <c r="D250" s="123">
        <v>4244131045</v>
      </c>
      <c r="E250" s="110">
        <v>5.6551500000000003E-3</v>
      </c>
      <c r="F250" s="144">
        <v>75.048956172692158</v>
      </c>
      <c r="H250" s="112" t="str">
        <f t="shared" si="7"/>
        <v>(70, 80]</v>
      </c>
      <c r="I250" s="113">
        <v>0</v>
      </c>
      <c r="J250" s="110">
        <v>0</v>
      </c>
      <c r="K250" s="110">
        <v>0</v>
      </c>
      <c r="L250" s="135">
        <v>0</v>
      </c>
      <c r="M250" s="110">
        <v>0</v>
      </c>
      <c r="N250" s="110">
        <v>0</v>
      </c>
      <c r="O250" s="95">
        <v>0</v>
      </c>
      <c r="P250" s="110">
        <v>0</v>
      </c>
      <c r="Q250" s="110">
        <v>0</v>
      </c>
      <c r="R250" s="134">
        <v>0</v>
      </c>
      <c r="T250" s="112" t="str">
        <f t="shared" si="8"/>
        <v>(70, 80]</v>
      </c>
      <c r="U250" s="110">
        <v>0</v>
      </c>
      <c r="V250" s="110">
        <v>0</v>
      </c>
      <c r="W250" s="110"/>
      <c r="X250" s="110">
        <v>0</v>
      </c>
    </row>
    <row r="251" spans="1:24">
      <c r="A251" s="109">
        <v>80</v>
      </c>
      <c r="B251" s="109">
        <v>90</v>
      </c>
      <c r="C251" s="123">
        <v>575633</v>
      </c>
      <c r="D251" s="123">
        <v>4895919865</v>
      </c>
      <c r="E251" s="110">
        <v>5.7563299999999996E-3</v>
      </c>
      <c r="F251" s="144">
        <v>85.052800395390804</v>
      </c>
      <c r="H251" s="112" t="str">
        <f t="shared" si="7"/>
        <v>(80, 90]</v>
      </c>
      <c r="I251" s="113">
        <v>0</v>
      </c>
      <c r="J251" s="110">
        <v>0</v>
      </c>
      <c r="K251" s="110">
        <v>0</v>
      </c>
      <c r="L251" s="135">
        <v>0</v>
      </c>
      <c r="M251" s="110">
        <v>0</v>
      </c>
      <c r="N251" s="110">
        <v>0</v>
      </c>
      <c r="O251" s="95">
        <v>0</v>
      </c>
      <c r="P251" s="110">
        <v>0</v>
      </c>
      <c r="Q251" s="110">
        <v>0</v>
      </c>
      <c r="R251" s="134">
        <v>0</v>
      </c>
      <c r="T251" s="112" t="str">
        <f t="shared" si="8"/>
        <v>(80, 90]</v>
      </c>
      <c r="U251" s="110">
        <v>0</v>
      </c>
      <c r="V251" s="110">
        <v>0</v>
      </c>
      <c r="W251" s="110"/>
      <c r="X251" s="110">
        <v>0</v>
      </c>
    </row>
    <row r="252" spans="1:24">
      <c r="A252" s="109">
        <v>90</v>
      </c>
      <c r="B252" s="109">
        <v>100</v>
      </c>
      <c r="C252" s="123">
        <v>580481</v>
      </c>
      <c r="D252" s="123">
        <v>5516614540</v>
      </c>
      <c r="E252" s="110">
        <v>5.8048099999999997E-3</v>
      </c>
      <c r="F252" s="144">
        <v>95.035230093663699</v>
      </c>
      <c r="H252" s="112" t="str">
        <f t="shared" si="7"/>
        <v>(90, 100]</v>
      </c>
      <c r="I252" s="113">
        <v>0</v>
      </c>
      <c r="J252" s="110">
        <v>0</v>
      </c>
      <c r="K252" s="110">
        <v>0</v>
      </c>
      <c r="L252" s="135">
        <v>0</v>
      </c>
      <c r="M252" s="110">
        <v>0</v>
      </c>
      <c r="N252" s="110">
        <v>0</v>
      </c>
      <c r="O252" s="95">
        <v>0</v>
      </c>
      <c r="P252" s="110">
        <v>0</v>
      </c>
      <c r="Q252" s="110">
        <v>0</v>
      </c>
      <c r="R252" s="134">
        <v>0</v>
      </c>
      <c r="T252" s="112" t="str">
        <f t="shared" si="8"/>
        <v>(90, 100]</v>
      </c>
      <c r="U252" s="110">
        <v>0</v>
      </c>
      <c r="V252" s="110">
        <v>0</v>
      </c>
      <c r="W252" s="110"/>
      <c r="X252" s="110">
        <v>0</v>
      </c>
    </row>
    <row r="253" spans="1:24">
      <c r="A253" s="109">
        <v>100</v>
      </c>
      <c r="B253" s="109">
        <v>120</v>
      </c>
      <c r="C253" s="123">
        <v>1182846</v>
      </c>
      <c r="D253" s="123">
        <v>13017430840</v>
      </c>
      <c r="E253" s="110">
        <v>1.1828460000000001E-2</v>
      </c>
      <c r="F253" s="144">
        <v>110.05178053609683</v>
      </c>
      <c r="H253" s="112" t="str">
        <f t="shared" si="7"/>
        <v>(100, 120]</v>
      </c>
      <c r="I253" s="113">
        <v>6.25</v>
      </c>
      <c r="J253" s="110">
        <v>7.3927875000000004E-2</v>
      </c>
      <c r="K253" s="110">
        <v>6.5146622840395352E-2</v>
      </c>
      <c r="L253" s="135">
        <v>65146622</v>
      </c>
      <c r="M253" s="110">
        <v>6.5146623042345975E-2</v>
      </c>
      <c r="N253" s="110">
        <v>7.169501861724088</v>
      </c>
      <c r="O253" s="95">
        <v>6.875</v>
      </c>
      <c r="P253" s="110">
        <v>6.5146623042345975E-2</v>
      </c>
      <c r="Q253" s="110">
        <v>7.585697506199765E-2</v>
      </c>
      <c r="R253" s="134">
        <v>1.1599999999999999</v>
      </c>
      <c r="T253" s="112" t="str">
        <f t="shared" si="8"/>
        <v>(100, 120]</v>
      </c>
      <c r="U253" s="110">
        <v>7.727886300462522E-2</v>
      </c>
      <c r="V253" s="110">
        <v>6.5146623042345975E-2</v>
      </c>
      <c r="W253" s="110"/>
      <c r="X253" s="110">
        <v>8.0505636288090182E-2</v>
      </c>
    </row>
    <row r="254" spans="1:24">
      <c r="A254" s="109">
        <v>120</v>
      </c>
      <c r="B254" s="109">
        <v>140</v>
      </c>
      <c r="C254" s="123">
        <v>1203749</v>
      </c>
      <c r="D254" s="123">
        <v>15655907075</v>
      </c>
      <c r="E254" s="110">
        <v>1.203749E-2</v>
      </c>
      <c r="F254" s="144">
        <v>130.05956453546381</v>
      </c>
      <c r="H254" s="112" t="str">
        <f t="shared" si="7"/>
        <v>(120, 140]</v>
      </c>
      <c r="I254" s="113">
        <v>5.47</v>
      </c>
      <c r="J254" s="110">
        <v>6.5845070299999989E-2</v>
      </c>
      <c r="K254" s="110">
        <v>5.8023904524963241E-2</v>
      </c>
      <c r="L254" s="135">
        <v>58023904</v>
      </c>
      <c r="M254" s="110">
        <v>5.8023904928382476E-2</v>
      </c>
      <c r="N254" s="110">
        <v>7.5465638076325767</v>
      </c>
      <c r="O254" s="95">
        <v>6.0170000000000003</v>
      </c>
      <c r="P254" s="110">
        <v>5.8023904928382476E-2</v>
      </c>
      <c r="Q254" s="110">
        <v>6.7238041941332594E-2</v>
      </c>
      <c r="R254" s="134">
        <v>1.1599999999999999</v>
      </c>
      <c r="T254" s="112" t="str">
        <f t="shared" si="8"/>
        <v>(120, 140]</v>
      </c>
      <c r="U254" s="110">
        <v>6.8451599889870804E-2</v>
      </c>
      <c r="V254" s="110">
        <v>5.8023904928382476E-2</v>
      </c>
      <c r="W254" s="110"/>
      <c r="X254" s="110">
        <v>8.9525639432410237E-2</v>
      </c>
    </row>
    <row r="255" spans="1:24">
      <c r="A255" s="109">
        <v>140</v>
      </c>
      <c r="B255" s="109">
        <v>160</v>
      </c>
      <c r="C255" s="123">
        <v>1206781</v>
      </c>
      <c r="D255" s="123">
        <v>18104310630</v>
      </c>
      <c r="E255" s="110">
        <v>1.206781E-2</v>
      </c>
      <c r="F255" s="144">
        <v>150.02150870787659</v>
      </c>
      <c r="H255" s="112" t="str">
        <f t="shared" si="7"/>
        <v>(140, 160]</v>
      </c>
      <c r="I255" s="113">
        <v>4.8</v>
      </c>
      <c r="J255" s="110">
        <v>5.7925487999999997E-2</v>
      </c>
      <c r="K255" s="110">
        <v>5.1045020833912061E-2</v>
      </c>
      <c r="L255" s="135">
        <v>51045020</v>
      </c>
      <c r="M255" s="110">
        <v>5.1045020816720334E-2</v>
      </c>
      <c r="N255" s="110">
        <v>7.6578510349493518</v>
      </c>
      <c r="O255" s="95">
        <v>5.28</v>
      </c>
      <c r="P255" s="110">
        <v>5.1045020816720334E-2</v>
      </c>
      <c r="Q255" s="110">
        <v>5.9020275826283865E-2</v>
      </c>
      <c r="R255" s="134">
        <v>1.1599999999999999</v>
      </c>
      <c r="T255" s="112" t="str">
        <f t="shared" si="8"/>
        <v>(140, 160]</v>
      </c>
      <c r="U255" s="110">
        <v>6.0125651781633475E-2</v>
      </c>
      <c r="V255" s="110">
        <v>5.1045020816720334E-2</v>
      </c>
      <c r="W255" s="110"/>
      <c r="X255" s="110">
        <v>6.6819372069109956E-2</v>
      </c>
    </row>
    <row r="256" spans="1:24">
      <c r="A256" s="109">
        <v>160</v>
      </c>
      <c r="B256" s="109">
        <v>180</v>
      </c>
      <c r="C256" s="123">
        <v>1208327</v>
      </c>
      <c r="D256" s="123">
        <v>20544984255</v>
      </c>
      <c r="E256" s="110">
        <v>1.208327E-2</v>
      </c>
      <c r="F256" s="144">
        <v>170.02834708650889</v>
      </c>
      <c r="H256" s="112" t="str">
        <f t="shared" si="7"/>
        <v>(160, 180]</v>
      </c>
      <c r="I256" s="113">
        <v>4.3099999999999996</v>
      </c>
      <c r="J256" s="110">
        <v>5.2078893699999997E-2</v>
      </c>
      <c r="K256" s="110">
        <v>4.5892892847507673E-2</v>
      </c>
      <c r="L256" s="135">
        <v>45892892</v>
      </c>
      <c r="M256" s="110">
        <v>4.5892892734286282E-2</v>
      </c>
      <c r="N256" s="110">
        <v>7.8030926946291501</v>
      </c>
      <c r="O256" s="95">
        <v>4.7409999999999997</v>
      </c>
      <c r="P256" s="110">
        <v>4.5892892734286282E-2</v>
      </c>
      <c r="Q256" s="110">
        <v>5.2709617737934651E-2</v>
      </c>
      <c r="R256" s="134">
        <v>1.1499999999999999</v>
      </c>
      <c r="T256" s="112" t="str">
        <f t="shared" si="8"/>
        <v>(160, 180]</v>
      </c>
      <c r="U256" s="110">
        <v>5.3673042697749557E-2</v>
      </c>
      <c r="V256" s="110">
        <v>4.5892892734286282E-2</v>
      </c>
      <c r="W256" s="110"/>
      <c r="X256" s="110">
        <v>5.6521185904338973E-2</v>
      </c>
    </row>
    <row r="257" spans="1:24">
      <c r="A257" s="109">
        <v>180</v>
      </c>
      <c r="B257" s="109">
        <v>200</v>
      </c>
      <c r="C257" s="123">
        <v>1200333</v>
      </c>
      <c r="D257" s="123">
        <v>22808821380</v>
      </c>
      <c r="E257" s="110">
        <v>1.200333E-2</v>
      </c>
      <c r="F257" s="144">
        <v>190.0207807333465</v>
      </c>
      <c r="H257" s="112" t="str">
        <f t="shared" si="7"/>
        <v>(180, 200]</v>
      </c>
      <c r="I257" s="113">
        <v>3.87</v>
      </c>
      <c r="J257" s="110">
        <v>4.64528871E-2</v>
      </c>
      <c r="K257" s="110">
        <v>4.0935150858200195E-2</v>
      </c>
      <c r="L257" s="135">
        <v>40935150</v>
      </c>
      <c r="M257" s="110">
        <v>4.0935150654962407E-2</v>
      </c>
      <c r="N257" s="110">
        <v>7.7785292868931171</v>
      </c>
      <c r="O257" s="95">
        <v>4.2569999999999997</v>
      </c>
      <c r="P257" s="110">
        <v>4.0935150654962407E-2</v>
      </c>
      <c r="Q257" s="110">
        <v>4.7138080659933128E-2</v>
      </c>
      <c r="R257" s="134">
        <v>1.1499999999999999</v>
      </c>
      <c r="T257" s="112" t="str">
        <f t="shared" si="8"/>
        <v>(180, 200]</v>
      </c>
      <c r="U257" s="110">
        <v>4.801198562415581E-2</v>
      </c>
      <c r="V257" s="110">
        <v>4.0935150654962407E-2</v>
      </c>
      <c r="W257" s="110"/>
      <c r="X257" s="110">
        <v>6.6519435064310961E-2</v>
      </c>
    </row>
    <row r="258" spans="1:24">
      <c r="A258" s="109">
        <v>200</v>
      </c>
      <c r="B258" s="109">
        <v>250</v>
      </c>
      <c r="C258" s="123">
        <v>2967470</v>
      </c>
      <c r="D258" s="123">
        <v>66744120735</v>
      </c>
      <c r="E258" s="110">
        <v>2.9674699999999998E-2</v>
      </c>
      <c r="F258" s="144">
        <v>224.91927714517755</v>
      </c>
      <c r="H258" s="112" t="str">
        <f t="shared" si="7"/>
        <v>(200, 250]</v>
      </c>
      <c r="I258" s="113">
        <v>2.99</v>
      </c>
      <c r="J258" s="110">
        <v>8.8727352999999995E-2</v>
      </c>
      <c r="K258" s="110">
        <v>7.8188198991484895E-2</v>
      </c>
      <c r="L258" s="135">
        <v>78188198</v>
      </c>
      <c r="M258" s="110">
        <v>7.8188199251011184E-2</v>
      </c>
      <c r="N258" s="110">
        <v>17.586033256820549</v>
      </c>
      <c r="O258" s="95">
        <v>3.2890000000000001</v>
      </c>
      <c r="P258" s="110">
        <v>7.8188199251011184E-2</v>
      </c>
      <c r="Q258" s="110">
        <v>8.9806635257292891E-2</v>
      </c>
      <c r="R258" s="134">
        <v>1.1499999999999999</v>
      </c>
      <c r="T258" s="112" t="str">
        <f t="shared" si="8"/>
        <v>(200, 250]</v>
      </c>
      <c r="U258" s="110">
        <v>9.1482225189268934E-2</v>
      </c>
      <c r="V258" s="110">
        <v>7.8188199251011184E-2</v>
      </c>
      <c r="W258" s="110"/>
      <c r="X258" s="110">
        <v>0.12475621799609948</v>
      </c>
    </row>
    <row r="259" spans="1:24">
      <c r="A259" s="109">
        <v>250</v>
      </c>
      <c r="B259" s="109">
        <v>300</v>
      </c>
      <c r="C259" s="123">
        <v>2890043</v>
      </c>
      <c r="D259" s="123">
        <v>79442331385</v>
      </c>
      <c r="E259" s="110">
        <v>2.8900430000000001E-2</v>
      </c>
      <c r="F259" s="144">
        <v>274.88286985695368</v>
      </c>
      <c r="H259" s="112" t="str">
        <f t="shared" si="7"/>
        <v>(250, 300]</v>
      </c>
      <c r="I259" s="113">
        <v>2.48</v>
      </c>
      <c r="J259" s="110">
        <v>7.1673066399999999E-2</v>
      </c>
      <c r="K259" s="110">
        <v>6.3159643430511322E-2</v>
      </c>
      <c r="L259" s="135">
        <v>63159643</v>
      </c>
      <c r="M259" s="110">
        <v>6.3159644010554308E-2</v>
      </c>
      <c r="N259" s="110">
        <v>17.361504204764724</v>
      </c>
      <c r="O259" s="95">
        <v>2.7280000000000002</v>
      </c>
      <c r="P259" s="110">
        <v>6.3159644010554308E-2</v>
      </c>
      <c r="Q259" s="110">
        <v>7.2499622014994713E-2</v>
      </c>
      <c r="R259" s="134">
        <v>1.1499999999999999</v>
      </c>
      <c r="T259" s="112" t="str">
        <f t="shared" si="8"/>
        <v>(250, 300]</v>
      </c>
      <c r="U259" s="110">
        <v>7.3893954960621414E-2</v>
      </c>
      <c r="V259" s="110">
        <v>6.3159644010554308E-2</v>
      </c>
      <c r="W259" s="110"/>
      <c r="X259" s="110">
        <v>0.10266982664271723</v>
      </c>
    </row>
    <row r="260" spans="1:24">
      <c r="A260" s="109">
        <v>300</v>
      </c>
      <c r="B260" s="109">
        <v>350</v>
      </c>
      <c r="C260" s="123">
        <v>2784740</v>
      </c>
      <c r="D260" s="123">
        <v>90463759890</v>
      </c>
      <c r="E260" s="110">
        <v>2.7847400000000001E-2</v>
      </c>
      <c r="F260" s="144">
        <v>324.85531823437736</v>
      </c>
      <c r="H260" s="112" t="str">
        <f t="shared" si="7"/>
        <v>(300, 350]</v>
      </c>
      <c r="I260" s="113">
        <v>2.2200000000000002</v>
      </c>
      <c r="J260" s="110">
        <v>6.1821228000000006E-2</v>
      </c>
      <c r="K260" s="110">
        <v>5.4478019610953096E-2</v>
      </c>
      <c r="L260" s="135">
        <v>54478019</v>
      </c>
      <c r="M260" s="110">
        <v>5.4478019871648319E-2</v>
      </c>
      <c r="N260" s="110">
        <v>17.697474482183047</v>
      </c>
      <c r="O260" s="95">
        <v>2.4420000000000002</v>
      </c>
      <c r="P260" s="110">
        <v>5.4478019871648319E-2</v>
      </c>
      <c r="Q260" s="110">
        <v>6.2319931872479049E-2</v>
      </c>
      <c r="R260" s="134">
        <v>1.1399999999999999</v>
      </c>
      <c r="T260" s="112" t="str">
        <f t="shared" si="8"/>
        <v>(300, 350]</v>
      </c>
      <c r="U260" s="110">
        <v>6.3561790826303283E-2</v>
      </c>
      <c r="V260" s="110">
        <v>5.4478019871648319E-2</v>
      </c>
      <c r="W260" s="110"/>
      <c r="X260" s="110">
        <v>8.1419666302714661E-2</v>
      </c>
    </row>
    <row r="261" spans="1:24">
      <c r="A261" s="109">
        <v>350</v>
      </c>
      <c r="B261" s="109">
        <v>400</v>
      </c>
      <c r="C261" s="123">
        <v>2669774</v>
      </c>
      <c r="D261" s="123">
        <v>100075738125</v>
      </c>
      <c r="E261" s="110">
        <v>2.6697740000000001E-2</v>
      </c>
      <c r="F261" s="144">
        <v>374.84722723721183</v>
      </c>
      <c r="H261" s="112" t="str">
        <f t="shared" si="7"/>
        <v>(350, 400]</v>
      </c>
      <c r="I261" s="113">
        <v>2.02</v>
      </c>
      <c r="J261" s="110">
        <v>5.3929434800000002E-2</v>
      </c>
      <c r="K261" s="110">
        <v>4.7523624193327514E-2</v>
      </c>
      <c r="L261" s="135">
        <v>47523624</v>
      </c>
      <c r="M261" s="110">
        <v>4.7523624760377997E-2</v>
      </c>
      <c r="N261" s="110">
        <v>17.814098969689397</v>
      </c>
      <c r="O261" s="95">
        <v>2.222</v>
      </c>
      <c r="P261" s="110">
        <v>4.7523624760377997E-2</v>
      </c>
      <c r="Q261" s="110">
        <v>5.4483208762764926E-2</v>
      </c>
      <c r="R261" s="134">
        <v>1.1499999999999999</v>
      </c>
      <c r="T261" s="112" t="str">
        <f t="shared" si="8"/>
        <v>(350, 400]</v>
      </c>
      <c r="U261" s="110">
        <v>5.5533657721937552E-2</v>
      </c>
      <c r="V261" s="110">
        <v>4.7523624760377997E-2</v>
      </c>
      <c r="W261" s="110"/>
      <c r="X261" s="110">
        <v>7.6969003231504046E-2</v>
      </c>
    </row>
    <row r="262" spans="1:24">
      <c r="A262" s="109">
        <v>400</v>
      </c>
      <c r="B262" s="109">
        <v>450</v>
      </c>
      <c r="C262" s="123">
        <v>2544680</v>
      </c>
      <c r="D262" s="123">
        <v>108103799885</v>
      </c>
      <c r="E262" s="110">
        <v>2.5446799999999999E-2</v>
      </c>
      <c r="F262" s="144">
        <v>424.8227670473301</v>
      </c>
      <c r="H262" s="152" t="str">
        <f t="shared" si="7"/>
        <v>(400, 450]</v>
      </c>
      <c r="I262" s="113">
        <v>3.4552999999999998</v>
      </c>
      <c r="J262" s="110">
        <v>8.7926328039999987E-2</v>
      </c>
      <c r="K262" s="110">
        <v>7.7482320850731312E-2</v>
      </c>
      <c r="L262" s="135">
        <v>77482320</v>
      </c>
      <c r="M262" s="110">
        <v>7.7482321239717142E-2</v>
      </c>
      <c r="N262" s="110">
        <v>32.916254106306752</v>
      </c>
      <c r="O262" s="95">
        <v>3.8008000000000002</v>
      </c>
      <c r="P262" s="110">
        <v>7.7482321239717142E-2</v>
      </c>
      <c r="Q262" s="110">
        <v>6.0742455850394381E-2</v>
      </c>
      <c r="R262" s="134">
        <v>0.78</v>
      </c>
      <c r="T262" s="112" t="str">
        <f t="shared" si="8"/>
        <v>(400, 450]</v>
      </c>
      <c r="U262" s="110">
        <v>6.1942364805250741E-2</v>
      </c>
      <c r="V262" s="110">
        <v>7.7482321239717142E-2</v>
      </c>
      <c r="W262" s="110"/>
      <c r="X262" s="110">
        <v>8.0387461286199387E-3</v>
      </c>
    </row>
    <row r="263" spans="1:24">
      <c r="A263" s="109">
        <v>450</v>
      </c>
      <c r="B263" s="109">
        <v>500</v>
      </c>
      <c r="C263" s="123">
        <v>2435817</v>
      </c>
      <c r="D263" s="123">
        <v>115657153565</v>
      </c>
      <c r="E263" s="110">
        <v>2.4358169999999998E-2</v>
      </c>
      <c r="F263" s="144">
        <v>474.81873049165841</v>
      </c>
      <c r="H263" s="152" t="str">
        <f t="shared" si="7"/>
        <v>(450, 500]</v>
      </c>
      <c r="I263" s="113">
        <v>3.2357</v>
      </c>
      <c r="J263" s="110">
        <v>7.8815730668999995E-2</v>
      </c>
      <c r="K263" s="110">
        <v>6.9453892456445204E-2</v>
      </c>
      <c r="L263" s="135">
        <v>69453892</v>
      </c>
      <c r="M263" s="110">
        <v>6.9453893111262294E-2</v>
      </c>
      <c r="N263" s="110">
        <v>32.978009354792903</v>
      </c>
      <c r="O263" s="95">
        <v>3.5592999999999999</v>
      </c>
      <c r="P263" s="110">
        <v>6.9453893111262294E-2</v>
      </c>
      <c r="Q263" s="110">
        <v>5.441004576174064E-2</v>
      </c>
      <c r="R263" s="134">
        <v>0.78</v>
      </c>
      <c r="T263" s="112" t="str">
        <f t="shared" si="8"/>
        <v>(450, 500]</v>
      </c>
      <c r="U263" s="110">
        <v>5.5409120720318568E-2</v>
      </c>
      <c r="V263" s="110">
        <v>6.9453893111262294E-2</v>
      </c>
      <c r="W263" s="110"/>
      <c r="X263" s="110">
        <v>5.4760400876166411E-3</v>
      </c>
    </row>
    <row r="264" spans="1:24">
      <c r="A264" s="109">
        <v>500</v>
      </c>
      <c r="B264" s="109">
        <v>550</v>
      </c>
      <c r="C264" s="123">
        <v>2323144</v>
      </c>
      <c r="D264" s="123">
        <v>121924439445</v>
      </c>
      <c r="E264" s="110">
        <v>2.3231439999999999E-2</v>
      </c>
      <c r="F264" s="144">
        <v>524.82514835498796</v>
      </c>
      <c r="H264" s="152" t="str">
        <f t="shared" si="7"/>
        <v>(500, 550]</v>
      </c>
      <c r="I264" s="113">
        <v>3.0891999999999999</v>
      </c>
      <c r="J264" s="110">
        <v>7.1766564447999989E-2</v>
      </c>
      <c r="K264" s="110">
        <v>6.3242035654951276E-2</v>
      </c>
      <c r="L264" s="135">
        <v>63242035</v>
      </c>
      <c r="M264" s="110">
        <v>6.3242036011872574E-2</v>
      </c>
      <c r="N264" s="110">
        <v>33.191010932202516</v>
      </c>
      <c r="O264" s="95">
        <v>3.3980999999999999</v>
      </c>
      <c r="P264" s="110">
        <v>6.3242036011872574E-2</v>
      </c>
      <c r="Q264" s="110">
        <v>4.9529318693410464E-2</v>
      </c>
      <c r="R264" s="134">
        <v>0.78</v>
      </c>
      <c r="T264" s="112" t="str">
        <f t="shared" si="8"/>
        <v>(500, 550]</v>
      </c>
      <c r="U264" s="110">
        <v>5.0486990656330881E-2</v>
      </c>
      <c r="V264" s="110">
        <v>6.3242036011872574E-2</v>
      </c>
      <c r="W264" s="110"/>
      <c r="X264" s="110">
        <v>3.8643540618296651E-3</v>
      </c>
    </row>
    <row r="265" spans="1:24">
      <c r="A265" s="109">
        <v>550</v>
      </c>
      <c r="B265" s="109">
        <v>600</v>
      </c>
      <c r="C265" s="123">
        <v>2209818</v>
      </c>
      <c r="D265" s="123">
        <v>127028063570</v>
      </c>
      <c r="E265" s="110">
        <v>2.2098179999999999E-2</v>
      </c>
      <c r="F265" s="144">
        <v>574.83495731322671</v>
      </c>
      <c r="H265" s="152" t="str">
        <f t="shared" si="7"/>
        <v>(550, 600]</v>
      </c>
      <c r="I265" s="113">
        <v>3.5871</v>
      </c>
      <c r="J265" s="110">
        <v>7.9268381478E-2</v>
      </c>
      <c r="K265" s="110">
        <v>6.9852776795164842E-2</v>
      </c>
      <c r="L265" s="135">
        <v>69852776</v>
      </c>
      <c r="M265" s="110">
        <v>6.9852777117644441E-2</v>
      </c>
      <c r="N265" s="110">
        <v>40.15381815263148</v>
      </c>
      <c r="O265" s="95">
        <v>3.9458000000000002</v>
      </c>
      <c r="P265" s="110">
        <v>6.9852777117644441E-2</v>
      </c>
      <c r="Q265" s="110">
        <v>5.4808386767317412E-2</v>
      </c>
      <c r="R265" s="134">
        <v>0.78</v>
      </c>
      <c r="T265" s="112" t="str">
        <f t="shared" si="8"/>
        <v>(550, 600]</v>
      </c>
      <c r="U265" s="110">
        <v>4.5520533591766936E-2</v>
      </c>
      <c r="V265" s="110">
        <v>6.9852777117644441E-2</v>
      </c>
      <c r="W265" s="110"/>
      <c r="X265" s="110">
        <v>2.6350120421601928E-3</v>
      </c>
    </row>
    <row r="266" spans="1:24">
      <c r="A266" s="109">
        <v>600</v>
      </c>
      <c r="B266" s="109">
        <v>650</v>
      </c>
      <c r="C266" s="123">
        <v>2104201</v>
      </c>
      <c r="D266" s="123">
        <v>131475955615</v>
      </c>
      <c r="E266" s="110">
        <v>2.104201E-2</v>
      </c>
      <c r="F266" s="144">
        <v>624.82602952379557</v>
      </c>
      <c r="H266" s="152" t="str">
        <f t="shared" si="7"/>
        <v>(600, 650]</v>
      </c>
      <c r="I266" s="113">
        <v>3.47</v>
      </c>
      <c r="J266" s="110">
        <v>7.3015774700000008E-2</v>
      </c>
      <c r="K266" s="110">
        <v>6.4342863037523831E-2</v>
      </c>
      <c r="L266" s="135">
        <v>64342863</v>
      </c>
      <c r="M266" s="110">
        <v>6.434286402948583E-2</v>
      </c>
      <c r="N266" s="110">
        <v>40.20309625973308</v>
      </c>
      <c r="O266" s="95">
        <v>3.8170000000000002</v>
      </c>
      <c r="P266" s="110">
        <v>6.434286402948583E-2</v>
      </c>
      <c r="Q266" s="110">
        <v>5.0452213706330989E-2</v>
      </c>
      <c r="R266" s="134">
        <v>0.78</v>
      </c>
      <c r="T266" s="112" t="str">
        <f t="shared" si="8"/>
        <v>(600, 650]</v>
      </c>
      <c r="U266" s="110">
        <v>4.2463738552028604E-2</v>
      </c>
      <c r="V266" s="110">
        <v>6.434286402948583E-2</v>
      </c>
      <c r="W266" s="110"/>
      <c r="X266" s="110">
        <v>2.6195550419128806E-2</v>
      </c>
    </row>
    <row r="267" spans="1:24">
      <c r="A267" s="109">
        <v>650</v>
      </c>
      <c r="B267" s="109">
        <v>700</v>
      </c>
      <c r="C267" s="123">
        <v>2007214</v>
      </c>
      <c r="D267" s="123">
        <v>135450201680</v>
      </c>
      <c r="E267" s="110">
        <v>2.0072139999999999E-2</v>
      </c>
      <c r="F267" s="144">
        <v>674.81694368413139</v>
      </c>
      <c r="H267" s="112" t="str">
        <f t="shared" si="7"/>
        <v>(650, 700]</v>
      </c>
      <c r="I267" s="113">
        <v>1.3721000000000001</v>
      </c>
      <c r="J267" s="110">
        <v>2.7540983293999999E-2</v>
      </c>
      <c r="K267" s="110">
        <v>2.4269628354769392E-2</v>
      </c>
      <c r="L267" s="135">
        <v>24269628</v>
      </c>
      <c r="M267" s="110">
        <v>2.4269628388314056E-2</v>
      </c>
      <c r="N267" s="110">
        <v>16.377556453351723</v>
      </c>
      <c r="O267" s="95">
        <v>1.5093000000000001</v>
      </c>
      <c r="P267" s="110">
        <v>2.4269628388314056E-2</v>
      </c>
      <c r="Q267" s="110">
        <v>2.01519642821275E-2</v>
      </c>
      <c r="R267" s="134">
        <v>0.83</v>
      </c>
      <c r="T267" s="112" t="str">
        <f t="shared" si="8"/>
        <v>(650, 700]</v>
      </c>
      <c r="U267" s="110">
        <v>2.0529323266881203E-2</v>
      </c>
      <c r="V267" s="110">
        <v>2.4269628388314056E-2</v>
      </c>
      <c r="W267" s="110"/>
      <c r="X267" s="110">
        <v>2.4553336392853384E-2</v>
      </c>
    </row>
    <row r="268" spans="1:24">
      <c r="A268" s="109">
        <v>700</v>
      </c>
      <c r="B268" s="109">
        <v>750</v>
      </c>
      <c r="C268" s="123">
        <v>1909811</v>
      </c>
      <c r="D268" s="123">
        <v>138428427230</v>
      </c>
      <c r="E268" s="110">
        <v>1.9098110000000001E-2</v>
      </c>
      <c r="F268" s="144">
        <v>724.82788731450387</v>
      </c>
      <c r="H268" s="112" t="str">
        <f t="shared" si="7"/>
        <v>(700, 750]</v>
      </c>
      <c r="I268" s="113">
        <v>1.2741</v>
      </c>
      <c r="J268" s="110">
        <v>2.4332901951000002E-2</v>
      </c>
      <c r="K268" s="110">
        <v>2.1442607217022232E-2</v>
      </c>
      <c r="L268" s="135">
        <v>21442607</v>
      </c>
      <c r="M268" s="110">
        <v>2.1442607343081718E-2</v>
      </c>
      <c r="N268" s="110">
        <v>15.54219977900039</v>
      </c>
      <c r="O268" s="95">
        <v>1.4015</v>
      </c>
      <c r="P268" s="110">
        <v>2.1442607343081718E-2</v>
      </c>
      <c r="Q268" s="110">
        <v>1.7737949248331289E-2</v>
      </c>
      <c r="R268" s="134">
        <v>0.83</v>
      </c>
      <c r="T268" s="112" t="str">
        <f t="shared" si="8"/>
        <v>(700, 750]</v>
      </c>
      <c r="U268" s="110">
        <v>1.8033298234432876E-2</v>
      </c>
      <c r="V268" s="110">
        <v>2.1442607343081718E-2</v>
      </c>
      <c r="W268" s="110"/>
      <c r="X268" s="110">
        <v>2.2119450353911205E-2</v>
      </c>
    </row>
    <row r="269" spans="1:24">
      <c r="A269" s="109">
        <v>750</v>
      </c>
      <c r="B269" s="109">
        <v>800</v>
      </c>
      <c r="C269" s="123">
        <v>1824088</v>
      </c>
      <c r="D269" s="123">
        <v>141336651645</v>
      </c>
      <c r="E269" s="110">
        <v>1.8240880000000001E-2</v>
      </c>
      <c r="F269" s="144">
        <v>774.83461129616558</v>
      </c>
      <c r="H269" s="112" t="str">
        <f t="shared" si="7"/>
        <v>(750, 800]</v>
      </c>
      <c r="I269" s="113">
        <v>1.2959000000000001</v>
      </c>
      <c r="J269" s="110">
        <v>2.3638356392000001E-2</v>
      </c>
      <c r="K269" s="110">
        <v>2.0830560711186042E-2</v>
      </c>
      <c r="L269" s="135">
        <v>20830560</v>
      </c>
      <c r="M269" s="110">
        <v>2.0830560333288964E-2</v>
      </c>
      <c r="N269" s="110">
        <v>16.14023911892528</v>
      </c>
      <c r="O269" s="95">
        <v>1.4255</v>
      </c>
      <c r="P269" s="110">
        <v>2.0830560333288964E-2</v>
      </c>
      <c r="Q269" s="110">
        <v>1.7246663241453287E-2</v>
      </c>
      <c r="R269" s="134">
        <v>0.83</v>
      </c>
      <c r="T269" s="112" t="str">
        <f t="shared" si="8"/>
        <v>(750, 800]</v>
      </c>
      <c r="U269" s="110">
        <v>1.7571398228428178E-2</v>
      </c>
      <c r="V269" s="110">
        <v>2.0830560333288964E-2</v>
      </c>
      <c r="W269" s="110"/>
      <c r="X269" s="110">
        <v>1.9040895304654325E-2</v>
      </c>
    </row>
    <row r="270" spans="1:24">
      <c r="A270" s="109">
        <v>800</v>
      </c>
      <c r="B270" s="109">
        <v>850</v>
      </c>
      <c r="C270" s="123">
        <v>1741919</v>
      </c>
      <c r="D270" s="123">
        <v>143678152930</v>
      </c>
      <c r="E270" s="110">
        <v>1.7419190000000001E-2</v>
      </c>
      <c r="F270" s="144">
        <v>824.82683138538584</v>
      </c>
      <c r="H270" s="112" t="str">
        <f t="shared" si="7"/>
        <v>(800, 850]</v>
      </c>
      <c r="I270" s="113">
        <v>1.0585</v>
      </c>
      <c r="J270" s="110">
        <v>1.8438212615000001E-2</v>
      </c>
      <c r="K270" s="110">
        <v>1.6248096987508769E-2</v>
      </c>
      <c r="L270" s="135">
        <v>16248096</v>
      </c>
      <c r="M270" s="110">
        <v>1.6248096259969539E-2</v>
      </c>
      <c r="N270" s="110">
        <v>13.401865754155413</v>
      </c>
      <c r="O270" s="95">
        <v>1.1644000000000001</v>
      </c>
      <c r="P270" s="110">
        <v>1.6248096259969539E-2</v>
      </c>
      <c r="Q270" s="110">
        <v>1.5043477210608681E-2</v>
      </c>
      <c r="R270" s="134">
        <v>0.93</v>
      </c>
      <c r="T270" s="112" t="str">
        <f t="shared" si="8"/>
        <v>(800, 850]</v>
      </c>
      <c r="U270" s="110">
        <v>1.5335779199365129E-2</v>
      </c>
      <c r="V270" s="110">
        <v>1.6248096259969539E-2</v>
      </c>
      <c r="W270" s="110"/>
      <c r="X270" s="110">
        <v>2.0647814330365031E-2</v>
      </c>
    </row>
    <row r="271" spans="1:24">
      <c r="A271" s="109">
        <v>850</v>
      </c>
      <c r="B271" s="109">
        <v>900</v>
      </c>
      <c r="C271" s="123">
        <v>1657159</v>
      </c>
      <c r="D271" s="123">
        <v>144974959540</v>
      </c>
      <c r="E271" s="110">
        <v>1.6571590000000001E-2</v>
      </c>
      <c r="F271" s="144">
        <v>874.84037162396601</v>
      </c>
      <c r="H271" s="112" t="str">
        <f t="shared" si="7"/>
        <v>(850, 900]</v>
      </c>
      <c r="I271" s="113">
        <v>1.0291999999999999</v>
      </c>
      <c r="J271" s="110">
        <v>1.7055480427999998E-2</v>
      </c>
      <c r="K271" s="110">
        <v>1.5029607584482315E-2</v>
      </c>
      <c r="L271" s="135">
        <v>15029607</v>
      </c>
      <c r="M271" s="110">
        <v>1.5029607240473716E-2</v>
      </c>
      <c r="N271" s="110">
        <v>13.148507183618277</v>
      </c>
      <c r="O271" s="95">
        <v>1.1321000000000001</v>
      </c>
      <c r="P271" s="110">
        <v>1.5029607240473716E-2</v>
      </c>
      <c r="Q271" s="110">
        <v>1.3824786193547007E-2</v>
      </c>
      <c r="R271" s="134">
        <v>0.92</v>
      </c>
      <c r="T271" s="112" t="str">
        <f t="shared" si="8"/>
        <v>(850, 900]</v>
      </c>
      <c r="U271" s="110">
        <v>1.4004888182063547E-2</v>
      </c>
      <c r="V271" s="110">
        <v>1.5029607240473716E-2</v>
      </c>
      <c r="W271" s="110"/>
      <c r="X271" s="110">
        <v>1.8717205299475285E-2</v>
      </c>
    </row>
    <row r="272" spans="1:24">
      <c r="A272" s="109">
        <v>900</v>
      </c>
      <c r="B272" s="109">
        <v>950</v>
      </c>
      <c r="C272" s="123">
        <v>1585699</v>
      </c>
      <c r="D272" s="123">
        <v>146650891695</v>
      </c>
      <c r="E272" s="110">
        <v>1.5856990000000001E-2</v>
      </c>
      <c r="F272" s="144">
        <v>924.83435819156091</v>
      </c>
      <c r="H272" s="112" t="str">
        <f t="shared" si="7"/>
        <v>(900, 950]</v>
      </c>
      <c r="I272" s="113">
        <v>1.0389999999999999</v>
      </c>
      <c r="J272" s="110">
        <v>1.647541261E-2</v>
      </c>
      <c r="K272" s="110">
        <v>1.4518441000009315E-2</v>
      </c>
      <c r="L272" s="135">
        <v>14518441</v>
      </c>
      <c r="M272" s="110">
        <v>1.451844123229506E-2</v>
      </c>
      <c r="N272" s="110">
        <v>13.427153279011497</v>
      </c>
      <c r="O272" s="95">
        <v>1.1429</v>
      </c>
      <c r="P272" s="110">
        <v>1.451844123229506E-2</v>
      </c>
      <c r="Q272" s="110">
        <v>1.3481438188740135E-2</v>
      </c>
      <c r="R272" s="134">
        <v>0.93</v>
      </c>
      <c r="T272" s="112" t="str">
        <f t="shared" si="8"/>
        <v>(900, 950]</v>
      </c>
      <c r="U272" s="110">
        <v>1.3744086178673121E-2</v>
      </c>
      <c r="V272" s="110">
        <v>1.451844123229506E-2</v>
      </c>
      <c r="W272" s="110"/>
      <c r="X272" s="110">
        <v>1.8583402297334437E-2</v>
      </c>
    </row>
    <row r="273" spans="1:24">
      <c r="A273" s="109">
        <v>950</v>
      </c>
      <c r="B273" s="109">
        <v>1000</v>
      </c>
      <c r="C273" s="123">
        <v>1514588</v>
      </c>
      <c r="D273" s="123">
        <v>147647185160</v>
      </c>
      <c r="E273" s="110">
        <v>1.514588E-2</v>
      </c>
      <c r="F273" s="144">
        <v>974.833982310701</v>
      </c>
      <c r="H273" s="112" t="str">
        <f t="shared" si="7"/>
        <v>(950, 1000]</v>
      </c>
      <c r="I273" s="113">
        <v>1.0095000000000001</v>
      </c>
      <c r="J273" s="110">
        <v>1.5289765860000002E-2</v>
      </c>
      <c r="K273" s="110">
        <v>1.3473626961404927E-2</v>
      </c>
      <c r="L273" s="135">
        <v>13473626</v>
      </c>
      <c r="M273" s="110">
        <v>1.347362621557802E-2</v>
      </c>
      <c r="N273" s="110">
        <v>13.134548699897781</v>
      </c>
      <c r="O273" s="95">
        <v>1.1105</v>
      </c>
      <c r="P273" s="110">
        <v>1.347362621557802E-2</v>
      </c>
      <c r="Q273" s="110">
        <v>1.241458217380415E-2</v>
      </c>
      <c r="R273" s="134">
        <v>0.92</v>
      </c>
      <c r="T273" s="112" t="str">
        <f t="shared" si="8"/>
        <v>(950, 1000]</v>
      </c>
      <c r="U273" s="110">
        <v>1.2639843164317962E-2</v>
      </c>
      <c r="V273" s="110">
        <v>1.347362621557802E-2</v>
      </c>
      <c r="W273" s="110"/>
      <c r="X273" s="110">
        <v>1.6875989270015827E-2</v>
      </c>
    </row>
    <row r="274" spans="1:24">
      <c r="A274" s="109">
        <v>1000</v>
      </c>
      <c r="B274" s="109">
        <v>2000</v>
      </c>
      <c r="C274" s="123">
        <v>20208992</v>
      </c>
      <c r="D274" s="123">
        <v>2901073802450</v>
      </c>
      <c r="E274" s="110">
        <v>0.20208992000000001</v>
      </c>
      <c r="F274" s="144">
        <v>1435.536122954574</v>
      </c>
      <c r="H274" s="112" t="str">
        <f t="shared" si="7"/>
        <v>(1000, 2000]</v>
      </c>
      <c r="I274" s="113">
        <v>7.8121999999999997E-2</v>
      </c>
      <c r="J274" s="110">
        <v>1.5787668730239998E-2</v>
      </c>
      <c r="K274" s="110">
        <v>1.3912388260829201E-2</v>
      </c>
      <c r="L274" s="135">
        <v>13912388</v>
      </c>
      <c r="M274" s="110">
        <v>1.3912388222598212E-2</v>
      </c>
      <c r="N274" s="110">
        <v>19.971735850107514</v>
      </c>
      <c r="O274" s="95">
        <v>8.5900000000000004E-2</v>
      </c>
      <c r="P274" s="110">
        <v>1.3912388222598212E-2</v>
      </c>
      <c r="Q274" s="110">
        <v>2.346176632846473E-2</v>
      </c>
      <c r="R274" s="134">
        <v>1.69</v>
      </c>
      <c r="T274" s="112" t="str">
        <f t="shared" si="8"/>
        <v>(1000, 2000]</v>
      </c>
      <c r="U274" s="110">
        <v>2.3843724309968416E-2</v>
      </c>
      <c r="V274" s="110">
        <v>1.3912388222598212E-2</v>
      </c>
      <c r="W274" s="110"/>
      <c r="X274" s="110">
        <v>3.870861361933782E-2</v>
      </c>
    </row>
    <row r="275" spans="1:24">
      <c r="A275" s="109">
        <v>2000</v>
      </c>
      <c r="B275" s="109">
        <v>3000</v>
      </c>
      <c r="C275" s="123">
        <v>10172111</v>
      </c>
      <c r="D275" s="123">
        <v>2493253911035</v>
      </c>
      <c r="E275" s="110">
        <v>0.10172111</v>
      </c>
      <c r="F275" s="144">
        <v>2451.0683289191397</v>
      </c>
      <c r="H275" s="112" t="str">
        <f t="shared" si="7"/>
        <v>(2000, 3000]</v>
      </c>
      <c r="I275" s="113">
        <v>4.4600000000000001E-2</v>
      </c>
      <c r="J275" s="110">
        <v>4.536761506E-3</v>
      </c>
      <c r="K275" s="110">
        <v>3.9978788886899028E-3</v>
      </c>
      <c r="L275" s="135">
        <v>3997878</v>
      </c>
      <c r="M275" s="110">
        <v>3.9978780639660493E-3</v>
      </c>
      <c r="N275" s="110">
        <v>9.7990723054677495</v>
      </c>
      <c r="O275" s="95">
        <v>4.9099999999999998E-2</v>
      </c>
      <c r="P275" s="110">
        <v>3.9978780639660493E-3</v>
      </c>
      <c r="Q275" s="110">
        <v>5.0417490705844869E-3</v>
      </c>
      <c r="R275" s="134">
        <v>1.26</v>
      </c>
      <c r="T275" s="112" t="str">
        <f t="shared" si="8"/>
        <v>(2000, 3000]</v>
      </c>
      <c r="U275" s="110">
        <v>5.5355390719620083E-3</v>
      </c>
      <c r="V275" s="110">
        <v>3.9978780639660493E-3</v>
      </c>
      <c r="W275" s="110"/>
      <c r="X275" s="110">
        <v>1.1186010178976163E-2</v>
      </c>
    </row>
    <row r="276" spans="1:24">
      <c r="A276" s="109">
        <v>3000</v>
      </c>
      <c r="B276" s="109">
        <v>4000</v>
      </c>
      <c r="C276" s="123">
        <v>6001021</v>
      </c>
      <c r="D276" s="123">
        <v>2077034614955</v>
      </c>
      <c r="E276" s="110">
        <v>6.0010210000000001E-2</v>
      </c>
      <c r="F276" s="144">
        <v>3461.1353883864094</v>
      </c>
      <c r="H276" s="112" t="str">
        <f t="shared" si="7"/>
        <v>(3000, 4000]</v>
      </c>
      <c r="I276" s="113">
        <v>5.3499999999999999E-2</v>
      </c>
      <c r="J276" s="110">
        <v>3.2105462349999998E-3</v>
      </c>
      <c r="K276" s="110">
        <v>2.8291932465689877E-3</v>
      </c>
      <c r="L276" s="135">
        <v>2829193</v>
      </c>
      <c r="M276" s="110">
        <v>2.8291930452670889E-3</v>
      </c>
      <c r="N276" s="110">
        <v>9.7922201695506335</v>
      </c>
      <c r="O276" s="95">
        <v>5.8900000000000001E-2</v>
      </c>
      <c r="P276" s="110">
        <v>2.8291930452670889E-3</v>
      </c>
      <c r="Q276" s="110">
        <v>4.0754360570561046E-3</v>
      </c>
      <c r="R276" s="134">
        <v>1.44</v>
      </c>
      <c r="T276" s="112" t="str">
        <f t="shared" si="8"/>
        <v>(3000, 4000]</v>
      </c>
      <c r="U276" s="110">
        <v>4.217942054833247E-3</v>
      </c>
      <c r="V276" s="110">
        <v>2.8291930452670889E-3</v>
      </c>
      <c r="W276" s="110"/>
      <c r="X276" s="110">
        <v>7.3299051172784815E-3</v>
      </c>
    </row>
    <row r="277" spans="1:24">
      <c r="A277" s="109">
        <v>4000</v>
      </c>
      <c r="B277" s="109">
        <v>5000</v>
      </c>
      <c r="C277" s="123">
        <v>3909514</v>
      </c>
      <c r="D277" s="123">
        <v>1746422952705</v>
      </c>
      <c r="E277" s="110">
        <v>3.909514E-2</v>
      </c>
      <c r="F277" s="144">
        <v>4467.1101131879814</v>
      </c>
      <c r="H277" s="112" t="str">
        <f t="shared" si="7"/>
        <v>(4000, 5000]</v>
      </c>
      <c r="I277" s="113">
        <v>6.2399999999999997E-2</v>
      </c>
      <c r="J277" s="110">
        <v>2.4395367360000001E-3</v>
      </c>
      <c r="K277" s="110">
        <v>2.1497652900949898E-3</v>
      </c>
      <c r="L277" s="135">
        <v>2149765</v>
      </c>
      <c r="M277" s="110">
        <v>2.1497650343962407E-3</v>
      </c>
      <c r="N277" s="110">
        <v>9.6032371261293559</v>
      </c>
      <c r="O277" s="95">
        <v>6.8599999999999994E-2</v>
      </c>
      <c r="P277" s="110">
        <v>2.1497650343962407E-3</v>
      </c>
      <c r="Q277" s="110">
        <v>3.3536290469508069E-3</v>
      </c>
      <c r="R277" s="134">
        <v>1.56</v>
      </c>
      <c r="T277" s="112" t="str">
        <f t="shared" si="8"/>
        <v>(4000, 5000]</v>
      </c>
      <c r="U277" s="110">
        <v>3.2458730421963495E-3</v>
      </c>
      <c r="V277" s="110">
        <v>2.1497650343962407E-3</v>
      </c>
      <c r="W277" s="110"/>
      <c r="X277" s="110">
        <v>4.9755050796080813E-3</v>
      </c>
    </row>
    <row r="278" spans="1:24">
      <c r="A278" s="109">
        <v>5000</v>
      </c>
      <c r="B278" s="109">
        <v>6000</v>
      </c>
      <c r="C278" s="123">
        <v>2708391</v>
      </c>
      <c r="D278" s="123">
        <v>1481920543965</v>
      </c>
      <c r="E278" s="110">
        <v>2.7083909999999999E-2</v>
      </c>
      <c r="F278" s="144">
        <v>5471.5901210903448</v>
      </c>
      <c r="H278" s="112" t="str">
        <f t="shared" si="7"/>
        <v>(5000, 6000]</v>
      </c>
      <c r="I278" s="113">
        <v>1.6199999999999999E-2</v>
      </c>
      <c r="J278" s="110">
        <v>4.3875934199999998E-4</v>
      </c>
      <c r="K278" s="110">
        <v>3.8664291880395634E-4</v>
      </c>
      <c r="L278" s="135">
        <v>386642</v>
      </c>
      <c r="M278" s="110">
        <v>3.8664200618627212E-4</v>
      </c>
      <c r="N278" s="110">
        <v>2.1155465814473584</v>
      </c>
      <c r="O278" s="95">
        <v>1.78E-2</v>
      </c>
      <c r="P278" s="110">
        <v>3.8664200618627212E-4</v>
      </c>
      <c r="Q278" s="110">
        <v>4.0262000563668011E-4</v>
      </c>
      <c r="R278" s="134">
        <v>1.04</v>
      </c>
      <c r="T278" s="112" t="str">
        <f t="shared" si="8"/>
        <v>(5000, 6000]</v>
      </c>
      <c r="U278" s="110">
        <v>4.9567200644373612E-4</v>
      </c>
      <c r="V278" s="110">
        <v>3.8664200618627212E-4</v>
      </c>
      <c r="W278" s="110"/>
      <c r="X278" s="110">
        <v>3.0535690488571049E-3</v>
      </c>
    </row>
    <row r="279" spans="1:24">
      <c r="A279" s="109">
        <v>6000</v>
      </c>
      <c r="B279" s="109">
        <v>7000</v>
      </c>
      <c r="C279" s="123">
        <v>1968566</v>
      </c>
      <c r="D279" s="123">
        <v>1274656307540</v>
      </c>
      <c r="E279" s="110">
        <v>1.9685660000000001E-2</v>
      </c>
      <c r="F279" s="144">
        <v>6475.0498969300497</v>
      </c>
      <c r="H279" s="112" t="str">
        <f t="shared" si="7"/>
        <v>(6000, 7000]</v>
      </c>
      <c r="I279" s="113">
        <v>1.6199999999999999E-2</v>
      </c>
      <c r="J279" s="110">
        <v>3.18907692E-4</v>
      </c>
      <c r="K279" s="110">
        <v>2.8102740856037004E-4</v>
      </c>
      <c r="L279" s="135">
        <v>281027</v>
      </c>
      <c r="M279" s="110">
        <v>2.8102700449643208E-4</v>
      </c>
      <c r="N279" s="110">
        <v>1.8196638764991833</v>
      </c>
      <c r="O279" s="95">
        <v>1.78E-2</v>
      </c>
      <c r="P279" s="110">
        <v>2.8102700449643208E-4</v>
      </c>
      <c r="Q279" s="110">
        <v>2.9648300415076204E-4</v>
      </c>
      <c r="R279" s="134">
        <v>1.05</v>
      </c>
      <c r="T279" s="112" t="str">
        <f t="shared" si="8"/>
        <v>(6000, 7000]</v>
      </c>
      <c r="U279" s="110">
        <v>3.8228900496975704E-4</v>
      </c>
      <c r="V279" s="110">
        <v>2.8102700449643208E-4</v>
      </c>
      <c r="W279" s="110"/>
      <c r="X279" s="110">
        <v>2.0898530334376485E-3</v>
      </c>
    </row>
    <row r="280" spans="1:24">
      <c r="A280" s="109">
        <v>7000</v>
      </c>
      <c r="B280" s="109">
        <v>8000</v>
      </c>
      <c r="C280" s="123">
        <v>1485149</v>
      </c>
      <c r="D280" s="123">
        <v>1110539510950</v>
      </c>
      <c r="E280" s="110">
        <v>1.485149E-2</v>
      </c>
      <c r="F280" s="144">
        <v>7477.6302643707804</v>
      </c>
      <c r="H280" s="112" t="str">
        <f t="shared" si="7"/>
        <v>(7000, 8000]</v>
      </c>
      <c r="I280" s="113">
        <v>1.6199999999999999E-2</v>
      </c>
      <c r="J280" s="110">
        <v>2.40594138E-4</v>
      </c>
      <c r="K280" s="110">
        <v>2.1201604355455952E-4</v>
      </c>
      <c r="L280" s="135">
        <v>212016</v>
      </c>
      <c r="M280" s="110">
        <v>2.1201600339225605E-4</v>
      </c>
      <c r="N280" s="110">
        <v>1.5853772834968718</v>
      </c>
      <c r="O280" s="95">
        <v>1.78E-2</v>
      </c>
      <c r="P280" s="110">
        <v>2.1201600339225605E-4</v>
      </c>
      <c r="Q280" s="110">
        <v>2.2593900316314605E-4</v>
      </c>
      <c r="R280" s="134">
        <v>1.07</v>
      </c>
      <c r="T280" s="112" t="str">
        <f t="shared" si="8"/>
        <v>(7000, 8000]</v>
      </c>
      <c r="U280" s="110">
        <v>2.9851700388072104E-4</v>
      </c>
      <c r="V280" s="110">
        <v>2.1201600339225605E-4</v>
      </c>
      <c r="W280" s="110"/>
      <c r="X280" s="110">
        <v>2.0276500324424004E-4</v>
      </c>
    </row>
    <row r="281" spans="1:24">
      <c r="A281" s="109">
        <v>8000</v>
      </c>
      <c r="B281" s="109">
        <v>9000</v>
      </c>
      <c r="C281" s="123">
        <v>1150148</v>
      </c>
      <c r="D281" s="123">
        <v>975333797410</v>
      </c>
      <c r="E281" s="110">
        <v>1.150148E-2</v>
      </c>
      <c r="F281" s="144">
        <v>8480.072107328795</v>
      </c>
      <c r="H281" s="112" t="str">
        <f t="shared" si="7"/>
        <v>(8000, 9000]</v>
      </c>
      <c r="I281" s="113">
        <v>1.6199999999999999E-2</v>
      </c>
      <c r="J281" s="110">
        <v>1.8632397599999999E-4</v>
      </c>
      <c r="K281" s="110">
        <v>1.6419216419510062E-4</v>
      </c>
      <c r="L281" s="135">
        <v>164192</v>
      </c>
      <c r="M281" s="110">
        <v>1.6419200262707205E-4</v>
      </c>
      <c r="N281" s="110">
        <v>1.39236002172429</v>
      </c>
      <c r="O281" s="95">
        <v>1.78E-2</v>
      </c>
      <c r="P281" s="110">
        <v>1.6419200262707205E-4</v>
      </c>
      <c r="Q281" s="110">
        <v>1.7467400244543604E-4</v>
      </c>
      <c r="R281" s="134">
        <v>1.06</v>
      </c>
      <c r="T281" s="112" t="str">
        <f t="shared" si="8"/>
        <v>(8000, 9000]</v>
      </c>
      <c r="U281" s="110">
        <v>2.3627800307161404E-4</v>
      </c>
      <c r="V281" s="110">
        <v>1.6419200262707205E-4</v>
      </c>
      <c r="W281" s="110"/>
      <c r="X281" s="110">
        <v>0</v>
      </c>
    </row>
    <row r="282" spans="1:24">
      <c r="A282" s="109">
        <v>9000</v>
      </c>
      <c r="B282" s="109">
        <v>10000</v>
      </c>
      <c r="C282" s="123">
        <v>905982</v>
      </c>
      <c r="D282" s="123">
        <v>859004366905</v>
      </c>
      <c r="E282" s="110">
        <v>9.0598199999999997E-3</v>
      </c>
      <c r="F282" s="144">
        <v>9481.4727765562675</v>
      </c>
      <c r="H282" s="112" t="str">
        <f t="shared" si="7"/>
        <v>(9000, 10000]</v>
      </c>
      <c r="I282" s="113">
        <v>0.18629999999999999</v>
      </c>
      <c r="J282" s="110">
        <v>1.6878444659999998E-3</v>
      </c>
      <c r="K282" s="110">
        <v>1.4873600362481742E-3</v>
      </c>
      <c r="L282" s="135">
        <v>1487360</v>
      </c>
      <c r="M282" s="110">
        <v>1.4873600237977603E-3</v>
      </c>
      <c r="N282" s="110">
        <v>14.102363574576547</v>
      </c>
      <c r="O282" s="95">
        <v>0.2049</v>
      </c>
      <c r="P282" s="110">
        <v>1.4873600237977603E-3</v>
      </c>
      <c r="Q282" s="110">
        <v>2.0520330287284623E-3</v>
      </c>
      <c r="R282" s="134">
        <v>1.38</v>
      </c>
      <c r="T282" s="112" t="str">
        <f t="shared" si="8"/>
        <v>(9000, 10000]</v>
      </c>
      <c r="U282" s="110">
        <v>2.0500290266503773E-3</v>
      </c>
      <c r="V282" s="110">
        <v>1.4873600237977603E-3</v>
      </c>
      <c r="W282" s="110"/>
      <c r="X282" s="110">
        <v>0</v>
      </c>
    </row>
    <row r="283" spans="1:24">
      <c r="A283" s="109">
        <v>10000</v>
      </c>
      <c r="B283" s="109">
        <v>20000</v>
      </c>
      <c r="C283" s="123">
        <v>3741346</v>
      </c>
      <c r="D283" s="123">
        <v>5133239939975</v>
      </c>
      <c r="E283" s="110">
        <v>3.7413460000000003E-2</v>
      </c>
      <c r="F283" s="144">
        <v>13720.302639678339</v>
      </c>
      <c r="H283" s="112" t="str">
        <f t="shared" si="7"/>
        <v>(10000, 20000]</v>
      </c>
      <c r="I283" s="113">
        <v>0</v>
      </c>
      <c r="J283" s="110">
        <v>0</v>
      </c>
      <c r="K283" s="110">
        <v>0</v>
      </c>
      <c r="L283" s="135">
        <v>0</v>
      </c>
      <c r="M283" s="110">
        <v>0</v>
      </c>
      <c r="N283" s="110">
        <v>0</v>
      </c>
      <c r="O283" s="95">
        <v>0</v>
      </c>
      <c r="P283" s="110">
        <v>0</v>
      </c>
      <c r="Q283" s="110">
        <v>0</v>
      </c>
      <c r="R283" s="134">
        <v>0</v>
      </c>
      <c r="T283" s="112" t="str">
        <f t="shared" si="8"/>
        <v>(10000, 20000]</v>
      </c>
      <c r="U283" s="110">
        <v>0</v>
      </c>
      <c r="V283" s="110">
        <v>0</v>
      </c>
      <c r="W283" s="110"/>
      <c r="X283" s="110">
        <v>0</v>
      </c>
    </row>
    <row r="284" spans="1:24">
      <c r="A284" s="109">
        <v>20000</v>
      </c>
      <c r="B284" s="109">
        <v>30000</v>
      </c>
      <c r="C284" s="123">
        <v>935988</v>
      </c>
      <c r="D284" s="123">
        <v>2247125795925</v>
      </c>
      <c r="E284" s="110">
        <v>9.3598799999999992E-3</v>
      </c>
      <c r="F284" s="144">
        <v>24008.062025634943</v>
      </c>
      <c r="H284" s="112" t="str">
        <f t="shared" si="7"/>
        <v>(20000, 30000]</v>
      </c>
      <c r="I284" s="113">
        <v>0</v>
      </c>
      <c r="J284" s="110">
        <v>0</v>
      </c>
      <c r="K284" s="110">
        <v>0</v>
      </c>
      <c r="L284" s="135">
        <v>0</v>
      </c>
      <c r="M284" s="110">
        <v>0</v>
      </c>
      <c r="N284" s="110">
        <v>0</v>
      </c>
      <c r="O284" s="95">
        <v>0</v>
      </c>
      <c r="P284" s="110">
        <v>0</v>
      </c>
      <c r="Q284" s="110">
        <v>0</v>
      </c>
      <c r="R284" s="134">
        <v>0</v>
      </c>
      <c r="T284" s="112" t="str">
        <f t="shared" si="8"/>
        <v>(20000, 30000]</v>
      </c>
      <c r="U284" s="110">
        <v>0</v>
      </c>
      <c r="V284" s="110">
        <v>0</v>
      </c>
      <c r="W284" s="110"/>
      <c r="X284" s="110">
        <v>0</v>
      </c>
    </row>
    <row r="285" spans="1:24">
      <c r="A285" s="109">
        <v>30000</v>
      </c>
      <c r="B285" s="109">
        <v>40000</v>
      </c>
      <c r="C285" s="123">
        <v>311603</v>
      </c>
      <c r="D285" s="123">
        <v>1065576004110</v>
      </c>
      <c r="E285" s="110">
        <v>3.1160300000000001E-3</v>
      </c>
      <c r="F285" s="144">
        <v>34196.590023523524</v>
      </c>
      <c r="H285" s="112" t="str">
        <f t="shared" si="7"/>
        <v>(30000, 40000]</v>
      </c>
      <c r="I285" s="113">
        <v>0</v>
      </c>
      <c r="J285" s="110">
        <v>0</v>
      </c>
      <c r="K285" s="110">
        <v>0</v>
      </c>
      <c r="L285" s="135">
        <v>0</v>
      </c>
      <c r="M285" s="110">
        <v>0</v>
      </c>
      <c r="N285" s="110">
        <v>0</v>
      </c>
      <c r="O285" s="95">
        <v>0</v>
      </c>
      <c r="P285" s="110">
        <v>0</v>
      </c>
      <c r="Q285" s="110">
        <v>0</v>
      </c>
      <c r="R285" s="134">
        <v>0</v>
      </c>
      <c r="T285" s="112" t="str">
        <f t="shared" si="8"/>
        <v>(30000, 40000]</v>
      </c>
      <c r="U285" s="110">
        <v>0</v>
      </c>
      <c r="V285" s="110">
        <v>0</v>
      </c>
      <c r="W285" s="110"/>
      <c r="X285" s="110">
        <v>0</v>
      </c>
    </row>
    <row r="286" spans="1:24">
      <c r="A286" s="109">
        <v>40000</v>
      </c>
      <c r="B286" s="109">
        <v>50000</v>
      </c>
      <c r="C286" s="123">
        <v>121842</v>
      </c>
      <c r="D286" s="123">
        <v>539148021880</v>
      </c>
      <c r="E286" s="110">
        <v>1.21842E-3</v>
      </c>
      <c r="F286" s="144">
        <v>44249.767886278954</v>
      </c>
      <c r="H286" s="112" t="str">
        <f t="shared" si="7"/>
        <v>(40000, 50000]</v>
      </c>
      <c r="I286" s="113">
        <v>0</v>
      </c>
      <c r="J286" s="110">
        <v>0</v>
      </c>
      <c r="K286" s="110">
        <v>0</v>
      </c>
      <c r="L286" s="135">
        <v>0</v>
      </c>
      <c r="M286" s="110">
        <v>0</v>
      </c>
      <c r="N286" s="110">
        <v>0</v>
      </c>
      <c r="O286" s="95">
        <v>0</v>
      </c>
      <c r="P286" s="110">
        <v>0</v>
      </c>
      <c r="Q286" s="110">
        <v>0</v>
      </c>
      <c r="R286" s="134">
        <v>0</v>
      </c>
      <c r="T286" s="112" t="str">
        <f t="shared" si="8"/>
        <v>(40000, 50000]</v>
      </c>
      <c r="U286" s="110">
        <v>0</v>
      </c>
      <c r="V286" s="110">
        <v>0</v>
      </c>
      <c r="W286" s="110"/>
      <c r="X286" s="110">
        <v>0</v>
      </c>
    </row>
    <row r="287" spans="1:24">
      <c r="A287" s="109">
        <v>50000</v>
      </c>
      <c r="B287" s="109">
        <v>60000</v>
      </c>
      <c r="C287" s="123">
        <v>51667</v>
      </c>
      <c r="D287" s="123">
        <v>280737596460</v>
      </c>
      <c r="E287" s="110">
        <v>5.1667E-4</v>
      </c>
      <c r="F287" s="144">
        <v>54335.958437687506</v>
      </c>
      <c r="H287" s="112" t="str">
        <f t="shared" si="7"/>
        <v>(50000, 60000]</v>
      </c>
      <c r="I287" s="113">
        <v>0</v>
      </c>
      <c r="J287" s="110">
        <v>0</v>
      </c>
      <c r="K287" s="110">
        <v>0</v>
      </c>
      <c r="L287" s="135">
        <v>0</v>
      </c>
      <c r="M287" s="110">
        <v>0</v>
      </c>
      <c r="N287" s="110">
        <v>0</v>
      </c>
      <c r="O287" s="95">
        <v>0</v>
      </c>
      <c r="P287" s="110">
        <v>0</v>
      </c>
      <c r="Q287" s="110">
        <v>0</v>
      </c>
      <c r="R287" s="134">
        <v>0</v>
      </c>
      <c r="T287" s="112" t="str">
        <f t="shared" si="8"/>
        <v>(50000, 60000]</v>
      </c>
      <c r="U287" s="110">
        <v>0</v>
      </c>
      <c r="V287" s="110">
        <v>0</v>
      </c>
      <c r="W287" s="110"/>
      <c r="X287" s="110">
        <v>0</v>
      </c>
    </row>
    <row r="288" spans="1:24">
      <c r="A288" s="109">
        <v>60000</v>
      </c>
      <c r="B288" s="109">
        <v>70000</v>
      </c>
      <c r="C288" s="123">
        <v>24109</v>
      </c>
      <c r="D288" s="123">
        <v>155252132730</v>
      </c>
      <c r="E288" s="110">
        <v>2.4109000000000001E-4</v>
      </c>
      <c r="F288" s="144">
        <v>64395.923816831884</v>
      </c>
      <c r="H288" s="112" t="str">
        <f t="shared" si="7"/>
        <v>(60000, 70000]</v>
      </c>
      <c r="I288" s="113">
        <v>0</v>
      </c>
      <c r="J288" s="110">
        <v>0</v>
      </c>
      <c r="K288" s="110">
        <v>0</v>
      </c>
      <c r="L288" s="135">
        <v>0</v>
      </c>
      <c r="M288" s="110">
        <v>0</v>
      </c>
      <c r="N288" s="110">
        <v>0</v>
      </c>
      <c r="O288" s="95">
        <v>0</v>
      </c>
      <c r="P288" s="110">
        <v>0</v>
      </c>
      <c r="Q288" s="110">
        <v>0</v>
      </c>
      <c r="R288" s="134">
        <v>0</v>
      </c>
      <c r="T288" s="112" t="str">
        <f t="shared" si="8"/>
        <v>(60000, 70000]</v>
      </c>
      <c r="U288" s="110">
        <v>0</v>
      </c>
      <c r="V288" s="110">
        <v>0</v>
      </c>
      <c r="W288" s="110"/>
      <c r="X288" s="110">
        <v>0</v>
      </c>
    </row>
    <row r="289" spans="1:24">
      <c r="A289" s="109">
        <v>70000</v>
      </c>
      <c r="B289" s="109">
        <v>80000</v>
      </c>
      <c r="C289" s="123">
        <v>12223</v>
      </c>
      <c r="D289" s="123">
        <v>90965606830</v>
      </c>
      <c r="E289" s="110">
        <v>1.2223E-4</v>
      </c>
      <c r="F289" s="144">
        <v>74421.66966374866</v>
      </c>
      <c r="H289" s="112" t="str">
        <f t="shared" si="7"/>
        <v>(70000, 80000]</v>
      </c>
      <c r="I289" s="113">
        <v>0</v>
      </c>
      <c r="J289" s="110">
        <v>0</v>
      </c>
      <c r="K289" s="110">
        <v>0</v>
      </c>
      <c r="L289" s="135">
        <v>0</v>
      </c>
      <c r="M289" s="110">
        <v>0</v>
      </c>
      <c r="N289" s="110">
        <v>0</v>
      </c>
      <c r="O289" s="95">
        <v>0</v>
      </c>
      <c r="P289" s="110">
        <v>0</v>
      </c>
      <c r="Q289" s="110">
        <v>0</v>
      </c>
      <c r="R289" s="134">
        <v>0</v>
      </c>
      <c r="T289" s="112" t="str">
        <f t="shared" si="8"/>
        <v>(70000, 80000]</v>
      </c>
      <c r="U289" s="110">
        <v>0</v>
      </c>
      <c r="V289" s="110">
        <v>0</v>
      </c>
      <c r="W289" s="110"/>
      <c r="X289" s="110">
        <v>0</v>
      </c>
    </row>
    <row r="290" spans="1:24">
      <c r="A290" s="109">
        <v>80000</v>
      </c>
      <c r="B290" s="109">
        <v>90000</v>
      </c>
      <c r="C290" s="123">
        <v>6261</v>
      </c>
      <c r="D290" s="123">
        <v>52879796435</v>
      </c>
      <c r="E290" s="110">
        <v>6.2609999999999999E-5</v>
      </c>
      <c r="F290" s="144">
        <v>84459.02640951924</v>
      </c>
      <c r="H290" s="112" t="str">
        <f t="shared" si="7"/>
        <v>(80000, 90000]</v>
      </c>
      <c r="I290" s="113">
        <v>0</v>
      </c>
      <c r="J290" s="110">
        <v>0</v>
      </c>
      <c r="K290" s="110">
        <v>0</v>
      </c>
      <c r="L290" s="135">
        <v>0</v>
      </c>
      <c r="M290" s="110">
        <v>0</v>
      </c>
      <c r="N290" s="110">
        <v>0</v>
      </c>
      <c r="O290" s="95">
        <v>0</v>
      </c>
      <c r="P290" s="110">
        <v>0</v>
      </c>
      <c r="Q290" s="110">
        <v>0</v>
      </c>
      <c r="R290" s="134">
        <v>0</v>
      </c>
      <c r="T290" s="112" t="str">
        <f t="shared" si="8"/>
        <v>(80000, 90000]</v>
      </c>
      <c r="U290" s="110">
        <v>0</v>
      </c>
      <c r="V290" s="110">
        <v>0</v>
      </c>
      <c r="W290" s="110"/>
      <c r="X290" s="110">
        <v>0</v>
      </c>
    </row>
    <row r="291" spans="1:24">
      <c r="A291" s="109">
        <v>90000</v>
      </c>
      <c r="B291" s="109">
        <v>100000</v>
      </c>
      <c r="C291" s="123">
        <v>3422</v>
      </c>
      <c r="D291" s="123">
        <v>32345328680</v>
      </c>
      <c r="E291" s="110">
        <v>3.4220000000000001E-5</v>
      </c>
      <c r="F291" s="144">
        <v>94521.708591466973</v>
      </c>
      <c r="H291" s="112" t="str">
        <f t="shared" si="7"/>
        <v>(90000, 100000]</v>
      </c>
      <c r="I291" s="113">
        <v>0</v>
      </c>
      <c r="J291" s="110">
        <v>0</v>
      </c>
      <c r="K291" s="110">
        <v>0</v>
      </c>
      <c r="L291" s="135">
        <v>0</v>
      </c>
      <c r="M291" s="110">
        <v>0</v>
      </c>
      <c r="N291" s="110">
        <v>0</v>
      </c>
      <c r="O291" s="95">
        <v>0</v>
      </c>
      <c r="P291" s="110">
        <v>0</v>
      </c>
      <c r="Q291" s="110">
        <v>0</v>
      </c>
      <c r="R291" s="134">
        <v>0</v>
      </c>
      <c r="T291" s="112" t="str">
        <f t="shared" si="8"/>
        <v>(90000, 100000]</v>
      </c>
      <c r="U291" s="110">
        <v>0</v>
      </c>
      <c r="V291" s="110">
        <v>0</v>
      </c>
      <c r="W291" s="110"/>
      <c r="X291" s="110">
        <v>0</v>
      </c>
    </row>
    <row r="292" spans="1:24">
      <c r="A292" s="109">
        <v>100000</v>
      </c>
      <c r="B292" s="109">
        <v>9999999</v>
      </c>
      <c r="C292" s="123">
        <v>4951</v>
      </c>
      <c r="D292" s="123">
        <v>60630641205</v>
      </c>
      <c r="E292" s="110">
        <v>4.9509999999999999E-5</v>
      </c>
      <c r="F292" s="144">
        <v>122461.40417087456</v>
      </c>
      <c r="H292" s="112" t="str">
        <f t="shared" si="7"/>
        <v>(100000, 9999999]</v>
      </c>
      <c r="I292" s="113">
        <v>0</v>
      </c>
      <c r="J292" s="110">
        <v>0</v>
      </c>
      <c r="K292" s="110">
        <v>0</v>
      </c>
      <c r="L292" s="135">
        <v>0</v>
      </c>
      <c r="M292" s="110">
        <v>0</v>
      </c>
      <c r="N292" s="110">
        <v>0</v>
      </c>
      <c r="O292" s="95">
        <v>0</v>
      </c>
      <c r="P292" s="110">
        <v>0</v>
      </c>
      <c r="Q292" s="110">
        <v>0</v>
      </c>
      <c r="R292" s="134">
        <v>0</v>
      </c>
      <c r="T292" s="112" t="str">
        <f t="shared" si="8"/>
        <v>(100000, 9999999]</v>
      </c>
      <c r="U292" s="110">
        <v>0</v>
      </c>
      <c r="V292" s="110">
        <v>0</v>
      </c>
      <c r="W292" s="110"/>
      <c r="X292" s="110">
        <v>0</v>
      </c>
    </row>
  </sheetData>
  <mergeCells count="7">
    <mergeCell ref="A225:D225"/>
    <mergeCell ref="A12:D12"/>
    <mergeCell ref="A81:B81"/>
    <mergeCell ref="A85:D85"/>
    <mergeCell ref="A80:B80"/>
    <mergeCell ref="A155:D155"/>
    <mergeCell ref="A82:B82"/>
  </mergeCells>
  <phoneticPr fontId="20" type="noConversion"/>
  <conditionalFormatting sqref="N16:N80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M18:M79"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89:M152"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N89:N152">
    <cfRule type="dataBar" priority="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P18:P79"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91:P152"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91:Q152"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6:E79">
    <cfRule type="cellIs" dxfId="304" priority="58" operator="lessThan">
      <formula>0.001</formula>
    </cfRule>
  </conditionalFormatting>
  <conditionalFormatting sqref="E89:E152">
    <cfRule type="cellIs" dxfId="303" priority="56" operator="lessThan">
      <formula>0.001</formula>
    </cfRule>
  </conditionalFormatting>
  <conditionalFormatting sqref="W18:W79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{9333B871-0D27-4087-880E-26A1B147894B}</x14:id>
        </ext>
      </extLst>
    </cfRule>
  </conditionalFormatting>
  <conditionalFormatting sqref="W91:W152">
    <cfRule type="dataBar" priority="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{DAC09CC7-0D29-4CB9-A1FC-343A1FD16EF6}</x14:id>
        </ext>
      </extLst>
    </cfRule>
  </conditionalFormatting>
  <conditionalFormatting sqref="X91:X152"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{65A8D18C-D952-4542-983F-75F1ADB68DED}</x14:id>
        </ext>
      </extLst>
    </cfRule>
  </conditionalFormatting>
  <conditionalFormatting sqref="Q18:Q79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X18:X79">
    <cfRule type="dataBar" priority="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{B9B69809-7F32-4BD2-BF8E-85E06314860D}</x14:id>
        </ext>
      </extLst>
    </cfRule>
  </conditionalFormatting>
  <conditionalFormatting sqref="W18:W79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{46269BDA-E671-4865-9E20-43D1457D131E}</x14:id>
        </ext>
      </extLst>
    </cfRule>
  </conditionalFormatting>
  <conditionalFormatting sqref="X18:X79">
    <cfRule type="dataBar" priority="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{6435B5CD-895F-48F4-A4B9-C7EFFC95ED49}</x14:id>
        </ext>
      </extLst>
    </cfRule>
  </conditionalFormatting>
  <conditionalFormatting sqref="Y80:Y81"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{39366EBC-C144-4C4C-AB8C-2CD88F33E384}</x14:id>
        </ext>
      </extLst>
    </cfRule>
  </conditionalFormatting>
  <conditionalFormatting sqref="M159:M22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159:N222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161:P22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Q161:Q22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{B97FBDA4-E448-4C79-9745-3B45D680D6C6}</x14:id>
        </ext>
      </extLst>
    </cfRule>
  </conditionalFormatting>
  <conditionalFormatting sqref="E159:E222">
    <cfRule type="cellIs" dxfId="302" priority="30" operator="lessThan">
      <formula>0.001</formula>
    </cfRule>
  </conditionalFormatting>
  <conditionalFormatting sqref="W161:W222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{010DB6F2-2AD8-47BC-9989-E3098E38A309}</x14:id>
        </ext>
      </extLst>
    </cfRule>
  </conditionalFormatting>
  <conditionalFormatting sqref="X161:X22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{5FF6BFDA-B5E1-405D-B060-8CB72C79D772}</x14:id>
        </ext>
      </extLst>
    </cfRule>
  </conditionalFormatting>
  <conditionalFormatting sqref="M229:M292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{FDB00926-364A-4BCD-8D9D-0C492C194D96}</x14:id>
        </ext>
      </extLst>
    </cfRule>
  </conditionalFormatting>
  <conditionalFormatting sqref="N229:N29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{55A9564D-B684-4AAB-B856-A5FB094AB094}</x14:id>
        </ext>
      </extLst>
    </cfRule>
  </conditionalFormatting>
  <conditionalFormatting sqref="P231:P29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{88B3B48C-22DC-419D-84DD-F303E8E546F6}</x14:id>
        </ext>
      </extLst>
    </cfRule>
  </conditionalFormatting>
  <conditionalFormatting sqref="Q231:Q292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{A9C142AD-29A2-4498-B356-2613A3A80591}</x14:id>
        </ext>
      </extLst>
    </cfRule>
  </conditionalFormatting>
  <conditionalFormatting sqref="E229:E292">
    <cfRule type="cellIs" dxfId="301" priority="22" operator="lessThan">
      <formula>0.001</formula>
    </cfRule>
  </conditionalFormatting>
  <conditionalFormatting sqref="W231:W29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{2948C79D-632E-4FB4-A370-4FEC2AE7E105}</x14:id>
        </ext>
      </extLst>
    </cfRule>
  </conditionalFormatting>
  <conditionalFormatting sqref="X231:X29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{0B69ECF1-FC6D-4E77-ABCD-B01DA585C88E}</x14:id>
        </ext>
      </extLst>
    </cfRule>
  </conditionalFormatting>
  <conditionalFormatting sqref="Y8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{1FE276DC-97DB-4089-9E3B-622B0DA0ED8C}</x14:id>
        </ext>
      </extLst>
    </cfRule>
  </conditionalFormatting>
  <conditionalFormatting sqref="V91:V152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{10C2D6DB-BB0C-4CC9-BEFB-A81A384C6565}</x14:id>
        </ext>
      </extLst>
    </cfRule>
  </conditionalFormatting>
  <conditionalFormatting sqref="V18:V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{2CF83926-9156-48EA-AC0B-61C254BE0F39}</x14:id>
        </ext>
      </extLst>
    </cfRule>
  </conditionalFormatting>
  <conditionalFormatting sqref="V161:V22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{EAB1209A-8E58-4DE5-9560-9353AFD7C508}</x14:id>
        </ext>
      </extLst>
    </cfRule>
  </conditionalFormatting>
  <conditionalFormatting sqref="V231:V29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{4F7F8F64-CCDE-42E8-9996-FBCED87DD27C}</x14:id>
        </ext>
      </extLst>
    </cfRule>
  </conditionalFormatting>
  <conditionalFormatting sqref="U91:U15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{A132ED77-908F-4208-B1D2-DC99C7F22984}</x14:id>
        </ext>
      </extLst>
    </cfRule>
  </conditionalFormatting>
  <conditionalFormatting sqref="U18:U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{0A1046A5-66AD-4D81-96F2-EB9FB0ED1CDC}</x14:id>
        </ext>
      </extLst>
    </cfRule>
  </conditionalFormatting>
  <conditionalFormatting sqref="U161:U222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{4F80582F-A99B-4FB6-B29D-7CFE1247AD40}</x14:id>
        </ext>
      </extLst>
    </cfRule>
  </conditionalFormatting>
  <conditionalFormatting sqref="U231:U29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{226FE6F7-5BD8-42C2-A2C9-C3B91FBC28BF}</x14:id>
        </ext>
      </extLst>
    </cfRule>
  </conditionalFormatting>
  <conditionalFormatting sqref="AF100:AF12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{1071E693-6420-4053-AEBA-581A906D4A73}</x14:id>
        </ext>
      </extLst>
    </cfRule>
  </conditionalFormatting>
  <conditionalFormatting sqref="AM100:AM12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{A7C3C36C-85F8-4215-B0E1-5E00C387D579}</x14:id>
        </ext>
      </extLst>
    </cfRule>
  </conditionalFormatting>
  <conditionalFormatting sqref="Z81:AA8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{C49074F9-28E6-4846-9BD5-4CCFAEBBB4D3}</x14:id>
        </ext>
      </extLst>
    </cfRule>
  </conditionalFormatting>
  <conditionalFormatting sqref="Z82:AA8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{3C9D1B01-CABA-4FB6-AAC9-D015F43BAE42}</x14:id>
        </ext>
      </extLst>
    </cfRule>
  </conditionalFormatting>
  <pageMargins left="0.7" right="0.7" top="0.75" bottom="0.75" header="0.3" footer="0.3"/>
  <pageSetup paperSize="9" orientation="portrait" r:id="rId1"/>
  <cellWatches>
    <cellWatch r="E9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M89:M152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N89:N152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P91:P152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Q91:Q152</xm:sqref>
        </x14:conditionalFormatting>
        <x14:conditionalFormatting xmlns:xm="http://schemas.microsoft.com/office/excel/2006/main">
          <x14:cfRule type="dataBar" id="{9333B871-0D27-4087-880E-26A1B1478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W18:W79</xm:sqref>
        </x14:conditionalFormatting>
        <x14:conditionalFormatting xmlns:xm="http://schemas.microsoft.com/office/excel/2006/main">
          <x14:cfRule type="dataBar" id="{DAC09CC7-0D29-4CB9-A1FC-343A1FD16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W91:W152</xm:sqref>
        </x14:conditionalFormatting>
        <x14:conditionalFormatting xmlns:xm="http://schemas.microsoft.com/office/excel/2006/main">
          <x14:cfRule type="dataBar" id="{65A8D18C-D952-4542-983F-75F1ADB68D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X91:X152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Q18:Q79</xm:sqref>
        </x14:conditionalFormatting>
        <x14:conditionalFormatting xmlns:xm="http://schemas.microsoft.com/office/excel/2006/main">
          <x14:cfRule type="dataBar" id="{B9B69809-7F32-4BD2-BF8E-85E063148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X18:X79</xm:sqref>
        </x14:conditionalFormatting>
        <x14:conditionalFormatting xmlns:xm="http://schemas.microsoft.com/office/excel/2006/main">
          <x14:cfRule type="dataBar" id="{46269BDA-E671-4865-9E20-43D1457D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W18:W79</xm:sqref>
        </x14:conditionalFormatting>
        <x14:conditionalFormatting xmlns:xm="http://schemas.microsoft.com/office/excel/2006/main">
          <x14:cfRule type="dataBar" id="{6435B5CD-895F-48F4-A4B9-C7EFFC95E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X18:X79</xm:sqref>
        </x14:conditionalFormatting>
        <x14:conditionalFormatting xmlns:xm="http://schemas.microsoft.com/office/excel/2006/main">
          <x14:cfRule type="dataBar" id="{39366EBC-C144-4C4C-AB8C-2CD88F33E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Y80:Y81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97FBDA4-E448-4C79-9745-3B45D680D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10DB6F2-2AD8-47BC-9989-E3098E38A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W161:W222</xm:sqref>
        </x14:conditionalFormatting>
        <x14:conditionalFormatting xmlns:xm="http://schemas.microsoft.com/office/excel/2006/main">
          <x14:cfRule type="dataBar" id="{5FF6BFDA-B5E1-405D-B060-8CB72C79D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X161:X222</xm:sqref>
        </x14:conditionalFormatting>
        <x14:conditionalFormatting xmlns:xm="http://schemas.microsoft.com/office/excel/2006/main">
          <x14:cfRule type="dataBar" id="{FDB00926-364A-4BCD-8D9D-0C492C194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55A9564D-B684-4AAB-B856-A5FB094AB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88B3B48C-22DC-419D-84DD-F303E8E54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9C142AD-29A2-4498-B356-2613A3A80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2948C79D-632E-4FB4-A370-4FEC2AE7E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W231:W292</xm:sqref>
        </x14:conditionalFormatting>
        <x14:conditionalFormatting xmlns:xm="http://schemas.microsoft.com/office/excel/2006/main">
          <x14:cfRule type="dataBar" id="{0B69ECF1-FC6D-4E77-ABCD-B01DA585C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X231:X292</xm:sqref>
        </x14:conditionalFormatting>
        <x14:conditionalFormatting xmlns:xm="http://schemas.microsoft.com/office/excel/2006/main">
          <x14:cfRule type="dataBar" id="{1FE276DC-97DB-4089-9E3B-622B0DA0E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Y82</xm:sqref>
        </x14:conditionalFormatting>
        <x14:conditionalFormatting xmlns:xm="http://schemas.microsoft.com/office/excel/2006/main">
          <x14:cfRule type="dataBar" id="{10C2D6DB-BB0C-4CC9-BEFB-A81A384C6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V91:V152</xm:sqref>
        </x14:conditionalFormatting>
        <x14:conditionalFormatting xmlns:xm="http://schemas.microsoft.com/office/excel/2006/main">
          <x14:cfRule type="dataBar" id="{2CF83926-9156-48EA-AC0B-61C254BE0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V18:V79</xm:sqref>
        </x14:conditionalFormatting>
        <x14:conditionalFormatting xmlns:xm="http://schemas.microsoft.com/office/excel/2006/main">
          <x14:cfRule type="dataBar" id="{EAB1209A-8E58-4DE5-9560-9353AFD7C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V161:V222</xm:sqref>
        </x14:conditionalFormatting>
        <x14:conditionalFormatting xmlns:xm="http://schemas.microsoft.com/office/excel/2006/main">
          <x14:cfRule type="dataBar" id="{4F7F8F64-CCDE-42E8-9996-FBCED87DD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V231:V292</xm:sqref>
        </x14:conditionalFormatting>
        <x14:conditionalFormatting xmlns:xm="http://schemas.microsoft.com/office/excel/2006/main">
          <x14:cfRule type="dataBar" id="{A132ED77-908F-4208-B1D2-DC99C7F22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U91:U152</xm:sqref>
        </x14:conditionalFormatting>
        <x14:conditionalFormatting xmlns:xm="http://schemas.microsoft.com/office/excel/2006/main">
          <x14:cfRule type="dataBar" id="{0A1046A5-66AD-4D81-96F2-EB9FB0ED1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U18:U79</xm:sqref>
        </x14:conditionalFormatting>
        <x14:conditionalFormatting xmlns:xm="http://schemas.microsoft.com/office/excel/2006/main">
          <x14:cfRule type="dataBar" id="{4F80582F-A99B-4FB6-B29D-7CFE1247A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U161:U222</xm:sqref>
        </x14:conditionalFormatting>
        <x14:conditionalFormatting xmlns:xm="http://schemas.microsoft.com/office/excel/2006/main">
          <x14:cfRule type="dataBar" id="{226FE6F7-5BD8-42C2-A2C9-C3B91FBC28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U231:U292</xm:sqref>
        </x14:conditionalFormatting>
        <x14:conditionalFormatting xmlns:xm="http://schemas.microsoft.com/office/excel/2006/main">
          <x14:cfRule type="dataBar" id="{1071E693-6420-4053-AEBA-581A906D4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AF100:AF128</xm:sqref>
        </x14:conditionalFormatting>
        <x14:conditionalFormatting xmlns:xm="http://schemas.microsoft.com/office/excel/2006/main">
          <x14:cfRule type="dataBar" id="{A7C3C36C-85F8-4215-B0E1-5E00C387D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AM100:AM128</xm:sqref>
        </x14:conditionalFormatting>
        <x14:conditionalFormatting xmlns:xm="http://schemas.microsoft.com/office/excel/2006/main">
          <x14:cfRule type="dataBar" id="{C49074F9-28E6-4846-9BD5-4CCFAEBBB4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Z81:AA81</xm:sqref>
        </x14:conditionalFormatting>
        <x14:conditionalFormatting xmlns:xm="http://schemas.microsoft.com/office/excel/2006/main">
          <x14:cfRule type="dataBar" id="{3C9D1B01-CABA-4FB6-AAC9-D015F43BA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Z82:AA82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dimension ref="B3:BB66"/>
  <sheetViews>
    <sheetView workbookViewId="0">
      <selection activeCell="G33" sqref="G33"/>
    </sheetView>
  </sheetViews>
  <sheetFormatPr defaultRowHeight="15.6"/>
  <cols>
    <col min="1" max="1" width="8.88671875" style="40"/>
    <col min="2" max="2" width="20.33203125" style="24" customWidth="1"/>
    <col min="3" max="3" width="20.5546875" style="40" customWidth="1"/>
    <col min="4" max="4" width="18.33203125" style="40" bestFit="1" customWidth="1"/>
    <col min="5" max="5" width="20.5546875" style="40" customWidth="1"/>
    <col min="6" max="6" width="15.33203125" style="40" bestFit="1" customWidth="1"/>
    <col min="7" max="7" width="16.21875" style="40" bestFit="1" customWidth="1"/>
    <col min="8" max="10" width="20.5546875" style="40" customWidth="1"/>
    <col min="11" max="13" width="11.6640625" style="40" bestFit="1" customWidth="1"/>
    <col min="14" max="14" width="8.88671875" style="40"/>
    <col min="15" max="15" width="13.21875" style="40" bestFit="1" customWidth="1"/>
    <col min="16" max="16384" width="8.88671875" style="40"/>
  </cols>
  <sheetData>
    <row r="3" spans="2:54">
      <c r="B3" s="24" t="s">
        <v>331</v>
      </c>
      <c r="L3" s="40" t="s">
        <v>336</v>
      </c>
      <c r="M3" s="40">
        <v>4</v>
      </c>
      <c r="N3" s="40">
        <v>200000</v>
      </c>
      <c r="P3" s="40" t="s">
        <v>336</v>
      </c>
      <c r="Q3" s="40">
        <v>4</v>
      </c>
      <c r="R3" s="40">
        <v>200000</v>
      </c>
      <c r="T3" s="40" t="s">
        <v>336</v>
      </c>
      <c r="U3" s="40">
        <v>4</v>
      </c>
      <c r="V3" s="40">
        <v>200000</v>
      </c>
      <c r="X3" s="40" t="s">
        <v>336</v>
      </c>
      <c r="Y3" s="40">
        <v>4</v>
      </c>
      <c r="Z3" s="40">
        <v>200000</v>
      </c>
      <c r="AB3" s="40" t="s">
        <v>336</v>
      </c>
      <c r="AC3" s="40">
        <v>4</v>
      </c>
      <c r="AD3" s="40">
        <v>200000</v>
      </c>
      <c r="AF3" s="40" t="s">
        <v>336</v>
      </c>
      <c r="AG3" s="40">
        <v>4</v>
      </c>
      <c r="AH3" s="40">
        <v>200000</v>
      </c>
      <c r="AJ3" s="40" t="s">
        <v>336</v>
      </c>
      <c r="AK3" s="40">
        <v>4</v>
      </c>
      <c r="AL3" s="40">
        <v>200000</v>
      </c>
      <c r="AN3" s="40" t="s">
        <v>336</v>
      </c>
      <c r="AO3" s="40">
        <v>4</v>
      </c>
      <c r="AP3" s="40">
        <v>200000</v>
      </c>
      <c r="AR3" s="40" t="s">
        <v>336</v>
      </c>
      <c r="AS3" s="40">
        <v>4</v>
      </c>
      <c r="AT3" s="40">
        <v>200000</v>
      </c>
      <c r="AV3" s="40" t="s">
        <v>336</v>
      </c>
      <c r="AW3" s="40">
        <v>4</v>
      </c>
      <c r="AX3" s="40">
        <v>200000</v>
      </c>
      <c r="AZ3" s="40" t="s">
        <v>336</v>
      </c>
      <c r="BA3" s="40">
        <v>4</v>
      </c>
      <c r="BB3" s="40">
        <v>200000</v>
      </c>
    </row>
    <row r="4" spans="2:54">
      <c r="B4" s="153" t="s">
        <v>325</v>
      </c>
      <c r="C4" s="187">
        <v>10000000</v>
      </c>
      <c r="D4" s="187">
        <v>3971276</v>
      </c>
      <c r="E4" s="40">
        <f>SUM(D4:D5)/C4</f>
        <v>0.42623290000000003</v>
      </c>
      <c r="G4" s="40" t="s">
        <v>336</v>
      </c>
      <c r="H4" s="40">
        <v>0</v>
      </c>
      <c r="I4" s="40">
        <v>0</v>
      </c>
      <c r="L4" s="40" t="s">
        <v>337</v>
      </c>
      <c r="M4" s="40">
        <v>0</v>
      </c>
      <c r="N4" s="40">
        <v>1494601</v>
      </c>
      <c r="P4" s="40" t="s">
        <v>337</v>
      </c>
      <c r="Q4" s="40">
        <v>0</v>
      </c>
      <c r="R4" s="40">
        <v>1494547</v>
      </c>
      <c r="T4" s="40" t="s">
        <v>337</v>
      </c>
      <c r="U4" s="40">
        <v>0</v>
      </c>
      <c r="V4" s="40">
        <v>1494209</v>
      </c>
      <c r="X4" s="40" t="s">
        <v>337</v>
      </c>
      <c r="Y4" s="40">
        <v>0</v>
      </c>
      <c r="Z4" s="40">
        <v>1494150</v>
      </c>
      <c r="AB4" s="40" t="s">
        <v>337</v>
      </c>
      <c r="AC4" s="40">
        <v>0</v>
      </c>
      <c r="AD4" s="40">
        <v>1494299</v>
      </c>
      <c r="AF4" s="40" t="s">
        <v>337</v>
      </c>
      <c r="AG4" s="40">
        <v>0</v>
      </c>
      <c r="AH4" s="40">
        <v>1494639</v>
      </c>
      <c r="AJ4" s="40" t="s">
        <v>337</v>
      </c>
      <c r="AK4" s="40">
        <v>0</v>
      </c>
      <c r="AL4" s="40">
        <v>1495452</v>
      </c>
      <c r="AN4" s="40" t="s">
        <v>337</v>
      </c>
      <c r="AO4" s="40">
        <v>0</v>
      </c>
      <c r="AP4" s="40">
        <v>1493959</v>
      </c>
      <c r="AR4" s="40" t="s">
        <v>337</v>
      </c>
      <c r="AS4" s="40">
        <v>0</v>
      </c>
      <c r="AT4" s="40">
        <v>1494996</v>
      </c>
      <c r="AV4" s="40" t="s">
        <v>337</v>
      </c>
      <c r="AW4" s="40">
        <v>0</v>
      </c>
      <c r="AX4" s="40">
        <v>1495084</v>
      </c>
      <c r="AZ4" s="40" t="s">
        <v>337</v>
      </c>
      <c r="BA4" s="40">
        <v>0</v>
      </c>
      <c r="BB4" s="40">
        <v>1495015</v>
      </c>
    </row>
    <row r="5" spans="2:54">
      <c r="B5" s="153" t="s">
        <v>324</v>
      </c>
      <c r="C5" s="89"/>
      <c r="D5" s="187">
        <v>291053</v>
      </c>
      <c r="G5" s="40" t="s">
        <v>336</v>
      </c>
      <c r="H5" s="40">
        <v>1</v>
      </c>
      <c r="I5" s="40">
        <v>0</v>
      </c>
      <c r="L5" s="40" t="s">
        <v>337</v>
      </c>
      <c r="M5" s="40">
        <v>1</v>
      </c>
      <c r="N5" s="40">
        <v>1228365</v>
      </c>
      <c r="P5" s="40" t="s">
        <v>337</v>
      </c>
      <c r="Q5" s="40">
        <v>1</v>
      </c>
      <c r="R5" s="40">
        <v>1227406</v>
      </c>
      <c r="T5" s="40" t="s">
        <v>337</v>
      </c>
      <c r="U5" s="40">
        <v>1</v>
      </c>
      <c r="V5" s="40">
        <v>1227634</v>
      </c>
      <c r="X5" s="40" t="s">
        <v>337</v>
      </c>
      <c r="Y5" s="40">
        <v>1</v>
      </c>
      <c r="Z5" s="40">
        <v>1228610</v>
      </c>
      <c r="AB5" s="40" t="s">
        <v>337</v>
      </c>
      <c r="AC5" s="40">
        <v>1</v>
      </c>
      <c r="AD5" s="40">
        <v>1227727</v>
      </c>
      <c r="AF5" s="40" t="s">
        <v>337</v>
      </c>
      <c r="AG5" s="40">
        <v>1</v>
      </c>
      <c r="AH5" s="40">
        <v>1228389</v>
      </c>
      <c r="AJ5" s="40" t="s">
        <v>337</v>
      </c>
      <c r="AK5" s="40">
        <v>1</v>
      </c>
      <c r="AL5" s="40">
        <v>1227970</v>
      </c>
      <c r="AN5" s="40" t="s">
        <v>337</v>
      </c>
      <c r="AO5" s="40">
        <v>1</v>
      </c>
      <c r="AP5" s="40">
        <v>1229322</v>
      </c>
      <c r="AR5" s="40" t="s">
        <v>337</v>
      </c>
      <c r="AS5" s="40">
        <v>1</v>
      </c>
      <c r="AT5" s="40">
        <v>1227329</v>
      </c>
      <c r="AV5" s="40" t="s">
        <v>337</v>
      </c>
      <c r="AW5" s="40">
        <v>1</v>
      </c>
      <c r="AX5" s="40">
        <v>1228742</v>
      </c>
      <c r="AZ5" s="40" t="s">
        <v>337</v>
      </c>
      <c r="BA5" s="40">
        <v>1</v>
      </c>
      <c r="BB5" s="40">
        <v>1228135</v>
      </c>
    </row>
    <row r="6" spans="2:54">
      <c r="G6" s="40" t="s">
        <v>336</v>
      </c>
      <c r="H6" s="40">
        <v>2</v>
      </c>
      <c r="I6" s="40">
        <v>0</v>
      </c>
      <c r="L6" s="40" t="s">
        <v>337</v>
      </c>
      <c r="M6" s="40">
        <v>2</v>
      </c>
      <c r="N6" s="40">
        <v>412842</v>
      </c>
      <c r="P6" s="40" t="s">
        <v>337</v>
      </c>
      <c r="Q6" s="40">
        <v>2</v>
      </c>
      <c r="R6" s="40">
        <v>412871</v>
      </c>
      <c r="T6" s="40" t="s">
        <v>337</v>
      </c>
      <c r="U6" s="40">
        <v>2</v>
      </c>
      <c r="V6" s="40">
        <v>414357</v>
      </c>
      <c r="X6" s="40" t="s">
        <v>337</v>
      </c>
      <c r="Y6" s="40">
        <v>2</v>
      </c>
      <c r="Z6" s="40">
        <v>413188</v>
      </c>
      <c r="AB6" s="40" t="s">
        <v>337</v>
      </c>
      <c r="AC6" s="40">
        <v>2</v>
      </c>
      <c r="AD6" s="40">
        <v>414002</v>
      </c>
      <c r="AF6" s="40" t="s">
        <v>337</v>
      </c>
      <c r="AG6" s="40">
        <v>2</v>
      </c>
      <c r="AH6" s="40">
        <v>414084</v>
      </c>
      <c r="AJ6" s="40" t="s">
        <v>337</v>
      </c>
      <c r="AK6" s="40">
        <v>2</v>
      </c>
      <c r="AL6" s="40">
        <v>413258</v>
      </c>
      <c r="AN6" s="40" t="s">
        <v>337</v>
      </c>
      <c r="AO6" s="40">
        <v>2</v>
      </c>
      <c r="AP6" s="40">
        <v>412227</v>
      </c>
      <c r="AR6" s="40" t="s">
        <v>337</v>
      </c>
      <c r="AS6" s="40">
        <v>2</v>
      </c>
      <c r="AT6" s="40">
        <v>413583</v>
      </c>
      <c r="AV6" s="40" t="s">
        <v>337</v>
      </c>
      <c r="AW6" s="40">
        <v>2</v>
      </c>
      <c r="AX6" s="40">
        <v>413158</v>
      </c>
      <c r="AZ6" s="40" t="s">
        <v>337</v>
      </c>
      <c r="BA6" s="40">
        <v>2</v>
      </c>
      <c r="BB6" s="40">
        <v>413742</v>
      </c>
    </row>
    <row r="7" spans="2:54">
      <c r="B7" s="24" t="s">
        <v>332</v>
      </c>
      <c r="G7" s="40" t="s">
        <v>336</v>
      </c>
      <c r="H7" s="40">
        <v>3</v>
      </c>
      <c r="I7" s="40">
        <v>0</v>
      </c>
      <c r="L7" s="40" t="s">
        <v>337</v>
      </c>
      <c r="M7" s="40">
        <v>3</v>
      </c>
      <c r="N7" s="40">
        <v>32574</v>
      </c>
      <c r="P7" s="40" t="s">
        <v>337</v>
      </c>
      <c r="Q7" s="40">
        <v>3</v>
      </c>
      <c r="R7" s="40">
        <v>32372</v>
      </c>
      <c r="T7" s="40" t="s">
        <v>337</v>
      </c>
      <c r="U7" s="40">
        <v>3</v>
      </c>
      <c r="V7" s="40">
        <v>32625</v>
      </c>
      <c r="X7" s="40" t="s">
        <v>337</v>
      </c>
      <c r="Y7" s="40">
        <v>3</v>
      </c>
      <c r="Z7" s="40">
        <v>32620</v>
      </c>
      <c r="AB7" s="40" t="s">
        <v>337</v>
      </c>
      <c r="AC7" s="40">
        <v>3</v>
      </c>
      <c r="AD7" s="40">
        <v>32687</v>
      </c>
      <c r="AF7" s="40" t="s">
        <v>337</v>
      </c>
      <c r="AG7" s="40">
        <v>3</v>
      </c>
      <c r="AH7" s="40">
        <v>32931</v>
      </c>
      <c r="AJ7" s="40" t="s">
        <v>337</v>
      </c>
      <c r="AK7" s="40">
        <v>3</v>
      </c>
      <c r="AL7" s="40">
        <v>32793</v>
      </c>
      <c r="AN7" s="40" t="s">
        <v>337</v>
      </c>
      <c r="AO7" s="40">
        <v>3</v>
      </c>
      <c r="AP7" s="40">
        <v>32538</v>
      </c>
      <c r="AR7" s="40" t="s">
        <v>337</v>
      </c>
      <c r="AS7" s="40">
        <v>3</v>
      </c>
      <c r="AT7" s="40">
        <v>32685</v>
      </c>
      <c r="AV7" s="40" t="s">
        <v>337</v>
      </c>
      <c r="AW7" s="40">
        <v>3</v>
      </c>
      <c r="AX7" s="40">
        <v>32865</v>
      </c>
      <c r="AZ7" s="40" t="s">
        <v>337</v>
      </c>
      <c r="BA7" s="40">
        <v>3</v>
      </c>
      <c r="BB7" s="40">
        <v>32901</v>
      </c>
    </row>
    <row r="8" spans="2:54">
      <c r="B8" s="153" t="s">
        <v>325</v>
      </c>
      <c r="C8" s="194" cm="1">
        <f t="array" ref="C8:D9">_xlfn.LET(_xlpm.x, C4:D5, IF(_xlpm.x="", "", _xlpm.x))</f>
        <v>10000000</v>
      </c>
      <c r="D8" s="194">
        <v>3971276</v>
      </c>
      <c r="E8" s="40">
        <f>SUM(D8:D9)/C8</f>
        <v>0.42623290000000003</v>
      </c>
      <c r="G8" s="40" t="s">
        <v>336</v>
      </c>
      <c r="H8" s="40">
        <v>4</v>
      </c>
      <c r="I8" s="40">
        <f>M37</f>
        <v>2500000</v>
      </c>
      <c r="L8" s="40" t="s">
        <v>337</v>
      </c>
      <c r="M8" s="40">
        <v>4</v>
      </c>
      <c r="N8" s="40">
        <v>1262</v>
      </c>
      <c r="P8" s="40" t="s">
        <v>337</v>
      </c>
      <c r="Q8" s="40">
        <v>4</v>
      </c>
      <c r="R8" s="40">
        <v>1220</v>
      </c>
      <c r="T8" s="40" t="s">
        <v>337</v>
      </c>
      <c r="U8" s="40">
        <v>4</v>
      </c>
      <c r="V8" s="40">
        <v>1286</v>
      </c>
      <c r="X8" s="40" t="s">
        <v>337</v>
      </c>
      <c r="Y8" s="40">
        <v>4</v>
      </c>
      <c r="Z8" s="40">
        <v>1238</v>
      </c>
      <c r="AB8" s="40" t="s">
        <v>337</v>
      </c>
      <c r="AC8" s="40">
        <v>4</v>
      </c>
      <c r="AD8" s="40">
        <v>1192</v>
      </c>
      <c r="AF8" s="40" t="s">
        <v>337</v>
      </c>
      <c r="AG8" s="40">
        <v>4</v>
      </c>
      <c r="AH8" s="40">
        <v>1212</v>
      </c>
      <c r="AJ8" s="40" t="s">
        <v>337</v>
      </c>
      <c r="AK8" s="40">
        <v>4</v>
      </c>
      <c r="AL8" s="40">
        <v>1260</v>
      </c>
      <c r="AN8" s="40" t="s">
        <v>337</v>
      </c>
      <c r="AO8" s="40">
        <v>4</v>
      </c>
      <c r="AP8" s="40">
        <v>1204</v>
      </c>
      <c r="AR8" s="40" t="s">
        <v>337</v>
      </c>
      <c r="AS8" s="40">
        <v>4</v>
      </c>
      <c r="AT8" s="40">
        <v>1152</v>
      </c>
      <c r="AV8" s="40" t="s">
        <v>337</v>
      </c>
      <c r="AW8" s="40">
        <v>4</v>
      </c>
      <c r="AX8" s="40">
        <v>1235</v>
      </c>
      <c r="AZ8" s="40" t="s">
        <v>337</v>
      </c>
      <c r="BA8" s="40">
        <v>4</v>
      </c>
      <c r="BB8" s="40">
        <v>1190</v>
      </c>
    </row>
    <row r="9" spans="2:54">
      <c r="B9" s="153" t="s">
        <v>324</v>
      </c>
      <c r="C9" s="195" t="str">
        <v/>
      </c>
      <c r="D9" s="194">
        <v>291053</v>
      </c>
      <c r="G9" s="40" t="s">
        <v>336</v>
      </c>
      <c r="H9" s="40">
        <v>5</v>
      </c>
      <c r="I9" s="40">
        <v>0</v>
      </c>
      <c r="L9" s="40" t="s">
        <v>337</v>
      </c>
      <c r="M9" s="40">
        <v>5</v>
      </c>
      <c r="N9" s="40">
        <v>111</v>
      </c>
      <c r="P9" s="40" t="s">
        <v>337</v>
      </c>
      <c r="Q9" s="40">
        <v>5</v>
      </c>
      <c r="R9" s="40">
        <v>109</v>
      </c>
      <c r="T9" s="40" t="s">
        <v>337</v>
      </c>
      <c r="U9" s="40">
        <v>5</v>
      </c>
      <c r="V9" s="40">
        <v>133</v>
      </c>
      <c r="X9" s="40" t="s">
        <v>337</v>
      </c>
      <c r="Y9" s="40">
        <v>5</v>
      </c>
      <c r="Z9" s="40">
        <v>124</v>
      </c>
      <c r="AB9" s="40" t="s">
        <v>337</v>
      </c>
      <c r="AC9" s="40">
        <v>5</v>
      </c>
      <c r="AD9" s="40">
        <v>125</v>
      </c>
      <c r="AF9" s="40" t="s">
        <v>337</v>
      </c>
      <c r="AG9" s="40">
        <v>5</v>
      </c>
      <c r="AH9" s="40">
        <v>129</v>
      </c>
      <c r="AJ9" s="40" t="s">
        <v>337</v>
      </c>
      <c r="AK9" s="40">
        <v>5</v>
      </c>
      <c r="AL9" s="40">
        <v>110</v>
      </c>
      <c r="AN9" s="40" t="s">
        <v>337</v>
      </c>
      <c r="AO9" s="40">
        <v>5</v>
      </c>
      <c r="AP9" s="40">
        <v>127</v>
      </c>
      <c r="AR9" s="40" t="s">
        <v>337</v>
      </c>
      <c r="AS9" s="40">
        <v>5</v>
      </c>
      <c r="AT9" s="40">
        <v>132</v>
      </c>
      <c r="AV9" s="40" t="s">
        <v>337</v>
      </c>
      <c r="AW9" s="40">
        <v>5</v>
      </c>
      <c r="AX9" s="40">
        <v>139</v>
      </c>
      <c r="AZ9" s="40" t="s">
        <v>337</v>
      </c>
      <c r="BA9" s="40">
        <v>5</v>
      </c>
      <c r="BB9" s="40">
        <v>126</v>
      </c>
    </row>
    <row r="10" spans="2:54">
      <c r="G10" s="40" t="s">
        <v>336</v>
      </c>
      <c r="H10" s="40">
        <v>6</v>
      </c>
      <c r="I10" s="40">
        <v>0</v>
      </c>
      <c r="J10" s="40">
        <f>SUM(I5:I10)</f>
        <v>2500000</v>
      </c>
      <c r="L10" s="40" t="s">
        <v>337</v>
      </c>
      <c r="M10" s="40">
        <v>6</v>
      </c>
      <c r="N10" s="40">
        <v>5</v>
      </c>
      <c r="P10" s="40" t="s">
        <v>337</v>
      </c>
      <c r="Q10" s="40">
        <v>6</v>
      </c>
      <c r="R10" s="40">
        <v>5</v>
      </c>
      <c r="T10" s="40" t="s">
        <v>337</v>
      </c>
      <c r="U10" s="40">
        <v>6</v>
      </c>
      <c r="V10" s="40">
        <v>6</v>
      </c>
      <c r="X10" s="40" t="s">
        <v>337</v>
      </c>
      <c r="Y10" s="40">
        <v>6</v>
      </c>
      <c r="Z10" s="40">
        <v>5</v>
      </c>
      <c r="AB10" s="40" t="s">
        <v>337</v>
      </c>
      <c r="AC10" s="40">
        <v>6</v>
      </c>
      <c r="AD10" s="40">
        <v>3</v>
      </c>
      <c r="AF10" s="40" t="s">
        <v>337</v>
      </c>
      <c r="AG10" s="40">
        <v>6</v>
      </c>
      <c r="AH10" s="40">
        <v>6</v>
      </c>
      <c r="AJ10" s="40" t="s">
        <v>337</v>
      </c>
      <c r="AK10" s="40">
        <v>6</v>
      </c>
      <c r="AL10" s="40">
        <v>7</v>
      </c>
      <c r="AN10" s="40" t="s">
        <v>337</v>
      </c>
      <c r="AO10" s="40">
        <v>6</v>
      </c>
      <c r="AP10" s="40">
        <v>8</v>
      </c>
      <c r="AR10" s="40" t="s">
        <v>337</v>
      </c>
      <c r="AS10" s="40">
        <v>6</v>
      </c>
      <c r="AT10" s="40">
        <v>8</v>
      </c>
      <c r="AV10" s="40" t="s">
        <v>337</v>
      </c>
      <c r="AW10" s="40">
        <v>6</v>
      </c>
      <c r="AX10" s="40">
        <v>7</v>
      </c>
      <c r="AZ10" s="40" t="s">
        <v>337</v>
      </c>
      <c r="BA10" s="40">
        <v>6</v>
      </c>
      <c r="BB10" s="40">
        <v>6</v>
      </c>
    </row>
    <row r="11" spans="2:54">
      <c r="B11" s="24" t="s">
        <v>330</v>
      </c>
      <c r="G11" s="40" t="s">
        <v>337</v>
      </c>
      <c r="H11" s="40">
        <v>0</v>
      </c>
      <c r="I11" s="40" cm="1">
        <f t="array" ref="I11:I17">M38:M44</f>
        <v>18578799</v>
      </c>
    </row>
    <row r="12" spans="2:54">
      <c r="B12" s="153" t="s">
        <v>325</v>
      </c>
      <c r="C12" s="187">
        <v>10000000</v>
      </c>
      <c r="D12" s="187">
        <v>3963977</v>
      </c>
      <c r="E12" s="40">
        <f>SUM(D12:D13)/C12</f>
        <v>0.41454010000000002</v>
      </c>
      <c r="G12" s="40" t="s">
        <v>337</v>
      </c>
      <c r="H12" s="40">
        <v>1</v>
      </c>
      <c r="I12" s="40">
        <v>15160252</v>
      </c>
    </row>
    <row r="13" spans="2:54">
      <c r="B13" s="153" t="s">
        <v>324</v>
      </c>
      <c r="C13" s="89"/>
      <c r="D13" s="187">
        <v>181424</v>
      </c>
      <c r="G13" s="40" t="s">
        <v>337</v>
      </c>
      <c r="H13" s="40">
        <v>2</v>
      </c>
      <c r="I13" s="40">
        <v>5062145</v>
      </c>
    </row>
    <row r="14" spans="2:54">
      <c r="G14" s="40" t="s">
        <v>337</v>
      </c>
      <c r="H14" s="40">
        <v>3</v>
      </c>
      <c r="I14" s="40">
        <v>312478</v>
      </c>
    </row>
    <row r="15" spans="2:54">
      <c r="B15" s="24" t="s">
        <v>333</v>
      </c>
      <c r="G15" s="40" t="s">
        <v>337</v>
      </c>
      <c r="H15" s="40">
        <v>4</v>
      </c>
      <c r="I15" s="40">
        <v>11639</v>
      </c>
      <c r="M15" s="40" cm="1">
        <f t="array" ref="M15:M22">N3:N10+R3:R10+V3:V10+Z3:Z10+AD3:AD10+AH3:AH10+AL3:AL10+AP3:AP10+AT3:AT10+AX3:AX10+BB3:BB10</f>
        <v>2200000</v>
      </c>
    </row>
    <row r="16" spans="2:54">
      <c r="B16" s="153" t="s">
        <v>325</v>
      </c>
      <c r="C16" s="194" cm="1">
        <f t="array" ref="C16:D17">_xlfn.LET(_xlpm.x, C12:D13, IF(_xlpm.x="", "", _xlpm.x))</f>
        <v>10000000</v>
      </c>
      <c r="D16" s="194">
        <v>3963977</v>
      </c>
      <c r="E16" s="40">
        <f>SUM(D16:D17)/C16</f>
        <v>0.41454010000000002</v>
      </c>
      <c r="G16" s="40" t="s">
        <v>337</v>
      </c>
      <c r="H16" s="40">
        <v>5</v>
      </c>
      <c r="I16" s="40">
        <v>1158</v>
      </c>
      <c r="M16" s="40">
        <v>16440951</v>
      </c>
    </row>
    <row r="17" spans="2:30">
      <c r="B17" s="153" t="s">
        <v>324</v>
      </c>
      <c r="C17" s="195" t="str">
        <v/>
      </c>
      <c r="D17" s="194">
        <v>181424</v>
      </c>
      <c r="G17" s="40" t="s">
        <v>337</v>
      </c>
      <c r="H17" s="40">
        <v>6</v>
      </c>
      <c r="I17" s="40">
        <v>24</v>
      </c>
      <c r="J17" s="40">
        <f>SUM(I12:I17)</f>
        <v>20547696</v>
      </c>
      <c r="M17" s="40">
        <v>13509629</v>
      </c>
    </row>
    <row r="18" spans="2:30">
      <c r="M18" s="40">
        <v>4547312</v>
      </c>
    </row>
    <row r="19" spans="2:30">
      <c r="B19" s="24" t="s">
        <v>317</v>
      </c>
      <c r="M19" s="40">
        <v>359591</v>
      </c>
    </row>
    <row r="20" spans="2:30">
      <c r="B20" s="153" t="s">
        <v>325</v>
      </c>
      <c r="C20" s="187">
        <v>2500000</v>
      </c>
      <c r="D20" s="187">
        <v>2500000</v>
      </c>
      <c r="E20" s="40">
        <f>SUM(D20:D21)/C20</f>
        <v>9.2190784000000008</v>
      </c>
      <c r="M20" s="40">
        <v>13451</v>
      </c>
    </row>
    <row r="21" spans="2:30">
      <c r="B21" s="153" t="s">
        <v>324</v>
      </c>
      <c r="C21" s="89"/>
      <c r="D21" s="187">
        <v>20547696</v>
      </c>
      <c r="M21" s="40">
        <v>1365</v>
      </c>
    </row>
    <row r="22" spans="2:30">
      <c r="M22" s="40">
        <v>66</v>
      </c>
    </row>
    <row r="23" spans="2:30">
      <c r="B23" s="24" t="s">
        <v>318</v>
      </c>
    </row>
    <row r="24" spans="2:30">
      <c r="B24" s="153" t="s">
        <v>325</v>
      </c>
      <c r="C24" s="187">
        <v>2200000</v>
      </c>
      <c r="D24" s="187">
        <v>2200000</v>
      </c>
      <c r="E24" s="40">
        <f>SUM(D24:D25)/C24</f>
        <v>9.3779154545454553</v>
      </c>
    </row>
    <row r="25" spans="2:30">
      <c r="B25" s="153" t="s">
        <v>324</v>
      </c>
      <c r="C25" s="89"/>
      <c r="D25" s="187">
        <v>18431414</v>
      </c>
    </row>
    <row r="26" spans="2:30">
      <c r="L26" s="40" t="s">
        <v>336</v>
      </c>
      <c r="M26" s="40">
        <v>4</v>
      </c>
      <c r="N26" s="40">
        <v>500000</v>
      </c>
      <c r="P26" s="40" t="s">
        <v>336</v>
      </c>
      <c r="Q26" s="40">
        <v>4</v>
      </c>
      <c r="R26" s="40">
        <v>500000</v>
      </c>
      <c r="T26" s="40" t="s">
        <v>336</v>
      </c>
      <c r="U26" s="40">
        <v>4</v>
      </c>
      <c r="V26" s="40">
        <v>500000</v>
      </c>
      <c r="X26" s="40" t="s">
        <v>336</v>
      </c>
      <c r="Y26" s="40">
        <v>4</v>
      </c>
      <c r="Z26" s="40">
        <v>500000</v>
      </c>
      <c r="AB26" s="40" t="s">
        <v>336</v>
      </c>
      <c r="AC26" s="40">
        <v>4</v>
      </c>
      <c r="AD26" s="40">
        <v>500000</v>
      </c>
    </row>
    <row r="27" spans="2:30">
      <c r="L27" s="40" t="s">
        <v>337</v>
      </c>
      <c r="M27" s="40">
        <v>0</v>
      </c>
      <c r="N27" s="40">
        <v>3715301</v>
      </c>
      <c r="P27" s="40" t="s">
        <v>337</v>
      </c>
      <c r="Q27" s="40">
        <v>0</v>
      </c>
      <c r="R27" s="40">
        <v>3717127</v>
      </c>
      <c r="T27" s="40" t="s">
        <v>337</v>
      </c>
      <c r="U27" s="40">
        <v>0</v>
      </c>
      <c r="V27" s="40">
        <v>3715243</v>
      </c>
      <c r="X27" s="40" t="s">
        <v>337</v>
      </c>
      <c r="Y27" s="40">
        <v>0</v>
      </c>
      <c r="Z27" s="40">
        <v>3716010</v>
      </c>
      <c r="AB27" s="40" t="s">
        <v>337</v>
      </c>
      <c r="AC27" s="40">
        <v>0</v>
      </c>
      <c r="AD27" s="40">
        <v>3715118</v>
      </c>
    </row>
    <row r="28" spans="2:30">
      <c r="B28" s="153" t="s">
        <v>259</v>
      </c>
      <c r="C28" s="90">
        <v>10000000000</v>
      </c>
      <c r="L28" s="40" t="s">
        <v>337</v>
      </c>
      <c r="M28" s="40">
        <v>1</v>
      </c>
      <c r="N28" s="40">
        <v>3032846</v>
      </c>
      <c r="P28" s="40" t="s">
        <v>337</v>
      </c>
      <c r="Q28" s="40">
        <v>1</v>
      </c>
      <c r="R28" s="40">
        <v>3030568</v>
      </c>
      <c r="T28" s="40" t="s">
        <v>337</v>
      </c>
      <c r="U28" s="40">
        <v>1</v>
      </c>
      <c r="V28" s="40">
        <v>3031479</v>
      </c>
      <c r="X28" s="40" t="s">
        <v>337</v>
      </c>
      <c r="Y28" s="40">
        <v>1</v>
      </c>
      <c r="Z28" s="40">
        <v>3031832</v>
      </c>
      <c r="AB28" s="40" t="s">
        <v>337</v>
      </c>
      <c r="AC28" s="40">
        <v>1</v>
      </c>
      <c r="AD28" s="40">
        <v>3033527</v>
      </c>
    </row>
    <row r="29" spans="2:30">
      <c r="L29" s="40" t="s">
        <v>337</v>
      </c>
      <c r="M29" s="40">
        <v>2</v>
      </c>
      <c r="N29" s="40">
        <v>1010773</v>
      </c>
      <c r="P29" s="40" t="s">
        <v>337</v>
      </c>
      <c r="Q29" s="40">
        <v>2</v>
      </c>
      <c r="R29" s="40">
        <v>1011705</v>
      </c>
      <c r="T29" s="40" t="s">
        <v>337</v>
      </c>
      <c r="U29" s="40">
        <v>2</v>
      </c>
      <c r="V29" s="40">
        <v>1011898</v>
      </c>
      <c r="X29" s="40" t="s">
        <v>337</v>
      </c>
      <c r="Y29" s="40">
        <v>2</v>
      </c>
      <c r="Z29" s="40">
        <v>1013570</v>
      </c>
      <c r="AB29" s="40" t="s">
        <v>337</v>
      </c>
      <c r="AC29" s="40">
        <v>2</v>
      </c>
      <c r="AD29" s="40">
        <v>1014199</v>
      </c>
    </row>
    <row r="30" spans="2:30">
      <c r="B30" s="153" t="s">
        <v>331</v>
      </c>
      <c r="C30" s="200">
        <f>ROUND(E4*$C$28, 0)</f>
        <v>4262329000</v>
      </c>
      <c r="D30" s="196">
        <v>3437610667</v>
      </c>
      <c r="E30" s="174" cm="1">
        <f t="array" ref="E30:E35">D30:D35/C30:C35</f>
        <v>0.80650993083828115</v>
      </c>
      <c r="L30" s="40" t="s">
        <v>337</v>
      </c>
      <c r="M30" s="40">
        <v>3</v>
      </c>
      <c r="N30" s="40">
        <v>62145</v>
      </c>
      <c r="P30" s="40" t="s">
        <v>337</v>
      </c>
      <c r="Q30" s="40">
        <v>3</v>
      </c>
      <c r="R30" s="40">
        <v>62371</v>
      </c>
      <c r="T30" s="40" t="s">
        <v>337</v>
      </c>
      <c r="U30" s="40">
        <v>3</v>
      </c>
      <c r="V30" s="40">
        <v>62109</v>
      </c>
      <c r="X30" s="40" t="s">
        <v>337</v>
      </c>
      <c r="Y30" s="40">
        <v>3</v>
      </c>
      <c r="Z30" s="40">
        <v>62740</v>
      </c>
      <c r="AB30" s="40" t="s">
        <v>337</v>
      </c>
      <c r="AC30" s="40">
        <v>3</v>
      </c>
      <c r="AD30" s="40">
        <v>63113</v>
      </c>
    </row>
    <row r="31" spans="2:30">
      <c r="B31" s="153" t="s">
        <v>332</v>
      </c>
      <c r="C31" s="200">
        <f>ROUND(E8*$C$28, 0)</f>
        <v>4262329000</v>
      </c>
      <c r="D31" s="196">
        <v>3437610667</v>
      </c>
      <c r="E31" s="174">
        <v>0.80650993083828115</v>
      </c>
      <c r="L31" s="40" t="s">
        <v>337</v>
      </c>
      <c r="M31" s="40">
        <v>4</v>
      </c>
      <c r="N31" s="40">
        <v>2335</v>
      </c>
      <c r="P31" s="40" t="s">
        <v>337</v>
      </c>
      <c r="Q31" s="40">
        <v>4</v>
      </c>
      <c r="R31" s="40">
        <v>2244</v>
      </c>
      <c r="T31" s="40" t="s">
        <v>337</v>
      </c>
      <c r="U31" s="40">
        <v>4</v>
      </c>
      <c r="V31" s="40">
        <v>2309</v>
      </c>
      <c r="X31" s="40" t="s">
        <v>337</v>
      </c>
      <c r="Y31" s="40">
        <v>4</v>
      </c>
      <c r="Z31" s="40">
        <v>2378</v>
      </c>
      <c r="AB31" s="40" t="s">
        <v>337</v>
      </c>
      <c r="AC31" s="40">
        <v>4</v>
      </c>
      <c r="AD31" s="40">
        <v>2373</v>
      </c>
    </row>
    <row r="32" spans="2:30">
      <c r="B32" s="153" t="s">
        <v>330</v>
      </c>
      <c r="C32" s="200">
        <f>ROUND(E12*$C$28, 0)</f>
        <v>4145401000</v>
      </c>
      <c r="D32" s="196">
        <v>3296872000</v>
      </c>
      <c r="E32" s="174">
        <v>0.79530834290820118</v>
      </c>
      <c r="L32" s="40" t="s">
        <v>337</v>
      </c>
      <c r="M32" s="40">
        <v>5</v>
      </c>
      <c r="N32" s="40">
        <v>247</v>
      </c>
      <c r="P32" s="40" t="s">
        <v>337</v>
      </c>
      <c r="Q32" s="40">
        <v>5</v>
      </c>
      <c r="R32" s="40">
        <v>226</v>
      </c>
      <c r="T32" s="40" t="s">
        <v>337</v>
      </c>
      <c r="U32" s="40">
        <v>5</v>
      </c>
      <c r="V32" s="40">
        <v>233</v>
      </c>
      <c r="X32" s="40" t="s">
        <v>337</v>
      </c>
      <c r="Y32" s="40">
        <v>5</v>
      </c>
      <c r="Z32" s="40">
        <v>228</v>
      </c>
      <c r="AB32" s="40" t="s">
        <v>337</v>
      </c>
      <c r="AC32" s="40">
        <v>5</v>
      </c>
      <c r="AD32" s="40">
        <v>224</v>
      </c>
    </row>
    <row r="33" spans="2:30">
      <c r="B33" s="153" t="s">
        <v>333</v>
      </c>
      <c r="C33" s="200">
        <f>ROUND(E16*$C$28, 0)</f>
        <v>4145401000</v>
      </c>
      <c r="D33" s="196">
        <v>3296872000</v>
      </c>
      <c r="E33" s="174">
        <v>0.79530834290820118</v>
      </c>
      <c r="L33" s="40" t="s">
        <v>337</v>
      </c>
      <c r="M33" s="40">
        <v>6</v>
      </c>
      <c r="N33" s="40">
        <v>3</v>
      </c>
      <c r="P33" s="40" t="s">
        <v>337</v>
      </c>
      <c r="Q33" s="40">
        <v>6</v>
      </c>
      <c r="R33" s="40">
        <v>9</v>
      </c>
      <c r="T33" s="40" t="s">
        <v>337</v>
      </c>
      <c r="U33" s="40">
        <v>6</v>
      </c>
      <c r="V33" s="40">
        <v>4</v>
      </c>
      <c r="X33" s="40" t="s">
        <v>337</v>
      </c>
      <c r="Y33" s="40">
        <v>6</v>
      </c>
      <c r="Z33" s="40">
        <v>7</v>
      </c>
      <c r="AB33" s="40" t="s">
        <v>337</v>
      </c>
      <c r="AC33" s="40">
        <v>6</v>
      </c>
      <c r="AD33" s="40">
        <v>1</v>
      </c>
    </row>
    <row r="34" spans="2:30">
      <c r="B34" s="153" t="s">
        <v>317</v>
      </c>
      <c r="C34" s="188">
        <f>ROUND(E20*$C$28, 0)</f>
        <v>92190784000</v>
      </c>
      <c r="D34" s="196">
        <v>108524504310</v>
      </c>
      <c r="E34" s="174">
        <v>1.1771730275121643</v>
      </c>
    </row>
    <row r="35" spans="2:30">
      <c r="B35" s="153" t="s">
        <v>318</v>
      </c>
      <c r="C35" s="188">
        <f>ROUND(E24*$C$28, 0)</f>
        <v>93779154545</v>
      </c>
      <c r="D35" s="196">
        <v>109931789773</v>
      </c>
      <c r="E35" s="174">
        <v>1.1722412118809318</v>
      </c>
    </row>
    <row r="37" spans="2:30">
      <c r="M37" s="40" cm="1">
        <f t="array" ref="M37:M44">N26:N33+R26:R33+V26:V33+Z26:Z33+AD26:AD33</f>
        <v>2500000</v>
      </c>
    </row>
    <row r="38" spans="2:30">
      <c r="B38" s="40"/>
      <c r="M38" s="40">
        <v>18578799</v>
      </c>
    </row>
    <row r="39" spans="2:30">
      <c r="B39" s="40"/>
      <c r="M39" s="40">
        <v>15160252</v>
      </c>
    </row>
    <row r="40" spans="2:30">
      <c r="B40" s="40"/>
      <c r="M40" s="40">
        <v>5062145</v>
      </c>
    </row>
    <row r="41" spans="2:30">
      <c r="B41" s="40"/>
      <c r="M41" s="40">
        <v>312478</v>
      </c>
    </row>
    <row r="42" spans="2:30">
      <c r="B42" s="40"/>
      <c r="M42" s="40">
        <v>11639</v>
      </c>
    </row>
    <row r="43" spans="2:30">
      <c r="B43" s="40"/>
      <c r="M43" s="40">
        <v>1158</v>
      </c>
    </row>
    <row r="44" spans="2:30">
      <c r="B44" s="40"/>
      <c r="M44" s="40">
        <v>24</v>
      </c>
    </row>
    <row r="45" spans="2:30">
      <c r="B45" s="40"/>
    </row>
    <row r="46" spans="2:30">
      <c r="B46" s="40"/>
    </row>
    <row r="47" spans="2:30">
      <c r="B47" s="40"/>
    </row>
    <row r="48" spans="2:30">
      <c r="B48" s="40"/>
      <c r="L48" s="40" t="s">
        <v>336</v>
      </c>
      <c r="M48" s="40">
        <v>4</v>
      </c>
      <c r="N48" s="40">
        <v>500000</v>
      </c>
      <c r="P48" s="40" t="s">
        <v>336</v>
      </c>
      <c r="Q48" s="40">
        <v>4</v>
      </c>
      <c r="R48" s="40">
        <v>500000</v>
      </c>
      <c r="T48" s="40" t="s">
        <v>336</v>
      </c>
      <c r="U48" s="40">
        <v>4</v>
      </c>
      <c r="V48" s="40">
        <v>500000</v>
      </c>
      <c r="X48" s="40" t="s">
        <v>336</v>
      </c>
      <c r="Y48" s="40">
        <v>4</v>
      </c>
      <c r="Z48" s="40">
        <v>500000</v>
      </c>
      <c r="AB48" s="40" t="s">
        <v>336</v>
      </c>
      <c r="AC48" s="40">
        <v>4</v>
      </c>
      <c r="AD48" s="40">
        <v>500000</v>
      </c>
    </row>
    <row r="49" spans="2:30">
      <c r="B49" s="40"/>
      <c r="L49" s="40" t="s">
        <v>337</v>
      </c>
      <c r="M49" s="40">
        <v>0</v>
      </c>
      <c r="N49" s="40">
        <v>3716625</v>
      </c>
      <c r="P49" s="40" t="s">
        <v>337</v>
      </c>
      <c r="Q49" s="40">
        <v>0</v>
      </c>
      <c r="R49" s="40">
        <v>3715718</v>
      </c>
      <c r="T49" s="40" t="s">
        <v>337</v>
      </c>
      <c r="U49" s="40">
        <v>0</v>
      </c>
      <c r="V49" s="40">
        <v>3719062</v>
      </c>
      <c r="X49" s="40" t="s">
        <v>337</v>
      </c>
      <c r="Y49" s="40">
        <v>0</v>
      </c>
      <c r="Z49" s="40">
        <v>3717912</v>
      </c>
      <c r="AB49" s="40" t="s">
        <v>337</v>
      </c>
      <c r="AC49" s="40">
        <v>0</v>
      </c>
      <c r="AD49" s="40">
        <v>3716070</v>
      </c>
    </row>
    <row r="50" spans="2:30">
      <c r="B50" s="40"/>
      <c r="L50" s="40" t="s">
        <v>337</v>
      </c>
      <c r="M50" s="40">
        <v>1</v>
      </c>
      <c r="N50" s="40">
        <v>3031427</v>
      </c>
      <c r="P50" s="40" t="s">
        <v>337</v>
      </c>
      <c r="Q50" s="40">
        <v>1</v>
      </c>
      <c r="R50" s="40">
        <v>3031554</v>
      </c>
      <c r="T50" s="40" t="s">
        <v>337</v>
      </c>
      <c r="U50" s="40">
        <v>1</v>
      </c>
      <c r="V50" s="40">
        <v>3028810</v>
      </c>
      <c r="X50" s="40" t="s">
        <v>337</v>
      </c>
      <c r="Y50" s="40">
        <v>1</v>
      </c>
      <c r="Z50" s="40">
        <v>3030302</v>
      </c>
      <c r="AB50" s="40" t="s">
        <v>337</v>
      </c>
      <c r="AC50" s="40">
        <v>1</v>
      </c>
      <c r="AD50" s="40">
        <v>3030540</v>
      </c>
    </row>
    <row r="51" spans="2:30">
      <c r="B51" s="40"/>
      <c r="L51" s="40" t="s">
        <v>337</v>
      </c>
      <c r="M51" s="40">
        <v>2</v>
      </c>
      <c r="N51" s="40">
        <v>1013792</v>
      </c>
      <c r="P51" s="40" t="s">
        <v>337</v>
      </c>
      <c r="Q51" s="40">
        <v>2</v>
      </c>
      <c r="R51" s="40">
        <v>1012628</v>
      </c>
      <c r="T51" s="40" t="s">
        <v>337</v>
      </c>
      <c r="U51" s="40">
        <v>2</v>
      </c>
      <c r="V51" s="40">
        <v>1012424</v>
      </c>
      <c r="X51" s="40" t="s">
        <v>337</v>
      </c>
      <c r="Y51" s="40">
        <v>2</v>
      </c>
      <c r="Z51" s="40">
        <v>1011754</v>
      </c>
      <c r="AB51" s="40" t="s">
        <v>337</v>
      </c>
      <c r="AC51" s="40">
        <v>2</v>
      </c>
      <c r="AD51" s="40">
        <v>1013230</v>
      </c>
    </row>
    <row r="52" spans="2:30">
      <c r="B52" s="40"/>
      <c r="L52" s="40" t="s">
        <v>337</v>
      </c>
      <c r="M52" s="40">
        <v>3</v>
      </c>
      <c r="N52" s="40">
        <v>62893</v>
      </c>
      <c r="P52" s="40" t="s">
        <v>337</v>
      </c>
      <c r="Q52" s="40">
        <v>3</v>
      </c>
      <c r="R52" s="40">
        <v>62374</v>
      </c>
      <c r="T52" s="40" t="s">
        <v>337</v>
      </c>
      <c r="U52" s="40">
        <v>3</v>
      </c>
      <c r="V52" s="40">
        <v>62516</v>
      </c>
      <c r="X52" s="40" t="s">
        <v>337</v>
      </c>
      <c r="Y52" s="40">
        <v>3</v>
      </c>
      <c r="Z52" s="40">
        <v>62428</v>
      </c>
      <c r="AB52" s="40" t="s">
        <v>337</v>
      </c>
      <c r="AC52" s="40">
        <v>3</v>
      </c>
      <c r="AD52" s="40">
        <v>62402</v>
      </c>
    </row>
    <row r="53" spans="2:30">
      <c r="B53" s="40"/>
      <c r="L53" s="40" t="s">
        <v>337</v>
      </c>
      <c r="M53" s="40">
        <v>4</v>
      </c>
      <c r="N53" s="40">
        <v>2321</v>
      </c>
      <c r="P53" s="40" t="s">
        <v>337</v>
      </c>
      <c r="Q53" s="40">
        <v>4</v>
      </c>
      <c r="R53" s="40">
        <v>2330</v>
      </c>
      <c r="T53" s="40" t="s">
        <v>337</v>
      </c>
      <c r="U53" s="40">
        <v>4</v>
      </c>
      <c r="V53" s="40">
        <v>2340</v>
      </c>
      <c r="X53" s="40" t="s">
        <v>337</v>
      </c>
      <c r="Y53" s="40">
        <v>4</v>
      </c>
      <c r="Z53" s="40">
        <v>2295</v>
      </c>
      <c r="AB53" s="40" t="s">
        <v>337</v>
      </c>
      <c r="AC53" s="40">
        <v>4</v>
      </c>
      <c r="AD53" s="40">
        <v>2327</v>
      </c>
    </row>
    <row r="54" spans="2:30">
      <c r="B54" s="40"/>
      <c r="L54" s="40" t="s">
        <v>337</v>
      </c>
      <c r="M54" s="40">
        <v>5</v>
      </c>
      <c r="N54" s="40">
        <v>242</v>
      </c>
      <c r="P54" s="40" t="s">
        <v>337</v>
      </c>
      <c r="Q54" s="40">
        <v>5</v>
      </c>
      <c r="R54" s="40">
        <v>269</v>
      </c>
      <c r="T54" s="40" t="s">
        <v>337</v>
      </c>
      <c r="U54" s="40">
        <v>5</v>
      </c>
      <c r="V54" s="40">
        <v>215</v>
      </c>
      <c r="X54" s="40" t="s">
        <v>337</v>
      </c>
      <c r="Y54" s="40">
        <v>5</v>
      </c>
      <c r="Z54" s="40">
        <v>264</v>
      </c>
      <c r="AB54" s="40" t="s">
        <v>337</v>
      </c>
      <c r="AC54" s="40">
        <v>5</v>
      </c>
      <c r="AD54" s="40">
        <v>227</v>
      </c>
    </row>
    <row r="55" spans="2:30">
      <c r="B55" s="40"/>
      <c r="L55" s="40" t="s">
        <v>337</v>
      </c>
      <c r="M55" s="40">
        <v>6</v>
      </c>
      <c r="N55" s="40">
        <v>5</v>
      </c>
      <c r="P55" s="40" t="s">
        <v>337</v>
      </c>
      <c r="Q55" s="40">
        <v>6</v>
      </c>
      <c r="R55" s="40">
        <v>2</v>
      </c>
      <c r="T55" s="40" t="s">
        <v>337</v>
      </c>
      <c r="U55" s="40">
        <v>6</v>
      </c>
      <c r="V55" s="40">
        <v>3</v>
      </c>
      <c r="X55" s="40" t="s">
        <v>337</v>
      </c>
      <c r="Y55" s="40">
        <v>6</v>
      </c>
      <c r="Z55" s="40">
        <v>5</v>
      </c>
      <c r="AB55" s="40" t="s">
        <v>337</v>
      </c>
      <c r="AC55" s="40">
        <v>6</v>
      </c>
      <c r="AD55" s="40">
        <v>4</v>
      </c>
    </row>
    <row r="59" spans="2:30">
      <c r="M59" s="40" cm="1">
        <f t="array" ref="M59:M66">N48:N55+R48:R55+V48:V55+Z48:Z55+AD48:AD55</f>
        <v>2500000</v>
      </c>
    </row>
    <row r="60" spans="2:30">
      <c r="M60" s="40">
        <v>18585387</v>
      </c>
      <c r="O60" s="40">
        <f>SUM(M59,M61:M66)</f>
        <v>23041923</v>
      </c>
    </row>
    <row r="61" spans="2:30">
      <c r="M61" s="40">
        <v>15152633</v>
      </c>
      <c r="O61" s="40">
        <f>O60/M59</f>
        <v>9.2167691999999999</v>
      </c>
    </row>
    <row r="62" spans="2:30">
      <c r="M62" s="40">
        <v>5063828</v>
      </c>
    </row>
    <row r="63" spans="2:30">
      <c r="M63" s="40">
        <v>312613</v>
      </c>
    </row>
    <row r="64" spans="2:30">
      <c r="M64" s="40">
        <v>11613</v>
      </c>
    </row>
    <row r="65" spans="13:13">
      <c r="M65" s="40">
        <v>1217</v>
      </c>
    </row>
    <row r="66" spans="13:13">
      <c r="M66" s="40">
        <v>19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BB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1"/>
    <col min="33" max="33" width="9.5546875" style="5" bestFit="1" customWidth="1"/>
    <col min="34" max="36" width="8.21875" style="5" bestFit="1" customWidth="1"/>
    <col min="37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4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5"/>
      <c r="AH1" s="5">
        <f>SUM(AH7:AH10)</f>
        <v>34</v>
      </c>
      <c r="AI1" s="5">
        <f t="shared" ref="AI1:AM1" si="0">SUM(AI7:AI10)</f>
        <v>30</v>
      </c>
      <c r="AJ1" s="5">
        <f t="shared" si="0"/>
        <v>32</v>
      </c>
      <c r="AK1" s="5">
        <f t="shared" si="0"/>
        <v>28</v>
      </c>
      <c r="AL1" s="5">
        <f t="shared" si="0"/>
        <v>28</v>
      </c>
      <c r="AM1" s="5">
        <f t="shared" si="0"/>
        <v>34</v>
      </c>
      <c r="AN1" s="5"/>
      <c r="AO1" s="5"/>
      <c r="AP1" s="5"/>
      <c r="AQ1" s="5"/>
      <c r="AR1" s="5"/>
      <c r="AS1" s="5"/>
    </row>
    <row r="2" spans="1:54" ht="15.9" customHeight="1">
      <c r="J2" s="17"/>
      <c r="K2" s="5" t="s">
        <v>5</v>
      </c>
      <c r="S2" s="5" t="s">
        <v>6</v>
      </c>
      <c r="Z2" s="5" t="s">
        <v>79</v>
      </c>
      <c r="AF2" s="5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F3" s="5"/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4" ht="15.9" customHeight="1">
      <c r="A4" s="59" t="s">
        <v>20</v>
      </c>
      <c r="B4" s="9" t="s">
        <v>21</v>
      </c>
      <c r="C4" s="59">
        <f t="shared" ref="C4:H15" si="1">COUNTIF(L$4:L$304,$A4)</f>
        <v>3</v>
      </c>
      <c r="D4" s="59">
        <f t="shared" si="1"/>
        <v>3</v>
      </c>
      <c r="E4" s="59">
        <f t="shared" si="1"/>
        <v>3</v>
      </c>
      <c r="F4" s="59">
        <f t="shared" si="1"/>
        <v>3</v>
      </c>
      <c r="G4" s="59">
        <f t="shared" si="1"/>
        <v>3</v>
      </c>
      <c r="H4" s="59">
        <f t="shared" si="1"/>
        <v>3</v>
      </c>
      <c r="I4" s="9">
        <v>0</v>
      </c>
      <c r="J4" s="138"/>
      <c r="K4" s="43">
        <v>0</v>
      </c>
      <c r="L4" s="19" t="s">
        <v>23</v>
      </c>
      <c r="M4" s="44" t="s">
        <v>26</v>
      </c>
      <c r="N4" s="44" t="s">
        <v>95</v>
      </c>
      <c r="O4" s="44" t="s">
        <v>92</v>
      </c>
      <c r="P4" s="44" t="s">
        <v>23</v>
      </c>
      <c r="Q4" s="44" t="s">
        <v>96</v>
      </c>
      <c r="S4" s="43" cm="1">
        <f t="array" ref="S4:X304">_xlfn.LET(_xlpm.x, L4:Q304, IF(_xlpm.x="", "", _xlfn.XLOOKUP(_xlpm.x, $A$4:$A$15, $I$4:$I$15)))</f>
        <v>6</v>
      </c>
      <c r="T4" s="43">
        <v>3</v>
      </c>
      <c r="U4" s="43">
        <v>7</v>
      </c>
      <c r="V4" s="43">
        <v>9</v>
      </c>
      <c r="W4" s="43">
        <v>6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>
        <v>1</v>
      </c>
      <c r="AE4" s="43" cm="1">
        <f t="array" aca="1" ref="AE4" ca="1">_xlfn.LET(_xlpm.seq, OFFSET(Q4,,,5), _xlpm.cnt, SUM((_xlpm.seq="C2")+(_xlpm.seq="WW")), IF(_xlpm.cnt&gt;0,0,1) )</f>
        <v>1</v>
      </c>
      <c r="AF4" s="5"/>
      <c r="AG4" s="5" t="s">
        <v>20</v>
      </c>
      <c r="AH4" s="5">
        <v>3</v>
      </c>
      <c r="AI4" s="5">
        <v>3</v>
      </c>
      <c r="AJ4" s="5">
        <v>3</v>
      </c>
      <c r="AK4" s="5">
        <v>3</v>
      </c>
      <c r="AL4" s="5">
        <v>3</v>
      </c>
      <c r="AM4" s="5">
        <v>3</v>
      </c>
      <c r="AN4" s="5"/>
      <c r="AO4" s="5" t="str">
        <v>R1</v>
      </c>
      <c r="AP4" s="5">
        <v>3</v>
      </c>
      <c r="AQ4" s="5">
        <v>2</v>
      </c>
      <c r="AR4" s="5">
        <v>3</v>
      </c>
      <c r="AS4" s="5">
        <v>2</v>
      </c>
      <c r="AT4" s="5">
        <v>14</v>
      </c>
      <c r="AU4" s="5">
        <v>2</v>
      </c>
      <c r="AV4" s="5">
        <v>16</v>
      </c>
      <c r="AW4" s="5">
        <v>14</v>
      </c>
      <c r="AX4" s="5">
        <v>14</v>
      </c>
      <c r="AY4" s="5">
        <v>4</v>
      </c>
      <c r="AZ4" s="5">
        <v>20</v>
      </c>
      <c r="BA4" s="5">
        <v>4</v>
      </c>
    </row>
    <row r="5" spans="1:54" ht="15.9" customHeight="1">
      <c r="A5" s="10" t="s">
        <v>24</v>
      </c>
      <c r="B5" s="9" t="s">
        <v>25</v>
      </c>
      <c r="C5" s="59">
        <f t="shared" si="1"/>
        <v>2</v>
      </c>
      <c r="D5" s="59">
        <f t="shared" si="1"/>
        <v>0</v>
      </c>
      <c r="E5" s="59">
        <f t="shared" si="1"/>
        <v>0</v>
      </c>
      <c r="F5" s="59">
        <f t="shared" si="1"/>
        <v>2</v>
      </c>
      <c r="G5" s="59">
        <f t="shared" si="1"/>
        <v>2</v>
      </c>
      <c r="H5" s="59">
        <f t="shared" si="1"/>
        <v>0</v>
      </c>
      <c r="I5" s="9">
        <v>1</v>
      </c>
      <c r="J5" s="138"/>
      <c r="K5" s="10">
        <v>1</v>
      </c>
      <c r="L5" s="19" t="s">
        <v>23</v>
      </c>
      <c r="M5" s="19" t="s">
        <v>26</v>
      </c>
      <c r="N5" s="19" t="s">
        <v>95</v>
      </c>
      <c r="O5" s="19" t="s">
        <v>92</v>
      </c>
      <c r="P5" s="19" t="s">
        <v>23</v>
      </c>
      <c r="Q5" s="19" t="s">
        <v>96</v>
      </c>
      <c r="S5" s="10">
        <v>6</v>
      </c>
      <c r="T5" s="10">
        <v>3</v>
      </c>
      <c r="U5" s="10">
        <v>7</v>
      </c>
      <c r="V5" s="10">
        <v>9</v>
      </c>
      <c r="W5" s="10">
        <v>6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>
        <v>1</v>
      </c>
      <c r="AE5" s="43" cm="1">
        <f t="array" aca="1" ref="AE5" ca="1">_xlfn.LET(_xlpm.seq, OFFSET(Q5,,,5), _xlpm.cnt, SUM((_xlpm.seq="C2")+(_xlpm.seq="WW")), IF(_xlpm.cnt&gt;0,0,1) )</f>
        <v>1</v>
      </c>
      <c r="AF5" s="5"/>
      <c r="AG5" s="5" t="s">
        <v>24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/>
      <c r="AO5" s="5" t="str">
        <v>R2</v>
      </c>
      <c r="AP5" s="5">
        <v>3</v>
      </c>
      <c r="AQ5" s="5">
        <v>2</v>
      </c>
      <c r="AR5" s="5">
        <v>3</v>
      </c>
      <c r="AS5" s="5">
        <v>12</v>
      </c>
      <c r="AT5" s="5">
        <v>2</v>
      </c>
      <c r="AU5" s="5">
        <v>14</v>
      </c>
      <c r="AV5" s="5">
        <v>2</v>
      </c>
      <c r="AW5" s="5">
        <v>2</v>
      </c>
      <c r="AX5" s="5">
        <v>18</v>
      </c>
      <c r="AY5" s="5">
        <v>18</v>
      </c>
      <c r="AZ5" s="5">
        <v>2</v>
      </c>
      <c r="BA5" s="5">
        <v>20</v>
      </c>
    </row>
    <row r="6" spans="1:54" ht="15.9" customHeight="1">
      <c r="A6" s="10" t="s">
        <v>38</v>
      </c>
      <c r="B6" s="9" t="s">
        <v>39</v>
      </c>
      <c r="C6" s="59">
        <f t="shared" si="1"/>
        <v>3</v>
      </c>
      <c r="D6" s="59">
        <f t="shared" si="1"/>
        <v>3</v>
      </c>
      <c r="E6" s="59">
        <f t="shared" si="1"/>
        <v>3</v>
      </c>
      <c r="F6" s="59">
        <f t="shared" si="1"/>
        <v>3</v>
      </c>
      <c r="G6" s="59">
        <f t="shared" si="1"/>
        <v>3</v>
      </c>
      <c r="H6" s="59">
        <f t="shared" si="1"/>
        <v>3</v>
      </c>
      <c r="I6" s="9">
        <v>2</v>
      </c>
      <c r="J6" s="138"/>
      <c r="K6" s="10">
        <v>2</v>
      </c>
      <c r="L6" s="19" t="s">
        <v>45</v>
      </c>
      <c r="M6" s="19" t="s">
        <v>95</v>
      </c>
      <c r="N6" s="19" t="s">
        <v>47</v>
      </c>
      <c r="O6" s="19" t="s">
        <v>26</v>
      </c>
      <c r="P6" s="19" t="s">
        <v>97</v>
      </c>
      <c r="Q6" s="19" t="s">
        <v>92</v>
      </c>
      <c r="S6" s="10">
        <v>4</v>
      </c>
      <c r="T6" s="10">
        <v>7</v>
      </c>
      <c r="U6" s="10">
        <v>6</v>
      </c>
      <c r="V6" s="10">
        <v>3</v>
      </c>
      <c r="W6" s="10">
        <v>2</v>
      </c>
      <c r="X6" s="10">
        <v>9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>
        <v>1</v>
      </c>
      <c r="AE6" s="43" cm="1">
        <f t="array" aca="1" ref="AE6" ca="1">_xlfn.LET(_xlpm.seq, OFFSET(Q6,,,5), _xlpm.cnt, SUM((_xlpm.seq="C2")+(_xlpm.seq="WW")), IF(_xlpm.cnt&gt;0,0,1) )</f>
        <v>1</v>
      </c>
      <c r="AF6" s="5"/>
      <c r="AG6" s="5" t="s">
        <v>97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/>
      <c r="AO6" s="5" t="str">
        <v>R3</v>
      </c>
      <c r="AP6" s="5">
        <v>3</v>
      </c>
      <c r="AQ6" s="5">
        <v>2</v>
      </c>
      <c r="AR6" s="5">
        <v>3</v>
      </c>
      <c r="AS6" s="5">
        <v>2</v>
      </c>
      <c r="AT6" s="5">
        <v>12</v>
      </c>
      <c r="AU6" s="5">
        <v>6</v>
      </c>
      <c r="AV6" s="5">
        <v>12</v>
      </c>
      <c r="AW6" s="5">
        <v>20</v>
      </c>
      <c r="AX6" s="5">
        <v>2</v>
      </c>
      <c r="AY6" s="5">
        <v>10</v>
      </c>
      <c r="AZ6" s="5">
        <v>16</v>
      </c>
      <c r="BA6" s="5">
        <v>10</v>
      </c>
    </row>
    <row r="7" spans="1:54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12</v>
      </c>
      <c r="E7" s="59">
        <f t="shared" si="1"/>
        <v>2</v>
      </c>
      <c r="F7" s="59">
        <f t="shared" si="1"/>
        <v>12</v>
      </c>
      <c r="G7" s="59">
        <f t="shared" si="1"/>
        <v>4</v>
      </c>
      <c r="H7" s="59">
        <f t="shared" si="1"/>
        <v>15</v>
      </c>
      <c r="I7" s="9">
        <v>3</v>
      </c>
      <c r="J7" s="138"/>
      <c r="K7" s="10">
        <v>3</v>
      </c>
      <c r="L7" s="19" t="s">
        <v>45</v>
      </c>
      <c r="M7" s="44" t="s">
        <v>95</v>
      </c>
      <c r="N7" s="19" t="s">
        <v>95</v>
      </c>
      <c r="O7" s="19" t="s">
        <v>26</v>
      </c>
      <c r="P7" s="19" t="s">
        <v>96</v>
      </c>
      <c r="Q7" s="19" t="s">
        <v>92</v>
      </c>
      <c r="S7" s="10">
        <v>4</v>
      </c>
      <c r="T7" s="10">
        <v>7</v>
      </c>
      <c r="U7" s="10">
        <v>7</v>
      </c>
      <c r="V7" s="10">
        <v>3</v>
      </c>
      <c r="W7" s="10">
        <v>11</v>
      </c>
      <c r="X7" s="10">
        <v>9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F7" s="5"/>
      <c r="AG7" s="5" t="s">
        <v>26</v>
      </c>
      <c r="AH7" s="5">
        <v>2</v>
      </c>
      <c r="AI7" s="5">
        <v>12</v>
      </c>
      <c r="AJ7" s="5">
        <v>2</v>
      </c>
      <c r="AK7" s="5">
        <v>12</v>
      </c>
      <c r="AL7" s="5">
        <v>4</v>
      </c>
      <c r="AM7" s="5">
        <v>14</v>
      </c>
      <c r="AN7" s="5"/>
      <c r="AO7" s="5" t="str">
        <v>R4</v>
      </c>
      <c r="AP7" s="5">
        <v>3</v>
      </c>
      <c r="AQ7" s="5">
        <v>2</v>
      </c>
      <c r="AR7" s="5">
        <v>3</v>
      </c>
      <c r="AS7" s="5">
        <v>12</v>
      </c>
      <c r="AT7" s="5">
        <v>12</v>
      </c>
      <c r="AU7" s="5">
        <v>2</v>
      </c>
      <c r="AV7" s="5">
        <v>2</v>
      </c>
      <c r="AW7" s="5">
        <v>18</v>
      </c>
      <c r="AX7" s="5">
        <v>2</v>
      </c>
      <c r="AY7" s="5">
        <v>20</v>
      </c>
      <c r="AZ7" s="5">
        <v>2</v>
      </c>
      <c r="BA7" s="5">
        <v>24</v>
      </c>
    </row>
    <row r="8" spans="1:54" ht="15.9" customHeight="1">
      <c r="A8" s="10" t="s">
        <v>27</v>
      </c>
      <c r="B8" s="9" t="s">
        <v>27</v>
      </c>
      <c r="C8" s="59">
        <f t="shared" si="1"/>
        <v>16</v>
      </c>
      <c r="D8" s="59">
        <f t="shared" si="1"/>
        <v>2</v>
      </c>
      <c r="E8" s="59">
        <f t="shared" si="1"/>
        <v>12</v>
      </c>
      <c r="F8" s="59">
        <f t="shared" si="1"/>
        <v>10</v>
      </c>
      <c r="G8" s="59">
        <f t="shared" si="1"/>
        <v>4</v>
      </c>
      <c r="H8" s="59">
        <f t="shared" si="1"/>
        <v>2</v>
      </c>
      <c r="I8" s="9">
        <v>4</v>
      </c>
      <c r="J8" s="138"/>
      <c r="K8" s="10">
        <v>4</v>
      </c>
      <c r="L8" s="19" t="s">
        <v>95</v>
      </c>
      <c r="M8" s="19" t="s">
        <v>93</v>
      </c>
      <c r="N8" s="19" t="s">
        <v>95</v>
      </c>
      <c r="O8" s="19" t="s">
        <v>92</v>
      </c>
      <c r="P8" s="19" t="s">
        <v>96</v>
      </c>
      <c r="Q8" s="19" t="s">
        <v>96</v>
      </c>
      <c r="S8" s="10">
        <v>7</v>
      </c>
      <c r="T8" s="10">
        <v>8</v>
      </c>
      <c r="U8" s="10">
        <v>7</v>
      </c>
      <c r="V8" s="10">
        <v>9</v>
      </c>
      <c r="W8" s="10">
        <v>11</v>
      </c>
      <c r="X8" s="10">
        <v>11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F8" s="5"/>
      <c r="AG8" s="5" t="s">
        <v>27</v>
      </c>
      <c r="AH8" s="5">
        <v>14</v>
      </c>
      <c r="AI8" s="5">
        <v>2</v>
      </c>
      <c r="AJ8" s="5">
        <v>12</v>
      </c>
      <c r="AK8" s="5">
        <v>12</v>
      </c>
      <c r="AL8" s="5">
        <v>4</v>
      </c>
      <c r="AM8" s="5">
        <v>2</v>
      </c>
      <c r="AN8" s="5"/>
      <c r="AO8" s="5" t="str">
        <v>R5</v>
      </c>
      <c r="AP8" s="5">
        <v>3</v>
      </c>
      <c r="AQ8" s="5">
        <v>2</v>
      </c>
      <c r="AR8" s="5">
        <v>3</v>
      </c>
      <c r="AS8" s="5">
        <v>4</v>
      </c>
      <c r="AT8" s="5">
        <v>4</v>
      </c>
      <c r="AU8" s="5">
        <v>16</v>
      </c>
      <c r="AV8" s="5">
        <v>4</v>
      </c>
      <c r="AW8" s="5">
        <v>2</v>
      </c>
      <c r="AX8" s="5">
        <v>20</v>
      </c>
      <c r="AY8" s="5">
        <v>2</v>
      </c>
      <c r="AZ8" s="5">
        <v>22</v>
      </c>
      <c r="BA8" s="5">
        <v>20</v>
      </c>
    </row>
    <row r="9" spans="1:54" ht="15.9" customHeight="1">
      <c r="A9" s="10" t="s">
        <v>22</v>
      </c>
      <c r="B9" s="9" t="s">
        <v>22</v>
      </c>
      <c r="C9" s="59">
        <f t="shared" si="1"/>
        <v>2</v>
      </c>
      <c r="D9" s="59">
        <f t="shared" si="1"/>
        <v>15</v>
      </c>
      <c r="E9" s="59">
        <f t="shared" si="1"/>
        <v>6</v>
      </c>
      <c r="F9" s="59">
        <f t="shared" si="1"/>
        <v>2</v>
      </c>
      <c r="G9" s="59">
        <f t="shared" si="1"/>
        <v>14</v>
      </c>
      <c r="H9" s="59">
        <f t="shared" si="1"/>
        <v>2</v>
      </c>
      <c r="I9" s="9">
        <v>5</v>
      </c>
      <c r="J9" s="138"/>
      <c r="K9" s="10">
        <v>5</v>
      </c>
      <c r="L9" s="19" t="s">
        <v>95</v>
      </c>
      <c r="M9" s="19" t="s">
        <v>93</v>
      </c>
      <c r="N9" s="19" t="s">
        <v>22</v>
      </c>
      <c r="O9" s="19" t="s">
        <v>92</v>
      </c>
      <c r="P9" s="19" t="s">
        <v>94</v>
      </c>
      <c r="Q9" s="19" t="s">
        <v>96</v>
      </c>
      <c r="S9" s="10">
        <v>7</v>
      </c>
      <c r="T9" s="10">
        <v>8</v>
      </c>
      <c r="U9" s="10">
        <v>5</v>
      </c>
      <c r="V9" s="10">
        <v>9</v>
      </c>
      <c r="W9" s="10">
        <v>10</v>
      </c>
      <c r="X9" s="10">
        <v>11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F9" s="5"/>
      <c r="AG9" s="5" t="s">
        <v>22</v>
      </c>
      <c r="AH9" s="5">
        <v>2</v>
      </c>
      <c r="AI9" s="5">
        <v>14</v>
      </c>
      <c r="AJ9" s="5">
        <v>6</v>
      </c>
      <c r="AK9" s="5">
        <v>2</v>
      </c>
      <c r="AL9" s="5">
        <v>16</v>
      </c>
      <c r="AM9" s="5">
        <v>2</v>
      </c>
      <c r="AN9" s="5"/>
      <c r="AO9" s="5" t="str">
        <v>R6</v>
      </c>
      <c r="AP9" s="5">
        <v>3</v>
      </c>
      <c r="AQ9" s="5">
        <v>2</v>
      </c>
      <c r="AR9" s="5">
        <v>3</v>
      </c>
      <c r="AS9" s="5">
        <v>14</v>
      </c>
      <c r="AT9" s="5">
        <v>2</v>
      </c>
      <c r="AU9" s="5">
        <v>2</v>
      </c>
      <c r="AV9" s="5">
        <v>16</v>
      </c>
      <c r="AW9" s="5">
        <v>4</v>
      </c>
      <c r="AX9" s="5">
        <v>4</v>
      </c>
      <c r="AY9" s="5">
        <v>24</v>
      </c>
      <c r="AZ9" s="5">
        <v>2</v>
      </c>
      <c r="BA9" s="5">
        <v>26</v>
      </c>
    </row>
    <row r="10" spans="1:54" ht="15.9" customHeight="1">
      <c r="A10" s="10" t="s">
        <v>23</v>
      </c>
      <c r="B10" s="9" t="s">
        <v>23</v>
      </c>
      <c r="C10" s="59">
        <f t="shared" si="1"/>
        <v>16</v>
      </c>
      <c r="D10" s="59">
        <f t="shared" si="1"/>
        <v>2</v>
      </c>
      <c r="E10" s="59">
        <f t="shared" si="1"/>
        <v>13</v>
      </c>
      <c r="F10" s="59">
        <f t="shared" si="1"/>
        <v>2</v>
      </c>
      <c r="G10" s="59">
        <f t="shared" si="1"/>
        <v>4</v>
      </c>
      <c r="H10" s="59">
        <f t="shared" si="1"/>
        <v>16</v>
      </c>
      <c r="I10" s="9">
        <v>6</v>
      </c>
      <c r="J10" s="138"/>
      <c r="K10" s="10">
        <v>6</v>
      </c>
      <c r="L10" s="19" t="s">
        <v>96</v>
      </c>
      <c r="M10" s="19" t="s">
        <v>46</v>
      </c>
      <c r="N10" s="19" t="s">
        <v>22</v>
      </c>
      <c r="O10" s="19" t="s">
        <v>96</v>
      </c>
      <c r="P10" s="19" t="s">
        <v>94</v>
      </c>
      <c r="Q10" s="19" t="s">
        <v>26</v>
      </c>
      <c r="S10" s="10">
        <v>11</v>
      </c>
      <c r="T10" s="10">
        <v>5</v>
      </c>
      <c r="U10" s="10">
        <v>5</v>
      </c>
      <c r="V10" s="10">
        <v>11</v>
      </c>
      <c r="W10" s="10">
        <v>10</v>
      </c>
      <c r="X10" s="10">
        <v>3</v>
      </c>
      <c r="Z10" s="43"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F10" s="5"/>
      <c r="AG10" s="5" t="s">
        <v>23</v>
      </c>
      <c r="AH10" s="5">
        <v>16</v>
      </c>
      <c r="AI10" s="5">
        <v>2</v>
      </c>
      <c r="AJ10" s="5">
        <v>12</v>
      </c>
      <c r="AK10" s="5">
        <v>2</v>
      </c>
      <c r="AL10" s="5">
        <v>4</v>
      </c>
      <c r="AM10" s="5">
        <v>16</v>
      </c>
      <c r="AN10" s="5"/>
      <c r="AO10" s="5"/>
      <c r="AP10" s="5"/>
      <c r="AQ10" s="5"/>
      <c r="AR10" s="5"/>
      <c r="AS10" s="5"/>
    </row>
    <row r="11" spans="1:54" ht="15.9" customHeight="1">
      <c r="A11" s="10" t="s">
        <v>30</v>
      </c>
      <c r="B11" s="10" t="s">
        <v>30</v>
      </c>
      <c r="C11" s="59">
        <f t="shared" si="1"/>
        <v>14</v>
      </c>
      <c r="D11" s="59">
        <f t="shared" si="1"/>
        <v>2</v>
      </c>
      <c r="E11" s="59">
        <f t="shared" si="1"/>
        <v>22</v>
      </c>
      <c r="F11" s="59">
        <f t="shared" si="1"/>
        <v>18</v>
      </c>
      <c r="G11" s="59">
        <f t="shared" si="1"/>
        <v>2</v>
      </c>
      <c r="H11" s="59">
        <f t="shared" si="1"/>
        <v>4</v>
      </c>
      <c r="I11" s="9">
        <v>7</v>
      </c>
      <c r="J11" s="138"/>
      <c r="K11" s="10">
        <v>7</v>
      </c>
      <c r="L11" s="19" t="s">
        <v>96</v>
      </c>
      <c r="M11" s="19" t="s">
        <v>92</v>
      </c>
      <c r="N11" s="19" t="s">
        <v>94</v>
      </c>
      <c r="O11" s="19" t="s">
        <v>96</v>
      </c>
      <c r="P11" s="19" t="s">
        <v>26</v>
      </c>
      <c r="Q11" s="19" t="s">
        <v>26</v>
      </c>
      <c r="S11" s="10">
        <v>11</v>
      </c>
      <c r="T11" s="10">
        <v>9</v>
      </c>
      <c r="U11" s="10">
        <v>10</v>
      </c>
      <c r="V11" s="10">
        <v>11</v>
      </c>
      <c r="W11" s="10">
        <v>3</v>
      </c>
      <c r="X11" s="10">
        <v>3</v>
      </c>
      <c r="Z11" s="43"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F11" s="5"/>
      <c r="AG11" s="5" t="s">
        <v>95</v>
      </c>
      <c r="AH11" s="5">
        <v>14</v>
      </c>
      <c r="AI11" s="5">
        <v>2</v>
      </c>
      <c r="AJ11" s="5">
        <v>20</v>
      </c>
      <c r="AK11" s="5">
        <v>18</v>
      </c>
      <c r="AL11" s="5">
        <v>2</v>
      </c>
      <c r="AM11" s="5">
        <v>4</v>
      </c>
      <c r="AN11" s="5"/>
      <c r="AO11" s="5"/>
      <c r="AP11" s="5"/>
      <c r="AQ11" s="5"/>
      <c r="AR11" s="5"/>
      <c r="AS11" s="5"/>
    </row>
    <row r="12" spans="1:54" ht="15.9" customHeight="1">
      <c r="A12" s="10" t="s">
        <v>31</v>
      </c>
      <c r="B12" s="10" t="s">
        <v>31</v>
      </c>
      <c r="C12" s="59">
        <f t="shared" si="1"/>
        <v>14</v>
      </c>
      <c r="D12" s="59">
        <f t="shared" si="1"/>
        <v>18</v>
      </c>
      <c r="E12" s="59">
        <f t="shared" si="1"/>
        <v>2</v>
      </c>
      <c r="F12" s="59">
        <f t="shared" si="1"/>
        <v>2</v>
      </c>
      <c r="G12" s="59">
        <f t="shared" si="1"/>
        <v>20</v>
      </c>
      <c r="H12" s="59">
        <f t="shared" si="1"/>
        <v>4</v>
      </c>
      <c r="I12" s="9">
        <v>8</v>
      </c>
      <c r="J12" s="138"/>
      <c r="K12" s="10">
        <v>8</v>
      </c>
      <c r="L12" s="19" t="s">
        <v>93</v>
      </c>
      <c r="M12" s="19" t="s">
        <v>92</v>
      </c>
      <c r="N12" s="19" t="s">
        <v>94</v>
      </c>
      <c r="O12" s="19" t="s">
        <v>26</v>
      </c>
      <c r="P12" s="19" t="s">
        <v>26</v>
      </c>
      <c r="Q12" s="19" t="s">
        <v>96</v>
      </c>
      <c r="S12" s="10">
        <v>8</v>
      </c>
      <c r="T12" s="10">
        <v>9</v>
      </c>
      <c r="U12" s="10">
        <v>10</v>
      </c>
      <c r="V12" s="10">
        <v>3</v>
      </c>
      <c r="W12" s="10">
        <v>3</v>
      </c>
      <c r="X12" s="10">
        <v>11</v>
      </c>
      <c r="Z12" s="43"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0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  <c r="AF12" s="5"/>
      <c r="AG12" s="5" t="s">
        <v>93</v>
      </c>
      <c r="AH12" s="5">
        <v>14</v>
      </c>
      <c r="AI12" s="5">
        <v>18</v>
      </c>
      <c r="AJ12" s="5">
        <v>2</v>
      </c>
      <c r="AK12" s="5">
        <v>2</v>
      </c>
      <c r="AL12" s="5">
        <v>20</v>
      </c>
      <c r="AM12" s="5">
        <v>4</v>
      </c>
      <c r="AN12" s="5"/>
      <c r="AO12" s="5"/>
      <c r="AP12" s="54" t="str">
        <f>"'"&amp;AP$3&amp;"':"&amp;" "&amp;AP4&amp;", "</f>
        <v xml:space="preserve">'WW': 3,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3, </v>
      </c>
      <c r="AS12" s="54" t="str">
        <f t="shared" si="2"/>
        <v xml:space="preserve">'M1': 2, </v>
      </c>
      <c r="AT12" s="54" t="str">
        <f t="shared" si="2"/>
        <v xml:space="preserve">'M2': 14, </v>
      </c>
      <c r="AU12" s="54" t="str">
        <f t="shared" si="2"/>
        <v xml:space="preserve">'M3': 2, </v>
      </c>
      <c r="AV12" s="54" t="str">
        <f t="shared" si="2"/>
        <v xml:space="preserve">'M4': 16, </v>
      </c>
      <c r="AW12" s="54" t="str">
        <f t="shared" si="2"/>
        <v xml:space="preserve">'A': 14, </v>
      </c>
      <c r="AX12" s="54" t="str">
        <f t="shared" si="2"/>
        <v xml:space="preserve">'K': 14, </v>
      </c>
      <c r="AY12" s="54" t="str">
        <f t="shared" si="2"/>
        <v xml:space="preserve">'Q': 4, </v>
      </c>
      <c r="AZ12" s="54" t="str">
        <f t="shared" si="2"/>
        <v xml:space="preserve">'J': 20, </v>
      </c>
      <c r="BA12" s="54" t="str">
        <f>"'"&amp;BA$3&amp;"':"&amp;" "&amp;BA4</f>
        <v>'TE': 4</v>
      </c>
    </row>
    <row r="13" spans="1:54" ht="15.9" customHeight="1">
      <c r="A13" s="10" t="s">
        <v>32</v>
      </c>
      <c r="B13" s="10" t="s">
        <v>32</v>
      </c>
      <c r="C13" s="59">
        <f t="shared" si="1"/>
        <v>4</v>
      </c>
      <c r="D13" s="59">
        <f t="shared" si="1"/>
        <v>20</v>
      </c>
      <c r="E13" s="59">
        <f t="shared" si="1"/>
        <v>11</v>
      </c>
      <c r="F13" s="59">
        <f t="shared" si="1"/>
        <v>18</v>
      </c>
      <c r="G13" s="59">
        <f t="shared" si="1"/>
        <v>2</v>
      </c>
      <c r="H13" s="59">
        <f t="shared" si="1"/>
        <v>24</v>
      </c>
      <c r="I13" s="9">
        <v>9</v>
      </c>
      <c r="J13" s="138"/>
      <c r="K13" s="10">
        <v>9</v>
      </c>
      <c r="L13" s="19" t="s">
        <v>93</v>
      </c>
      <c r="M13" s="19" t="s">
        <v>96</v>
      </c>
      <c r="N13" s="19" t="s">
        <v>97</v>
      </c>
      <c r="O13" s="19" t="s">
        <v>26</v>
      </c>
      <c r="P13" s="19" t="s">
        <v>96</v>
      </c>
      <c r="Q13" s="19" t="s">
        <v>96</v>
      </c>
      <c r="S13" s="10">
        <v>8</v>
      </c>
      <c r="T13" s="10">
        <v>11</v>
      </c>
      <c r="U13" s="10">
        <v>2</v>
      </c>
      <c r="V13" s="10">
        <v>3</v>
      </c>
      <c r="W13" s="10">
        <v>11</v>
      </c>
      <c r="X13" s="10">
        <v>11</v>
      </c>
      <c r="Z13" s="43">
        <v>1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0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  <c r="AF13" s="5"/>
      <c r="AG13" s="5" t="s">
        <v>92</v>
      </c>
      <c r="AH13" s="5">
        <v>4</v>
      </c>
      <c r="AI13" s="5">
        <v>18</v>
      </c>
      <c r="AJ13" s="5">
        <v>10</v>
      </c>
      <c r="AK13" s="5">
        <v>20</v>
      </c>
      <c r="AL13" s="5">
        <v>2</v>
      </c>
      <c r="AM13" s="5">
        <v>24</v>
      </c>
      <c r="AN13" s="5"/>
      <c r="AO13" s="5"/>
      <c r="AP13" s="54" t="str">
        <f t="shared" ref="AP13:AZ17" si="3">"'"&amp;AP$3&amp;"':"&amp;" "&amp;AP5&amp;", "</f>
        <v xml:space="preserve">'WW': 3, </v>
      </c>
      <c r="AQ13" s="54" t="str">
        <f t="shared" si="3"/>
        <v xml:space="preserve">'C1': 2, </v>
      </c>
      <c r="AR13" s="54" t="str">
        <f t="shared" si="3"/>
        <v xml:space="preserve">'C2': 3, </v>
      </c>
      <c r="AS13" s="54" t="str">
        <f t="shared" si="3"/>
        <v xml:space="preserve">'M1': 12, </v>
      </c>
      <c r="AT13" s="54" t="str">
        <f t="shared" si="3"/>
        <v xml:space="preserve">'M2': 2, </v>
      </c>
      <c r="AU13" s="54" t="str">
        <f t="shared" si="3"/>
        <v xml:space="preserve">'M3': 14, </v>
      </c>
      <c r="AV13" s="54" t="str">
        <f t="shared" si="3"/>
        <v xml:space="preserve">'M4': 2, </v>
      </c>
      <c r="AW13" s="54" t="str">
        <f t="shared" si="3"/>
        <v xml:space="preserve">'A': 2, </v>
      </c>
      <c r="AX13" s="54" t="str">
        <f t="shared" si="3"/>
        <v xml:space="preserve">'K': 18, </v>
      </c>
      <c r="AY13" s="54" t="str">
        <f t="shared" si="3"/>
        <v xml:space="preserve">'Q': 18, </v>
      </c>
      <c r="AZ13" s="54" t="str">
        <f t="shared" si="3"/>
        <v xml:space="preserve">'J': 2, </v>
      </c>
      <c r="BA13" s="54" t="str">
        <f t="shared" ref="BA13:BA17" si="4">"'"&amp;BA$3&amp;"':"&amp;" "&amp;BA5</f>
        <v>'TE': 20</v>
      </c>
    </row>
    <row r="14" spans="1:54" ht="15.9" customHeight="1">
      <c r="A14" s="10" t="s">
        <v>33</v>
      </c>
      <c r="B14" s="10" t="s">
        <v>33</v>
      </c>
      <c r="C14" s="59">
        <f t="shared" si="1"/>
        <v>20</v>
      </c>
      <c r="D14" s="59">
        <f t="shared" si="1"/>
        <v>2</v>
      </c>
      <c r="E14" s="59">
        <f t="shared" si="1"/>
        <v>16</v>
      </c>
      <c r="F14" s="59">
        <f t="shared" si="1"/>
        <v>2</v>
      </c>
      <c r="G14" s="59">
        <f t="shared" si="1"/>
        <v>22</v>
      </c>
      <c r="H14" s="59">
        <f t="shared" si="1"/>
        <v>2</v>
      </c>
      <c r="I14" s="9">
        <v>10</v>
      </c>
      <c r="J14" s="138"/>
      <c r="K14" s="10">
        <v>10</v>
      </c>
      <c r="L14" s="19" t="s">
        <v>38</v>
      </c>
      <c r="M14" s="19" t="s">
        <v>96</v>
      </c>
      <c r="N14" s="19" t="s">
        <v>97</v>
      </c>
      <c r="O14" s="19" t="s">
        <v>96</v>
      </c>
      <c r="P14" s="19" t="s">
        <v>96</v>
      </c>
      <c r="Q14" s="19" t="s">
        <v>92</v>
      </c>
      <c r="S14" s="10">
        <v>2</v>
      </c>
      <c r="T14" s="10">
        <v>11</v>
      </c>
      <c r="U14" s="10">
        <v>2</v>
      </c>
      <c r="V14" s="10">
        <v>11</v>
      </c>
      <c r="W14" s="10">
        <v>11</v>
      </c>
      <c r="X14" s="10">
        <v>9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0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1</v>
      </c>
      <c r="AF14" s="5"/>
      <c r="AG14" s="5" t="s">
        <v>94</v>
      </c>
      <c r="AH14" s="5">
        <v>20</v>
      </c>
      <c r="AI14" s="5">
        <v>2</v>
      </c>
      <c r="AJ14" s="5">
        <v>16</v>
      </c>
      <c r="AK14" s="5">
        <v>2</v>
      </c>
      <c r="AL14" s="5">
        <v>22</v>
      </c>
      <c r="AM14" s="5">
        <v>2</v>
      </c>
      <c r="AN14" s="5"/>
      <c r="AO14" s="5"/>
      <c r="AP14" s="54" t="str">
        <f t="shared" si="3"/>
        <v xml:space="preserve">'WW': 3, </v>
      </c>
      <c r="AQ14" s="54" t="str">
        <f t="shared" si="3"/>
        <v xml:space="preserve">'C1': 2, </v>
      </c>
      <c r="AR14" s="54" t="str">
        <f t="shared" si="3"/>
        <v xml:space="preserve">'C2': 3, </v>
      </c>
      <c r="AS14" s="54" t="str">
        <f t="shared" si="3"/>
        <v xml:space="preserve">'M1': 2, </v>
      </c>
      <c r="AT14" s="54" t="str">
        <f t="shared" si="3"/>
        <v xml:space="preserve">'M2': 12, </v>
      </c>
      <c r="AU14" s="54" t="str">
        <f t="shared" si="3"/>
        <v xml:space="preserve">'M3': 6, </v>
      </c>
      <c r="AV14" s="54" t="str">
        <f t="shared" si="3"/>
        <v xml:space="preserve">'M4': 12, </v>
      </c>
      <c r="AW14" s="54" t="str">
        <f t="shared" si="3"/>
        <v xml:space="preserve">'A': 20, </v>
      </c>
      <c r="AX14" s="54" t="str">
        <f t="shared" si="3"/>
        <v xml:space="preserve">'K': 2, </v>
      </c>
      <c r="AY14" s="54" t="str">
        <f t="shared" si="3"/>
        <v xml:space="preserve">'Q': 10, </v>
      </c>
      <c r="AZ14" s="54" t="str">
        <f t="shared" si="3"/>
        <v xml:space="preserve">'J': 16, </v>
      </c>
      <c r="BA14" s="54" t="str">
        <f t="shared" si="4"/>
        <v>'TE': 10</v>
      </c>
    </row>
    <row r="15" spans="1:54" ht="15.9" customHeight="1">
      <c r="A15" s="10" t="s">
        <v>34</v>
      </c>
      <c r="B15" s="10" t="s">
        <v>34</v>
      </c>
      <c r="C15" s="59">
        <f>COUNTIF(L$4:L$304,$A15)</f>
        <v>4</v>
      </c>
      <c r="D15" s="59">
        <f t="shared" si="1"/>
        <v>21</v>
      </c>
      <c r="E15" s="59">
        <f t="shared" si="1"/>
        <v>10</v>
      </c>
      <c r="F15" s="59">
        <f t="shared" si="1"/>
        <v>26</v>
      </c>
      <c r="G15" s="59">
        <f t="shared" si="1"/>
        <v>20</v>
      </c>
      <c r="H15" s="59">
        <f t="shared" si="1"/>
        <v>25</v>
      </c>
      <c r="I15" s="9">
        <v>11</v>
      </c>
      <c r="J15" s="138"/>
      <c r="K15" s="10">
        <v>11</v>
      </c>
      <c r="L15" s="19" t="s">
        <v>94</v>
      </c>
      <c r="M15" s="19" t="s">
        <v>93</v>
      </c>
      <c r="N15" s="19" t="s">
        <v>92</v>
      </c>
      <c r="O15" s="19" t="s">
        <v>96</v>
      </c>
      <c r="P15" s="19" t="s">
        <v>22</v>
      </c>
      <c r="Q15" s="19" t="s">
        <v>92</v>
      </c>
      <c r="S15" s="10">
        <v>10</v>
      </c>
      <c r="T15" s="10">
        <v>8</v>
      </c>
      <c r="U15" s="10">
        <v>9</v>
      </c>
      <c r="V15" s="10">
        <v>11</v>
      </c>
      <c r="W15" s="10">
        <v>5</v>
      </c>
      <c r="X15" s="10">
        <v>9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0</v>
      </c>
      <c r="AE15" s="43" cm="1">
        <f t="array" aca="1" ref="AE15" ca="1">_xlfn.LET(_xlpm.seq, OFFSET(Q15,,,5), _xlpm.cnt, SUM((_xlpm.seq="C2")+(_xlpm.seq="WW")), IF(_xlpm.cnt&gt;0,0,1) )</f>
        <v>1</v>
      </c>
      <c r="AF15" s="5"/>
      <c r="AG15" s="5" t="s">
        <v>96</v>
      </c>
      <c r="AH15" s="5">
        <v>4</v>
      </c>
      <c r="AI15" s="5">
        <v>20</v>
      </c>
      <c r="AJ15" s="5">
        <v>10</v>
      </c>
      <c r="AK15" s="5">
        <v>24</v>
      </c>
      <c r="AL15" s="5">
        <v>20</v>
      </c>
      <c r="AM15" s="5">
        <v>26</v>
      </c>
      <c r="AN15" s="5"/>
      <c r="AO15" s="5"/>
      <c r="AP15" s="54" t="str">
        <f t="shared" si="3"/>
        <v xml:space="preserve">'WW': 3, </v>
      </c>
      <c r="AQ15" s="54" t="str">
        <f t="shared" si="3"/>
        <v xml:space="preserve">'C1': 2, </v>
      </c>
      <c r="AR15" s="54" t="str">
        <f t="shared" si="3"/>
        <v xml:space="preserve">'C2': 3, </v>
      </c>
      <c r="AS15" s="54" t="str">
        <f t="shared" si="3"/>
        <v xml:space="preserve">'M1': 12, </v>
      </c>
      <c r="AT15" s="54" t="str">
        <f t="shared" si="3"/>
        <v xml:space="preserve">'M2': 12, </v>
      </c>
      <c r="AU15" s="54" t="str">
        <f t="shared" si="3"/>
        <v xml:space="preserve">'M3': 2, </v>
      </c>
      <c r="AV15" s="54" t="str">
        <f t="shared" si="3"/>
        <v xml:space="preserve">'M4': 2, </v>
      </c>
      <c r="AW15" s="54" t="str">
        <f t="shared" si="3"/>
        <v xml:space="preserve">'A': 18, </v>
      </c>
      <c r="AX15" s="54" t="str">
        <f t="shared" si="3"/>
        <v xml:space="preserve">'K': 2, </v>
      </c>
      <c r="AY15" s="54" t="str">
        <f t="shared" si="3"/>
        <v xml:space="preserve">'Q': 20, </v>
      </c>
      <c r="AZ15" s="54" t="str">
        <f t="shared" si="3"/>
        <v xml:space="preserve">'J': 2, </v>
      </c>
      <c r="BA15" s="54" t="str">
        <f t="shared" si="4"/>
        <v>'TE': 24</v>
      </c>
    </row>
    <row r="16" spans="1:54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94</v>
      </c>
      <c r="M16" s="19" t="s">
        <v>93</v>
      </c>
      <c r="N16" s="19" t="s">
        <v>92</v>
      </c>
      <c r="O16" s="19" t="s">
        <v>95</v>
      </c>
      <c r="P16" s="19" t="s">
        <v>22</v>
      </c>
      <c r="Q16" s="19" t="s">
        <v>96</v>
      </c>
      <c r="S16" s="10">
        <v>10</v>
      </c>
      <c r="T16" s="10">
        <v>8</v>
      </c>
      <c r="U16" s="10">
        <v>9</v>
      </c>
      <c r="V16" s="10">
        <v>7</v>
      </c>
      <c r="W16" s="10">
        <v>5</v>
      </c>
      <c r="X16" s="10">
        <v>11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>
        <v>1</v>
      </c>
      <c r="AE16" s="43" cm="1">
        <f t="array" aca="1" ref="AE16" ca="1">_xlfn.LET(_xlpm.seq, OFFSET(Q16,,,5), _xlpm.cnt, SUM((_xlpm.seq="C2")+(_xlpm.seq="WW")), IF(_xlpm.cnt&gt;0,0,1) )</f>
        <v>1</v>
      </c>
      <c r="AF16" s="5"/>
      <c r="AH16" s="5">
        <f>SUM(AH4:AH15)</f>
        <v>98</v>
      </c>
      <c r="AI16" s="5">
        <f t="shared" ref="AI16:AM16" si="6">SUM(AI4:AI15)</f>
        <v>98</v>
      </c>
      <c r="AJ16" s="5">
        <f t="shared" si="6"/>
        <v>98</v>
      </c>
      <c r="AK16" s="5">
        <f t="shared" si="6"/>
        <v>102</v>
      </c>
      <c r="AL16" s="5">
        <f t="shared" si="6"/>
        <v>102</v>
      </c>
      <c r="AM16" s="5">
        <f t="shared" si="6"/>
        <v>102</v>
      </c>
      <c r="AN16" s="5"/>
      <c r="AO16" s="5"/>
      <c r="AP16" s="54" t="str">
        <f t="shared" si="3"/>
        <v xml:space="preserve">'WW': 3, </v>
      </c>
      <c r="AQ16" s="54" t="str">
        <f t="shared" si="3"/>
        <v xml:space="preserve">'C1': 2, </v>
      </c>
      <c r="AR16" s="54" t="str">
        <f t="shared" si="3"/>
        <v xml:space="preserve">'C2': 3, </v>
      </c>
      <c r="AS16" s="54" t="str">
        <f t="shared" si="3"/>
        <v xml:space="preserve">'M1': 4, </v>
      </c>
      <c r="AT16" s="54" t="str">
        <f t="shared" si="3"/>
        <v xml:space="preserve">'M2': 4, </v>
      </c>
      <c r="AU16" s="54" t="str">
        <f t="shared" si="3"/>
        <v xml:space="preserve">'M3': 16, </v>
      </c>
      <c r="AV16" s="54" t="str">
        <f t="shared" si="3"/>
        <v xml:space="preserve">'M4': 4, </v>
      </c>
      <c r="AW16" s="54" t="str">
        <f t="shared" si="3"/>
        <v xml:space="preserve">'A': 2, </v>
      </c>
      <c r="AX16" s="54" t="str">
        <f t="shared" si="3"/>
        <v xml:space="preserve">'K': 20, </v>
      </c>
      <c r="AY16" s="54" t="str">
        <f t="shared" si="3"/>
        <v xml:space="preserve">'Q': 2, </v>
      </c>
      <c r="AZ16" s="54" t="str">
        <f t="shared" si="3"/>
        <v xml:space="preserve">'J': 22, </v>
      </c>
      <c r="BA16" s="54" t="str">
        <f t="shared" si="4"/>
        <v>'TE': 20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93</v>
      </c>
      <c r="M17" s="19" t="s">
        <v>22</v>
      </c>
      <c r="N17" s="19" t="s">
        <v>96</v>
      </c>
      <c r="O17" s="19" t="s">
        <v>95</v>
      </c>
      <c r="P17" s="19" t="s">
        <v>94</v>
      </c>
      <c r="Q17" s="19" t="s">
        <v>96</v>
      </c>
      <c r="S17" s="10">
        <v>8</v>
      </c>
      <c r="T17" s="10">
        <v>5</v>
      </c>
      <c r="U17" s="10">
        <v>11</v>
      </c>
      <c r="V17" s="10">
        <v>7</v>
      </c>
      <c r="W17" s="10">
        <v>10</v>
      </c>
      <c r="X17" s="10">
        <v>11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>
        <v>1</v>
      </c>
      <c r="AE17" s="43">
        <v>1</v>
      </c>
      <c r="AF17" s="5"/>
      <c r="AN17" s="5"/>
      <c r="AO17" s="5"/>
      <c r="AP17" s="54" t="str">
        <f t="shared" si="3"/>
        <v xml:space="preserve">'WW': 3, </v>
      </c>
      <c r="AQ17" s="54" t="str">
        <f t="shared" si="3"/>
        <v xml:space="preserve">'C1': 2, </v>
      </c>
      <c r="AR17" s="54" t="str">
        <f t="shared" si="3"/>
        <v xml:space="preserve">'C2': 3, </v>
      </c>
      <c r="AS17" s="54" t="str">
        <f t="shared" si="3"/>
        <v xml:space="preserve">'M1': 14, </v>
      </c>
      <c r="AT17" s="54" t="str">
        <f t="shared" si="3"/>
        <v xml:space="preserve">'M2': 2, </v>
      </c>
      <c r="AU17" s="54" t="str">
        <f t="shared" si="3"/>
        <v xml:space="preserve">'M3': 2, </v>
      </c>
      <c r="AV17" s="54" t="str">
        <f t="shared" si="3"/>
        <v xml:space="preserve">'M4': 16, </v>
      </c>
      <c r="AW17" s="54" t="str">
        <f t="shared" si="3"/>
        <v xml:space="preserve">'A': 4, </v>
      </c>
      <c r="AX17" s="54" t="str">
        <f t="shared" si="3"/>
        <v xml:space="preserve">'K': 4, </v>
      </c>
      <c r="AY17" s="54" t="str">
        <f t="shared" si="3"/>
        <v xml:space="preserve">'Q': 24, </v>
      </c>
      <c r="AZ17" s="54" t="str">
        <f t="shared" si="3"/>
        <v xml:space="preserve">'J': 2, </v>
      </c>
      <c r="BA17" s="54" t="str">
        <f t="shared" si="4"/>
        <v>'TE': 26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93</v>
      </c>
      <c r="M18" s="19" t="s">
        <v>22</v>
      </c>
      <c r="N18" s="19" t="s">
        <v>96</v>
      </c>
      <c r="O18" s="19" t="s">
        <v>96</v>
      </c>
      <c r="P18" s="19" t="s">
        <v>94</v>
      </c>
      <c r="Q18" s="19" t="s">
        <v>26</v>
      </c>
      <c r="S18" s="10">
        <v>8</v>
      </c>
      <c r="T18" s="10">
        <v>5</v>
      </c>
      <c r="U18" s="10">
        <v>11</v>
      </c>
      <c r="V18" s="10">
        <v>11</v>
      </c>
      <c r="W18" s="10">
        <v>10</v>
      </c>
      <c r="X18" s="10">
        <v>3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>
        <v>1</v>
      </c>
      <c r="AE18" s="43">
        <v>1</v>
      </c>
      <c r="AF18" s="5"/>
      <c r="AH18" s="5" cm="1">
        <f t="array" ref="AH18:AM29">C4:H15</f>
        <v>3</v>
      </c>
      <c r="AI18" s="5">
        <v>3</v>
      </c>
      <c r="AJ18" s="5">
        <v>3</v>
      </c>
      <c r="AK18" s="5">
        <v>3</v>
      </c>
      <c r="AL18" s="5">
        <v>3</v>
      </c>
      <c r="AM18" s="5">
        <v>3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0.03</v>
      </c>
      <c r="D19" s="41">
        <f t="shared" si="7"/>
        <v>0.03</v>
      </c>
      <c r="E19" s="41">
        <f t="shared" si="7"/>
        <v>0.03</v>
      </c>
      <c r="F19" s="41">
        <f t="shared" si="7"/>
        <v>0.03</v>
      </c>
      <c r="G19" s="41">
        <f t="shared" si="7"/>
        <v>0.03</v>
      </c>
      <c r="H19" s="41">
        <f t="shared" si="7"/>
        <v>0.03</v>
      </c>
      <c r="I19" s="14"/>
      <c r="J19" s="138"/>
      <c r="K19" s="10">
        <v>15</v>
      </c>
      <c r="L19" s="19" t="s">
        <v>94</v>
      </c>
      <c r="M19" s="19" t="s">
        <v>92</v>
      </c>
      <c r="N19" s="19" t="s">
        <v>23</v>
      </c>
      <c r="O19" s="19" t="s">
        <v>96</v>
      </c>
      <c r="P19" s="19" t="s">
        <v>20</v>
      </c>
      <c r="Q19" s="19" t="s">
        <v>26</v>
      </c>
      <c r="S19" s="10">
        <v>10</v>
      </c>
      <c r="T19" s="10">
        <v>9</v>
      </c>
      <c r="U19" s="10">
        <v>6</v>
      </c>
      <c r="V19" s="10">
        <v>11</v>
      </c>
      <c r="W19" s="10">
        <v>0</v>
      </c>
      <c r="X19" s="10">
        <v>3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>
        <v>1</v>
      </c>
      <c r="AE19" s="43">
        <v>1</v>
      </c>
      <c r="AF19" s="5"/>
      <c r="AH19" s="5">
        <v>2</v>
      </c>
      <c r="AI19" s="5">
        <v>0</v>
      </c>
      <c r="AJ19" s="5">
        <v>0</v>
      </c>
      <c r="AK19" s="5">
        <v>2</v>
      </c>
      <c r="AL19" s="5">
        <v>2</v>
      </c>
      <c r="AM19" s="5">
        <v>0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20" si="8">C5/C$16</f>
        <v>0.02</v>
      </c>
      <c r="D20" s="53">
        <f t="shared" si="8"/>
        <v>0</v>
      </c>
      <c r="E20" s="53">
        <f t="shared" si="8"/>
        <v>0</v>
      </c>
      <c r="F20" s="53">
        <f t="shared" si="8"/>
        <v>0.02</v>
      </c>
      <c r="G20" s="53">
        <f t="shared" si="8"/>
        <v>0.02</v>
      </c>
      <c r="H20" s="53">
        <f t="shared" si="8"/>
        <v>0</v>
      </c>
      <c r="I20" s="21"/>
      <c r="J20" s="138"/>
      <c r="K20" s="10">
        <v>16</v>
      </c>
      <c r="L20" s="19" t="s">
        <v>94</v>
      </c>
      <c r="M20" s="19" t="s">
        <v>92</v>
      </c>
      <c r="N20" s="19" t="s">
        <v>23</v>
      </c>
      <c r="O20" s="19" t="s">
        <v>27</v>
      </c>
      <c r="P20" s="19" t="s">
        <v>20</v>
      </c>
      <c r="Q20" s="19" t="s">
        <v>96</v>
      </c>
      <c r="S20" s="10">
        <v>10</v>
      </c>
      <c r="T20" s="10">
        <v>9</v>
      </c>
      <c r="U20" s="10">
        <v>6</v>
      </c>
      <c r="V20" s="10">
        <v>4</v>
      </c>
      <c r="W20" s="10">
        <v>0</v>
      </c>
      <c r="X20" s="10">
        <v>11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0</v>
      </c>
      <c r="AE20" s="43">
        <v>1</v>
      </c>
      <c r="AF20" s="5"/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ref="C21:H21" si="9">C6/C$16</f>
        <v>0.03</v>
      </c>
      <c r="D21" s="50">
        <f t="shared" si="9"/>
        <v>0.03</v>
      </c>
      <c r="E21" s="50">
        <f t="shared" si="9"/>
        <v>0.03</v>
      </c>
      <c r="F21" s="50">
        <f t="shared" si="9"/>
        <v>0.03</v>
      </c>
      <c r="G21" s="50">
        <f t="shared" si="9"/>
        <v>0.03</v>
      </c>
      <c r="H21" s="50">
        <f t="shared" si="9"/>
        <v>0.03</v>
      </c>
      <c r="I21" s="21"/>
      <c r="J21" s="138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27</v>
      </c>
      <c r="P21" s="19" t="s">
        <v>96</v>
      </c>
      <c r="Q21" s="19" t="s">
        <v>38</v>
      </c>
      <c r="S21" s="10">
        <v>6</v>
      </c>
      <c r="T21" s="10">
        <v>5</v>
      </c>
      <c r="U21" s="10">
        <v>5</v>
      </c>
      <c r="V21" s="10">
        <v>4</v>
      </c>
      <c r="W21" s="10">
        <v>11</v>
      </c>
      <c r="X21" s="10">
        <v>2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0</v>
      </c>
      <c r="AC21" s="43" cm="1">
        <f t="array" aca="1" ref="AC21" ca="1">_xlfn.LET(_xlpm.seq, OFFSET(O21,,,5), _xlpm.cnt, SUM((_xlpm.seq="C2")+(_xlpm.seq="WW")), IF(_xlpm.cnt&gt;0,0,1) )</f>
        <v>1</v>
      </c>
      <c r="AD21" s="43">
        <v>2</v>
      </c>
      <c r="AE21" s="43">
        <v>1</v>
      </c>
      <c r="AF21" s="5"/>
      <c r="AH21" s="5">
        <v>2</v>
      </c>
      <c r="AI21" s="5">
        <v>12</v>
      </c>
      <c r="AJ21" s="5">
        <v>2</v>
      </c>
      <c r="AK21" s="5">
        <v>12</v>
      </c>
      <c r="AL21" s="5">
        <v>4</v>
      </c>
      <c r="AM21" s="5">
        <v>15</v>
      </c>
      <c r="AN21" s="5"/>
      <c r="AO21" s="5"/>
      <c r="AP21" s="54" t="str">
        <f>"{"&amp;_xlfn.CONCAT(AP12:BA12)&amp;"},"</f>
        <v>{'WW': 3, 'C1': 2, 'C2': 3, 'M1': 2, 'M2': 14, 'M3': 2, 'M4': 16, 'A': 14, 'K': 14, 'Q': 4, 'J': 20, 'TE': 4},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ref="C22:H22" si="10">C7/C$16</f>
        <v>0.02</v>
      </c>
      <c r="D22" s="42">
        <f t="shared" si="10"/>
        <v>0.12</v>
      </c>
      <c r="E22" s="42">
        <f t="shared" si="10"/>
        <v>0.02</v>
      </c>
      <c r="F22" s="42">
        <f t="shared" si="10"/>
        <v>0.12</v>
      </c>
      <c r="G22" s="42">
        <f t="shared" si="10"/>
        <v>0.04</v>
      </c>
      <c r="H22" s="42">
        <f t="shared" si="10"/>
        <v>0.15</v>
      </c>
      <c r="I22" s="12"/>
      <c r="J22" s="138"/>
      <c r="K22" s="10">
        <v>18</v>
      </c>
      <c r="L22" s="19" t="s">
        <v>23</v>
      </c>
      <c r="M22" s="19" t="s">
        <v>22</v>
      </c>
      <c r="N22" s="19" t="s">
        <v>22</v>
      </c>
      <c r="O22" s="19" t="s">
        <v>96</v>
      </c>
      <c r="P22" s="19" t="s">
        <v>96</v>
      </c>
      <c r="Q22" s="19" t="s">
        <v>92</v>
      </c>
      <c r="S22" s="10">
        <v>6</v>
      </c>
      <c r="T22" s="10">
        <v>5</v>
      </c>
      <c r="U22" s="10">
        <v>5</v>
      </c>
      <c r="V22" s="10">
        <v>11</v>
      </c>
      <c r="W22" s="10">
        <v>11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2</v>
      </c>
      <c r="AE22" s="43" cm="1">
        <f t="array" aca="1" ref="AE22" ca="1">_xlfn.LET(_xlpm.seq, OFFSET(Q22,,,5), _xlpm.cnt, SUM((_xlpm.seq="C2")+(_xlpm.seq="WW")), IF(_xlpm.cnt&gt;0,0,1) )</f>
        <v>1</v>
      </c>
      <c r="AF22" s="5"/>
      <c r="AH22" s="5">
        <v>16</v>
      </c>
      <c r="AI22" s="5">
        <v>2</v>
      </c>
      <c r="AJ22" s="5">
        <v>12</v>
      </c>
      <c r="AK22" s="5">
        <v>10</v>
      </c>
      <c r="AL22" s="5">
        <v>4</v>
      </c>
      <c r="AM22" s="5">
        <v>2</v>
      </c>
      <c r="AN22" s="5"/>
      <c r="AO22" s="5"/>
      <c r="AP22" s="54" t="str">
        <f t="shared" ref="AP22:AP26" si="11">"{"&amp;_xlfn.CONCAT(AP13:BA13)&amp;"},"</f>
        <v>{'WW': 3, 'C1': 2, 'C2': 3, 'M1': 12, 'M2': 2, 'M3': 14, 'M4': 2, 'A': 2, 'K': 18, 'Q': 18, 'J': 2, 'TE': 20},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ref="C23:H23" si="12">C8/C$16</f>
        <v>0.16</v>
      </c>
      <c r="D23" s="42">
        <f t="shared" si="12"/>
        <v>0.02</v>
      </c>
      <c r="E23" s="42">
        <f t="shared" si="12"/>
        <v>0.12</v>
      </c>
      <c r="F23" s="42">
        <f t="shared" si="12"/>
        <v>0.1</v>
      </c>
      <c r="G23" s="42">
        <f t="shared" si="12"/>
        <v>0.04</v>
      </c>
      <c r="H23" s="42">
        <f t="shared" si="12"/>
        <v>0.02</v>
      </c>
      <c r="I23" s="12"/>
      <c r="J23" s="138"/>
      <c r="K23" s="10">
        <v>19</v>
      </c>
      <c r="L23" s="19" t="s">
        <v>95</v>
      </c>
      <c r="M23" s="19" t="s">
        <v>52</v>
      </c>
      <c r="N23" s="19" t="s">
        <v>23</v>
      </c>
      <c r="O23" s="19" t="s">
        <v>96</v>
      </c>
      <c r="P23" s="19" t="s">
        <v>22</v>
      </c>
      <c r="Q23" s="19" t="s">
        <v>92</v>
      </c>
      <c r="S23" s="10">
        <v>7</v>
      </c>
      <c r="T23" s="10">
        <v>11</v>
      </c>
      <c r="U23" s="10">
        <v>6</v>
      </c>
      <c r="V23" s="10">
        <v>11</v>
      </c>
      <c r="W23" s="10">
        <v>5</v>
      </c>
      <c r="X23" s="10">
        <v>9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2</v>
      </c>
      <c r="AE23" s="43" cm="1">
        <f t="array" aca="1" ref="AE23" ca="1">_xlfn.LET(_xlpm.seq, OFFSET(Q23,,,5), _xlpm.cnt, SUM((_xlpm.seq="C2")+(_xlpm.seq="WW")), IF(_xlpm.cnt&gt;0,0,1) )</f>
        <v>1</v>
      </c>
      <c r="AF23" s="5"/>
      <c r="AH23" s="5">
        <v>2</v>
      </c>
      <c r="AI23" s="5">
        <v>15</v>
      </c>
      <c r="AJ23" s="5">
        <v>6</v>
      </c>
      <c r="AK23" s="5">
        <v>2</v>
      </c>
      <c r="AL23" s="5">
        <v>14</v>
      </c>
      <c r="AM23" s="5">
        <v>2</v>
      </c>
      <c r="AN23" s="5"/>
      <c r="AO23" s="5"/>
      <c r="AP23" s="54" t="str">
        <f t="shared" si="11"/>
        <v>{'WW': 3, 'C1': 2, 'C2': 3, 'M1': 2, 'M2': 12, 'M3': 6, 'M4': 12, 'A': 20, 'K': 2, 'Q': 10, 'J': 16, 'TE': 10},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ref="C24:H24" si="13">C9/C$16</f>
        <v>0.02</v>
      </c>
      <c r="D24" s="42">
        <f t="shared" si="13"/>
        <v>0.15</v>
      </c>
      <c r="E24" s="42">
        <f t="shared" si="13"/>
        <v>0.06</v>
      </c>
      <c r="F24" s="42">
        <f t="shared" si="13"/>
        <v>0.02</v>
      </c>
      <c r="G24" s="42">
        <f t="shared" si="13"/>
        <v>0.14000000000000001</v>
      </c>
      <c r="H24" s="42">
        <f t="shared" si="13"/>
        <v>0.02</v>
      </c>
      <c r="I24" s="12"/>
      <c r="J24" s="138"/>
      <c r="K24" s="10">
        <v>20</v>
      </c>
      <c r="L24" s="19" t="s">
        <v>95</v>
      </c>
      <c r="M24" s="19" t="s">
        <v>93</v>
      </c>
      <c r="N24" s="19" t="s">
        <v>23</v>
      </c>
      <c r="O24" s="19" t="s">
        <v>27</v>
      </c>
      <c r="P24" s="19" t="s">
        <v>22</v>
      </c>
      <c r="Q24" s="19" t="s">
        <v>23</v>
      </c>
      <c r="S24" s="10">
        <v>7</v>
      </c>
      <c r="T24" s="10">
        <v>8</v>
      </c>
      <c r="U24" s="10">
        <v>6</v>
      </c>
      <c r="V24" s="10">
        <v>4</v>
      </c>
      <c r="W24" s="10">
        <v>5</v>
      </c>
      <c r="X24" s="10">
        <v>6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>
        <v>1</v>
      </c>
      <c r="AC24" s="43">
        <v>1</v>
      </c>
      <c r="AD24" s="43">
        <v>2</v>
      </c>
      <c r="AE24" s="43" cm="1">
        <f t="array" aca="1" ref="AE24" ca="1">_xlfn.LET(_xlpm.seq, OFFSET(Q24,,,5), _xlpm.cnt, SUM((_xlpm.seq="C2")+(_xlpm.seq="WW")), IF(_xlpm.cnt&gt;0,0,1) )</f>
        <v>1</v>
      </c>
      <c r="AH24" s="5">
        <v>16</v>
      </c>
      <c r="AI24" s="5">
        <v>2</v>
      </c>
      <c r="AJ24" s="5">
        <v>13</v>
      </c>
      <c r="AK24" s="5">
        <v>2</v>
      </c>
      <c r="AL24" s="5">
        <v>4</v>
      </c>
      <c r="AM24" s="5">
        <v>16</v>
      </c>
      <c r="AN24" s="5"/>
      <c r="AO24" s="5"/>
      <c r="AP24" s="54" t="str">
        <f t="shared" si="11"/>
        <v>{'WW': 3, 'C1': 2, 'C2': 3, 'M1': 12, 'M2': 12, 'M3': 2, 'M4': 2, 'A': 18, 'K': 2, 'Q': 20, 'J': 2, 'TE': 24},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ref="C25:H25" si="14">C10/C$16</f>
        <v>0.16</v>
      </c>
      <c r="D25" s="42">
        <f t="shared" si="14"/>
        <v>0.02</v>
      </c>
      <c r="E25" s="42">
        <f t="shared" si="14"/>
        <v>0.13</v>
      </c>
      <c r="F25" s="42">
        <f t="shared" si="14"/>
        <v>0.02</v>
      </c>
      <c r="G25" s="42">
        <f t="shared" si="14"/>
        <v>0.04</v>
      </c>
      <c r="H25" s="42">
        <f t="shared" si="14"/>
        <v>0.16</v>
      </c>
      <c r="I25" s="12"/>
      <c r="J25" s="138"/>
      <c r="K25" s="10">
        <v>21</v>
      </c>
      <c r="L25" s="19" t="s">
        <v>22</v>
      </c>
      <c r="M25" s="19" t="s">
        <v>93</v>
      </c>
      <c r="N25" s="19" t="s">
        <v>20</v>
      </c>
      <c r="O25" s="19" t="s">
        <v>27</v>
      </c>
      <c r="P25" s="19" t="s">
        <v>48</v>
      </c>
      <c r="Q25" s="19" t="s">
        <v>23</v>
      </c>
      <c r="S25" s="10">
        <v>5</v>
      </c>
      <c r="T25" s="10">
        <v>8</v>
      </c>
      <c r="U25" s="10">
        <v>0</v>
      </c>
      <c r="V25" s="10">
        <v>4</v>
      </c>
      <c r="W25" s="10">
        <v>1</v>
      </c>
      <c r="X25" s="10">
        <v>6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>
        <v>1</v>
      </c>
      <c r="AC25" s="43"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F25" s="5"/>
      <c r="AH25" s="5">
        <v>14</v>
      </c>
      <c r="AI25" s="5">
        <v>2</v>
      </c>
      <c r="AJ25" s="5">
        <v>22</v>
      </c>
      <c r="AK25" s="5">
        <v>18</v>
      </c>
      <c r="AL25" s="5">
        <v>2</v>
      </c>
      <c r="AM25" s="5">
        <v>4</v>
      </c>
      <c r="AN25" s="5"/>
      <c r="AO25" s="5"/>
      <c r="AP25" s="54" t="str">
        <f t="shared" si="11"/>
        <v>{'WW': 3, 'C1': 2, 'C2': 3, 'M1': 4, 'M2': 4, 'M3': 16, 'M4': 4, 'A': 2, 'K': 20, 'Q': 2, 'J': 22, 'TE': 20},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ref="C26:H26" si="15">C11/C$16</f>
        <v>0.14000000000000001</v>
      </c>
      <c r="D26" s="42">
        <f t="shared" si="15"/>
        <v>0.02</v>
      </c>
      <c r="E26" s="42">
        <f t="shared" si="15"/>
        <v>0.22</v>
      </c>
      <c r="F26" s="42">
        <f t="shared" si="15"/>
        <v>0.18</v>
      </c>
      <c r="G26" s="42">
        <f t="shared" si="15"/>
        <v>0.02</v>
      </c>
      <c r="H26" s="42">
        <f t="shared" si="15"/>
        <v>0.04</v>
      </c>
      <c r="I26" s="12"/>
      <c r="J26" s="138"/>
      <c r="K26" s="10">
        <v>22</v>
      </c>
      <c r="L26" s="19" t="s">
        <v>22</v>
      </c>
      <c r="M26" s="19" t="s">
        <v>22</v>
      </c>
      <c r="N26" s="19" t="s">
        <v>20</v>
      </c>
      <c r="O26" s="19" t="s">
        <v>96</v>
      </c>
      <c r="P26" s="19" t="s">
        <v>93</v>
      </c>
      <c r="Q26" s="19" t="s">
        <v>96</v>
      </c>
      <c r="S26" s="10">
        <v>5</v>
      </c>
      <c r="T26" s="10">
        <v>5</v>
      </c>
      <c r="U26" s="10">
        <v>0</v>
      </c>
      <c r="V26" s="10">
        <v>11</v>
      </c>
      <c r="W26" s="10">
        <v>8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0</v>
      </c>
      <c r="AC26" s="43">
        <v>1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F26" s="5"/>
      <c r="AH26" s="5">
        <v>14</v>
      </c>
      <c r="AI26" s="5">
        <v>18</v>
      </c>
      <c r="AJ26" s="5">
        <v>2</v>
      </c>
      <c r="AK26" s="5">
        <v>2</v>
      </c>
      <c r="AL26" s="5">
        <v>20</v>
      </c>
      <c r="AM26" s="5">
        <v>4</v>
      </c>
      <c r="AN26" s="5"/>
      <c r="AO26" s="5"/>
      <c r="AP26" s="54" t="str">
        <f t="shared" si="11"/>
        <v>{'WW': 3, 'C1': 2, 'C2': 3, 'M1': 14, 'M2': 2, 'M3': 2, 'M4': 16, 'A': 4, 'K': 4, 'Q': 24, 'J': 2, 'TE': 26},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ref="C27:H27" si="16">C12/C$16</f>
        <v>0.14000000000000001</v>
      </c>
      <c r="D27" s="42">
        <f t="shared" si="16"/>
        <v>0.18</v>
      </c>
      <c r="E27" s="42">
        <f t="shared" si="16"/>
        <v>0.02</v>
      </c>
      <c r="F27" s="42">
        <f t="shared" si="16"/>
        <v>0.02</v>
      </c>
      <c r="G27" s="42">
        <f t="shared" si="16"/>
        <v>0.2</v>
      </c>
      <c r="H27" s="42">
        <f t="shared" si="16"/>
        <v>0.04</v>
      </c>
      <c r="I27" s="12"/>
      <c r="J27" s="138"/>
      <c r="K27" s="10">
        <v>23</v>
      </c>
      <c r="L27" s="19" t="s">
        <v>23</v>
      </c>
      <c r="M27" s="19" t="s">
        <v>22</v>
      </c>
      <c r="N27" s="19" t="s">
        <v>23</v>
      </c>
      <c r="O27" s="19" t="s">
        <v>96</v>
      </c>
      <c r="P27" s="19" t="s">
        <v>93</v>
      </c>
      <c r="Q27" s="19" t="s">
        <v>96</v>
      </c>
      <c r="S27" s="10">
        <v>6</v>
      </c>
      <c r="T27" s="10">
        <v>5</v>
      </c>
      <c r="U27" s="10">
        <v>6</v>
      </c>
      <c r="V27" s="10">
        <v>11</v>
      </c>
      <c r="W27" s="10">
        <v>8</v>
      </c>
      <c r="X27" s="10">
        <v>11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>
        <v>2</v>
      </c>
      <c r="AC27" s="43"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F27" s="5"/>
      <c r="AH27" s="5">
        <v>4</v>
      </c>
      <c r="AI27" s="5">
        <v>20</v>
      </c>
      <c r="AJ27" s="5">
        <v>11</v>
      </c>
      <c r="AK27" s="5">
        <v>18</v>
      </c>
      <c r="AL27" s="5">
        <v>2</v>
      </c>
      <c r="AM27" s="5">
        <v>24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ref="C28:H28" si="17">C13/C$16</f>
        <v>0.04</v>
      </c>
      <c r="D28" s="42">
        <f t="shared" si="17"/>
        <v>0.2</v>
      </c>
      <c r="E28" s="42">
        <f t="shared" si="17"/>
        <v>0.11</v>
      </c>
      <c r="F28" s="42">
        <f t="shared" si="17"/>
        <v>0.18</v>
      </c>
      <c r="G28" s="42">
        <f t="shared" si="17"/>
        <v>0.02</v>
      </c>
      <c r="H28" s="42">
        <f t="shared" si="17"/>
        <v>0.24</v>
      </c>
      <c r="I28" s="12"/>
      <c r="J28" s="138"/>
      <c r="K28" s="10">
        <v>24</v>
      </c>
      <c r="L28" s="19" t="s">
        <v>23</v>
      </c>
      <c r="M28" s="19" t="s">
        <v>26</v>
      </c>
      <c r="N28" s="19" t="s">
        <v>23</v>
      </c>
      <c r="O28" s="19" t="s">
        <v>97</v>
      </c>
      <c r="P28" s="19" t="s">
        <v>94</v>
      </c>
      <c r="Q28" s="19" t="s">
        <v>44</v>
      </c>
      <c r="S28" s="10">
        <v>6</v>
      </c>
      <c r="T28" s="10">
        <v>3</v>
      </c>
      <c r="U28" s="10">
        <v>6</v>
      </c>
      <c r="V28" s="10">
        <v>2</v>
      </c>
      <c r="W28" s="10">
        <v>10</v>
      </c>
      <c r="X28" s="10">
        <v>3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>
        <v>2</v>
      </c>
      <c r="AC28" s="43"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F28" s="5"/>
      <c r="AH28" s="5">
        <v>20</v>
      </c>
      <c r="AI28" s="5">
        <v>2</v>
      </c>
      <c r="AJ28" s="5">
        <v>16</v>
      </c>
      <c r="AK28" s="5">
        <v>2</v>
      </c>
      <c r="AL28" s="5">
        <v>22</v>
      </c>
      <c r="AM28" s="5">
        <v>2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ref="C29:H29" si="18">C14/C$16</f>
        <v>0.2</v>
      </c>
      <c r="D29" s="42">
        <f t="shared" si="18"/>
        <v>0.02</v>
      </c>
      <c r="E29" s="42">
        <f t="shared" si="18"/>
        <v>0.16</v>
      </c>
      <c r="F29" s="42">
        <f t="shared" si="18"/>
        <v>0.02</v>
      </c>
      <c r="G29" s="42">
        <f t="shared" si="18"/>
        <v>0.22</v>
      </c>
      <c r="H29" s="42">
        <f t="shared" si="18"/>
        <v>0.02</v>
      </c>
      <c r="I29" s="12"/>
      <c r="J29" s="138"/>
      <c r="K29" s="10">
        <v>25</v>
      </c>
      <c r="L29" s="19" t="s">
        <v>96</v>
      </c>
      <c r="M29" s="19" t="s">
        <v>26</v>
      </c>
      <c r="N29" s="19" t="s">
        <v>94</v>
      </c>
      <c r="O29" s="19" t="s">
        <v>95</v>
      </c>
      <c r="P29" s="19" t="s">
        <v>94</v>
      </c>
      <c r="Q29" s="19" t="s">
        <v>92</v>
      </c>
      <c r="S29" s="10">
        <v>11</v>
      </c>
      <c r="T29" s="10">
        <v>3</v>
      </c>
      <c r="U29" s="10">
        <v>10</v>
      </c>
      <c r="V29" s="10">
        <v>7</v>
      </c>
      <c r="W29" s="10">
        <v>10</v>
      </c>
      <c r="X29" s="10">
        <v>9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>
        <v>2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F29" s="5"/>
      <c r="AH29" s="5">
        <v>4</v>
      </c>
      <c r="AI29" s="5">
        <v>21</v>
      </c>
      <c r="AJ29" s="5">
        <v>10</v>
      </c>
      <c r="AK29" s="5">
        <v>26</v>
      </c>
      <c r="AL29" s="5">
        <v>20</v>
      </c>
      <c r="AM29" s="5">
        <v>25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ref="C30:H30" si="19">C15/C$16</f>
        <v>0.04</v>
      </c>
      <c r="D30" s="42">
        <f t="shared" si="19"/>
        <v>0.21</v>
      </c>
      <c r="E30" s="42">
        <f t="shared" si="19"/>
        <v>0.1</v>
      </c>
      <c r="F30" s="42">
        <f t="shared" si="19"/>
        <v>0.26</v>
      </c>
      <c r="G30" s="42">
        <f t="shared" si="19"/>
        <v>0.2</v>
      </c>
      <c r="H30" s="42">
        <f t="shared" si="19"/>
        <v>0.25</v>
      </c>
      <c r="I30" s="12"/>
      <c r="J30" s="138"/>
      <c r="K30" s="10">
        <v>26</v>
      </c>
      <c r="L30" s="19" t="s">
        <v>96</v>
      </c>
      <c r="M30" s="19" t="s">
        <v>45</v>
      </c>
      <c r="N30" s="19" t="s">
        <v>94</v>
      </c>
      <c r="O30" s="19" t="s">
        <v>95</v>
      </c>
      <c r="P30" s="19" t="s">
        <v>96</v>
      </c>
      <c r="Q30" s="19" t="s">
        <v>92</v>
      </c>
      <c r="S30" s="10">
        <v>11</v>
      </c>
      <c r="T30" s="10">
        <v>4</v>
      </c>
      <c r="U30" s="10">
        <v>10</v>
      </c>
      <c r="V30" s="10">
        <v>7</v>
      </c>
      <c r="W30" s="10">
        <v>11</v>
      </c>
      <c r="X30" s="10">
        <v>9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>
        <v>2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F30" s="5"/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94</v>
      </c>
      <c r="M31" s="19" t="s">
        <v>45</v>
      </c>
      <c r="N31" s="19" t="s">
        <v>95</v>
      </c>
      <c r="O31" s="19" t="s">
        <v>96</v>
      </c>
      <c r="P31" s="19" t="s">
        <v>96</v>
      </c>
      <c r="Q31" s="19" t="s">
        <v>96</v>
      </c>
      <c r="S31" s="10">
        <v>10</v>
      </c>
      <c r="T31" s="10">
        <v>4</v>
      </c>
      <c r="U31" s="10">
        <v>7</v>
      </c>
      <c r="V31" s="10">
        <v>11</v>
      </c>
      <c r="W31" s="10">
        <v>11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F31" s="5"/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94</v>
      </c>
      <c r="M32" s="19" t="s">
        <v>96</v>
      </c>
      <c r="N32" s="19" t="s">
        <v>95</v>
      </c>
      <c r="O32" s="19" t="s">
        <v>96</v>
      </c>
      <c r="P32" s="19" t="s">
        <v>94</v>
      </c>
      <c r="Q32" s="19" t="s">
        <v>96</v>
      </c>
      <c r="S32" s="10">
        <v>10</v>
      </c>
      <c r="T32" s="10">
        <v>11</v>
      </c>
      <c r="U32" s="10">
        <v>7</v>
      </c>
      <c r="V32" s="10">
        <v>11</v>
      </c>
      <c r="W32" s="10">
        <v>10</v>
      </c>
      <c r="X32" s="10">
        <v>11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F32" s="5"/>
      <c r="AN32" s="5"/>
      <c r="AO32" s="5"/>
      <c r="AP32" s="5"/>
      <c r="AQ32" s="5"/>
      <c r="AR32" s="5"/>
      <c r="AS32" s="5"/>
    </row>
    <row r="33" spans="2:45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23</v>
      </c>
      <c r="M33" s="19" t="s">
        <v>96</v>
      </c>
      <c r="N33" s="19" t="s">
        <v>92</v>
      </c>
      <c r="O33" s="19" t="s">
        <v>95</v>
      </c>
      <c r="P33" s="19" t="s">
        <v>94</v>
      </c>
      <c r="Q33" s="19" t="s">
        <v>23</v>
      </c>
      <c r="S33" s="10">
        <v>6</v>
      </c>
      <c r="T33" s="10">
        <v>11</v>
      </c>
      <c r="U33" s="10">
        <v>9</v>
      </c>
      <c r="V33" s="10">
        <v>7</v>
      </c>
      <c r="W33" s="10">
        <v>10</v>
      </c>
      <c r="X33" s="10">
        <v>6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F33" s="5"/>
      <c r="AN33" s="5"/>
      <c r="AO33" s="5"/>
      <c r="AP33" s="5"/>
      <c r="AQ33" s="5"/>
      <c r="AR33" s="5"/>
      <c r="AS33" s="5"/>
    </row>
    <row r="34" spans="2:45" ht="16.5" customHeight="1">
      <c r="K34" s="10">
        <v>30</v>
      </c>
      <c r="L34" s="19" t="s">
        <v>23</v>
      </c>
      <c r="M34" s="19" t="s">
        <v>22</v>
      </c>
      <c r="N34" s="19" t="s">
        <v>92</v>
      </c>
      <c r="O34" s="19" t="s">
        <v>95</v>
      </c>
      <c r="P34" s="19" t="s">
        <v>26</v>
      </c>
      <c r="Q34" s="19" t="s">
        <v>23</v>
      </c>
      <c r="S34" s="10">
        <v>6</v>
      </c>
      <c r="T34" s="10">
        <v>5</v>
      </c>
      <c r="U34" s="10">
        <v>9</v>
      </c>
      <c r="V34" s="10">
        <v>7</v>
      </c>
      <c r="W34" s="10">
        <v>3</v>
      </c>
      <c r="X34" s="10">
        <v>6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F34" s="5"/>
      <c r="AN34" s="5"/>
      <c r="AO34" s="5"/>
      <c r="AP34" s="5"/>
      <c r="AQ34" s="5"/>
      <c r="AR34" s="5"/>
      <c r="AS34" s="5"/>
    </row>
    <row r="35" spans="2:45" ht="16.5" customHeight="1">
      <c r="K35" s="10">
        <v>31</v>
      </c>
      <c r="L35" s="19" t="s">
        <v>94</v>
      </c>
      <c r="M35" s="19" t="s">
        <v>22</v>
      </c>
      <c r="N35" s="19" t="s">
        <v>95</v>
      </c>
      <c r="O35" s="19" t="s">
        <v>26</v>
      </c>
      <c r="P35" s="19" t="s">
        <v>26</v>
      </c>
      <c r="Q35" s="19" t="s">
        <v>92</v>
      </c>
      <c r="S35" s="10">
        <v>10</v>
      </c>
      <c r="T35" s="10">
        <v>5</v>
      </c>
      <c r="U35" s="10">
        <v>7</v>
      </c>
      <c r="V35" s="10">
        <v>3</v>
      </c>
      <c r="W35" s="10">
        <v>3</v>
      </c>
      <c r="X35" s="10">
        <v>9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0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F35" s="5"/>
      <c r="AN35" s="5"/>
      <c r="AO35" s="5"/>
      <c r="AP35" s="5"/>
      <c r="AQ35" s="5"/>
      <c r="AR35" s="5"/>
      <c r="AS35" s="5"/>
    </row>
    <row r="36" spans="2:45" ht="16.5" customHeight="1">
      <c r="K36" s="10">
        <v>32</v>
      </c>
      <c r="L36" s="19" t="s">
        <v>94</v>
      </c>
      <c r="M36" s="19" t="s">
        <v>96</v>
      </c>
      <c r="N36" s="19" t="s">
        <v>95</v>
      </c>
      <c r="O36" s="19" t="s">
        <v>26</v>
      </c>
      <c r="P36" s="19" t="s">
        <v>48</v>
      </c>
      <c r="Q36" s="19" t="s">
        <v>92</v>
      </c>
      <c r="S36" s="10">
        <v>10</v>
      </c>
      <c r="T36" s="10">
        <v>11</v>
      </c>
      <c r="U36" s="10">
        <v>7</v>
      </c>
      <c r="V36" s="10">
        <v>3</v>
      </c>
      <c r="W36" s="10">
        <v>1</v>
      </c>
      <c r="X36" s="10">
        <v>9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0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0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F36" s="5"/>
      <c r="AN36" s="5"/>
      <c r="AO36" s="5"/>
      <c r="AP36" s="5"/>
      <c r="AQ36" s="5"/>
      <c r="AR36" s="5"/>
      <c r="AS36" s="5"/>
    </row>
    <row r="37" spans="2:45" ht="16.5" customHeight="1">
      <c r="B37" s="5" t="s">
        <v>20</v>
      </c>
      <c r="C37" s="5">
        <f>SUM(C4:H4)</f>
        <v>18</v>
      </c>
      <c r="D37" s="18">
        <f>C37/SUM($C$37:$C$48)</f>
        <v>0.03</v>
      </c>
      <c r="K37" s="10">
        <v>33</v>
      </c>
      <c r="L37" s="19" t="s">
        <v>92</v>
      </c>
      <c r="M37" s="19" t="s">
        <v>96</v>
      </c>
      <c r="N37" s="19" t="s">
        <v>22</v>
      </c>
      <c r="O37" s="19" t="s">
        <v>27</v>
      </c>
      <c r="P37" s="19" t="s">
        <v>94</v>
      </c>
      <c r="Q37" s="19" t="s">
        <v>23</v>
      </c>
      <c r="S37" s="10">
        <v>9</v>
      </c>
      <c r="T37" s="10">
        <v>11</v>
      </c>
      <c r="U37" s="10">
        <v>5</v>
      </c>
      <c r="V37" s="10">
        <v>4</v>
      </c>
      <c r="W37" s="10">
        <v>10</v>
      </c>
      <c r="X37" s="10">
        <v>6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0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0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F37" s="5"/>
      <c r="AN37" s="5"/>
      <c r="AO37" s="5"/>
      <c r="AP37" s="5"/>
      <c r="AQ37" s="5"/>
      <c r="AR37" s="5"/>
      <c r="AS37" s="5"/>
    </row>
    <row r="38" spans="2:45" ht="16.5" customHeight="1">
      <c r="B38" s="5" t="s">
        <v>24</v>
      </c>
      <c r="C38" s="5">
        <f t="shared" ref="C38:C48" si="20">SUM(C5:H5)</f>
        <v>6</v>
      </c>
      <c r="D38" s="18">
        <f t="shared" ref="D38:D48" si="21">C38/SUM($C$37:$C$48)</f>
        <v>0.01</v>
      </c>
      <c r="K38" s="10">
        <v>34</v>
      </c>
      <c r="L38" s="19" t="s">
        <v>92</v>
      </c>
      <c r="M38" s="19" t="s">
        <v>22</v>
      </c>
      <c r="N38" s="19" t="s">
        <v>22</v>
      </c>
      <c r="O38" s="19" t="s">
        <v>27</v>
      </c>
      <c r="P38" s="19" t="s">
        <v>94</v>
      </c>
      <c r="Q38" s="19" t="s">
        <v>23</v>
      </c>
      <c r="S38" s="10">
        <v>9</v>
      </c>
      <c r="T38" s="10">
        <v>5</v>
      </c>
      <c r="U38" s="10">
        <v>5</v>
      </c>
      <c r="V38" s="10">
        <v>4</v>
      </c>
      <c r="W38" s="10">
        <v>10</v>
      </c>
      <c r="X38" s="10">
        <v>6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0</v>
      </c>
      <c r="AB38" s="43" cm="1">
        <f t="array" aca="1" ref="AB38" ca="1">_xlfn.LET(_xlpm.seq, OFFSET(N38,,,5), _xlpm.cnt, SUM((_xlpm.seq="C2")+(_xlpm.seq="WW")), IF(_xlpm.cnt&gt;0,0,1) )</f>
        <v>1</v>
      </c>
      <c r="AC38" s="43" cm="1">
        <f t="array" aca="1" ref="AC38" ca="1">_xlfn.LET(_xlpm.seq, OFFSET(O38,,,5), _xlpm.cnt, SUM((_xlpm.seq="C2")+(_xlpm.seq="WW")), IF(_xlpm.cnt&gt;0,0,1) )</f>
        <v>0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F38" s="5"/>
      <c r="AN38" s="5"/>
      <c r="AO38" s="5"/>
      <c r="AP38" s="5"/>
      <c r="AQ38" s="5"/>
      <c r="AR38" s="5"/>
      <c r="AS38" s="5"/>
    </row>
    <row r="39" spans="2:45" ht="16.5" customHeight="1">
      <c r="B39" s="5" t="s">
        <v>97</v>
      </c>
      <c r="C39" s="5">
        <f t="shared" si="20"/>
        <v>18</v>
      </c>
      <c r="D39" s="18">
        <f t="shared" si="21"/>
        <v>0.03</v>
      </c>
      <c r="K39" s="10">
        <v>35</v>
      </c>
      <c r="L39" s="19" t="s">
        <v>94</v>
      </c>
      <c r="M39" s="19" t="s">
        <v>22</v>
      </c>
      <c r="N39" s="19" t="s">
        <v>96</v>
      </c>
      <c r="O39" s="19" t="s">
        <v>97</v>
      </c>
      <c r="P39" s="19" t="s">
        <v>96</v>
      </c>
      <c r="Q39" s="19" t="s">
        <v>92</v>
      </c>
      <c r="S39" s="10">
        <v>10</v>
      </c>
      <c r="T39" s="10">
        <v>5</v>
      </c>
      <c r="U39" s="10">
        <v>11</v>
      </c>
      <c r="V39" s="10">
        <v>2</v>
      </c>
      <c r="W39" s="10">
        <v>11</v>
      </c>
      <c r="X39" s="10">
        <v>9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0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0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  <c r="AF39" s="5"/>
      <c r="AN39" s="5"/>
      <c r="AO39" s="5"/>
      <c r="AP39" s="5"/>
      <c r="AQ39" s="5"/>
      <c r="AR39" s="5"/>
      <c r="AS39" s="5"/>
    </row>
    <row r="40" spans="2:45" ht="16.5" customHeight="1">
      <c r="B40" s="5" t="s">
        <v>26</v>
      </c>
      <c r="C40" s="5">
        <f t="shared" si="20"/>
        <v>47</v>
      </c>
      <c r="D40" s="18">
        <f t="shared" si="21"/>
        <v>7.8333333333333338E-2</v>
      </c>
      <c r="E40" s="18">
        <v>4.5933531477978925E-3</v>
      </c>
      <c r="K40" s="10">
        <v>36</v>
      </c>
      <c r="L40" s="19" t="s">
        <v>94</v>
      </c>
      <c r="M40" s="19" t="s">
        <v>97</v>
      </c>
      <c r="N40" s="19" t="s">
        <v>96</v>
      </c>
      <c r="O40" s="19" t="s">
        <v>97</v>
      </c>
      <c r="P40" s="19" t="s">
        <v>96</v>
      </c>
      <c r="Q40" s="19" t="s">
        <v>92</v>
      </c>
      <c r="S40" s="10">
        <v>10</v>
      </c>
      <c r="T40" s="10">
        <v>2</v>
      </c>
      <c r="U40" s="10">
        <v>11</v>
      </c>
      <c r="V40" s="10">
        <v>2</v>
      </c>
      <c r="W40" s="10">
        <v>11</v>
      </c>
      <c r="X40" s="10">
        <v>9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0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0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  <c r="AF40" s="5"/>
      <c r="AN40" s="5"/>
      <c r="AO40" s="5"/>
      <c r="AP40" s="5"/>
      <c r="AQ40" s="5"/>
      <c r="AR40" s="5"/>
      <c r="AS40" s="5"/>
    </row>
    <row r="41" spans="2:45" ht="16.5" customHeight="1">
      <c r="B41" s="5" t="s">
        <v>27</v>
      </c>
      <c r="C41" s="5">
        <f t="shared" si="20"/>
        <v>46</v>
      </c>
      <c r="D41" s="18">
        <f t="shared" si="21"/>
        <v>7.6666666666666661E-2</v>
      </c>
      <c r="E41" s="18">
        <v>2.8100513374763578E-2</v>
      </c>
      <c r="K41" s="10">
        <v>37</v>
      </c>
      <c r="L41" s="19" t="s">
        <v>48</v>
      </c>
      <c r="M41" s="19" t="s">
        <v>97</v>
      </c>
      <c r="N41" s="19" t="s">
        <v>23</v>
      </c>
      <c r="O41" s="19" t="s">
        <v>94</v>
      </c>
      <c r="P41" s="19" t="s">
        <v>23</v>
      </c>
      <c r="Q41" s="19" t="s">
        <v>26</v>
      </c>
      <c r="S41" s="10">
        <v>1</v>
      </c>
      <c r="T41" s="10">
        <v>2</v>
      </c>
      <c r="U41" s="10">
        <v>6</v>
      </c>
      <c r="V41" s="10">
        <v>10</v>
      </c>
      <c r="W41" s="10">
        <v>6</v>
      </c>
      <c r="X41" s="10">
        <v>3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0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  <c r="AF41" s="5"/>
      <c r="AN41" s="5"/>
      <c r="AO41" s="5"/>
      <c r="AP41" s="5"/>
      <c r="AQ41" s="5"/>
      <c r="AR41" s="5"/>
      <c r="AS41" s="5"/>
    </row>
    <row r="42" spans="2:45" ht="16.5" customHeight="1">
      <c r="B42" s="5" t="s">
        <v>22</v>
      </c>
      <c r="C42" s="5">
        <f t="shared" si="20"/>
        <v>41</v>
      </c>
      <c r="D42" s="18">
        <f t="shared" si="21"/>
        <v>6.8333333333333329E-2</v>
      </c>
      <c r="E42" s="18">
        <v>3.2693866522561468E-2</v>
      </c>
      <c r="K42" s="10">
        <v>38</v>
      </c>
      <c r="L42" s="19" t="s">
        <v>93</v>
      </c>
      <c r="M42" s="19" t="s">
        <v>92</v>
      </c>
      <c r="N42" s="19" t="s">
        <v>23</v>
      </c>
      <c r="O42" s="19" t="s">
        <v>94</v>
      </c>
      <c r="P42" s="19" t="s">
        <v>23</v>
      </c>
      <c r="Q42" s="19" t="s">
        <v>26</v>
      </c>
      <c r="S42" s="10">
        <v>8</v>
      </c>
      <c r="T42" s="10">
        <v>9</v>
      </c>
      <c r="U42" s="10">
        <v>6</v>
      </c>
      <c r="V42" s="10">
        <v>10</v>
      </c>
      <c r="W42" s="10">
        <v>6</v>
      </c>
      <c r="X42" s="10">
        <v>3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F42" s="5"/>
      <c r="AN42" s="5"/>
      <c r="AO42" s="5"/>
      <c r="AP42" s="5"/>
      <c r="AQ42" s="5"/>
      <c r="AR42" s="5"/>
      <c r="AS42" s="5"/>
    </row>
    <row r="43" spans="2:45" ht="16.5" customHeight="1">
      <c r="B43" s="5" t="s">
        <v>23</v>
      </c>
      <c r="C43" s="5">
        <f t="shared" si="20"/>
        <v>53</v>
      </c>
      <c r="D43" s="18">
        <f t="shared" si="21"/>
        <v>8.8333333333333333E-2</v>
      </c>
      <c r="E43" s="18">
        <v>4.1069981086192919E-2</v>
      </c>
      <c r="K43" s="10">
        <v>39</v>
      </c>
      <c r="L43" s="19" t="s">
        <v>93</v>
      </c>
      <c r="M43" s="19" t="s">
        <v>92</v>
      </c>
      <c r="N43" s="19" t="s">
        <v>27</v>
      </c>
      <c r="O43" s="19" t="s">
        <v>96</v>
      </c>
      <c r="P43" s="19" t="s">
        <v>51</v>
      </c>
      <c r="Q43" s="19" t="s">
        <v>23</v>
      </c>
      <c r="S43" s="10">
        <v>8</v>
      </c>
      <c r="T43" s="10">
        <v>9</v>
      </c>
      <c r="U43" s="10">
        <v>4</v>
      </c>
      <c r="V43" s="10">
        <v>11</v>
      </c>
      <c r="W43" s="10">
        <v>10</v>
      </c>
      <c r="X43" s="10">
        <v>6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F43" s="5"/>
      <c r="AN43" s="5"/>
      <c r="AO43" s="5"/>
      <c r="AP43" s="5"/>
      <c r="AQ43" s="5"/>
      <c r="AR43" s="5"/>
      <c r="AS43" s="5"/>
    </row>
    <row r="44" spans="2:45" ht="16.5" customHeight="1">
      <c r="B44" s="5" t="s">
        <v>95</v>
      </c>
      <c r="C44" s="5">
        <f t="shared" si="20"/>
        <v>62</v>
      </c>
      <c r="D44" s="18">
        <f t="shared" si="21"/>
        <v>0.10333333333333333</v>
      </c>
      <c r="E44" s="18">
        <v>5.8362604701432043E-2</v>
      </c>
      <c r="K44" s="10">
        <v>40</v>
      </c>
      <c r="L44" s="19" t="s">
        <v>94</v>
      </c>
      <c r="M44" s="19" t="s">
        <v>96</v>
      </c>
      <c r="N44" s="19" t="s">
        <v>27</v>
      </c>
      <c r="O44" s="19" t="s">
        <v>96</v>
      </c>
      <c r="P44" s="19" t="s">
        <v>51</v>
      </c>
      <c r="Q44" s="19" t="s">
        <v>23</v>
      </c>
      <c r="S44" s="10">
        <v>10</v>
      </c>
      <c r="T44" s="10">
        <v>11</v>
      </c>
      <c r="U44" s="10">
        <v>4</v>
      </c>
      <c r="V44" s="10">
        <v>11</v>
      </c>
      <c r="W44" s="10">
        <v>10</v>
      </c>
      <c r="X44" s="10">
        <v>6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F44" s="5"/>
      <c r="AN44" s="5"/>
      <c r="AO44" s="5"/>
      <c r="AP44" s="5"/>
      <c r="AQ44" s="5"/>
      <c r="AR44" s="5"/>
      <c r="AS44" s="5"/>
    </row>
    <row r="45" spans="2:45" ht="16.5" customHeight="1">
      <c r="B45" s="5" t="s">
        <v>93</v>
      </c>
      <c r="C45" s="5">
        <f t="shared" si="20"/>
        <v>60</v>
      </c>
      <c r="D45" s="18">
        <f t="shared" si="21"/>
        <v>0.1</v>
      </c>
      <c r="E45" s="18">
        <v>0.11537422318292354</v>
      </c>
      <c r="K45" s="10">
        <v>41</v>
      </c>
      <c r="L45" s="19" t="s">
        <v>94</v>
      </c>
      <c r="M45" s="19" t="s">
        <v>96</v>
      </c>
      <c r="N45" s="19" t="s">
        <v>94</v>
      </c>
      <c r="O45" s="19" t="s">
        <v>22</v>
      </c>
      <c r="P45" s="19" t="s">
        <v>96</v>
      </c>
      <c r="Q45" s="19" t="s">
        <v>26</v>
      </c>
      <c r="S45" s="10">
        <v>10</v>
      </c>
      <c r="T45" s="10">
        <v>11</v>
      </c>
      <c r="U45" s="10">
        <v>10</v>
      </c>
      <c r="V45" s="10">
        <v>5</v>
      </c>
      <c r="W45" s="10">
        <v>11</v>
      </c>
      <c r="X45" s="10">
        <v>3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>
        <v>1</v>
      </c>
      <c r="AC45" s="43" cm="1">
        <f t="array" aca="1" ref="AC45" ca="1">_xlfn.LET(_xlpm.seq, OFFSET(O45,,,5), _xlpm.cnt, SUM((_xlpm.seq="C2")+(_xlpm.seq="WW")), IF(_xlpm.cnt&gt;0,0,1) )</f>
        <v>0</v>
      </c>
      <c r="AD45" s="43" cm="1">
        <f t="array" aca="1" ref="AD45" ca="1">_xlfn.LET(_xlpm.seq, OFFSET(P45,,,5), _xlpm.cnt, SUM((_xlpm.seq="C2")+(_xlpm.seq="WW")), IF(_xlpm.cnt&gt;0,0,1) )</f>
        <v>0</v>
      </c>
      <c r="AE45" s="43" cm="1">
        <f t="array" aca="1" ref="AE45" ca="1">_xlfn.LET(_xlpm.seq, OFFSET(Q45,,,5), _xlpm.cnt, SUM((_xlpm.seq="C2")+(_xlpm.seq="WW")), IF(_xlpm.cnt&gt;0,0,1) )</f>
        <v>1</v>
      </c>
      <c r="AF45" s="5"/>
      <c r="AN45" s="5"/>
      <c r="AO45" s="5"/>
      <c r="AP45" s="5"/>
      <c r="AQ45" s="5"/>
      <c r="AR45" s="5"/>
      <c r="AS45" s="5"/>
    </row>
    <row r="46" spans="2:45" ht="16.5" customHeight="1">
      <c r="B46" s="5" t="s">
        <v>92</v>
      </c>
      <c r="C46" s="5">
        <f t="shared" si="20"/>
        <v>79</v>
      </c>
      <c r="D46" s="18">
        <f t="shared" si="21"/>
        <v>0.13166666666666665</v>
      </c>
      <c r="E46" s="18">
        <v>0.18670629559578492</v>
      </c>
      <c r="K46" s="10">
        <v>42</v>
      </c>
      <c r="L46" s="19" t="s">
        <v>93</v>
      </c>
      <c r="M46" s="19" t="s">
        <v>23</v>
      </c>
      <c r="N46" s="19" t="s">
        <v>94</v>
      </c>
      <c r="O46" s="19" t="s">
        <v>22</v>
      </c>
      <c r="P46" s="19" t="s">
        <v>96</v>
      </c>
      <c r="Q46" s="19" t="s">
        <v>26</v>
      </c>
      <c r="S46" s="10">
        <v>8</v>
      </c>
      <c r="T46" s="10">
        <v>6</v>
      </c>
      <c r="U46" s="10">
        <v>10</v>
      </c>
      <c r="V46" s="10">
        <v>5</v>
      </c>
      <c r="W46" s="10">
        <v>11</v>
      </c>
      <c r="X46" s="10">
        <v>3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>
        <v>1</v>
      </c>
      <c r="AC46" s="43" cm="1">
        <f t="array" aca="1" ref="AC46" ca="1">_xlfn.LET(_xlpm.seq, OFFSET(O46,,,5), _xlpm.cnt, SUM((_xlpm.seq="C2")+(_xlpm.seq="WW")), IF(_xlpm.cnt&gt;0,0,1) )</f>
        <v>0</v>
      </c>
      <c r="AD46" s="43" cm="1">
        <f t="array" aca="1" ref="AD46" ca="1">_xlfn.LET(_xlpm.seq, OFFSET(P46,,,5), _xlpm.cnt, SUM((_xlpm.seq="C2")+(_xlpm.seq="WW")), IF(_xlpm.cnt&gt;0,0,1) )</f>
        <v>0</v>
      </c>
      <c r="AE46" s="43" cm="1">
        <f t="array" aca="1" ref="AE46" ca="1">_xlfn.LET(_xlpm.seq, OFFSET(Q46,,,5), _xlpm.cnt, SUM((_xlpm.seq="C2")+(_xlpm.seq="WW")), IF(_xlpm.cnt&gt;0,0,1) )</f>
        <v>1</v>
      </c>
      <c r="AF46" s="5"/>
      <c r="AN46" s="5"/>
      <c r="AO46" s="5"/>
      <c r="AP46" s="5"/>
      <c r="AQ46" s="5"/>
      <c r="AR46" s="5"/>
      <c r="AS46" s="5"/>
    </row>
    <row r="47" spans="2:45" ht="16.5" customHeight="1">
      <c r="B47" s="5" t="s">
        <v>94</v>
      </c>
      <c r="C47" s="5">
        <f t="shared" si="20"/>
        <v>64</v>
      </c>
      <c r="D47" s="18">
        <f t="shared" si="21"/>
        <v>0.10666666666666667</v>
      </c>
      <c r="E47" s="18">
        <v>0.20237773574709539</v>
      </c>
      <c r="K47" s="10">
        <v>43</v>
      </c>
      <c r="L47" s="19" t="s">
        <v>93</v>
      </c>
      <c r="M47" s="19" t="s">
        <v>23</v>
      </c>
      <c r="N47" s="19" t="s">
        <v>97</v>
      </c>
      <c r="O47" s="19" t="s">
        <v>27</v>
      </c>
      <c r="P47" s="19" t="s">
        <v>94</v>
      </c>
      <c r="Q47" s="19" t="s">
        <v>23</v>
      </c>
      <c r="S47" s="10">
        <v>8</v>
      </c>
      <c r="T47" s="10">
        <v>6</v>
      </c>
      <c r="U47" s="10">
        <v>2</v>
      </c>
      <c r="V47" s="10">
        <v>4</v>
      </c>
      <c r="W47" s="10">
        <v>10</v>
      </c>
      <c r="X47" s="10">
        <v>6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0</v>
      </c>
      <c r="AE47" s="43" cm="1">
        <f t="array" aca="1" ref="AE47" ca="1">_xlfn.LET(_xlpm.seq, OFFSET(Q47,,,5), _xlpm.cnt, SUM((_xlpm.seq="C2")+(_xlpm.seq="WW")), IF(_xlpm.cnt&gt;0,0,1) )</f>
        <v>0</v>
      </c>
      <c r="AF47" s="5"/>
      <c r="AN47" s="5"/>
      <c r="AO47" s="5"/>
      <c r="AP47" s="5"/>
      <c r="AQ47" s="5"/>
      <c r="AR47" s="5"/>
      <c r="AS47" s="5"/>
    </row>
    <row r="48" spans="2:45" ht="16.5" customHeight="1">
      <c r="B48" s="5" t="s">
        <v>96</v>
      </c>
      <c r="C48" s="5">
        <f t="shared" si="20"/>
        <v>106</v>
      </c>
      <c r="D48" s="18">
        <f t="shared" si="21"/>
        <v>0.17666666666666667</v>
      </c>
      <c r="E48" s="18">
        <v>0.33072142664144827</v>
      </c>
      <c r="K48" s="10">
        <v>44</v>
      </c>
      <c r="L48" s="19" t="s">
        <v>27</v>
      </c>
      <c r="M48" s="19" t="s">
        <v>93</v>
      </c>
      <c r="N48" s="19" t="s">
        <v>94</v>
      </c>
      <c r="O48" s="19" t="s">
        <v>27</v>
      </c>
      <c r="P48" s="19" t="s">
        <v>94</v>
      </c>
      <c r="Q48" s="19" t="s">
        <v>23</v>
      </c>
      <c r="S48" s="10">
        <v>4</v>
      </c>
      <c r="T48" s="10">
        <v>8</v>
      </c>
      <c r="U48" s="10">
        <v>10</v>
      </c>
      <c r="V48" s="10">
        <v>4</v>
      </c>
      <c r="W48" s="10">
        <v>10</v>
      </c>
      <c r="X48" s="10">
        <v>6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>
        <v>1</v>
      </c>
      <c r="AD48" s="43" cm="1">
        <f t="array" aca="1" ref="AD48" ca="1">_xlfn.LET(_xlpm.seq, OFFSET(P48,,,5), _xlpm.cnt, SUM((_xlpm.seq="C2")+(_xlpm.seq="WW")), IF(_xlpm.cnt&gt;0,0,1) )</f>
        <v>0</v>
      </c>
      <c r="AE48" s="43" cm="1">
        <f t="array" aca="1" ref="AE48" ca="1">_xlfn.LET(_xlpm.seq, OFFSET(Q48,,,5), _xlpm.cnt, SUM((_xlpm.seq="C2")+(_xlpm.seq="WW")), IF(_xlpm.cnt&gt;0,0,1) )</f>
        <v>0</v>
      </c>
      <c r="AF48" s="5"/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27</v>
      </c>
      <c r="M49" s="19" t="s">
        <v>93</v>
      </c>
      <c r="N49" s="19" t="s">
        <v>94</v>
      </c>
      <c r="O49" s="19" t="s">
        <v>20</v>
      </c>
      <c r="P49" s="19" t="s">
        <v>97</v>
      </c>
      <c r="Q49" s="19" t="s">
        <v>26</v>
      </c>
      <c r="S49" s="10">
        <v>4</v>
      </c>
      <c r="T49" s="10">
        <v>8</v>
      </c>
      <c r="U49" s="10">
        <v>10</v>
      </c>
      <c r="V49" s="10">
        <v>0</v>
      </c>
      <c r="W49" s="10">
        <v>2</v>
      </c>
      <c r="X49" s="10">
        <v>3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0</v>
      </c>
      <c r="AD49" s="43" cm="1">
        <f t="array" aca="1" ref="AD49" ca="1">_xlfn.LET(_xlpm.seq, OFFSET(P49,,,5), _xlpm.cnt, SUM((_xlpm.seq="C2")+(_xlpm.seq="WW")), IF(_xlpm.cnt&gt;0,0,1) )</f>
        <v>0</v>
      </c>
      <c r="AE49" s="43" cm="1">
        <f t="array" aca="1" ref="AE49" ca="1">_xlfn.LET(_xlpm.seq, OFFSET(Q49,,,5), _xlpm.cnt, SUM((_xlpm.seq="C2")+(_xlpm.seq="WW")), IF(_xlpm.cnt&gt;0,0,1) )</f>
        <v>0</v>
      </c>
      <c r="AF49" s="5"/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95</v>
      </c>
      <c r="M50" s="19" t="s">
        <v>96</v>
      </c>
      <c r="N50" s="19" t="s">
        <v>96</v>
      </c>
      <c r="O50" s="19" t="s">
        <v>20</v>
      </c>
      <c r="P50" s="19" t="s">
        <v>97</v>
      </c>
      <c r="Q50" s="19" t="s">
        <v>26</v>
      </c>
      <c r="S50" s="10">
        <v>7</v>
      </c>
      <c r="T50" s="10">
        <v>11</v>
      </c>
      <c r="U50" s="10">
        <v>11</v>
      </c>
      <c r="V50" s="10">
        <v>0</v>
      </c>
      <c r="W50" s="10">
        <v>2</v>
      </c>
      <c r="X50" s="10">
        <v>3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0</v>
      </c>
      <c r="AD50" s="43" cm="1">
        <f t="array" aca="1" ref="AD50" ca="1">_xlfn.LET(_xlpm.seq, OFFSET(P50,,,5), _xlpm.cnt, SUM((_xlpm.seq="C2")+(_xlpm.seq="WW")), IF(_xlpm.cnt&gt;0,0,1) )</f>
        <v>0</v>
      </c>
      <c r="AE50" s="43" cm="1">
        <f t="array" aca="1" ref="AE50" ca="1">_xlfn.LET(_xlpm.seq, OFFSET(Q50,,,5), _xlpm.cnt, SUM((_xlpm.seq="C2")+(_xlpm.seq="WW")), IF(_xlpm.cnt&gt;0,0,1) )</f>
        <v>0</v>
      </c>
      <c r="AF50" s="5"/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95</v>
      </c>
      <c r="M51" s="19" t="s">
        <v>96</v>
      </c>
      <c r="N51" s="19" t="s">
        <v>96</v>
      </c>
      <c r="O51" s="19" t="s">
        <v>96</v>
      </c>
      <c r="P51" s="19" t="s">
        <v>93</v>
      </c>
      <c r="Q51" s="19" t="s">
        <v>20</v>
      </c>
      <c r="S51" s="10">
        <v>7</v>
      </c>
      <c r="T51" s="10">
        <v>11</v>
      </c>
      <c r="U51" s="10">
        <v>11</v>
      </c>
      <c r="V51" s="10">
        <v>11</v>
      </c>
      <c r="W51" s="10">
        <v>8</v>
      </c>
      <c r="X51" s="10">
        <v>0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>
        <v>2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0</v>
      </c>
      <c r="AF51" s="5"/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27</v>
      </c>
      <c r="M52" s="19" t="s">
        <v>93</v>
      </c>
      <c r="N52" s="19" t="s">
        <v>94</v>
      </c>
      <c r="O52" s="19" t="s">
        <v>96</v>
      </c>
      <c r="P52" s="19" t="s">
        <v>93</v>
      </c>
      <c r="Q52" s="19" t="s">
        <v>95</v>
      </c>
      <c r="S52" s="10">
        <v>4</v>
      </c>
      <c r="T52" s="10">
        <v>8</v>
      </c>
      <c r="U52" s="10">
        <v>10</v>
      </c>
      <c r="V52" s="10">
        <v>11</v>
      </c>
      <c r="W52" s="10">
        <v>8</v>
      </c>
      <c r="X52" s="10">
        <v>7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>
        <v>2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F52" s="5"/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27</v>
      </c>
      <c r="M53" s="19" t="s">
        <v>93</v>
      </c>
      <c r="N53" s="19" t="s">
        <v>94</v>
      </c>
      <c r="O53" s="19" t="s">
        <v>92</v>
      </c>
      <c r="P53" s="19" t="s">
        <v>27</v>
      </c>
      <c r="Q53" s="19" t="s">
        <v>95</v>
      </c>
      <c r="S53" s="10">
        <v>4</v>
      </c>
      <c r="T53" s="10">
        <v>8</v>
      </c>
      <c r="U53" s="10">
        <v>10</v>
      </c>
      <c r="V53" s="10">
        <v>9</v>
      </c>
      <c r="W53" s="10">
        <v>4</v>
      </c>
      <c r="X53" s="10">
        <v>7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>
        <v>2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F53" s="5"/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23</v>
      </c>
      <c r="M54" s="19" t="s">
        <v>26</v>
      </c>
      <c r="N54" s="19" t="s">
        <v>92</v>
      </c>
      <c r="O54" s="19" t="s">
        <v>92</v>
      </c>
      <c r="P54" s="19" t="s">
        <v>27</v>
      </c>
      <c r="Q54" s="19" t="s">
        <v>92</v>
      </c>
      <c r="S54" s="10">
        <v>6</v>
      </c>
      <c r="T54" s="10">
        <v>3</v>
      </c>
      <c r="U54" s="10">
        <v>9</v>
      </c>
      <c r="V54" s="10">
        <v>9</v>
      </c>
      <c r="W54" s="10">
        <v>4</v>
      </c>
      <c r="X54" s="10">
        <v>9</v>
      </c>
      <c r="Z54" s="43" cm="1">
        <f t="array" aca="1" ref="Z54" ca="1">_xlfn.LET(_xlpm.seq, OFFSET(L54,,,5), _xlpm.cnt, SUM((_xlpm.seq="C2")+(_xlpm.seq="WW")), IF(_xlpm.cnt&gt;0,0,1) )</f>
        <v>0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>
        <v>2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F54" s="5"/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23</v>
      </c>
      <c r="M55" s="19" t="s">
        <v>26</v>
      </c>
      <c r="N55" s="19" t="s">
        <v>92</v>
      </c>
      <c r="O55" s="19" t="s">
        <v>96</v>
      </c>
      <c r="P55" s="19" t="s">
        <v>94</v>
      </c>
      <c r="Q55" s="19" t="s">
        <v>92</v>
      </c>
      <c r="S55" s="10">
        <v>6</v>
      </c>
      <c r="T55" s="10">
        <v>3</v>
      </c>
      <c r="U55" s="10">
        <v>9</v>
      </c>
      <c r="V55" s="10">
        <v>11</v>
      </c>
      <c r="W55" s="10">
        <v>10</v>
      </c>
      <c r="X55" s="10">
        <v>9</v>
      </c>
      <c r="Z55" s="43"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F55" s="5"/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95</v>
      </c>
      <c r="M56" s="19" t="s">
        <v>93</v>
      </c>
      <c r="N56" s="19" t="s">
        <v>23</v>
      </c>
      <c r="O56" s="19" t="s">
        <v>96</v>
      </c>
      <c r="P56" s="19" t="s">
        <v>94</v>
      </c>
      <c r="Q56" s="19" t="s">
        <v>26</v>
      </c>
      <c r="S56" s="10">
        <v>7</v>
      </c>
      <c r="T56" s="10">
        <v>8</v>
      </c>
      <c r="U56" s="10">
        <v>6</v>
      </c>
      <c r="V56" s="10">
        <v>11</v>
      </c>
      <c r="W56" s="10">
        <v>10</v>
      </c>
      <c r="X56" s="10">
        <v>3</v>
      </c>
      <c r="Z56" s="43"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0</v>
      </c>
      <c r="AF56" s="5"/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95</v>
      </c>
      <c r="M57" s="19" t="s">
        <v>93</v>
      </c>
      <c r="N57" s="19" t="s">
        <v>23</v>
      </c>
      <c r="O57" s="19" t="s">
        <v>27</v>
      </c>
      <c r="P57" s="19" t="s">
        <v>93</v>
      </c>
      <c r="Q57" s="19" t="s">
        <v>26</v>
      </c>
      <c r="S57" s="10">
        <v>7</v>
      </c>
      <c r="T57" s="10">
        <v>8</v>
      </c>
      <c r="U57" s="10">
        <v>6</v>
      </c>
      <c r="V57" s="10">
        <v>4</v>
      </c>
      <c r="W57" s="10">
        <v>8</v>
      </c>
      <c r="X57" s="10">
        <v>3</v>
      </c>
      <c r="Z57" s="43"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0</v>
      </c>
      <c r="AF57" s="5"/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20</v>
      </c>
      <c r="M58" s="19" t="s">
        <v>22</v>
      </c>
      <c r="N58" s="19" t="s">
        <v>50</v>
      </c>
      <c r="O58" s="19" t="s">
        <v>27</v>
      </c>
      <c r="P58" s="19" t="s">
        <v>93</v>
      </c>
      <c r="Q58" s="19" t="s">
        <v>92</v>
      </c>
      <c r="S58" s="10">
        <v>0</v>
      </c>
      <c r="T58" s="10">
        <v>5</v>
      </c>
      <c r="U58" s="10">
        <v>9</v>
      </c>
      <c r="V58" s="10">
        <v>4</v>
      </c>
      <c r="W58" s="10">
        <v>8</v>
      </c>
      <c r="X58" s="10">
        <v>9</v>
      </c>
      <c r="Z58" s="43"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>
        <v>1</v>
      </c>
      <c r="AF58" s="5"/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20</v>
      </c>
      <c r="M59" s="19" t="s">
        <v>22</v>
      </c>
      <c r="N59" s="19" t="s">
        <v>95</v>
      </c>
      <c r="O59" s="19" t="s">
        <v>26</v>
      </c>
      <c r="P59" s="19" t="s">
        <v>22</v>
      </c>
      <c r="Q59" s="19" t="s">
        <v>92</v>
      </c>
      <c r="S59" s="10">
        <v>0</v>
      </c>
      <c r="T59" s="10">
        <v>5</v>
      </c>
      <c r="U59" s="10">
        <v>7</v>
      </c>
      <c r="V59" s="10">
        <v>3</v>
      </c>
      <c r="W59" s="10">
        <v>5</v>
      </c>
      <c r="X59" s="10">
        <v>9</v>
      </c>
      <c r="Z59" s="43" cm="1">
        <f t="array" aca="1" ref="Z59" ca="1">_xlfn.LET(_xlpm.seq, OFFSET(L59,,,5), _xlpm.cnt, SUM((_xlpm.seq="C2")+(_xlpm.seq="WW")), IF(_xlpm.cnt&gt;0,0,1) )</f>
        <v>0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>
        <v>1</v>
      </c>
      <c r="AF59" s="5"/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92</v>
      </c>
      <c r="M60" s="19" t="s">
        <v>96</v>
      </c>
      <c r="N60" s="19" t="s">
        <v>95</v>
      </c>
      <c r="O60" s="19" t="s">
        <v>26</v>
      </c>
      <c r="P60" s="19" t="s">
        <v>22</v>
      </c>
      <c r="Q60" s="19" t="s">
        <v>20</v>
      </c>
      <c r="S60" s="10">
        <v>9</v>
      </c>
      <c r="T60" s="10">
        <v>11</v>
      </c>
      <c r="U60" s="10">
        <v>7</v>
      </c>
      <c r="V60" s="10">
        <v>3</v>
      </c>
      <c r="W60" s="10">
        <v>5</v>
      </c>
      <c r="X60" s="10">
        <v>0</v>
      </c>
      <c r="Z60" s="43">
        <v>2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0</v>
      </c>
      <c r="AF60" s="5"/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92</v>
      </c>
      <c r="M61" s="19" t="s">
        <v>96</v>
      </c>
      <c r="N61" s="19" t="s">
        <v>27</v>
      </c>
      <c r="O61" s="19" t="s">
        <v>23</v>
      </c>
      <c r="P61" s="19" t="s">
        <v>93</v>
      </c>
      <c r="Q61" s="19" t="s">
        <v>20</v>
      </c>
      <c r="S61" s="10">
        <v>9</v>
      </c>
      <c r="T61" s="10">
        <v>11</v>
      </c>
      <c r="U61" s="10">
        <v>4</v>
      </c>
      <c r="V61" s="10">
        <v>6</v>
      </c>
      <c r="W61" s="10">
        <v>8</v>
      </c>
      <c r="X61" s="10">
        <v>0</v>
      </c>
      <c r="Z61" s="43">
        <v>2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0</v>
      </c>
      <c r="AF61" s="5"/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23</v>
      </c>
      <c r="M62" s="19" t="s">
        <v>26</v>
      </c>
      <c r="N62" s="19" t="s">
        <v>27</v>
      </c>
      <c r="O62" s="19" t="s">
        <v>23</v>
      </c>
      <c r="P62" s="19" t="s">
        <v>93</v>
      </c>
      <c r="Q62" s="19" t="s">
        <v>96</v>
      </c>
      <c r="S62" s="10">
        <v>6</v>
      </c>
      <c r="T62" s="10">
        <v>3</v>
      </c>
      <c r="U62" s="10">
        <v>4</v>
      </c>
      <c r="V62" s="10">
        <v>6</v>
      </c>
      <c r="W62" s="10">
        <v>8</v>
      </c>
      <c r="X62" s="10">
        <v>11</v>
      </c>
      <c r="Z62" s="43">
        <v>2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>
        <v>2</v>
      </c>
      <c r="AF62" s="5"/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23</v>
      </c>
      <c r="M63" s="19" t="s">
        <v>26</v>
      </c>
      <c r="N63" s="19" t="s">
        <v>96</v>
      </c>
      <c r="O63" s="19" t="s">
        <v>26</v>
      </c>
      <c r="P63" s="19" t="s">
        <v>94</v>
      </c>
      <c r="Q63" s="19" t="s">
        <v>96</v>
      </c>
      <c r="S63" s="10">
        <v>6</v>
      </c>
      <c r="T63" s="10">
        <v>3</v>
      </c>
      <c r="U63" s="10">
        <v>11</v>
      </c>
      <c r="V63" s="10">
        <v>3</v>
      </c>
      <c r="W63" s="10">
        <v>10</v>
      </c>
      <c r="X63" s="10">
        <v>11</v>
      </c>
      <c r="Z63" s="43">
        <v>2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>
        <v>2</v>
      </c>
      <c r="AF63" s="5"/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93</v>
      </c>
      <c r="M64" s="19" t="s">
        <v>93</v>
      </c>
      <c r="N64" s="19" t="s">
        <v>96</v>
      </c>
      <c r="O64" s="19" t="s">
        <v>26</v>
      </c>
      <c r="P64" s="19" t="s">
        <v>94</v>
      </c>
      <c r="Q64" s="19" t="s">
        <v>92</v>
      </c>
      <c r="S64" s="10">
        <v>8</v>
      </c>
      <c r="T64" s="10">
        <v>8</v>
      </c>
      <c r="U64" s="10">
        <v>11</v>
      </c>
      <c r="V64" s="10">
        <v>3</v>
      </c>
      <c r="W64" s="10">
        <v>10</v>
      </c>
      <c r="X64" s="10">
        <v>9</v>
      </c>
      <c r="Z64" s="43" cm="1">
        <f t="array" aca="1" ref="Z64" ca="1">_xlfn.LET(_xlpm.seq, OFFSET(L64,,,5), _xlpm.cnt, SUM((_xlpm.seq="C2")+(_xlpm.seq="WW")), IF(_xlpm.cnt&gt;0,0,1) )</f>
        <v>1</v>
      </c>
      <c r="AA64" s="43"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>
        <v>2</v>
      </c>
      <c r="AF64" s="5"/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93</v>
      </c>
      <c r="M65" s="19" t="s">
        <v>93</v>
      </c>
      <c r="N65" s="19" t="s">
        <v>27</v>
      </c>
      <c r="O65" s="19" t="s">
        <v>95</v>
      </c>
      <c r="P65" s="19" t="s">
        <v>96</v>
      </c>
      <c r="Q65" s="19" t="s">
        <v>92</v>
      </c>
      <c r="S65" s="10">
        <v>8</v>
      </c>
      <c r="T65" s="10">
        <v>8</v>
      </c>
      <c r="U65" s="10">
        <v>4</v>
      </c>
      <c r="V65" s="10">
        <v>7</v>
      </c>
      <c r="W65" s="10">
        <v>11</v>
      </c>
      <c r="X65" s="10">
        <v>9</v>
      </c>
      <c r="Z65" s="43" cm="1">
        <f t="array" aca="1" ref="Z65" ca="1">_xlfn.LET(_xlpm.seq, OFFSET(L65,,,5), _xlpm.cnt, SUM((_xlpm.seq="C2")+(_xlpm.seq="WW")), IF(_xlpm.cnt&gt;0,0,1) )</f>
        <v>1</v>
      </c>
      <c r="AA65" s="43"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>
        <v>2</v>
      </c>
      <c r="AF65" s="5"/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96</v>
      </c>
      <c r="N66" s="19" t="s">
        <v>27</v>
      </c>
      <c r="O66" s="19" t="s">
        <v>95</v>
      </c>
      <c r="P66" s="19" t="s">
        <v>96</v>
      </c>
      <c r="Q66" s="19" t="s">
        <v>96</v>
      </c>
      <c r="S66" s="10">
        <v>10</v>
      </c>
      <c r="T66" s="10">
        <v>11</v>
      </c>
      <c r="U66" s="10">
        <v>4</v>
      </c>
      <c r="V66" s="10">
        <v>7</v>
      </c>
      <c r="W66" s="10">
        <v>11</v>
      </c>
      <c r="X66" s="10">
        <v>11</v>
      </c>
      <c r="Z66" s="43" cm="1">
        <f t="array" aca="1" ref="Z66" ca="1">_xlfn.LET(_xlpm.seq, OFFSET(L66,,,5), _xlpm.cnt, SUM((_xlpm.seq="C2")+(_xlpm.seq="WW")), IF(_xlpm.cnt&gt;0,0,1) )</f>
        <v>0</v>
      </c>
      <c r="AA66" s="43"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0</v>
      </c>
      <c r="AF66" s="5"/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94</v>
      </c>
      <c r="M67" s="19" t="s">
        <v>96</v>
      </c>
      <c r="N67" s="19" t="s">
        <v>92</v>
      </c>
      <c r="O67" s="19" t="s">
        <v>96</v>
      </c>
      <c r="P67" s="19" t="s">
        <v>93</v>
      </c>
      <c r="Q67" s="19" t="s">
        <v>96</v>
      </c>
      <c r="S67" s="10">
        <v>10</v>
      </c>
      <c r="T67" s="10">
        <v>11</v>
      </c>
      <c r="U67" s="10">
        <v>9</v>
      </c>
      <c r="V67" s="10">
        <v>11</v>
      </c>
      <c r="W67" s="10">
        <v>8</v>
      </c>
      <c r="X67" s="10">
        <v>11</v>
      </c>
      <c r="Z67" s="43" cm="1">
        <f t="array" aca="1" ref="Z67" ca="1">_xlfn.LET(_xlpm.seq, OFFSET(L67,,,5), _xlpm.cnt, SUM((_xlpm.seq="C2")+(_xlpm.seq="WW")), IF(_xlpm.cnt&gt;0,0,1) )</f>
        <v>0</v>
      </c>
      <c r="AA67" s="43"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0</v>
      </c>
      <c r="AF67" s="5"/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23</v>
      </c>
      <c r="M68" s="19" t="s">
        <v>38</v>
      </c>
      <c r="N68" s="19" t="s">
        <v>92</v>
      </c>
      <c r="O68" s="19" t="s">
        <v>96</v>
      </c>
      <c r="P68" s="19" t="s">
        <v>93</v>
      </c>
      <c r="Q68" s="19" t="s">
        <v>26</v>
      </c>
      <c r="S68" s="10">
        <v>6</v>
      </c>
      <c r="T68" s="10">
        <v>2</v>
      </c>
      <c r="U68" s="10">
        <v>9</v>
      </c>
      <c r="V68" s="10">
        <v>11</v>
      </c>
      <c r="W68" s="10">
        <v>8</v>
      </c>
      <c r="X68" s="10">
        <v>3</v>
      </c>
      <c r="Z68" s="43" cm="1">
        <f t="array" aca="1" ref="Z68" ca="1">_xlfn.LET(_xlpm.seq, OFFSET(L68,,,5), _xlpm.cnt, SUM((_xlpm.seq="C2")+(_xlpm.seq="WW")), IF(_xlpm.cnt&gt;0,0,1) )</f>
        <v>0</v>
      </c>
      <c r="AA68" s="43"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0</v>
      </c>
      <c r="AF68" s="5"/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23</v>
      </c>
      <c r="M69" s="19" t="s">
        <v>93</v>
      </c>
      <c r="N69" s="19" t="s">
        <v>95</v>
      </c>
      <c r="O69" s="19" t="s">
        <v>95</v>
      </c>
      <c r="P69" s="19" t="s">
        <v>92</v>
      </c>
      <c r="Q69" s="19" t="s">
        <v>26</v>
      </c>
      <c r="S69" s="10">
        <v>6</v>
      </c>
      <c r="T69" s="10">
        <v>8</v>
      </c>
      <c r="U69" s="10">
        <v>7</v>
      </c>
      <c r="V69" s="10">
        <v>7</v>
      </c>
      <c r="W69" s="10">
        <v>9</v>
      </c>
      <c r="X69" s="10">
        <v>3</v>
      </c>
      <c r="Z69" s="43" cm="1">
        <f t="array" aca="1" ref="Z69" ca="1">_xlfn.LET(_xlpm.seq, OFFSET(L69,,,5), _xlpm.cnt, SUM((_xlpm.seq="C2")+(_xlpm.seq="WW")), IF(_xlpm.cnt&gt;0,0,1) )</f>
        <v>0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0</v>
      </c>
      <c r="AF69" s="5"/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20</v>
      </c>
      <c r="M70" s="19" t="s">
        <v>93</v>
      </c>
      <c r="N70" s="19" t="s">
        <v>95</v>
      </c>
      <c r="O70" s="19" t="s">
        <v>95</v>
      </c>
      <c r="P70" s="19" t="s">
        <v>92</v>
      </c>
      <c r="Q70" s="19" t="s">
        <v>97</v>
      </c>
      <c r="S70" s="10">
        <v>0</v>
      </c>
      <c r="T70" s="10">
        <v>8</v>
      </c>
      <c r="U70" s="10">
        <v>7</v>
      </c>
      <c r="V70" s="10">
        <v>7</v>
      </c>
      <c r="W70" s="10">
        <v>9</v>
      </c>
      <c r="X70" s="10">
        <v>2</v>
      </c>
      <c r="Z70" s="43" cm="1">
        <f t="array" aca="1" ref="Z70" ca="1">_xlfn.LET(_xlpm.seq, OFFSET(L70,,,5), _xlpm.cnt, SUM((_xlpm.seq="C2")+(_xlpm.seq="WW")), IF(_xlpm.cnt&gt;0,0,1) )</f>
        <v>0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0</v>
      </c>
      <c r="AF70" s="5"/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45</v>
      </c>
      <c r="M71" s="19" t="s">
        <v>96</v>
      </c>
      <c r="N71" s="19" t="s">
        <v>94</v>
      </c>
      <c r="O71" s="19" t="s">
        <v>24</v>
      </c>
      <c r="P71" s="19" t="s">
        <v>22</v>
      </c>
      <c r="Q71" s="19" t="s">
        <v>97</v>
      </c>
      <c r="S71" s="10">
        <v>4</v>
      </c>
      <c r="T71" s="10">
        <v>11</v>
      </c>
      <c r="U71" s="10">
        <v>10</v>
      </c>
      <c r="V71" s="10">
        <v>1</v>
      </c>
      <c r="W71" s="10">
        <v>5</v>
      </c>
      <c r="X71" s="10">
        <v>2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0</v>
      </c>
      <c r="AF71" s="5"/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45</v>
      </c>
      <c r="M72" s="19" t="s">
        <v>96</v>
      </c>
      <c r="N72" s="19" t="s">
        <v>94</v>
      </c>
      <c r="O72" s="19" t="s">
        <v>95</v>
      </c>
      <c r="P72" s="19" t="s">
        <v>22</v>
      </c>
      <c r="Q72" s="19" t="s">
        <v>50</v>
      </c>
      <c r="S72" s="10">
        <v>4</v>
      </c>
      <c r="T72" s="10">
        <v>11</v>
      </c>
      <c r="U72" s="10">
        <v>10</v>
      </c>
      <c r="V72" s="10">
        <v>7</v>
      </c>
      <c r="W72" s="10">
        <v>5</v>
      </c>
      <c r="X72" s="10">
        <v>9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F72" s="5"/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95</v>
      </c>
      <c r="M73" s="19" t="s">
        <v>92</v>
      </c>
      <c r="N73" s="19" t="s">
        <v>26</v>
      </c>
      <c r="O73" s="19" t="s">
        <v>95</v>
      </c>
      <c r="P73" s="19" t="s">
        <v>96</v>
      </c>
      <c r="Q73" s="19" t="s">
        <v>50</v>
      </c>
      <c r="S73" s="10">
        <v>7</v>
      </c>
      <c r="T73" s="10">
        <v>9</v>
      </c>
      <c r="U73" s="10">
        <v>3</v>
      </c>
      <c r="V73" s="10">
        <v>7</v>
      </c>
      <c r="W73" s="10">
        <v>11</v>
      </c>
      <c r="X73" s="10">
        <v>9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F73" s="5"/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95</v>
      </c>
      <c r="M74" s="19" t="s">
        <v>92</v>
      </c>
      <c r="N74" s="19" t="s">
        <v>26</v>
      </c>
      <c r="O74" s="19" t="s">
        <v>92</v>
      </c>
      <c r="P74" s="19" t="s">
        <v>96</v>
      </c>
      <c r="Q74" s="19" t="s">
        <v>95</v>
      </c>
      <c r="S74" s="10">
        <v>7</v>
      </c>
      <c r="T74" s="10">
        <v>9</v>
      </c>
      <c r="U74" s="10">
        <v>3</v>
      </c>
      <c r="V74" s="10">
        <v>9</v>
      </c>
      <c r="W74" s="10">
        <v>11</v>
      </c>
      <c r="X74" s="10">
        <v>7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F74" s="5"/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94</v>
      </c>
      <c r="M75" s="19" t="s">
        <v>96</v>
      </c>
      <c r="N75" s="19" t="s">
        <v>96</v>
      </c>
      <c r="O75" s="19" t="s">
        <v>92</v>
      </c>
      <c r="P75" s="19" t="s">
        <v>94</v>
      </c>
      <c r="Q75" s="19" t="s">
        <v>95</v>
      </c>
      <c r="S75" s="10">
        <v>10</v>
      </c>
      <c r="T75" s="10">
        <v>11</v>
      </c>
      <c r="U75" s="10">
        <v>11</v>
      </c>
      <c r="V75" s="10">
        <v>9</v>
      </c>
      <c r="W75" s="10">
        <v>10</v>
      </c>
      <c r="X75" s="10">
        <v>7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F75" s="5"/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94</v>
      </c>
      <c r="M76" s="19" t="s">
        <v>96</v>
      </c>
      <c r="N76" s="19" t="s">
        <v>96</v>
      </c>
      <c r="O76" s="19" t="s">
        <v>95</v>
      </c>
      <c r="P76" s="19" t="s">
        <v>94</v>
      </c>
      <c r="Q76" s="19" t="s">
        <v>93</v>
      </c>
      <c r="S76" s="10">
        <v>10</v>
      </c>
      <c r="T76" s="10">
        <v>11</v>
      </c>
      <c r="U76" s="10">
        <v>11</v>
      </c>
      <c r="V76" s="10">
        <v>7</v>
      </c>
      <c r="W76" s="10">
        <v>10</v>
      </c>
      <c r="X76" s="10">
        <v>8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F76" s="5"/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47</v>
      </c>
      <c r="M77" s="19" t="s">
        <v>92</v>
      </c>
      <c r="N77" s="19" t="s">
        <v>95</v>
      </c>
      <c r="O77" s="19" t="s">
        <v>95</v>
      </c>
      <c r="P77" s="19" t="s">
        <v>93</v>
      </c>
      <c r="Q77" s="19" t="s">
        <v>93</v>
      </c>
      <c r="S77" s="10">
        <v>6</v>
      </c>
      <c r="T77" s="10">
        <v>9</v>
      </c>
      <c r="U77" s="10">
        <v>7</v>
      </c>
      <c r="V77" s="10">
        <v>7</v>
      </c>
      <c r="W77" s="10">
        <v>8</v>
      </c>
      <c r="X77" s="10">
        <v>8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0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F77" s="5"/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47</v>
      </c>
      <c r="M78" s="19" t="s">
        <v>92</v>
      </c>
      <c r="N78" s="19" t="s">
        <v>95</v>
      </c>
      <c r="O78" s="19" t="s">
        <v>92</v>
      </c>
      <c r="P78" s="19" t="s">
        <v>93</v>
      </c>
      <c r="Q78" s="19" t="s">
        <v>92</v>
      </c>
      <c r="S78" s="10">
        <v>6</v>
      </c>
      <c r="T78" s="10">
        <v>9</v>
      </c>
      <c r="U78" s="10">
        <v>7</v>
      </c>
      <c r="V78" s="10">
        <v>9</v>
      </c>
      <c r="W78" s="10">
        <v>8</v>
      </c>
      <c r="X78" s="10">
        <v>9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0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F78" s="5"/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93</v>
      </c>
      <c r="M79" s="19" t="s">
        <v>22</v>
      </c>
      <c r="N79" s="19" t="s">
        <v>27</v>
      </c>
      <c r="O79" s="19" t="s">
        <v>92</v>
      </c>
      <c r="P79" s="19" t="s">
        <v>22</v>
      </c>
      <c r="Q79" s="19" t="s">
        <v>92</v>
      </c>
      <c r="S79" s="10">
        <v>8</v>
      </c>
      <c r="T79" s="10">
        <v>5</v>
      </c>
      <c r="U79" s="10">
        <v>4</v>
      </c>
      <c r="V79" s="10">
        <v>9</v>
      </c>
      <c r="W79" s="10">
        <v>5</v>
      </c>
      <c r="X79" s="10">
        <v>9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0</v>
      </c>
      <c r="AB79" s="43" cm="1">
        <f t="array" aca="1" ref="AB79" ca="1">_xlfn.LET(_xlpm.seq, OFFSET(N79,,,5), _xlpm.cnt, SUM((_xlpm.seq="C2")+(_xlpm.seq="WW")), IF(_xlpm.cnt&gt;0,0,1) )</f>
        <v>0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F79" s="5"/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93</v>
      </c>
      <c r="M80" s="19" t="s">
        <v>22</v>
      </c>
      <c r="N80" s="19" t="s">
        <v>27</v>
      </c>
      <c r="O80" s="19" t="s">
        <v>93</v>
      </c>
      <c r="P80" s="19" t="s">
        <v>22</v>
      </c>
      <c r="Q80" s="19" t="s">
        <v>23</v>
      </c>
      <c r="S80" s="10">
        <v>8</v>
      </c>
      <c r="T80" s="10">
        <v>5</v>
      </c>
      <c r="U80" s="10">
        <v>4</v>
      </c>
      <c r="V80" s="10">
        <v>8</v>
      </c>
      <c r="W80" s="10">
        <v>5</v>
      </c>
      <c r="X80" s="10">
        <v>6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0</v>
      </c>
      <c r="AB80" s="43" cm="1">
        <f t="array" aca="1" ref="AB80" ca="1">_xlfn.LET(_xlpm.seq, OFFSET(N80,,,5), _xlpm.cnt, SUM((_xlpm.seq="C2")+(_xlpm.seq="WW")), IF(_xlpm.cnt&gt;0,0,1) )</f>
        <v>0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F80" s="5"/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27</v>
      </c>
      <c r="M81" s="19" t="s">
        <v>92</v>
      </c>
      <c r="N81" s="19" t="s">
        <v>20</v>
      </c>
      <c r="O81" s="19" t="s">
        <v>93</v>
      </c>
      <c r="P81" s="19" t="s">
        <v>94</v>
      </c>
      <c r="Q81" s="19" t="s">
        <v>23</v>
      </c>
      <c r="S81" s="10">
        <v>4</v>
      </c>
      <c r="T81" s="10">
        <v>9</v>
      </c>
      <c r="U81" s="10">
        <v>0</v>
      </c>
      <c r="V81" s="10">
        <v>8</v>
      </c>
      <c r="W81" s="10">
        <v>10</v>
      </c>
      <c r="X81" s="10">
        <v>6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0</v>
      </c>
      <c r="AB81" s="43" cm="1">
        <f t="array" aca="1" ref="AB81" ca="1">_xlfn.LET(_xlpm.seq, OFFSET(N81,,,5), _xlpm.cnt, SUM((_xlpm.seq="C2")+(_xlpm.seq="WW")), IF(_xlpm.cnt&gt;0,0,1) )</f>
        <v>0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F81" s="5"/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27</v>
      </c>
      <c r="M82" s="19" t="s">
        <v>92</v>
      </c>
      <c r="N82" s="19" t="s">
        <v>23</v>
      </c>
      <c r="O82" s="19" t="s">
        <v>92</v>
      </c>
      <c r="P82" s="19" t="s">
        <v>94</v>
      </c>
      <c r="Q82" s="19" t="s">
        <v>93</v>
      </c>
      <c r="S82" s="10">
        <v>4</v>
      </c>
      <c r="T82" s="10">
        <v>9</v>
      </c>
      <c r="U82" s="10">
        <v>6</v>
      </c>
      <c r="V82" s="10">
        <v>9</v>
      </c>
      <c r="W82" s="10">
        <v>10</v>
      </c>
      <c r="X82" s="10">
        <v>8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0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F82" s="5"/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48</v>
      </c>
      <c r="M83" s="19" t="s">
        <v>20</v>
      </c>
      <c r="N83" s="19" t="s">
        <v>23</v>
      </c>
      <c r="O83" s="19" t="s">
        <v>92</v>
      </c>
      <c r="P83" s="19" t="s">
        <v>93</v>
      </c>
      <c r="Q83" s="19" t="s">
        <v>93</v>
      </c>
      <c r="S83" s="10">
        <v>1</v>
      </c>
      <c r="T83" s="10">
        <v>0</v>
      </c>
      <c r="U83" s="10">
        <v>6</v>
      </c>
      <c r="V83" s="10">
        <v>9</v>
      </c>
      <c r="W83" s="10">
        <v>8</v>
      </c>
      <c r="X83" s="10">
        <v>8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0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F83" s="5"/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94</v>
      </c>
      <c r="M84" s="19" t="s">
        <v>92</v>
      </c>
      <c r="N84" s="19" t="s">
        <v>95</v>
      </c>
      <c r="O84" s="19" t="s">
        <v>95</v>
      </c>
      <c r="P84" s="19" t="s">
        <v>93</v>
      </c>
      <c r="Q84" s="19" t="s">
        <v>52</v>
      </c>
      <c r="S84" s="10">
        <v>10</v>
      </c>
      <c r="T84" s="10">
        <v>9</v>
      </c>
      <c r="U84" s="10">
        <v>7</v>
      </c>
      <c r="V84" s="10">
        <v>7</v>
      </c>
      <c r="W84" s="10">
        <v>8</v>
      </c>
      <c r="X84" s="10">
        <v>11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0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F84" s="5"/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94</v>
      </c>
      <c r="M85" s="19" t="s">
        <v>92</v>
      </c>
      <c r="N85" s="19" t="s">
        <v>95</v>
      </c>
      <c r="O85" s="19" t="s">
        <v>95</v>
      </c>
      <c r="P85" s="19" t="s">
        <v>95</v>
      </c>
      <c r="Q85" s="19" t="s">
        <v>23</v>
      </c>
      <c r="S85" s="10">
        <v>10</v>
      </c>
      <c r="T85" s="10">
        <v>9</v>
      </c>
      <c r="U85" s="10">
        <v>7</v>
      </c>
      <c r="V85" s="10">
        <v>7</v>
      </c>
      <c r="W85" s="10">
        <v>7</v>
      </c>
      <c r="X85" s="10">
        <v>6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0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F85" s="5"/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27</v>
      </c>
      <c r="M86" s="19" t="s">
        <v>96</v>
      </c>
      <c r="N86" s="19" t="s">
        <v>94</v>
      </c>
      <c r="O86" s="19" t="s">
        <v>92</v>
      </c>
      <c r="P86" s="19" t="s">
        <v>95</v>
      </c>
      <c r="Q86" s="19" t="s">
        <v>23</v>
      </c>
      <c r="S86" s="10">
        <v>4</v>
      </c>
      <c r="T86" s="10">
        <v>11</v>
      </c>
      <c r="U86" s="10">
        <v>10</v>
      </c>
      <c r="V86" s="10">
        <v>9</v>
      </c>
      <c r="W86" s="10">
        <v>7</v>
      </c>
      <c r="X86" s="10">
        <v>6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0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F86" s="5"/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27</v>
      </c>
      <c r="M87" s="19" t="s">
        <v>96</v>
      </c>
      <c r="N87" s="19" t="s">
        <v>94</v>
      </c>
      <c r="O87" s="19" t="s">
        <v>92</v>
      </c>
      <c r="P87" s="19" t="s">
        <v>22</v>
      </c>
      <c r="Q87" s="19" t="s">
        <v>52</v>
      </c>
      <c r="S87" s="10">
        <v>4</v>
      </c>
      <c r="T87" s="10">
        <v>11</v>
      </c>
      <c r="U87" s="10">
        <v>10</v>
      </c>
      <c r="V87" s="10">
        <v>9</v>
      </c>
      <c r="W87" s="10">
        <v>5</v>
      </c>
      <c r="X87" s="10">
        <v>11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0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F87" s="5"/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95</v>
      </c>
      <c r="M88" s="19" t="s">
        <v>92</v>
      </c>
      <c r="N88" s="19" t="s">
        <v>95</v>
      </c>
      <c r="O88" s="19" t="s">
        <v>43</v>
      </c>
      <c r="P88" s="19" t="s">
        <v>22</v>
      </c>
      <c r="Q88" s="19" t="s">
        <v>22</v>
      </c>
      <c r="S88" s="10">
        <v>7</v>
      </c>
      <c r="T88" s="10">
        <v>9</v>
      </c>
      <c r="U88" s="10">
        <v>7</v>
      </c>
      <c r="V88" s="10">
        <v>0</v>
      </c>
      <c r="W88" s="10">
        <v>5</v>
      </c>
      <c r="X88" s="10">
        <v>5</v>
      </c>
      <c r="Z88" s="43" cm="1">
        <f t="array" aca="1" ref="Z88" ca="1">_xlfn.LET(_xlpm.seq, OFFSET(L88,,,5), _xlpm.cnt, SUM((_xlpm.seq="C2")+(_xlpm.seq="WW")), IF(_xlpm.cnt&gt;0,0,1) )</f>
        <v>0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0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F88" s="5"/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95</v>
      </c>
      <c r="M89" s="19" t="s">
        <v>92</v>
      </c>
      <c r="N89" s="19" t="s">
        <v>95</v>
      </c>
      <c r="O89" s="19" t="s">
        <v>95</v>
      </c>
      <c r="P89" s="19" t="s">
        <v>27</v>
      </c>
      <c r="Q89" s="19" t="s">
        <v>22</v>
      </c>
      <c r="S89" s="10">
        <v>7</v>
      </c>
      <c r="T89" s="10">
        <v>9</v>
      </c>
      <c r="U89" s="10">
        <v>7</v>
      </c>
      <c r="V89" s="10">
        <v>7</v>
      </c>
      <c r="W89" s="10">
        <v>4</v>
      </c>
      <c r="X89" s="10">
        <v>5</v>
      </c>
      <c r="Z89" s="43" cm="1">
        <f t="array" aca="1" ref="Z89" ca="1">_xlfn.LET(_xlpm.seq, OFFSET(L89,,,5), _xlpm.cnt, SUM((_xlpm.seq="C2")+(_xlpm.seq="WW")), IF(_xlpm.cnt&gt;0,0,1) )</f>
        <v>0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F89" s="5"/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94</v>
      </c>
      <c r="M90" s="19" t="s">
        <v>26</v>
      </c>
      <c r="N90" s="19" t="s">
        <v>27</v>
      </c>
      <c r="O90" s="19" t="s">
        <v>95</v>
      </c>
      <c r="P90" s="19" t="s">
        <v>27</v>
      </c>
      <c r="Q90" s="19" t="s">
        <v>92</v>
      </c>
      <c r="S90" s="10">
        <v>10</v>
      </c>
      <c r="T90" s="10">
        <v>3</v>
      </c>
      <c r="U90" s="10">
        <v>4</v>
      </c>
      <c r="V90" s="10">
        <v>7</v>
      </c>
      <c r="W90" s="10">
        <v>4</v>
      </c>
      <c r="X90" s="10">
        <v>9</v>
      </c>
      <c r="Z90" s="43" cm="1">
        <f t="array" aca="1" ref="Z90" ca="1">_xlfn.LET(_xlpm.seq, OFFSET(L90,,,5), _xlpm.cnt, SUM((_xlpm.seq="C2")+(_xlpm.seq="WW")), IF(_xlpm.cnt&gt;0,0,1) )</f>
        <v>0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F90" s="5"/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94</v>
      </c>
      <c r="M91" s="19" t="s">
        <v>26</v>
      </c>
      <c r="N91" s="19" t="s">
        <v>27</v>
      </c>
      <c r="O91" s="19" t="s">
        <v>92</v>
      </c>
      <c r="P91" s="19" t="s">
        <v>96</v>
      </c>
      <c r="Q91" s="19" t="s">
        <v>92</v>
      </c>
      <c r="S91" s="10">
        <v>10</v>
      </c>
      <c r="T91" s="10">
        <v>3</v>
      </c>
      <c r="U91" s="10">
        <v>4</v>
      </c>
      <c r="V91" s="10">
        <v>9</v>
      </c>
      <c r="W91" s="10">
        <v>11</v>
      </c>
      <c r="X91" s="10">
        <v>9</v>
      </c>
      <c r="Z91" s="43" cm="1">
        <f t="array" aca="1" ref="Z91" ca="1">_xlfn.LET(_xlpm.seq, OFFSET(L91,,,5), _xlpm.cnt, SUM((_xlpm.seq="C2")+(_xlpm.seq="WW")), IF(_xlpm.cnt&gt;0,0,1) )</f>
        <v>0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0</v>
      </c>
      <c r="AE91" s="43" cm="1">
        <f t="array" aca="1" ref="AE91" ca="1">_xlfn.LET(_xlpm.seq, OFFSET(Q91,,,5), _xlpm.cnt, SUM((_xlpm.seq="C2")+(_xlpm.seq="WW")), IF(_xlpm.cnt&gt;0,0,1) )</f>
        <v>1</v>
      </c>
      <c r="AF91" s="5"/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97</v>
      </c>
      <c r="M92" s="19" t="s">
        <v>92</v>
      </c>
      <c r="N92" s="19" t="s">
        <v>92</v>
      </c>
      <c r="O92" s="19" t="s">
        <v>92</v>
      </c>
      <c r="P92" s="19" t="s">
        <v>96</v>
      </c>
      <c r="Q92" s="19" t="s">
        <v>96</v>
      </c>
      <c r="S92" s="10">
        <v>2</v>
      </c>
      <c r="T92" s="10">
        <v>9</v>
      </c>
      <c r="U92" s="10">
        <v>9</v>
      </c>
      <c r="V92" s="10">
        <v>9</v>
      </c>
      <c r="W92" s="10">
        <v>11</v>
      </c>
      <c r="X92" s="10">
        <v>11</v>
      </c>
      <c r="Z92" s="43" cm="1">
        <f t="array" aca="1" ref="Z92" ca="1">_xlfn.LET(_xlpm.seq, OFFSET(L92,,,5), _xlpm.cnt, SUM((_xlpm.seq="C2")+(_xlpm.seq="WW")), IF(_xlpm.cnt&gt;0,0,1) )</f>
        <v>0</v>
      </c>
      <c r="AA92" s="43" cm="1">
        <f t="array" aca="1" ref="AA92" ca="1">_xlfn.LET(_xlpm.seq, OFFSET(M92,,,5), _xlpm.cnt, SUM((_xlpm.seq="C2")+(_xlpm.seq="WW")), IF(_xlpm.cnt&gt;0,0,1) )</f>
        <v>0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0</v>
      </c>
      <c r="AE92" s="43" cm="1">
        <f t="array" aca="1" ref="AE92" ca="1">_xlfn.LET(_xlpm.seq, OFFSET(Q92,,,5), _xlpm.cnt, SUM((_xlpm.seq="C2")+(_xlpm.seq="WW")), IF(_xlpm.cnt&gt;0,0,1) )</f>
        <v>1</v>
      </c>
      <c r="AF92" s="5"/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97</v>
      </c>
      <c r="M93" s="19" t="s">
        <v>92</v>
      </c>
      <c r="N93" s="19" t="s">
        <v>92</v>
      </c>
      <c r="O93" s="19" t="s">
        <v>96</v>
      </c>
      <c r="P93" s="19" t="s">
        <v>93</v>
      </c>
      <c r="Q93" s="19" t="s">
        <v>96</v>
      </c>
      <c r="S93" s="10">
        <v>2</v>
      </c>
      <c r="T93" s="10">
        <v>9</v>
      </c>
      <c r="U93" s="10">
        <v>9</v>
      </c>
      <c r="V93" s="10">
        <v>11</v>
      </c>
      <c r="W93" s="10">
        <v>8</v>
      </c>
      <c r="X93" s="10">
        <v>11</v>
      </c>
      <c r="Z93" s="43" cm="1">
        <f t="array" aca="1" ref="Z93" ca="1">_xlfn.LET(_xlpm.seq, OFFSET(L93,,,5), _xlpm.cnt, SUM((_xlpm.seq="C2")+(_xlpm.seq="WW")), IF(_xlpm.cnt&gt;0,0,1) )</f>
        <v>0</v>
      </c>
      <c r="AA93" s="43" cm="1">
        <f t="array" aca="1" ref="AA93" ca="1">_xlfn.LET(_xlpm.seq, OFFSET(M93,,,5), _xlpm.cnt, SUM((_xlpm.seq="C2")+(_xlpm.seq="WW")), IF(_xlpm.cnt&gt;0,0,1) )</f>
        <v>0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0</v>
      </c>
      <c r="AE93" s="43" cm="1">
        <f t="array" aca="1" ref="AE93" ca="1">_xlfn.LET(_xlpm.seq, OFFSET(Q93,,,5), _xlpm.cnt, SUM((_xlpm.seq="C2")+(_xlpm.seq="WW")), IF(_xlpm.cnt&gt;0,0,1) )</f>
        <v>1</v>
      </c>
      <c r="AF93" s="5"/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93</v>
      </c>
      <c r="M94" s="19" t="s">
        <v>94</v>
      </c>
      <c r="N94" s="19" t="s">
        <v>27</v>
      </c>
      <c r="O94" s="19" t="s">
        <v>96</v>
      </c>
      <c r="P94" s="19" t="s">
        <v>93</v>
      </c>
      <c r="Q94" s="19" t="s">
        <v>23</v>
      </c>
      <c r="S94" s="10">
        <v>8</v>
      </c>
      <c r="T94" s="10">
        <v>10</v>
      </c>
      <c r="U94" s="10">
        <v>4</v>
      </c>
      <c r="V94" s="10">
        <v>11</v>
      </c>
      <c r="W94" s="10">
        <v>8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0</v>
      </c>
      <c r="AE94" s="43" cm="1">
        <f t="array" aca="1" ref="AE94" ca="1">_xlfn.LET(_xlpm.seq, OFFSET(Q94,,,5), _xlpm.cnt, SUM((_xlpm.seq="C2")+(_xlpm.seq="WW")), IF(_xlpm.cnt&gt;0,0,1) )</f>
        <v>1</v>
      </c>
      <c r="AF94" s="5"/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93</v>
      </c>
      <c r="M95" s="19" t="s">
        <v>94</v>
      </c>
      <c r="N95" s="19" t="s">
        <v>27</v>
      </c>
      <c r="O95" s="19" t="s">
        <v>96</v>
      </c>
      <c r="P95" s="19" t="s">
        <v>20</v>
      </c>
      <c r="Q95" s="19" t="s">
        <v>23</v>
      </c>
      <c r="S95" s="10">
        <v>8</v>
      </c>
      <c r="T95" s="10">
        <v>10</v>
      </c>
      <c r="U95" s="10">
        <v>4</v>
      </c>
      <c r="V95" s="10">
        <v>11</v>
      </c>
      <c r="W95" s="10">
        <v>0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0</v>
      </c>
      <c r="AE95" s="43" cm="1">
        <f t="array" aca="1" ref="AE95" ca="1">_xlfn.LET(_xlpm.seq, OFFSET(Q95,,,5), _xlpm.cnt, SUM((_xlpm.seq="C2")+(_xlpm.seq="WW")), IF(_xlpm.cnt&gt;0,0,1) )</f>
        <v>1</v>
      </c>
      <c r="AF95" s="5"/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26</v>
      </c>
      <c r="M96" s="19" t="s">
        <v>20</v>
      </c>
      <c r="N96" s="19" t="s">
        <v>30</v>
      </c>
      <c r="O96" s="19" t="s">
        <v>96</v>
      </c>
      <c r="P96" s="19" t="s">
        <v>93</v>
      </c>
      <c r="Q96" s="19" t="s">
        <v>96</v>
      </c>
      <c r="S96" s="10">
        <v>3</v>
      </c>
      <c r="T96" s="10">
        <v>0</v>
      </c>
      <c r="U96" s="10">
        <v>7</v>
      </c>
      <c r="V96" s="10">
        <v>11</v>
      </c>
      <c r="W96" s="10">
        <v>8</v>
      </c>
      <c r="X96" s="10">
        <v>11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0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F96" s="5"/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26</v>
      </c>
      <c r="M97" s="19" t="s">
        <v>20</v>
      </c>
      <c r="N97" s="19" t="s">
        <v>30</v>
      </c>
      <c r="O97" s="19" t="s">
        <v>48</v>
      </c>
      <c r="P97" s="19" t="s">
        <v>93</v>
      </c>
      <c r="Q97" s="19" t="s">
        <v>96</v>
      </c>
      <c r="S97" s="10">
        <v>3</v>
      </c>
      <c r="T97" s="10">
        <v>0</v>
      </c>
      <c r="U97" s="10">
        <v>7</v>
      </c>
      <c r="V97" s="10">
        <v>1</v>
      </c>
      <c r="W97" s="10">
        <v>8</v>
      </c>
      <c r="X97" s="10">
        <v>11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0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F97" s="5"/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27</v>
      </c>
      <c r="M98" s="19" t="s">
        <v>26</v>
      </c>
      <c r="N98" s="19" t="s">
        <v>94</v>
      </c>
      <c r="O98" s="19" t="s">
        <v>26</v>
      </c>
      <c r="P98" s="19" t="s">
        <v>96</v>
      </c>
      <c r="Q98" s="19" t="s">
        <v>27</v>
      </c>
      <c r="S98" s="10">
        <v>4</v>
      </c>
      <c r="T98" s="10">
        <v>3</v>
      </c>
      <c r="U98" s="10">
        <v>10</v>
      </c>
      <c r="V98" s="10">
        <v>3</v>
      </c>
      <c r="W98" s="10">
        <v>11</v>
      </c>
      <c r="X98" s="10">
        <v>4</v>
      </c>
      <c r="Z98" s="43" cm="1">
        <f t="array" aca="1" ref="Z98" ca="1">_xlfn.LET(_xlpm.seq, OFFSET(L98,,,5), _xlpm.cnt, SUM((_xlpm.seq="C2")+(_xlpm.seq="WW")), IF(_xlpm.cnt&gt;0,0,1) )</f>
        <v>1</v>
      </c>
      <c r="AA98" s="43">
        <v>2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F98" s="5"/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27</v>
      </c>
      <c r="M99" s="19" t="s">
        <v>26</v>
      </c>
      <c r="N99" s="19" t="s">
        <v>94</v>
      </c>
      <c r="O99" s="19" t="s">
        <v>26</v>
      </c>
      <c r="P99" s="19" t="s">
        <v>96</v>
      </c>
      <c r="Q99" s="19" t="s">
        <v>27</v>
      </c>
      <c r="S99" s="10">
        <v>4</v>
      </c>
      <c r="T99" s="10">
        <v>3</v>
      </c>
      <c r="U99" s="10">
        <v>10</v>
      </c>
      <c r="V99" s="10">
        <v>3</v>
      </c>
      <c r="W99" s="10">
        <v>11</v>
      </c>
      <c r="X99" s="10">
        <v>4</v>
      </c>
      <c r="Z99" s="43" cm="1">
        <f t="array" aca="1" ref="Z99" ca="1">_xlfn.LET(_xlpm.seq, OFFSET(L99,,,5), _xlpm.cnt, SUM((_xlpm.seq="C2")+(_xlpm.seq="WW")), IF(_xlpm.cnt&gt;0,0,1) )</f>
        <v>1</v>
      </c>
      <c r="AA99" s="43">
        <v>2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F99" s="5"/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95</v>
      </c>
      <c r="M100" s="19" t="s">
        <v>93</v>
      </c>
      <c r="N100" s="19" t="s">
        <v>95</v>
      </c>
      <c r="O100" s="19" t="s">
        <v>92</v>
      </c>
      <c r="P100" s="19" t="s">
        <v>22</v>
      </c>
      <c r="Q100" s="19" t="s">
        <v>96</v>
      </c>
      <c r="S100" s="10">
        <v>7</v>
      </c>
      <c r="T100" s="10">
        <v>8</v>
      </c>
      <c r="U100" s="10">
        <v>7</v>
      </c>
      <c r="V100" s="10">
        <v>9</v>
      </c>
      <c r="W100" s="10">
        <v>5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>
        <v>2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F100" s="5"/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95</v>
      </c>
      <c r="M101" s="19" t="s">
        <v>93</v>
      </c>
      <c r="N101" s="19" t="s">
        <v>95</v>
      </c>
      <c r="O101" s="19" t="s">
        <v>92</v>
      </c>
      <c r="P101" s="19" t="s">
        <v>22</v>
      </c>
      <c r="Q101" s="19" t="s">
        <v>96</v>
      </c>
      <c r="S101" s="10">
        <v>7</v>
      </c>
      <c r="T101" s="10">
        <v>8</v>
      </c>
      <c r="U101" s="10">
        <v>7</v>
      </c>
      <c r="V101" s="10">
        <v>9</v>
      </c>
      <c r="W101" s="10">
        <v>5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>
        <v>2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F101" s="5"/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27</v>
      </c>
      <c r="M102" s="19" t="s">
        <v>92</v>
      </c>
      <c r="N102" s="19" t="s">
        <v>93</v>
      </c>
      <c r="O102" s="19" t="s">
        <v>96</v>
      </c>
      <c r="P102" s="19" t="s">
        <v>93</v>
      </c>
      <c r="Q102" s="19" t="s">
        <v>94</v>
      </c>
      <c r="S102" s="10">
        <v>4</v>
      </c>
      <c r="T102" s="10">
        <v>9</v>
      </c>
      <c r="U102" s="10">
        <v>8</v>
      </c>
      <c r="V102" s="10">
        <v>11</v>
      </c>
      <c r="W102" s="10">
        <v>8</v>
      </c>
      <c r="X102" s="10">
        <v>10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>
        <v>1</v>
      </c>
      <c r="AE102" s="43" cm="1">
        <f t="array" aca="1" ref="AE102" ca="1">_xlfn.LET(_xlpm.seq, OFFSET(Q102,,,5), _xlpm.cnt, SUM((_xlpm.seq="C2")+(_xlpm.seq="WW")), IF(_xlpm.cnt&gt;0,0,1) )</f>
        <v>1</v>
      </c>
      <c r="AF102" s="5"/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27</v>
      </c>
      <c r="M103" s="19" t="s">
        <v>92</v>
      </c>
      <c r="N103" s="19" t="s">
        <v>93</v>
      </c>
      <c r="O103" s="19" t="s">
        <v>96</v>
      </c>
      <c r="P103" s="19" t="s">
        <v>93</v>
      </c>
      <c r="Q103" s="19" t="s">
        <v>94</v>
      </c>
      <c r="S103" s="10">
        <v>4</v>
      </c>
      <c r="T103" s="10">
        <v>9</v>
      </c>
      <c r="U103" s="10">
        <v>8</v>
      </c>
      <c r="V103" s="10">
        <v>11</v>
      </c>
      <c r="W103" s="10">
        <v>8</v>
      </c>
      <c r="X103" s="10">
        <v>10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>
        <v>1</v>
      </c>
      <c r="AE103" s="43" cm="1">
        <f t="array" aca="1" ref="AE103" ca="1">_xlfn.LET(_xlpm.seq, OFFSET(Q103,,,5), _xlpm.cnt, SUM((_xlpm.seq="C2")+(_xlpm.seq="WW")), IF(_xlpm.cnt&gt;0,0,1) )</f>
        <v>1</v>
      </c>
      <c r="AF103" s="5"/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F104" s="5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F105" s="5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F106" s="5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F107" s="5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F108" s="5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F109" s="5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F110" s="5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F111" s="5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F112" s="5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F113" s="5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F114" s="5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F115" s="5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F116" s="5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F117" s="5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F118" s="5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F119" s="5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F120" s="5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F121" s="5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F122" s="5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F123" s="5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F124" s="5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F125" s="5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F126" s="5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F127" s="5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F128" s="5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F129" s="5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F130" s="5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F131" s="5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F132" s="5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F133" s="5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F134" s="5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F135" s="5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F136" s="5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F137" s="5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F138" s="5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F139" s="5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F140" s="5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F141" s="5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F142" s="5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F143" s="5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F144" s="5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F145" s="5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F146" s="5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F147" s="5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F148" s="5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F149" s="5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F150" s="5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F151" s="5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F152" s="5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F153" s="5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F154" s="5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F155" s="5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F156" s="5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F157" s="5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F158" s="5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F159" s="5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F160" s="5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F161" s="5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F162" s="5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F163" s="5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F164" s="5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F165" s="5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F166" s="5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F167" s="5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F168" s="5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F169" s="5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F170" s="5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F171" s="5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F172" s="5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F173" s="5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F174" s="5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F175" s="5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F176" s="5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F177" s="5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F178" s="5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F179" s="5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F180" s="5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F181" s="5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F182" s="5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F183" s="5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F184" s="5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F185" s="5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F186" s="5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F187" s="5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F188" s="5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F189" s="5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F190" s="5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F191" s="5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F192" s="5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F193" s="5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F194" s="5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F195" s="5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F196" s="5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F197" s="5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F198" s="5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F199" s="5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F200" s="5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F201" s="5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F202" s="5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F203" s="5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F204" s="5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F205" s="5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F206" s="5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F207" s="5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F208" s="5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F209" s="5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F210" s="5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F211" s="5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F212" s="5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F213" s="5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F214" s="5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F215" s="5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F216" s="5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F217" s="5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F218" s="5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F219" s="5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F220" s="5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F221" s="5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F222" s="5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F223" s="5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F224" s="5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F225" s="5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F226" s="5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F227" s="5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F228" s="5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F229" s="5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F230" s="5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F231" s="5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F232" s="5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F233" s="5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F234" s="5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F235" s="5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F236" s="5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F237" s="5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F238" s="5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F239" s="5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F240" s="5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F241" s="5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F242" s="5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F243" s="5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F244" s="5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F245" s="5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F246" s="5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F247" s="5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F248" s="5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F249" s="5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F250" s="5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F251" s="5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F252" s="5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F253" s="5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F254" s="5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F255" s="5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F256" s="5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F257" s="5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F258" s="5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F259" s="5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F260" s="5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F261" s="5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F262" s="5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F263" s="5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F264" s="5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F265" s="5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F266" s="5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F267" s="5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F268" s="5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F269" s="5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F270" s="5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F271" s="5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F272" s="5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F273" s="5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F274" s="5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F275" s="5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F276" s="5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F277" s="5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F278" s="5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F279" s="5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F280" s="5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F281" s="5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F282" s="5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F283" s="5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F284" s="5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F285" s="5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F286" s="5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F287" s="5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F288" s="5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/>
      <c r="AA289" s="10"/>
      <c r="AB289" s="10"/>
      <c r="AC289" s="10"/>
      <c r="AD289" s="10"/>
      <c r="AE289" s="10"/>
      <c r="AF289" s="5"/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/>
      <c r="AA290" s="10"/>
      <c r="AB290" s="10"/>
      <c r="AC290" s="10"/>
      <c r="AD290" s="10"/>
      <c r="AE290" s="10"/>
      <c r="AF290" s="5"/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/>
      <c r="AA291" s="10"/>
      <c r="AB291" s="10"/>
      <c r="AC291" s="10"/>
      <c r="AD291" s="10"/>
      <c r="AE291" s="10"/>
      <c r="AF291" s="5"/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/>
      <c r="AA292" s="10"/>
      <c r="AB292" s="10"/>
      <c r="AC292" s="10"/>
      <c r="AD292" s="10"/>
      <c r="AE292" s="10"/>
      <c r="AF292" s="5"/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/>
      <c r="AA293" s="10"/>
      <c r="AB293" s="10"/>
      <c r="AC293" s="10"/>
      <c r="AD293" s="10"/>
      <c r="AE293" s="10"/>
      <c r="AF293" s="5"/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/>
      <c r="AA294" s="10"/>
      <c r="AB294" s="10"/>
      <c r="AC294" s="10"/>
      <c r="AD294" s="10"/>
      <c r="AE294" s="10"/>
      <c r="AF294" s="5"/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/>
      <c r="AA295" s="10"/>
      <c r="AB295" s="10"/>
      <c r="AC295" s="10"/>
      <c r="AD295" s="10"/>
      <c r="AE295" s="10"/>
      <c r="AF295" s="5"/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/>
      <c r="AA296" s="10"/>
      <c r="AB296" s="10"/>
      <c r="AC296" s="10"/>
      <c r="AD296" s="10"/>
      <c r="AE296" s="10"/>
      <c r="AF296" s="5"/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/>
      <c r="AA297" s="10"/>
      <c r="AB297" s="10"/>
      <c r="AC297" s="10"/>
      <c r="AD297" s="10"/>
      <c r="AE297" s="10"/>
      <c r="AF297" s="5"/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/>
      <c r="AA298" s="10"/>
      <c r="AB298" s="10"/>
      <c r="AC298" s="10"/>
      <c r="AD298" s="10"/>
      <c r="AE298" s="10"/>
      <c r="AF298" s="5"/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/>
      <c r="AA299" s="10"/>
      <c r="AB299" s="10"/>
      <c r="AC299" s="10"/>
      <c r="AD299" s="10"/>
      <c r="AE299" s="10"/>
      <c r="AF299" s="5"/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/>
      <c r="AA300" s="10"/>
      <c r="AB300" s="10"/>
      <c r="AC300" s="10"/>
      <c r="AD300" s="10"/>
      <c r="AE300" s="10"/>
      <c r="AF300" s="5"/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/>
      <c r="AA301" s="10"/>
      <c r="AB301" s="10"/>
      <c r="AC301" s="10"/>
      <c r="AD301" s="10"/>
      <c r="AE301" s="10"/>
      <c r="AF301" s="5"/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/>
      <c r="AA302" s="10"/>
      <c r="AB302" s="10"/>
      <c r="AC302" s="10"/>
      <c r="AD302" s="10"/>
      <c r="AE302" s="10"/>
      <c r="AF302" s="5"/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/>
      <c r="AA303" s="10"/>
      <c r="AB303" s="10"/>
      <c r="AC303" s="10"/>
      <c r="AD303" s="10"/>
      <c r="AE303" s="10"/>
      <c r="AF303" s="5"/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/>
      <c r="AA304" s="10"/>
      <c r="AB304" s="10"/>
      <c r="AC304" s="10"/>
      <c r="AD304" s="10"/>
      <c r="AE304" s="10"/>
      <c r="AF304" s="5"/>
      <c r="AN304" s="5"/>
      <c r="AO304" s="5"/>
      <c r="AP304" s="5"/>
      <c r="AQ304" s="5"/>
      <c r="AR304" s="5"/>
      <c r="AS304" s="5"/>
    </row>
  </sheetData>
  <phoneticPr fontId="20" type="noConversion"/>
  <conditionalFormatting sqref="L1:Q3 L198:Q1048576">
    <cfRule type="cellIs" dxfId="300" priority="26" operator="equal">
      <formula>$A$10</formula>
    </cfRule>
    <cfRule type="cellIs" dxfId="299" priority="27" operator="equal">
      <formula>$A$9</formula>
    </cfRule>
    <cfRule type="cellIs" dxfId="298" priority="28" operator="equal">
      <formula>$A$8</formula>
    </cfRule>
    <cfRule type="cellIs" dxfId="297" priority="29" operator="equal">
      <formula>$A$7</formula>
    </cfRule>
    <cfRule type="cellIs" dxfId="296" priority="30" operator="equal">
      <formula>$A$6</formula>
    </cfRule>
    <cfRule type="cellIs" dxfId="295" priority="31" operator="equal">
      <formula>$A$5</formula>
    </cfRule>
    <cfRule type="cellIs" dxfId="294" priority="32" operator="equal">
      <formula>$A$4</formula>
    </cfRule>
  </conditionalFormatting>
  <conditionalFormatting sqref="L4:Q197">
    <cfRule type="cellIs" dxfId="293" priority="12" operator="equal">
      <formula>$A$10</formula>
    </cfRule>
    <cfRule type="cellIs" dxfId="292" priority="13" operator="equal">
      <formula>$A$9</formula>
    </cfRule>
    <cfRule type="cellIs" dxfId="291" priority="14" operator="equal">
      <formula>$A$8</formula>
    </cfRule>
    <cfRule type="cellIs" dxfId="290" priority="15" operator="equal">
      <formula>$A$7</formula>
    </cfRule>
    <cfRule type="cellIs" dxfId="289" priority="16" operator="equal">
      <formula>$A$6</formula>
    </cfRule>
    <cfRule type="cellIs" dxfId="288" priority="17" operator="equal">
      <formula>$A$5</formula>
    </cfRule>
    <cfRule type="cellIs" dxfId="287" priority="18" operator="equal">
      <formula>$A$4</formula>
    </cfRule>
  </conditionalFormatting>
  <conditionalFormatting sqref="AD1">
    <cfRule type="cellIs" dxfId="286" priority="5" operator="equal">
      <formula>$A$10</formula>
    </cfRule>
    <cfRule type="cellIs" dxfId="285" priority="6" operator="equal">
      <formula>$A$9</formula>
    </cfRule>
    <cfRule type="cellIs" dxfId="284" priority="7" operator="equal">
      <formula>$A$8</formula>
    </cfRule>
    <cfRule type="cellIs" dxfId="283" priority="8" operator="equal">
      <formula>$A$7</formula>
    </cfRule>
    <cfRule type="cellIs" dxfId="282" priority="9" operator="equal">
      <formula>$A$6</formula>
    </cfRule>
    <cfRule type="cellIs" dxfId="281" priority="10" operator="equal">
      <formula>$A$5</formula>
    </cfRule>
    <cfRule type="cellIs" dxfId="280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{673A2E02-9C47-43A2-9F19-183A123959AC}</x14:id>
        </ext>
      </extLst>
    </cfRule>
  </conditionalFormatting>
  <conditionalFormatting sqref="Z4:AE103">
    <cfRule type="expression" dxfId="27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A2E02-9C47-43A2-9F19-183A12395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C09F-A362-4C4A-9793-1B31F536BAD3}">
  <sheetPr codeName="工作表8"/>
  <dimension ref="A1:AT304"/>
  <sheetViews>
    <sheetView workbookViewId="0"/>
  </sheetViews>
  <sheetFormatPr defaultColWidth="9" defaultRowHeight="15.6"/>
  <cols>
    <col min="1" max="1" width="10.21875" style="5" bestFit="1" customWidth="1"/>
    <col min="2" max="2" width="17.88671875" style="5" bestFit="1" customWidth="1"/>
    <col min="3" max="8" width="10.21875" style="5" bestFit="1" customWidth="1"/>
    <col min="9" max="9" width="4.6640625" style="5" bestFit="1" customWidth="1"/>
    <col min="10" max="10" width="6.109375" style="5" customWidth="1"/>
    <col min="11" max="11" width="10.21875" style="5" bestFit="1" customWidth="1"/>
    <col min="12" max="17" width="4.6640625" style="5" bestFit="1" customWidth="1"/>
    <col min="18" max="18" width="5.44140625" style="5" customWidth="1"/>
    <col min="19" max="24" width="4.6640625" style="5" bestFit="1" customWidth="1"/>
    <col min="25" max="25" width="4.109375" style="5" customWidth="1"/>
    <col min="26" max="26" width="10.21875" style="5" bestFit="1" customWidth="1"/>
    <col min="27" max="31" width="4.664062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39" t="s">
        <v>5</v>
      </c>
      <c r="B3" s="39" t="s">
        <v>13</v>
      </c>
      <c r="C3" s="39" t="s">
        <v>7</v>
      </c>
      <c r="D3" s="39" t="s">
        <v>8</v>
      </c>
      <c r="E3" s="39" t="s">
        <v>9</v>
      </c>
      <c r="F3" s="39" t="s">
        <v>10</v>
      </c>
      <c r="G3" s="39" t="s">
        <v>11</v>
      </c>
      <c r="H3" s="39" t="s">
        <v>41</v>
      </c>
      <c r="I3" s="39" t="s">
        <v>12</v>
      </c>
      <c r="J3" s="17"/>
      <c r="K3" s="39" t="s">
        <v>14</v>
      </c>
      <c r="L3" s="39" t="s">
        <v>15</v>
      </c>
      <c r="M3" s="39" t="s">
        <v>16</v>
      </c>
      <c r="N3" s="39" t="s">
        <v>17</v>
      </c>
      <c r="O3" s="39" t="s">
        <v>18</v>
      </c>
      <c r="P3" s="39" t="s">
        <v>19</v>
      </c>
      <c r="Q3" s="39" t="s">
        <v>29</v>
      </c>
      <c r="S3" s="39" t="s">
        <v>15</v>
      </c>
      <c r="T3" s="39" t="s">
        <v>16</v>
      </c>
      <c r="U3" s="39" t="s">
        <v>17</v>
      </c>
      <c r="V3" s="39" t="s">
        <v>18</v>
      </c>
      <c r="W3" s="39" t="s">
        <v>19</v>
      </c>
      <c r="X3" s="39" t="s">
        <v>29</v>
      </c>
      <c r="Z3" s="39" t="s">
        <v>7</v>
      </c>
      <c r="AA3" s="39" t="s">
        <v>16</v>
      </c>
      <c r="AB3" s="39" t="s">
        <v>17</v>
      </c>
      <c r="AC3" s="39" t="s">
        <v>18</v>
      </c>
      <c r="AD3" s="39" t="s">
        <v>19</v>
      </c>
      <c r="AE3" s="39" t="s">
        <v>29</v>
      </c>
    </row>
    <row r="4" spans="1:32" s="5" customFormat="1" ht="15.9" customHeight="1">
      <c r="A4" s="31" t="s">
        <v>20</v>
      </c>
      <c r="B4" s="9" t="s">
        <v>21</v>
      </c>
      <c r="C4" s="31">
        <f t="shared" ref="C4:H15" si="0">COUNTIF(L$4:L$304,$A4)</f>
        <v>0</v>
      </c>
      <c r="D4" s="31">
        <f t="shared" si="0"/>
        <v>0</v>
      </c>
      <c r="E4" s="31">
        <f t="shared" si="0"/>
        <v>0</v>
      </c>
      <c r="F4" s="31">
        <f t="shared" si="0"/>
        <v>0</v>
      </c>
      <c r="G4" s="31">
        <f t="shared" si="0"/>
        <v>0</v>
      </c>
      <c r="H4" s="31">
        <f t="shared" si="0"/>
        <v>0</v>
      </c>
      <c r="I4" s="9">
        <v>0</v>
      </c>
      <c r="J4" s="18"/>
      <c r="K4" s="43">
        <v>0</v>
      </c>
      <c r="L4" s="44" t="s">
        <v>26</v>
      </c>
      <c r="M4" s="44" t="s">
        <v>27</v>
      </c>
      <c r="N4" s="44" t="s">
        <v>22</v>
      </c>
      <c r="O4" s="44" t="s">
        <v>26</v>
      </c>
      <c r="P4" s="44" t="s">
        <v>92</v>
      </c>
      <c r="Q4" s="44" t="s">
        <v>22</v>
      </c>
      <c r="S4" s="43" cm="1">
        <f t="array" ref="S4:X304">_xlfn.LET(_xlpm.x, L4:Q304, IF(_xlpm.x="", "", _xlfn.XLOOKUP(_xlpm.x, $A$4:$A$15, $I$4:$I$15)))</f>
        <v>3</v>
      </c>
      <c r="T4" s="43">
        <v>4</v>
      </c>
      <c r="U4" s="43">
        <v>5</v>
      </c>
      <c r="V4" s="43">
        <v>3</v>
      </c>
      <c r="W4" s="43">
        <v>9</v>
      </c>
      <c r="X4" s="43">
        <v>5</v>
      </c>
      <c r="Z4" s="43">
        <v>2</v>
      </c>
      <c r="AA4" s="43">
        <v>2</v>
      </c>
      <c r="AB4" s="43">
        <v>2</v>
      </c>
      <c r="AC4" s="43">
        <v>2</v>
      </c>
      <c r="AD4" s="43">
        <v>2</v>
      </c>
      <c r="AE4" s="43">
        <v>2</v>
      </c>
    </row>
    <row r="5" spans="1:32" s="5" customFormat="1" ht="15.9" customHeight="1">
      <c r="A5" s="10" t="s">
        <v>24</v>
      </c>
      <c r="B5" s="9" t="s">
        <v>25</v>
      </c>
      <c r="C5" s="31">
        <f t="shared" si="0"/>
        <v>0</v>
      </c>
      <c r="D5" s="31">
        <f t="shared" si="0"/>
        <v>0</v>
      </c>
      <c r="E5" s="31">
        <f t="shared" si="0"/>
        <v>0</v>
      </c>
      <c r="F5" s="31">
        <f t="shared" si="0"/>
        <v>0</v>
      </c>
      <c r="G5" s="31">
        <f t="shared" si="0"/>
        <v>0</v>
      </c>
      <c r="H5" s="31">
        <f t="shared" si="0"/>
        <v>0</v>
      </c>
      <c r="I5" s="9">
        <v>1</v>
      </c>
      <c r="J5" s="18"/>
      <c r="K5" s="10">
        <v>1</v>
      </c>
      <c r="L5" s="19" t="s">
        <v>26</v>
      </c>
      <c r="M5" s="19" t="s">
        <v>27</v>
      </c>
      <c r="N5" s="19" t="s">
        <v>22</v>
      </c>
      <c r="O5" s="19" t="s">
        <v>26</v>
      </c>
      <c r="P5" s="19" t="s">
        <v>92</v>
      </c>
      <c r="Q5" s="19" t="s">
        <v>22</v>
      </c>
      <c r="S5" s="10">
        <v>3</v>
      </c>
      <c r="T5" s="10">
        <v>4</v>
      </c>
      <c r="U5" s="10">
        <v>5</v>
      </c>
      <c r="V5" s="10">
        <v>3</v>
      </c>
      <c r="W5" s="10">
        <v>9</v>
      </c>
      <c r="X5" s="10">
        <v>5</v>
      </c>
      <c r="Z5" s="10">
        <v>2</v>
      </c>
      <c r="AA5" s="10">
        <v>2</v>
      </c>
      <c r="AB5" s="10">
        <v>2</v>
      </c>
      <c r="AC5" s="10">
        <v>2</v>
      </c>
      <c r="AD5" s="10">
        <v>2</v>
      </c>
      <c r="AE5" s="10">
        <v>2</v>
      </c>
    </row>
    <row r="6" spans="1:32" s="5" customFormat="1" ht="15.9" customHeight="1">
      <c r="A6" s="10" t="s">
        <v>38</v>
      </c>
      <c r="B6" s="9" t="s">
        <v>39</v>
      </c>
      <c r="C6" s="31">
        <f t="shared" si="0"/>
        <v>0</v>
      </c>
      <c r="D6" s="31">
        <f t="shared" si="0"/>
        <v>0</v>
      </c>
      <c r="E6" s="31">
        <f t="shared" si="0"/>
        <v>0</v>
      </c>
      <c r="F6" s="31">
        <f t="shared" si="0"/>
        <v>0</v>
      </c>
      <c r="G6" s="31">
        <f t="shared" si="0"/>
        <v>0</v>
      </c>
      <c r="H6" s="31">
        <f t="shared" si="0"/>
        <v>0</v>
      </c>
      <c r="I6" s="9">
        <v>2</v>
      </c>
      <c r="J6" s="20"/>
      <c r="K6" s="10">
        <v>2</v>
      </c>
      <c r="L6" s="19" t="s">
        <v>23</v>
      </c>
      <c r="M6" s="19" t="s">
        <v>92</v>
      </c>
      <c r="N6" s="19" t="s">
        <v>93</v>
      </c>
      <c r="O6" s="19" t="s">
        <v>94</v>
      </c>
      <c r="P6" s="19" t="s">
        <v>95</v>
      </c>
      <c r="Q6" s="19" t="s">
        <v>93</v>
      </c>
      <c r="S6" s="10">
        <v>6</v>
      </c>
      <c r="T6" s="10">
        <v>9</v>
      </c>
      <c r="U6" s="10">
        <v>8</v>
      </c>
      <c r="V6" s="10">
        <v>10</v>
      </c>
      <c r="W6" s="10">
        <v>7</v>
      </c>
      <c r="X6" s="10">
        <v>8</v>
      </c>
      <c r="Z6" s="10">
        <v>2</v>
      </c>
      <c r="AA6" s="10">
        <v>2</v>
      </c>
      <c r="AB6" s="10">
        <v>2</v>
      </c>
      <c r="AC6" s="10">
        <v>2</v>
      </c>
      <c r="AD6" s="10">
        <v>2</v>
      </c>
      <c r="AE6" s="10">
        <v>2</v>
      </c>
    </row>
    <row r="7" spans="1:32" s="5" customFormat="1" ht="15.9" customHeight="1">
      <c r="A7" s="10" t="s">
        <v>26</v>
      </c>
      <c r="B7" s="9" t="s">
        <v>26</v>
      </c>
      <c r="C7" s="31">
        <f t="shared" si="0"/>
        <v>14</v>
      </c>
      <c r="D7" s="31">
        <f t="shared" si="0"/>
        <v>2</v>
      </c>
      <c r="E7" s="31">
        <f t="shared" si="0"/>
        <v>2</v>
      </c>
      <c r="F7" s="31">
        <f t="shared" si="0"/>
        <v>16</v>
      </c>
      <c r="G7" s="31">
        <f t="shared" si="0"/>
        <v>10</v>
      </c>
      <c r="H7" s="31">
        <f t="shared" si="0"/>
        <v>0</v>
      </c>
      <c r="I7" s="9">
        <v>3</v>
      </c>
      <c r="K7" s="10">
        <v>3</v>
      </c>
      <c r="L7" s="19" t="s">
        <v>23</v>
      </c>
      <c r="M7" s="19" t="s">
        <v>92</v>
      </c>
      <c r="N7" s="19" t="s">
        <v>93</v>
      </c>
      <c r="O7" s="19" t="s">
        <v>94</v>
      </c>
      <c r="P7" s="19" t="s">
        <v>95</v>
      </c>
      <c r="Q7" s="19" t="s">
        <v>93</v>
      </c>
      <c r="S7" s="10">
        <v>6</v>
      </c>
      <c r="T7" s="10">
        <v>9</v>
      </c>
      <c r="U7" s="10">
        <v>8</v>
      </c>
      <c r="V7" s="10">
        <v>10</v>
      </c>
      <c r="W7" s="10">
        <v>7</v>
      </c>
      <c r="X7" s="10">
        <v>8</v>
      </c>
      <c r="Z7" s="10">
        <v>2</v>
      </c>
      <c r="AA7" s="10">
        <v>2</v>
      </c>
      <c r="AB7" s="10">
        <v>2</v>
      </c>
      <c r="AC7" s="10">
        <v>2</v>
      </c>
      <c r="AD7" s="10">
        <v>2</v>
      </c>
      <c r="AE7" s="10">
        <v>2</v>
      </c>
    </row>
    <row r="8" spans="1:32" s="5" customFormat="1" ht="15.9" customHeight="1">
      <c r="A8" s="10" t="s">
        <v>27</v>
      </c>
      <c r="B8" s="9" t="s">
        <v>27</v>
      </c>
      <c r="C8" s="31">
        <f t="shared" si="0"/>
        <v>2</v>
      </c>
      <c r="D8" s="31">
        <f t="shared" si="0"/>
        <v>22</v>
      </c>
      <c r="E8" s="31">
        <f t="shared" si="0"/>
        <v>0</v>
      </c>
      <c r="F8" s="31">
        <f t="shared" si="0"/>
        <v>4</v>
      </c>
      <c r="G8" s="31">
        <f t="shared" si="0"/>
        <v>8</v>
      </c>
      <c r="H8" s="31">
        <f t="shared" si="0"/>
        <v>0</v>
      </c>
      <c r="I8" s="9">
        <v>4</v>
      </c>
      <c r="K8" s="10">
        <v>4</v>
      </c>
      <c r="L8" s="19" t="s">
        <v>92</v>
      </c>
      <c r="M8" s="19" t="s">
        <v>94</v>
      </c>
      <c r="N8" s="19" t="s">
        <v>96</v>
      </c>
      <c r="O8" s="19" t="s">
        <v>92</v>
      </c>
      <c r="P8" s="19" t="s">
        <v>94</v>
      </c>
      <c r="Q8" s="19" t="s">
        <v>96</v>
      </c>
      <c r="S8" s="10">
        <v>9</v>
      </c>
      <c r="T8" s="10">
        <v>10</v>
      </c>
      <c r="U8" s="10">
        <v>11</v>
      </c>
      <c r="V8" s="10">
        <v>9</v>
      </c>
      <c r="W8" s="10">
        <v>10</v>
      </c>
      <c r="X8" s="10">
        <v>11</v>
      </c>
      <c r="Z8" s="10">
        <v>2</v>
      </c>
      <c r="AA8" s="10">
        <v>2</v>
      </c>
      <c r="AB8" s="10">
        <v>2</v>
      </c>
      <c r="AC8" s="10">
        <v>2</v>
      </c>
      <c r="AD8" s="10">
        <v>2</v>
      </c>
      <c r="AE8" s="10">
        <v>2</v>
      </c>
    </row>
    <row r="9" spans="1:32" s="5" customFormat="1" ht="15.9" customHeight="1">
      <c r="A9" s="10" t="s">
        <v>22</v>
      </c>
      <c r="B9" s="9" t="s">
        <v>22</v>
      </c>
      <c r="C9" s="31">
        <f t="shared" si="0"/>
        <v>0</v>
      </c>
      <c r="D9" s="31">
        <f t="shared" si="0"/>
        <v>0</v>
      </c>
      <c r="E9" s="31">
        <f t="shared" si="0"/>
        <v>24</v>
      </c>
      <c r="F9" s="31">
        <f t="shared" si="0"/>
        <v>0</v>
      </c>
      <c r="G9" s="31">
        <f t="shared" si="0"/>
        <v>0</v>
      </c>
      <c r="H9" s="31">
        <f t="shared" si="0"/>
        <v>30</v>
      </c>
      <c r="I9" s="9">
        <v>5</v>
      </c>
      <c r="K9" s="10">
        <v>5</v>
      </c>
      <c r="L9" s="19" t="s">
        <v>92</v>
      </c>
      <c r="M9" s="19" t="s">
        <v>94</v>
      </c>
      <c r="N9" s="19" t="s">
        <v>96</v>
      </c>
      <c r="O9" s="19" t="s">
        <v>92</v>
      </c>
      <c r="P9" s="19" t="s">
        <v>94</v>
      </c>
      <c r="Q9" s="19" t="s">
        <v>96</v>
      </c>
      <c r="S9" s="10">
        <v>9</v>
      </c>
      <c r="T9" s="10">
        <v>10</v>
      </c>
      <c r="U9" s="10">
        <v>11</v>
      </c>
      <c r="V9" s="10">
        <v>9</v>
      </c>
      <c r="W9" s="10">
        <v>10</v>
      </c>
      <c r="X9" s="10">
        <v>11</v>
      </c>
      <c r="Z9" s="10">
        <v>2</v>
      </c>
      <c r="AA9" s="10">
        <v>2</v>
      </c>
      <c r="AB9" s="10">
        <v>2</v>
      </c>
      <c r="AC9" s="10">
        <v>2</v>
      </c>
      <c r="AD9" s="10">
        <v>2</v>
      </c>
      <c r="AE9" s="10">
        <v>2</v>
      </c>
    </row>
    <row r="10" spans="1:32" s="5" customFormat="1" ht="15.9" customHeight="1">
      <c r="A10" s="10" t="s">
        <v>23</v>
      </c>
      <c r="B10" s="9" t="s">
        <v>23</v>
      </c>
      <c r="C10" s="31">
        <f t="shared" si="0"/>
        <v>22</v>
      </c>
      <c r="D10" s="31">
        <f t="shared" si="0"/>
        <v>0</v>
      </c>
      <c r="E10" s="31">
        <f t="shared" si="0"/>
        <v>2</v>
      </c>
      <c r="F10" s="31">
        <f t="shared" si="0"/>
        <v>8</v>
      </c>
      <c r="G10" s="31">
        <f t="shared" si="0"/>
        <v>0</v>
      </c>
      <c r="H10" s="31">
        <f t="shared" si="0"/>
        <v>0</v>
      </c>
      <c r="I10" s="9">
        <v>6</v>
      </c>
      <c r="K10" s="10">
        <v>6</v>
      </c>
      <c r="L10" s="19" t="s">
        <v>23</v>
      </c>
      <c r="M10" s="19" t="s">
        <v>95</v>
      </c>
      <c r="N10" s="19" t="s">
        <v>22</v>
      </c>
      <c r="O10" s="19" t="s">
        <v>96</v>
      </c>
      <c r="P10" s="19" t="s">
        <v>96</v>
      </c>
      <c r="Q10" s="19" t="s">
        <v>22</v>
      </c>
      <c r="S10" s="10">
        <v>6</v>
      </c>
      <c r="T10" s="10">
        <v>7</v>
      </c>
      <c r="U10" s="10">
        <v>5</v>
      </c>
      <c r="V10" s="10">
        <v>11</v>
      </c>
      <c r="W10" s="10">
        <v>11</v>
      </c>
      <c r="X10" s="10">
        <v>5</v>
      </c>
      <c r="Z10" s="10">
        <v>2</v>
      </c>
      <c r="AA10" s="10">
        <v>2</v>
      </c>
      <c r="AB10" s="10">
        <v>2</v>
      </c>
      <c r="AC10" s="10">
        <v>2</v>
      </c>
      <c r="AD10" s="10">
        <v>2</v>
      </c>
      <c r="AE10" s="10">
        <v>2</v>
      </c>
    </row>
    <row r="11" spans="1:32" s="5" customFormat="1" ht="15.9" customHeight="1">
      <c r="A11" s="10" t="s">
        <v>30</v>
      </c>
      <c r="B11" s="10" t="s">
        <v>30</v>
      </c>
      <c r="C11" s="31">
        <f t="shared" si="0"/>
        <v>6</v>
      </c>
      <c r="D11" s="31">
        <f t="shared" si="0"/>
        <v>34</v>
      </c>
      <c r="E11" s="31">
        <f t="shared" si="0"/>
        <v>4</v>
      </c>
      <c r="F11" s="31">
        <f t="shared" si="0"/>
        <v>0</v>
      </c>
      <c r="G11" s="31">
        <f t="shared" si="0"/>
        <v>34</v>
      </c>
      <c r="H11" s="31">
        <f t="shared" si="0"/>
        <v>0</v>
      </c>
      <c r="I11" s="9">
        <v>7</v>
      </c>
      <c r="K11" s="10">
        <v>7</v>
      </c>
      <c r="L11" s="19" t="s">
        <v>23</v>
      </c>
      <c r="M11" s="19" t="s">
        <v>95</v>
      </c>
      <c r="N11" s="19" t="s">
        <v>22</v>
      </c>
      <c r="O11" s="19" t="s">
        <v>96</v>
      </c>
      <c r="P11" s="19" t="s">
        <v>96</v>
      </c>
      <c r="Q11" s="19" t="s">
        <v>22</v>
      </c>
      <c r="S11" s="10">
        <v>6</v>
      </c>
      <c r="T11" s="10">
        <v>7</v>
      </c>
      <c r="U11" s="10">
        <v>5</v>
      </c>
      <c r="V11" s="10">
        <v>11</v>
      </c>
      <c r="W11" s="10">
        <v>11</v>
      </c>
      <c r="X11" s="10">
        <v>5</v>
      </c>
      <c r="Z11" s="10">
        <v>2</v>
      </c>
      <c r="AA11" s="10">
        <v>2</v>
      </c>
      <c r="AB11" s="10">
        <v>2</v>
      </c>
      <c r="AC11" s="10">
        <v>2</v>
      </c>
      <c r="AD11" s="10">
        <v>2</v>
      </c>
      <c r="AE11" s="10">
        <v>2</v>
      </c>
    </row>
    <row r="12" spans="1:32" s="5" customFormat="1" ht="15.9" customHeight="1">
      <c r="A12" s="10" t="s">
        <v>31</v>
      </c>
      <c r="B12" s="10" t="s">
        <v>31</v>
      </c>
      <c r="C12" s="31">
        <f t="shared" si="0"/>
        <v>8</v>
      </c>
      <c r="D12" s="31">
        <f t="shared" si="0"/>
        <v>2</v>
      </c>
      <c r="E12" s="31">
        <f t="shared" si="0"/>
        <v>30</v>
      </c>
      <c r="F12" s="31">
        <f t="shared" si="0"/>
        <v>0</v>
      </c>
      <c r="G12" s="31">
        <f t="shared" si="0"/>
        <v>6</v>
      </c>
      <c r="H12" s="31">
        <f t="shared" si="0"/>
        <v>30</v>
      </c>
      <c r="I12" s="9">
        <v>8</v>
      </c>
      <c r="K12" s="10">
        <v>8</v>
      </c>
      <c r="L12" s="19" t="s">
        <v>93</v>
      </c>
      <c r="M12" s="19" t="s">
        <v>92</v>
      </c>
      <c r="N12" s="19" t="s">
        <v>93</v>
      </c>
      <c r="O12" s="19" t="s">
        <v>92</v>
      </c>
      <c r="P12" s="19" t="s">
        <v>94</v>
      </c>
      <c r="Q12" s="19" t="s">
        <v>93</v>
      </c>
      <c r="S12" s="10">
        <v>8</v>
      </c>
      <c r="T12" s="10">
        <v>9</v>
      </c>
      <c r="U12" s="10">
        <v>8</v>
      </c>
      <c r="V12" s="10">
        <v>9</v>
      </c>
      <c r="W12" s="10">
        <v>10</v>
      </c>
      <c r="X12" s="10">
        <v>8</v>
      </c>
      <c r="Z12" s="10">
        <v>2</v>
      </c>
      <c r="AA12" s="10">
        <v>2</v>
      </c>
      <c r="AB12" s="10">
        <v>2</v>
      </c>
      <c r="AC12" s="10">
        <v>2</v>
      </c>
      <c r="AD12" s="10">
        <v>2</v>
      </c>
      <c r="AE12" s="10">
        <v>2</v>
      </c>
    </row>
    <row r="13" spans="1:32" s="5" customFormat="1" ht="15.9" customHeight="1">
      <c r="A13" s="10" t="s">
        <v>32</v>
      </c>
      <c r="B13" s="10" t="s">
        <v>32</v>
      </c>
      <c r="C13" s="31">
        <f t="shared" si="0"/>
        <v>24</v>
      </c>
      <c r="D13" s="31">
        <f t="shared" si="0"/>
        <v>14</v>
      </c>
      <c r="E13" s="31">
        <f t="shared" si="0"/>
        <v>6</v>
      </c>
      <c r="F13" s="31">
        <f t="shared" si="0"/>
        <v>32</v>
      </c>
      <c r="G13" s="31">
        <f t="shared" si="0"/>
        <v>10</v>
      </c>
      <c r="H13" s="31">
        <f t="shared" si="0"/>
        <v>2</v>
      </c>
      <c r="I13" s="9">
        <v>9</v>
      </c>
      <c r="K13" s="10">
        <v>9</v>
      </c>
      <c r="L13" s="19" t="s">
        <v>93</v>
      </c>
      <c r="M13" s="19" t="s">
        <v>92</v>
      </c>
      <c r="N13" s="19" t="s">
        <v>93</v>
      </c>
      <c r="O13" s="19" t="s">
        <v>92</v>
      </c>
      <c r="P13" s="19" t="s">
        <v>94</v>
      </c>
      <c r="Q13" s="19" t="s">
        <v>93</v>
      </c>
      <c r="S13" s="10">
        <v>8</v>
      </c>
      <c r="T13" s="10">
        <v>9</v>
      </c>
      <c r="U13" s="10">
        <v>8</v>
      </c>
      <c r="V13" s="10">
        <v>9</v>
      </c>
      <c r="W13" s="10">
        <v>10</v>
      </c>
      <c r="X13" s="10">
        <v>8</v>
      </c>
      <c r="Z13" s="10">
        <v>2</v>
      </c>
      <c r="AA13" s="10">
        <v>2</v>
      </c>
      <c r="AB13" s="10">
        <v>2</v>
      </c>
      <c r="AC13" s="10">
        <v>2</v>
      </c>
      <c r="AD13" s="10">
        <v>2</v>
      </c>
      <c r="AE13" s="10">
        <v>2</v>
      </c>
    </row>
    <row r="14" spans="1:32" s="5" customFormat="1" ht="15.9" customHeight="1">
      <c r="A14" s="10" t="s">
        <v>33</v>
      </c>
      <c r="B14" s="10" t="s">
        <v>33</v>
      </c>
      <c r="C14" s="31">
        <f t="shared" si="0"/>
        <v>16</v>
      </c>
      <c r="D14" s="31">
        <f t="shared" si="0"/>
        <v>28</v>
      </c>
      <c r="E14" s="31">
        <f t="shared" si="0"/>
        <v>6</v>
      </c>
      <c r="F14" s="31">
        <f t="shared" si="0"/>
        <v>22</v>
      </c>
      <c r="G14" s="31">
        <f t="shared" si="0"/>
        <v>32</v>
      </c>
      <c r="H14" s="31">
        <f t="shared" si="0"/>
        <v>2</v>
      </c>
      <c r="I14" s="9">
        <v>10</v>
      </c>
      <c r="K14" s="10">
        <v>10</v>
      </c>
      <c r="L14" s="19" t="s">
        <v>96</v>
      </c>
      <c r="M14" s="19" t="s">
        <v>94</v>
      </c>
      <c r="N14" s="19" t="s">
        <v>96</v>
      </c>
      <c r="O14" s="19" t="s">
        <v>96</v>
      </c>
      <c r="P14" s="19" t="s">
        <v>26</v>
      </c>
      <c r="Q14" s="19" t="s">
        <v>96</v>
      </c>
      <c r="S14" s="10">
        <v>11</v>
      </c>
      <c r="T14" s="10">
        <v>10</v>
      </c>
      <c r="U14" s="10">
        <v>11</v>
      </c>
      <c r="V14" s="10">
        <v>11</v>
      </c>
      <c r="W14" s="10">
        <v>3</v>
      </c>
      <c r="X14" s="10">
        <v>11</v>
      </c>
      <c r="Z14" s="10">
        <v>2</v>
      </c>
      <c r="AA14" s="10">
        <v>2</v>
      </c>
      <c r="AB14" s="10">
        <v>2</v>
      </c>
      <c r="AC14" s="10">
        <v>2</v>
      </c>
      <c r="AD14" s="10">
        <v>2</v>
      </c>
      <c r="AE14" s="10">
        <v>2</v>
      </c>
    </row>
    <row r="15" spans="1:32" s="5" customFormat="1" ht="15.9" customHeight="1">
      <c r="A15" s="10" t="s">
        <v>34</v>
      </c>
      <c r="B15" s="10" t="s">
        <v>34</v>
      </c>
      <c r="C15" s="31">
        <f>COUNTIF(L$4:L$304,$A15)</f>
        <v>12</v>
      </c>
      <c r="D15" s="31">
        <f t="shared" si="0"/>
        <v>2</v>
      </c>
      <c r="E15" s="31">
        <f t="shared" si="0"/>
        <v>30</v>
      </c>
      <c r="F15" s="31">
        <f t="shared" si="0"/>
        <v>22</v>
      </c>
      <c r="G15" s="31">
        <f t="shared" si="0"/>
        <v>4</v>
      </c>
      <c r="H15" s="31">
        <f t="shared" si="0"/>
        <v>40</v>
      </c>
      <c r="I15" s="9">
        <v>11</v>
      </c>
      <c r="K15" s="10">
        <v>11</v>
      </c>
      <c r="L15" s="19" t="s">
        <v>96</v>
      </c>
      <c r="M15" s="19" t="s">
        <v>94</v>
      </c>
      <c r="N15" s="19" t="s">
        <v>96</v>
      </c>
      <c r="O15" s="19" t="s">
        <v>96</v>
      </c>
      <c r="P15" s="19" t="s">
        <v>26</v>
      </c>
      <c r="Q15" s="19" t="s">
        <v>96</v>
      </c>
      <c r="S15" s="10">
        <v>11</v>
      </c>
      <c r="T15" s="10">
        <v>10</v>
      </c>
      <c r="U15" s="10">
        <v>11</v>
      </c>
      <c r="V15" s="10">
        <v>11</v>
      </c>
      <c r="W15" s="10">
        <v>3</v>
      </c>
      <c r="X15" s="10">
        <v>11</v>
      </c>
      <c r="Z15" s="10">
        <v>2</v>
      </c>
      <c r="AA15" s="10">
        <v>2</v>
      </c>
      <c r="AB15" s="10">
        <v>2</v>
      </c>
      <c r="AC15" s="10">
        <v>2</v>
      </c>
      <c r="AD15" s="10">
        <v>2</v>
      </c>
      <c r="AE15" s="10">
        <v>2</v>
      </c>
    </row>
    <row r="16" spans="1:32" s="5" customFormat="1" ht="15.9" customHeight="1">
      <c r="B16" s="15"/>
      <c r="C16" s="14">
        <f t="shared" ref="C16:H16" si="1">SUM(C4:C15)</f>
        <v>104</v>
      </c>
      <c r="D16" s="14">
        <f t="shared" si="1"/>
        <v>104</v>
      </c>
      <c r="E16" s="14">
        <f t="shared" si="1"/>
        <v>104</v>
      </c>
      <c r="F16" s="14">
        <f t="shared" si="1"/>
        <v>104</v>
      </c>
      <c r="G16" s="14">
        <f t="shared" si="1"/>
        <v>104</v>
      </c>
      <c r="H16" s="14">
        <f t="shared" si="1"/>
        <v>104</v>
      </c>
      <c r="I16" s="14"/>
      <c r="K16" s="10">
        <v>12</v>
      </c>
      <c r="L16" s="19" t="s">
        <v>23</v>
      </c>
      <c r="M16" s="19" t="s">
        <v>95</v>
      </c>
      <c r="N16" s="19" t="s">
        <v>22</v>
      </c>
      <c r="O16" s="19" t="s">
        <v>94</v>
      </c>
      <c r="P16" s="19" t="s">
        <v>95</v>
      </c>
      <c r="Q16" s="19" t="s">
        <v>22</v>
      </c>
      <c r="S16" s="10">
        <v>6</v>
      </c>
      <c r="T16" s="10">
        <v>7</v>
      </c>
      <c r="U16" s="10">
        <v>5</v>
      </c>
      <c r="V16" s="10">
        <v>10</v>
      </c>
      <c r="W16" s="10">
        <v>7</v>
      </c>
      <c r="X16" s="10">
        <v>5</v>
      </c>
      <c r="Z16" s="10">
        <v>2</v>
      </c>
      <c r="AA16" s="10">
        <v>2</v>
      </c>
      <c r="AB16" s="10">
        <v>2</v>
      </c>
      <c r="AC16" s="10">
        <v>2</v>
      </c>
      <c r="AD16" s="10">
        <v>2</v>
      </c>
      <c r="AE16" s="10">
        <v>2</v>
      </c>
    </row>
    <row r="17" spans="1:46" ht="15.9" customHeight="1">
      <c r="B17" s="15"/>
      <c r="C17" s="15"/>
      <c r="D17" s="15"/>
      <c r="E17" s="15"/>
      <c r="F17" s="15"/>
      <c r="G17" s="15"/>
      <c r="H17" s="15"/>
      <c r="I17" s="14"/>
      <c r="K17" s="10">
        <v>13</v>
      </c>
      <c r="L17" s="19" t="s">
        <v>23</v>
      </c>
      <c r="M17" s="19" t="s">
        <v>95</v>
      </c>
      <c r="N17" s="19" t="s">
        <v>22</v>
      </c>
      <c r="O17" s="19" t="s">
        <v>94</v>
      </c>
      <c r="P17" s="19" t="s">
        <v>95</v>
      </c>
      <c r="Q17" s="19" t="s">
        <v>22</v>
      </c>
      <c r="S17" s="10">
        <v>6</v>
      </c>
      <c r="T17" s="10">
        <v>7</v>
      </c>
      <c r="U17" s="10">
        <v>5</v>
      </c>
      <c r="V17" s="10">
        <v>10</v>
      </c>
      <c r="W17" s="10">
        <v>7</v>
      </c>
      <c r="X17" s="10">
        <v>5</v>
      </c>
      <c r="Z17" s="10">
        <v>2</v>
      </c>
      <c r="AA17" s="10">
        <v>2</v>
      </c>
      <c r="AB17" s="10">
        <v>2</v>
      </c>
      <c r="AC17" s="10">
        <v>2</v>
      </c>
      <c r="AD17" s="10">
        <v>2</v>
      </c>
      <c r="AE17" s="10">
        <v>2</v>
      </c>
      <c r="AO17" s="5"/>
      <c r="AP17" s="5"/>
      <c r="AQ17" s="5"/>
      <c r="AR17" s="5"/>
      <c r="AS17" s="5"/>
      <c r="AT17" s="5"/>
    </row>
    <row r="18" spans="1:46" ht="15.9" customHeight="1">
      <c r="A18" s="39" t="s">
        <v>5</v>
      </c>
      <c r="B18" s="39" t="s">
        <v>13</v>
      </c>
      <c r="C18" s="39" t="s">
        <v>7</v>
      </c>
      <c r="D18" s="39" t="s">
        <v>8</v>
      </c>
      <c r="E18" s="39" t="s">
        <v>9</v>
      </c>
      <c r="F18" s="39" t="s">
        <v>10</v>
      </c>
      <c r="G18" s="39" t="s">
        <v>11</v>
      </c>
      <c r="H18" s="39" t="s">
        <v>41</v>
      </c>
      <c r="I18" s="14"/>
      <c r="K18" s="31">
        <v>14</v>
      </c>
      <c r="L18" s="19" t="s">
        <v>95</v>
      </c>
      <c r="M18" s="19" t="s">
        <v>92</v>
      </c>
      <c r="N18" s="19" t="s">
        <v>93</v>
      </c>
      <c r="O18" s="19" t="s">
        <v>96</v>
      </c>
      <c r="P18" s="19" t="s">
        <v>92</v>
      </c>
      <c r="Q18" s="19" t="s">
        <v>93</v>
      </c>
      <c r="S18" s="10">
        <v>7</v>
      </c>
      <c r="T18" s="10">
        <v>9</v>
      </c>
      <c r="U18" s="10">
        <v>8</v>
      </c>
      <c r="V18" s="10">
        <v>11</v>
      </c>
      <c r="W18" s="10">
        <v>9</v>
      </c>
      <c r="X18" s="10">
        <v>8</v>
      </c>
      <c r="Z18" s="10">
        <v>2</v>
      </c>
      <c r="AA18" s="10">
        <v>2</v>
      </c>
      <c r="AB18" s="10">
        <v>2</v>
      </c>
      <c r="AC18" s="10">
        <v>2</v>
      </c>
      <c r="AD18" s="10">
        <v>2</v>
      </c>
      <c r="AE18" s="10">
        <v>2</v>
      </c>
      <c r="AO18" s="5"/>
      <c r="AP18" s="5"/>
      <c r="AQ18" s="5"/>
      <c r="AR18" s="5"/>
      <c r="AS18" s="5"/>
      <c r="AT18" s="5"/>
    </row>
    <row r="19" spans="1:46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K19" s="10">
        <v>15</v>
      </c>
      <c r="L19" s="19" t="s">
        <v>95</v>
      </c>
      <c r="M19" s="19" t="s">
        <v>92</v>
      </c>
      <c r="N19" s="19" t="s">
        <v>93</v>
      </c>
      <c r="O19" s="19" t="s">
        <v>96</v>
      </c>
      <c r="P19" s="19" t="s">
        <v>92</v>
      </c>
      <c r="Q19" s="19" t="s">
        <v>93</v>
      </c>
      <c r="S19" s="10">
        <v>7</v>
      </c>
      <c r="T19" s="10">
        <v>9</v>
      </c>
      <c r="U19" s="10">
        <v>8</v>
      </c>
      <c r="V19" s="10">
        <v>11</v>
      </c>
      <c r="W19" s="10">
        <v>9</v>
      </c>
      <c r="X19" s="10">
        <v>8</v>
      </c>
      <c r="Z19" s="10">
        <v>2</v>
      </c>
      <c r="AA19" s="10">
        <v>2</v>
      </c>
      <c r="AB19" s="10">
        <v>2</v>
      </c>
      <c r="AC19" s="10">
        <v>2</v>
      </c>
      <c r="AD19" s="10">
        <v>2</v>
      </c>
      <c r="AE19" s="10">
        <v>2</v>
      </c>
      <c r="AO19" s="5"/>
      <c r="AP19" s="5"/>
      <c r="AQ19" s="5"/>
      <c r="AR19" s="5"/>
      <c r="AS19" s="5"/>
      <c r="AT19" s="5"/>
    </row>
    <row r="20" spans="1:46" ht="15.9" customHeight="1">
      <c r="A20" s="10" t="s">
        <v>24</v>
      </c>
      <c r="B20" s="9" t="s">
        <v>25</v>
      </c>
      <c r="C20" s="42">
        <f t="shared" ref="C20:H30" si="3">C5/C$16</f>
        <v>0</v>
      </c>
      <c r="D20" s="42">
        <f t="shared" si="3"/>
        <v>0</v>
      </c>
      <c r="E20" s="42">
        <f t="shared" si="3"/>
        <v>0</v>
      </c>
      <c r="F20" s="42">
        <f t="shared" si="3"/>
        <v>0</v>
      </c>
      <c r="G20" s="42">
        <f t="shared" si="3"/>
        <v>0</v>
      </c>
      <c r="H20" s="42">
        <f t="shared" si="3"/>
        <v>0</v>
      </c>
      <c r="I20" s="21"/>
      <c r="K20" s="10">
        <v>16</v>
      </c>
      <c r="L20" s="19" t="s">
        <v>26</v>
      </c>
      <c r="M20" s="19" t="s">
        <v>94</v>
      </c>
      <c r="N20" s="19" t="s">
        <v>92</v>
      </c>
      <c r="O20" s="19" t="s">
        <v>94</v>
      </c>
      <c r="P20" s="19" t="s">
        <v>94</v>
      </c>
      <c r="Q20" s="19" t="s">
        <v>96</v>
      </c>
      <c r="S20" s="10">
        <v>3</v>
      </c>
      <c r="T20" s="10">
        <v>10</v>
      </c>
      <c r="U20" s="10">
        <v>9</v>
      </c>
      <c r="V20" s="10">
        <v>10</v>
      </c>
      <c r="W20" s="10">
        <v>10</v>
      </c>
      <c r="X20" s="10">
        <v>11</v>
      </c>
      <c r="Z20" s="10">
        <v>2</v>
      </c>
      <c r="AA20" s="10">
        <v>2</v>
      </c>
      <c r="AB20" s="10">
        <v>2</v>
      </c>
      <c r="AC20" s="10">
        <v>2</v>
      </c>
      <c r="AD20" s="10">
        <v>2</v>
      </c>
      <c r="AE20" s="10">
        <v>2</v>
      </c>
      <c r="AO20" s="5"/>
      <c r="AP20" s="5"/>
      <c r="AQ20" s="5"/>
      <c r="AR20" s="5"/>
      <c r="AS20" s="5"/>
      <c r="AT20" s="5"/>
    </row>
    <row r="21" spans="1:46" ht="15.9" customHeight="1">
      <c r="A21" s="10" t="s">
        <v>38</v>
      </c>
      <c r="B21" s="9" t="s">
        <v>39</v>
      </c>
      <c r="C21" s="42">
        <f t="shared" si="3"/>
        <v>0</v>
      </c>
      <c r="D21" s="42">
        <f t="shared" si="3"/>
        <v>0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21"/>
      <c r="K21" s="10">
        <v>17</v>
      </c>
      <c r="L21" s="19" t="s">
        <v>26</v>
      </c>
      <c r="M21" s="19" t="s">
        <v>94</v>
      </c>
      <c r="N21" s="19" t="s">
        <v>92</v>
      </c>
      <c r="O21" s="19" t="s">
        <v>94</v>
      </c>
      <c r="P21" s="19" t="s">
        <v>94</v>
      </c>
      <c r="Q21" s="19" t="s">
        <v>96</v>
      </c>
      <c r="S21" s="10">
        <v>3</v>
      </c>
      <c r="T21" s="10">
        <v>10</v>
      </c>
      <c r="U21" s="10">
        <v>9</v>
      </c>
      <c r="V21" s="10">
        <v>10</v>
      </c>
      <c r="W21" s="10">
        <v>10</v>
      </c>
      <c r="X21" s="10">
        <v>11</v>
      </c>
      <c r="Z21" s="10">
        <v>2</v>
      </c>
      <c r="AA21" s="10">
        <v>2</v>
      </c>
      <c r="AB21" s="10">
        <v>2</v>
      </c>
      <c r="AC21" s="10">
        <v>2</v>
      </c>
      <c r="AD21" s="10">
        <v>2</v>
      </c>
      <c r="AE21" s="10">
        <v>2</v>
      </c>
      <c r="AO21" s="5"/>
      <c r="AP21" s="5"/>
      <c r="AQ21" s="5"/>
      <c r="AR21" s="5"/>
      <c r="AS21" s="5"/>
      <c r="AT21" s="5"/>
    </row>
    <row r="22" spans="1:46" ht="15.9" customHeight="1">
      <c r="A22" s="10" t="s">
        <v>26</v>
      </c>
      <c r="B22" s="9" t="s">
        <v>26</v>
      </c>
      <c r="C22" s="42">
        <f t="shared" si="3"/>
        <v>0.13461538461538461</v>
      </c>
      <c r="D22" s="42">
        <f t="shared" si="3"/>
        <v>1.9230769230769232E-2</v>
      </c>
      <c r="E22" s="42">
        <f t="shared" si="3"/>
        <v>1.9230769230769232E-2</v>
      </c>
      <c r="F22" s="42">
        <f t="shared" si="3"/>
        <v>0.15384615384615385</v>
      </c>
      <c r="G22" s="42">
        <f t="shared" si="3"/>
        <v>9.6153846153846159E-2</v>
      </c>
      <c r="H22" s="42">
        <f t="shared" si="3"/>
        <v>0</v>
      </c>
      <c r="I22" s="12"/>
      <c r="K22" s="10">
        <v>18</v>
      </c>
      <c r="L22" s="19" t="s">
        <v>93</v>
      </c>
      <c r="M22" s="19" t="s">
        <v>92</v>
      </c>
      <c r="N22" s="19" t="s">
        <v>22</v>
      </c>
      <c r="O22" s="19" t="s">
        <v>96</v>
      </c>
      <c r="P22" s="19" t="s">
        <v>92</v>
      </c>
      <c r="Q22" s="19" t="s">
        <v>22</v>
      </c>
      <c r="S22" s="10">
        <v>8</v>
      </c>
      <c r="T22" s="10">
        <v>9</v>
      </c>
      <c r="U22" s="10">
        <v>5</v>
      </c>
      <c r="V22" s="10">
        <v>11</v>
      </c>
      <c r="W22" s="10">
        <v>9</v>
      </c>
      <c r="X22" s="10">
        <v>5</v>
      </c>
      <c r="Z22" s="10">
        <v>2</v>
      </c>
      <c r="AA22" s="10">
        <v>2</v>
      </c>
      <c r="AB22" s="10">
        <v>2</v>
      </c>
      <c r="AC22" s="10">
        <v>2</v>
      </c>
      <c r="AD22" s="10">
        <v>2</v>
      </c>
      <c r="AE22" s="10">
        <v>2</v>
      </c>
      <c r="AO22" s="5"/>
      <c r="AP22" s="5"/>
      <c r="AQ22" s="5"/>
      <c r="AR22" s="5"/>
      <c r="AS22" s="5"/>
      <c r="AT22" s="5"/>
    </row>
    <row r="23" spans="1:46" ht="15.9" customHeight="1">
      <c r="A23" s="10" t="s">
        <v>27</v>
      </c>
      <c r="B23" s="9" t="s">
        <v>27</v>
      </c>
      <c r="C23" s="42">
        <f t="shared" si="3"/>
        <v>1.9230769230769232E-2</v>
      </c>
      <c r="D23" s="42">
        <f t="shared" si="3"/>
        <v>0.21153846153846154</v>
      </c>
      <c r="E23" s="42">
        <f t="shared" si="3"/>
        <v>0</v>
      </c>
      <c r="F23" s="42">
        <f t="shared" si="3"/>
        <v>3.8461538461538464E-2</v>
      </c>
      <c r="G23" s="42">
        <f t="shared" si="3"/>
        <v>7.6923076923076927E-2</v>
      </c>
      <c r="H23" s="42">
        <f t="shared" si="3"/>
        <v>0</v>
      </c>
      <c r="I23" s="12"/>
      <c r="K23" s="10">
        <v>19</v>
      </c>
      <c r="L23" s="19" t="s">
        <v>93</v>
      </c>
      <c r="M23" s="19" t="s">
        <v>92</v>
      </c>
      <c r="N23" s="19" t="s">
        <v>22</v>
      </c>
      <c r="O23" s="19" t="s">
        <v>96</v>
      </c>
      <c r="P23" s="19" t="s">
        <v>92</v>
      </c>
      <c r="Q23" s="19" t="s">
        <v>22</v>
      </c>
      <c r="S23" s="10">
        <v>8</v>
      </c>
      <c r="T23" s="10">
        <v>9</v>
      </c>
      <c r="U23" s="10">
        <v>5</v>
      </c>
      <c r="V23" s="10">
        <v>11</v>
      </c>
      <c r="W23" s="10">
        <v>9</v>
      </c>
      <c r="X23" s="10">
        <v>5</v>
      </c>
      <c r="Z23" s="10">
        <v>2</v>
      </c>
      <c r="AA23" s="10">
        <v>2</v>
      </c>
      <c r="AB23" s="10">
        <v>2</v>
      </c>
      <c r="AC23" s="10">
        <v>2</v>
      </c>
      <c r="AD23" s="10">
        <v>2</v>
      </c>
      <c r="AE23" s="10">
        <v>2</v>
      </c>
      <c r="AO23" s="5"/>
      <c r="AP23" s="5"/>
      <c r="AQ23" s="5"/>
      <c r="AR23" s="5"/>
      <c r="AS23" s="5"/>
      <c r="AT23" s="5"/>
    </row>
    <row r="24" spans="1:46" ht="15.9" customHeight="1">
      <c r="A24" s="10" t="s">
        <v>22</v>
      </c>
      <c r="B24" s="9" t="s">
        <v>22</v>
      </c>
      <c r="C24" s="42">
        <f t="shared" si="3"/>
        <v>0</v>
      </c>
      <c r="D24" s="42">
        <f t="shared" si="3"/>
        <v>0</v>
      </c>
      <c r="E24" s="42">
        <f t="shared" si="3"/>
        <v>0.23076923076923078</v>
      </c>
      <c r="F24" s="42">
        <f t="shared" si="3"/>
        <v>0</v>
      </c>
      <c r="G24" s="42">
        <f t="shared" si="3"/>
        <v>0</v>
      </c>
      <c r="H24" s="42">
        <f t="shared" si="3"/>
        <v>0.28846153846153844</v>
      </c>
      <c r="I24" s="12"/>
      <c r="K24" s="10">
        <v>20</v>
      </c>
      <c r="L24" s="19" t="s">
        <v>26</v>
      </c>
      <c r="M24" s="19" t="s">
        <v>95</v>
      </c>
      <c r="N24" s="19" t="s">
        <v>96</v>
      </c>
      <c r="O24" s="19" t="s">
        <v>26</v>
      </c>
      <c r="P24" s="19" t="s">
        <v>95</v>
      </c>
      <c r="Q24" s="19" t="s">
        <v>96</v>
      </c>
      <c r="S24" s="10">
        <v>3</v>
      </c>
      <c r="T24" s="10">
        <v>7</v>
      </c>
      <c r="U24" s="10">
        <v>11</v>
      </c>
      <c r="V24" s="10">
        <v>3</v>
      </c>
      <c r="W24" s="10">
        <v>7</v>
      </c>
      <c r="X24" s="10">
        <v>11</v>
      </c>
      <c r="Z24" s="10">
        <v>2</v>
      </c>
      <c r="AA24" s="10">
        <v>2</v>
      </c>
      <c r="AB24" s="10">
        <v>2</v>
      </c>
      <c r="AC24" s="10">
        <v>2</v>
      </c>
      <c r="AD24" s="10">
        <v>2</v>
      </c>
      <c r="AE24" s="10">
        <v>2</v>
      </c>
      <c r="AO24" s="5"/>
      <c r="AP24" s="5"/>
      <c r="AQ24" s="5"/>
      <c r="AR24" s="5"/>
      <c r="AS24" s="5"/>
      <c r="AT24" s="5"/>
    </row>
    <row r="25" spans="1:46" ht="16.5" customHeight="1">
      <c r="A25" s="10" t="s">
        <v>23</v>
      </c>
      <c r="B25" s="9" t="s">
        <v>23</v>
      </c>
      <c r="C25" s="42">
        <f t="shared" si="3"/>
        <v>0.21153846153846154</v>
      </c>
      <c r="D25" s="42">
        <f t="shared" si="3"/>
        <v>0</v>
      </c>
      <c r="E25" s="42">
        <f t="shared" si="3"/>
        <v>1.9230769230769232E-2</v>
      </c>
      <c r="F25" s="42">
        <f t="shared" si="3"/>
        <v>7.6923076923076927E-2</v>
      </c>
      <c r="G25" s="42">
        <f t="shared" si="3"/>
        <v>0</v>
      </c>
      <c r="H25" s="42">
        <f t="shared" si="3"/>
        <v>0</v>
      </c>
      <c r="I25" s="12"/>
      <c r="K25" s="10">
        <v>21</v>
      </c>
      <c r="L25" s="19" t="s">
        <v>26</v>
      </c>
      <c r="M25" s="19" t="s">
        <v>95</v>
      </c>
      <c r="N25" s="19" t="s">
        <v>96</v>
      </c>
      <c r="O25" s="19" t="s">
        <v>26</v>
      </c>
      <c r="P25" s="19" t="s">
        <v>95</v>
      </c>
      <c r="Q25" s="19" t="s">
        <v>96</v>
      </c>
      <c r="S25" s="10">
        <v>3</v>
      </c>
      <c r="T25" s="10">
        <v>7</v>
      </c>
      <c r="U25" s="10">
        <v>11</v>
      </c>
      <c r="V25" s="10">
        <v>3</v>
      </c>
      <c r="W25" s="10">
        <v>7</v>
      </c>
      <c r="X25" s="10">
        <v>11</v>
      </c>
      <c r="Z25" s="10">
        <v>2</v>
      </c>
      <c r="AA25" s="10">
        <v>2</v>
      </c>
      <c r="AB25" s="10">
        <v>2</v>
      </c>
      <c r="AC25" s="10">
        <v>2</v>
      </c>
      <c r="AD25" s="10">
        <v>2</v>
      </c>
      <c r="AE25" s="10">
        <v>2</v>
      </c>
      <c r="AO25" s="5"/>
      <c r="AP25" s="5"/>
      <c r="AQ25" s="5"/>
      <c r="AR25" s="5"/>
      <c r="AS25" s="5"/>
      <c r="AT25" s="5"/>
    </row>
    <row r="26" spans="1:46" ht="16.5" customHeight="1">
      <c r="A26" s="10" t="s">
        <v>30</v>
      </c>
      <c r="B26" s="10" t="s">
        <v>30</v>
      </c>
      <c r="C26" s="42">
        <f t="shared" si="3"/>
        <v>5.7692307692307696E-2</v>
      </c>
      <c r="D26" s="42">
        <f t="shared" si="3"/>
        <v>0.32692307692307693</v>
      </c>
      <c r="E26" s="42">
        <f t="shared" si="3"/>
        <v>3.8461538461538464E-2</v>
      </c>
      <c r="F26" s="42">
        <f t="shared" si="3"/>
        <v>0</v>
      </c>
      <c r="G26" s="42">
        <f t="shared" si="3"/>
        <v>0.32692307692307693</v>
      </c>
      <c r="H26" s="42">
        <f t="shared" si="3"/>
        <v>0</v>
      </c>
      <c r="I26" s="12"/>
      <c r="K26" s="10">
        <v>22</v>
      </c>
      <c r="L26" s="19" t="s">
        <v>96</v>
      </c>
      <c r="M26" s="19" t="s">
        <v>94</v>
      </c>
      <c r="N26" s="19" t="s">
        <v>94</v>
      </c>
      <c r="O26" s="19" t="s">
        <v>94</v>
      </c>
      <c r="P26" s="19" t="s">
        <v>94</v>
      </c>
      <c r="Q26" s="19" t="s">
        <v>93</v>
      </c>
      <c r="S26" s="10">
        <v>11</v>
      </c>
      <c r="T26" s="10">
        <v>10</v>
      </c>
      <c r="U26" s="10">
        <v>10</v>
      </c>
      <c r="V26" s="10">
        <v>10</v>
      </c>
      <c r="W26" s="10">
        <v>10</v>
      </c>
      <c r="X26" s="10">
        <v>8</v>
      </c>
      <c r="Z26" s="10">
        <v>2</v>
      </c>
      <c r="AA26" s="10">
        <v>2</v>
      </c>
      <c r="AB26" s="10">
        <v>2</v>
      </c>
      <c r="AC26" s="10">
        <v>2</v>
      </c>
      <c r="AD26" s="10">
        <v>2</v>
      </c>
      <c r="AE26" s="10">
        <v>2</v>
      </c>
      <c r="AO26" s="5"/>
      <c r="AP26" s="5"/>
      <c r="AQ26" s="5"/>
      <c r="AR26" s="5"/>
      <c r="AS26" s="5"/>
      <c r="AT26" s="5"/>
    </row>
    <row r="27" spans="1:46" ht="16.5" customHeight="1">
      <c r="A27" s="10" t="s">
        <v>31</v>
      </c>
      <c r="B27" s="10" t="s">
        <v>31</v>
      </c>
      <c r="C27" s="42">
        <f t="shared" si="3"/>
        <v>7.6923076923076927E-2</v>
      </c>
      <c r="D27" s="42">
        <f t="shared" si="3"/>
        <v>1.9230769230769232E-2</v>
      </c>
      <c r="E27" s="42">
        <f t="shared" si="3"/>
        <v>0.28846153846153844</v>
      </c>
      <c r="F27" s="42">
        <f t="shared" si="3"/>
        <v>0</v>
      </c>
      <c r="G27" s="42">
        <f t="shared" si="3"/>
        <v>5.7692307692307696E-2</v>
      </c>
      <c r="H27" s="42">
        <f t="shared" si="3"/>
        <v>0.28846153846153844</v>
      </c>
      <c r="I27" s="12"/>
      <c r="K27" s="10">
        <v>23</v>
      </c>
      <c r="L27" s="19" t="s">
        <v>96</v>
      </c>
      <c r="M27" s="19" t="s">
        <v>94</v>
      </c>
      <c r="N27" s="19" t="s">
        <v>94</v>
      </c>
      <c r="O27" s="19" t="s">
        <v>94</v>
      </c>
      <c r="P27" s="19" t="s">
        <v>94</v>
      </c>
      <c r="Q27" s="19" t="s">
        <v>93</v>
      </c>
      <c r="S27" s="10">
        <v>11</v>
      </c>
      <c r="T27" s="10">
        <v>10</v>
      </c>
      <c r="U27" s="10">
        <v>10</v>
      </c>
      <c r="V27" s="10">
        <v>10</v>
      </c>
      <c r="W27" s="10">
        <v>10</v>
      </c>
      <c r="X27" s="10">
        <v>8</v>
      </c>
      <c r="Z27" s="10">
        <v>2</v>
      </c>
      <c r="AA27" s="10">
        <v>2</v>
      </c>
      <c r="AB27" s="10">
        <v>2</v>
      </c>
      <c r="AC27" s="10">
        <v>2</v>
      </c>
      <c r="AD27" s="10">
        <v>2</v>
      </c>
      <c r="AE27" s="10">
        <v>2</v>
      </c>
      <c r="AO27" s="5"/>
      <c r="AP27" s="5"/>
      <c r="AQ27" s="5"/>
      <c r="AR27" s="5"/>
      <c r="AS27" s="5"/>
      <c r="AT27" s="5"/>
    </row>
    <row r="28" spans="1:46" ht="16.5" customHeight="1">
      <c r="A28" s="10" t="s">
        <v>32</v>
      </c>
      <c r="B28" s="10" t="s">
        <v>32</v>
      </c>
      <c r="C28" s="42">
        <f t="shared" si="3"/>
        <v>0.23076923076923078</v>
      </c>
      <c r="D28" s="42">
        <f t="shared" si="3"/>
        <v>0.13461538461538461</v>
      </c>
      <c r="E28" s="42">
        <f t="shared" si="3"/>
        <v>5.7692307692307696E-2</v>
      </c>
      <c r="F28" s="42">
        <f t="shared" si="3"/>
        <v>0.30769230769230771</v>
      </c>
      <c r="G28" s="42">
        <f t="shared" si="3"/>
        <v>9.6153846153846159E-2</v>
      </c>
      <c r="H28" s="42">
        <f t="shared" si="3"/>
        <v>1.9230769230769232E-2</v>
      </c>
      <c r="I28" s="12"/>
      <c r="K28" s="10">
        <v>24</v>
      </c>
      <c r="L28" s="19" t="s">
        <v>95</v>
      </c>
      <c r="M28" s="19" t="s">
        <v>92</v>
      </c>
      <c r="N28" s="19" t="s">
        <v>26</v>
      </c>
      <c r="O28" s="19" t="s">
        <v>96</v>
      </c>
      <c r="P28" s="19" t="s">
        <v>92</v>
      </c>
      <c r="Q28" s="19" t="s">
        <v>96</v>
      </c>
      <c r="S28" s="10">
        <v>7</v>
      </c>
      <c r="T28" s="10">
        <v>9</v>
      </c>
      <c r="U28" s="10">
        <v>3</v>
      </c>
      <c r="V28" s="10">
        <v>11</v>
      </c>
      <c r="W28" s="10">
        <v>9</v>
      </c>
      <c r="X28" s="10">
        <v>11</v>
      </c>
      <c r="Z28" s="10">
        <v>2</v>
      </c>
      <c r="AA28" s="10">
        <v>2</v>
      </c>
      <c r="AB28" s="10">
        <v>2</v>
      </c>
      <c r="AC28" s="10">
        <v>2</v>
      </c>
      <c r="AD28" s="10">
        <v>2</v>
      </c>
      <c r="AE28" s="10">
        <v>2</v>
      </c>
      <c r="AO28" s="5"/>
      <c r="AP28" s="5"/>
      <c r="AQ28" s="5"/>
      <c r="AR28" s="5"/>
      <c r="AS28" s="5"/>
      <c r="AT28" s="5"/>
    </row>
    <row r="29" spans="1:46" ht="16.5" customHeight="1">
      <c r="A29" s="10" t="s">
        <v>33</v>
      </c>
      <c r="B29" s="10" t="s">
        <v>33</v>
      </c>
      <c r="C29" s="42">
        <f t="shared" si="3"/>
        <v>0.15384615384615385</v>
      </c>
      <c r="D29" s="42">
        <f t="shared" si="3"/>
        <v>0.26923076923076922</v>
      </c>
      <c r="E29" s="42">
        <f t="shared" si="3"/>
        <v>5.7692307692307696E-2</v>
      </c>
      <c r="F29" s="42">
        <f t="shared" si="3"/>
        <v>0.21153846153846154</v>
      </c>
      <c r="G29" s="42">
        <f t="shared" si="3"/>
        <v>0.30769230769230771</v>
      </c>
      <c r="H29" s="42">
        <f t="shared" si="3"/>
        <v>1.9230769230769232E-2</v>
      </c>
      <c r="I29" s="12"/>
      <c r="K29" s="10">
        <v>25</v>
      </c>
      <c r="L29" s="19" t="s">
        <v>95</v>
      </c>
      <c r="M29" s="19" t="s">
        <v>92</v>
      </c>
      <c r="N29" s="19" t="s">
        <v>26</v>
      </c>
      <c r="O29" s="19" t="s">
        <v>96</v>
      </c>
      <c r="P29" s="19" t="s">
        <v>92</v>
      </c>
      <c r="Q29" s="19" t="s">
        <v>96</v>
      </c>
      <c r="S29" s="10">
        <v>7</v>
      </c>
      <c r="T29" s="10">
        <v>9</v>
      </c>
      <c r="U29" s="10">
        <v>3</v>
      </c>
      <c r="V29" s="10">
        <v>11</v>
      </c>
      <c r="W29" s="10">
        <v>9</v>
      </c>
      <c r="X29" s="10">
        <v>11</v>
      </c>
      <c r="Z29" s="10">
        <v>2</v>
      </c>
      <c r="AA29" s="10">
        <v>2</v>
      </c>
      <c r="AB29" s="10">
        <v>2</v>
      </c>
      <c r="AC29" s="10">
        <v>2</v>
      </c>
      <c r="AD29" s="10">
        <v>2</v>
      </c>
      <c r="AE29" s="10">
        <v>2</v>
      </c>
      <c r="AO29" s="5"/>
      <c r="AP29" s="5"/>
      <c r="AQ29" s="5"/>
      <c r="AR29" s="5"/>
      <c r="AS29" s="5"/>
      <c r="AT29" s="5"/>
    </row>
    <row r="30" spans="1:46" ht="16.5" customHeight="1">
      <c r="A30" s="10" t="s">
        <v>34</v>
      </c>
      <c r="B30" s="10" t="s">
        <v>34</v>
      </c>
      <c r="C30" s="42">
        <f t="shared" si="3"/>
        <v>0.11538461538461539</v>
      </c>
      <c r="D30" s="42">
        <f t="shared" si="3"/>
        <v>1.9230769230769232E-2</v>
      </c>
      <c r="E30" s="42">
        <f t="shared" si="3"/>
        <v>0.28846153846153844</v>
      </c>
      <c r="F30" s="42">
        <f t="shared" si="3"/>
        <v>0.21153846153846154</v>
      </c>
      <c r="G30" s="42">
        <f t="shared" si="3"/>
        <v>3.8461538461538464E-2</v>
      </c>
      <c r="H30" s="42">
        <f t="shared" si="3"/>
        <v>0.38461538461538464</v>
      </c>
      <c r="I30" s="12"/>
      <c r="K30" s="10">
        <v>26</v>
      </c>
      <c r="L30" s="19" t="s">
        <v>96</v>
      </c>
      <c r="M30" s="19" t="s">
        <v>95</v>
      </c>
      <c r="N30" s="19" t="s">
        <v>23</v>
      </c>
      <c r="O30" s="19" t="s">
        <v>26</v>
      </c>
      <c r="P30" s="19" t="s">
        <v>95</v>
      </c>
      <c r="Q30" s="19" t="s">
        <v>22</v>
      </c>
      <c r="S30" s="10">
        <v>11</v>
      </c>
      <c r="T30" s="10">
        <v>7</v>
      </c>
      <c r="U30" s="10">
        <v>6</v>
      </c>
      <c r="V30" s="10">
        <v>3</v>
      </c>
      <c r="W30" s="10">
        <v>7</v>
      </c>
      <c r="X30" s="10">
        <v>5</v>
      </c>
      <c r="Z30" s="10">
        <v>2</v>
      </c>
      <c r="AA30" s="10">
        <v>2</v>
      </c>
      <c r="AB30" s="10">
        <v>2</v>
      </c>
      <c r="AC30" s="10">
        <v>2</v>
      </c>
      <c r="AD30" s="10">
        <v>2</v>
      </c>
      <c r="AE30" s="10">
        <v>2</v>
      </c>
      <c r="AO30" s="5"/>
      <c r="AP30" s="5"/>
      <c r="AQ30" s="5"/>
      <c r="AR30" s="5"/>
      <c r="AS30" s="5"/>
      <c r="AT30" s="5"/>
    </row>
    <row r="31" spans="1:46" ht="16.5" customHeight="1">
      <c r="I31" s="14"/>
      <c r="K31" s="10">
        <v>27</v>
      </c>
      <c r="L31" s="19" t="s">
        <v>96</v>
      </c>
      <c r="M31" s="19" t="s">
        <v>95</v>
      </c>
      <c r="N31" s="19" t="s">
        <v>23</v>
      </c>
      <c r="O31" s="19" t="s">
        <v>26</v>
      </c>
      <c r="P31" s="19" t="s">
        <v>95</v>
      </c>
      <c r="Q31" s="19" t="s">
        <v>22</v>
      </c>
      <c r="S31" s="10">
        <v>11</v>
      </c>
      <c r="T31" s="10">
        <v>7</v>
      </c>
      <c r="U31" s="10">
        <v>6</v>
      </c>
      <c r="V31" s="10">
        <v>3</v>
      </c>
      <c r="W31" s="10">
        <v>7</v>
      </c>
      <c r="X31" s="10">
        <v>5</v>
      </c>
      <c r="Z31" s="10">
        <v>2</v>
      </c>
      <c r="AA31" s="10">
        <v>2</v>
      </c>
      <c r="AB31" s="10">
        <v>2</v>
      </c>
      <c r="AC31" s="10">
        <v>2</v>
      </c>
      <c r="AD31" s="10">
        <v>2</v>
      </c>
      <c r="AE31" s="10">
        <v>2</v>
      </c>
      <c r="AO31" s="5"/>
      <c r="AP31" s="5"/>
      <c r="AQ31" s="5"/>
      <c r="AR31" s="5"/>
      <c r="AS31" s="5"/>
      <c r="AT31" s="5"/>
    </row>
    <row r="32" spans="1:46" ht="16.5" customHeight="1">
      <c r="K32" s="10">
        <v>28</v>
      </c>
      <c r="L32" s="19" t="s">
        <v>23</v>
      </c>
      <c r="M32" s="19" t="s">
        <v>92</v>
      </c>
      <c r="N32" s="19" t="s">
        <v>94</v>
      </c>
      <c r="O32" s="19" t="s">
        <v>94</v>
      </c>
      <c r="P32" s="19" t="s">
        <v>92</v>
      </c>
      <c r="Q32" s="19" t="s">
        <v>93</v>
      </c>
      <c r="S32" s="10">
        <v>6</v>
      </c>
      <c r="T32" s="10">
        <v>9</v>
      </c>
      <c r="U32" s="10">
        <v>10</v>
      </c>
      <c r="V32" s="10">
        <v>10</v>
      </c>
      <c r="W32" s="10">
        <v>9</v>
      </c>
      <c r="X32" s="10">
        <v>8</v>
      </c>
      <c r="Z32" s="10">
        <v>2</v>
      </c>
      <c r="AA32" s="10">
        <v>2</v>
      </c>
      <c r="AB32" s="10">
        <v>2</v>
      </c>
      <c r="AC32" s="10">
        <v>2</v>
      </c>
      <c r="AD32" s="10">
        <v>2</v>
      </c>
      <c r="AE32" s="10">
        <v>2</v>
      </c>
      <c r="AO32" s="5"/>
      <c r="AP32" s="5"/>
      <c r="AQ32" s="5"/>
      <c r="AR32" s="5"/>
      <c r="AS32" s="5"/>
      <c r="AT32" s="5"/>
    </row>
    <row r="33" spans="11:31" s="5" customFormat="1" ht="16.5" customHeight="1">
      <c r="K33" s="10">
        <v>29</v>
      </c>
      <c r="L33" s="19" t="s">
        <v>23</v>
      </c>
      <c r="M33" s="19" t="s">
        <v>92</v>
      </c>
      <c r="N33" s="19" t="s">
        <v>94</v>
      </c>
      <c r="O33" s="19" t="s">
        <v>94</v>
      </c>
      <c r="P33" s="19" t="s">
        <v>92</v>
      </c>
      <c r="Q33" s="19" t="s">
        <v>93</v>
      </c>
      <c r="S33" s="10">
        <v>6</v>
      </c>
      <c r="T33" s="10">
        <v>9</v>
      </c>
      <c r="U33" s="10">
        <v>10</v>
      </c>
      <c r="V33" s="10">
        <v>10</v>
      </c>
      <c r="W33" s="10">
        <v>9</v>
      </c>
      <c r="X33" s="10">
        <v>8</v>
      </c>
      <c r="Z33" s="10">
        <v>2</v>
      </c>
      <c r="AA33" s="10">
        <v>2</v>
      </c>
      <c r="AB33" s="10">
        <v>2</v>
      </c>
      <c r="AC33" s="10">
        <v>2</v>
      </c>
      <c r="AD33" s="10">
        <v>2</v>
      </c>
      <c r="AE33" s="10">
        <v>2</v>
      </c>
    </row>
    <row r="34" spans="11:31" s="5" customFormat="1" ht="16.5" customHeight="1">
      <c r="K34" s="10">
        <v>30</v>
      </c>
      <c r="L34" s="19" t="s">
        <v>96</v>
      </c>
      <c r="M34" s="19" t="s">
        <v>94</v>
      </c>
      <c r="N34" s="19" t="s">
        <v>96</v>
      </c>
      <c r="O34" s="19" t="s">
        <v>92</v>
      </c>
      <c r="P34" s="19" t="s">
        <v>94</v>
      </c>
      <c r="Q34" s="19" t="s">
        <v>96</v>
      </c>
      <c r="S34" s="10">
        <v>11</v>
      </c>
      <c r="T34" s="10">
        <v>10</v>
      </c>
      <c r="U34" s="10">
        <v>11</v>
      </c>
      <c r="V34" s="10">
        <v>9</v>
      </c>
      <c r="W34" s="10">
        <v>10</v>
      </c>
      <c r="X34" s="10">
        <v>11</v>
      </c>
      <c r="Z34" s="10">
        <v>2</v>
      </c>
      <c r="AA34" s="10">
        <v>2</v>
      </c>
      <c r="AB34" s="10">
        <v>2</v>
      </c>
      <c r="AC34" s="10">
        <v>2</v>
      </c>
      <c r="AD34" s="10">
        <v>2</v>
      </c>
      <c r="AE34" s="10">
        <v>2</v>
      </c>
    </row>
    <row r="35" spans="11:31" s="5" customFormat="1" ht="16.5" customHeight="1">
      <c r="K35" s="10">
        <v>31</v>
      </c>
      <c r="L35" s="19" t="s">
        <v>96</v>
      </c>
      <c r="M35" s="19" t="s">
        <v>94</v>
      </c>
      <c r="N35" s="19" t="s">
        <v>96</v>
      </c>
      <c r="O35" s="19" t="s">
        <v>92</v>
      </c>
      <c r="P35" s="19" t="s">
        <v>94</v>
      </c>
      <c r="Q35" s="19" t="s">
        <v>96</v>
      </c>
      <c r="S35" s="10">
        <v>11</v>
      </c>
      <c r="T35" s="10">
        <v>10</v>
      </c>
      <c r="U35" s="10">
        <v>11</v>
      </c>
      <c r="V35" s="10">
        <v>9</v>
      </c>
      <c r="W35" s="10">
        <v>10</v>
      </c>
      <c r="X35" s="10">
        <v>11</v>
      </c>
      <c r="Z35" s="10">
        <v>2</v>
      </c>
      <c r="AA35" s="10">
        <v>2</v>
      </c>
      <c r="AB35" s="10">
        <v>2</v>
      </c>
      <c r="AC35" s="10">
        <v>2</v>
      </c>
      <c r="AD35" s="10">
        <v>2</v>
      </c>
      <c r="AE35" s="10">
        <v>2</v>
      </c>
    </row>
    <row r="36" spans="11:31" s="5" customFormat="1" ht="16.5" customHeight="1">
      <c r="K36" s="10">
        <v>32</v>
      </c>
      <c r="L36" s="19" t="s">
        <v>94</v>
      </c>
      <c r="M36" s="19" t="s">
        <v>27</v>
      </c>
      <c r="N36" s="19" t="s">
        <v>22</v>
      </c>
      <c r="O36" s="19" t="s">
        <v>96</v>
      </c>
      <c r="P36" s="19" t="s">
        <v>26</v>
      </c>
      <c r="Q36" s="19" t="s">
        <v>22</v>
      </c>
      <c r="S36" s="10">
        <v>10</v>
      </c>
      <c r="T36" s="10">
        <v>4</v>
      </c>
      <c r="U36" s="10">
        <v>5</v>
      </c>
      <c r="V36" s="10">
        <v>11</v>
      </c>
      <c r="W36" s="10">
        <v>3</v>
      </c>
      <c r="X36" s="10">
        <v>5</v>
      </c>
      <c r="Z36" s="10">
        <v>2</v>
      </c>
      <c r="AA36" s="10">
        <v>2</v>
      </c>
      <c r="AB36" s="10">
        <v>2</v>
      </c>
      <c r="AC36" s="10">
        <v>2</v>
      </c>
      <c r="AD36" s="10">
        <v>2</v>
      </c>
      <c r="AE36" s="10">
        <v>2</v>
      </c>
    </row>
    <row r="37" spans="11:31" s="5" customFormat="1" ht="16.5" customHeight="1">
      <c r="K37" s="10">
        <v>33</v>
      </c>
      <c r="L37" s="19" t="s">
        <v>94</v>
      </c>
      <c r="M37" s="19" t="s">
        <v>27</v>
      </c>
      <c r="N37" s="19" t="s">
        <v>22</v>
      </c>
      <c r="O37" s="19" t="s">
        <v>96</v>
      </c>
      <c r="P37" s="19" t="s">
        <v>26</v>
      </c>
      <c r="Q37" s="19" t="s">
        <v>22</v>
      </c>
      <c r="S37" s="10">
        <v>10</v>
      </c>
      <c r="T37" s="10">
        <v>4</v>
      </c>
      <c r="U37" s="10">
        <v>5</v>
      </c>
      <c r="V37" s="10">
        <v>11</v>
      </c>
      <c r="W37" s="10">
        <v>3</v>
      </c>
      <c r="X37" s="10">
        <v>5</v>
      </c>
      <c r="Z37" s="10">
        <v>2</v>
      </c>
      <c r="AA37" s="10">
        <v>2</v>
      </c>
      <c r="AB37" s="10">
        <v>2</v>
      </c>
      <c r="AC37" s="10">
        <v>2</v>
      </c>
      <c r="AD37" s="10">
        <v>2</v>
      </c>
      <c r="AE37" s="10">
        <v>2</v>
      </c>
    </row>
    <row r="38" spans="11:31" s="5" customFormat="1" ht="16.5" customHeight="1">
      <c r="K38" s="10">
        <v>34</v>
      </c>
      <c r="L38" s="19" t="s">
        <v>92</v>
      </c>
      <c r="M38" s="19" t="s">
        <v>95</v>
      </c>
      <c r="N38" s="19" t="s">
        <v>93</v>
      </c>
      <c r="O38" s="19" t="s">
        <v>92</v>
      </c>
      <c r="P38" s="19" t="s">
        <v>95</v>
      </c>
      <c r="Q38" s="19" t="s">
        <v>93</v>
      </c>
      <c r="S38" s="10">
        <v>9</v>
      </c>
      <c r="T38" s="10">
        <v>7</v>
      </c>
      <c r="U38" s="10">
        <v>8</v>
      </c>
      <c r="V38" s="10">
        <v>9</v>
      </c>
      <c r="W38" s="10">
        <v>7</v>
      </c>
      <c r="X38" s="10">
        <v>8</v>
      </c>
      <c r="Z38" s="10">
        <v>2</v>
      </c>
      <c r="AA38" s="10">
        <v>2</v>
      </c>
      <c r="AB38" s="10">
        <v>2</v>
      </c>
      <c r="AC38" s="10">
        <v>2</v>
      </c>
      <c r="AD38" s="10">
        <v>2</v>
      </c>
      <c r="AE38" s="10">
        <v>2</v>
      </c>
    </row>
    <row r="39" spans="11:31" s="5" customFormat="1" ht="16.5" customHeight="1">
      <c r="K39" s="10">
        <v>35</v>
      </c>
      <c r="L39" s="19" t="s">
        <v>92</v>
      </c>
      <c r="M39" s="19" t="s">
        <v>95</v>
      </c>
      <c r="N39" s="19" t="s">
        <v>93</v>
      </c>
      <c r="O39" s="19" t="s">
        <v>92</v>
      </c>
      <c r="P39" s="19" t="s">
        <v>95</v>
      </c>
      <c r="Q39" s="19" t="s">
        <v>93</v>
      </c>
      <c r="S39" s="10">
        <v>9</v>
      </c>
      <c r="T39" s="10">
        <v>7</v>
      </c>
      <c r="U39" s="10">
        <v>8</v>
      </c>
      <c r="V39" s="10">
        <v>9</v>
      </c>
      <c r="W39" s="10">
        <v>7</v>
      </c>
      <c r="X39" s="10">
        <v>8</v>
      </c>
      <c r="Z39" s="10">
        <v>2</v>
      </c>
      <c r="AA39" s="10">
        <v>2</v>
      </c>
      <c r="AB39" s="10">
        <v>2</v>
      </c>
      <c r="AC39" s="10">
        <v>2</v>
      </c>
      <c r="AD39" s="10">
        <v>2</v>
      </c>
      <c r="AE39" s="10">
        <v>2</v>
      </c>
    </row>
    <row r="40" spans="11:31" s="5" customFormat="1" ht="16.5" customHeight="1">
      <c r="K40" s="10">
        <v>36</v>
      </c>
      <c r="L40" s="19" t="s">
        <v>94</v>
      </c>
      <c r="M40" s="19" t="s">
        <v>94</v>
      </c>
      <c r="N40" s="19" t="s">
        <v>96</v>
      </c>
      <c r="O40" s="19" t="s">
        <v>96</v>
      </c>
      <c r="P40" s="19" t="s">
        <v>94</v>
      </c>
      <c r="Q40" s="19" t="s">
        <v>96</v>
      </c>
      <c r="S40" s="10">
        <v>10</v>
      </c>
      <c r="T40" s="10">
        <v>10</v>
      </c>
      <c r="U40" s="10">
        <v>11</v>
      </c>
      <c r="V40" s="10">
        <v>11</v>
      </c>
      <c r="W40" s="10">
        <v>10</v>
      </c>
      <c r="X40" s="10">
        <v>11</v>
      </c>
      <c r="Z40" s="10">
        <v>2</v>
      </c>
      <c r="AA40" s="10">
        <v>2</v>
      </c>
      <c r="AB40" s="10">
        <v>2</v>
      </c>
      <c r="AC40" s="10">
        <v>2</v>
      </c>
      <c r="AD40" s="10">
        <v>2</v>
      </c>
      <c r="AE40" s="10">
        <v>2</v>
      </c>
    </row>
    <row r="41" spans="11:31" s="5" customFormat="1" ht="16.5" customHeight="1">
      <c r="K41" s="10">
        <v>37</v>
      </c>
      <c r="L41" s="19" t="s">
        <v>94</v>
      </c>
      <c r="M41" s="19" t="s">
        <v>94</v>
      </c>
      <c r="N41" s="19" t="s">
        <v>96</v>
      </c>
      <c r="O41" s="19" t="s">
        <v>96</v>
      </c>
      <c r="P41" s="19" t="s">
        <v>94</v>
      </c>
      <c r="Q41" s="19" t="s">
        <v>96</v>
      </c>
      <c r="S41" s="10">
        <v>10</v>
      </c>
      <c r="T41" s="10">
        <v>10</v>
      </c>
      <c r="U41" s="10">
        <v>11</v>
      </c>
      <c r="V41" s="10">
        <v>11</v>
      </c>
      <c r="W41" s="10">
        <v>10</v>
      </c>
      <c r="X41" s="10">
        <v>11</v>
      </c>
      <c r="Z41" s="10">
        <v>2</v>
      </c>
      <c r="AA41" s="10">
        <v>2</v>
      </c>
      <c r="AB41" s="10">
        <v>2</v>
      </c>
      <c r="AC41" s="10">
        <v>2</v>
      </c>
      <c r="AD41" s="10">
        <v>2</v>
      </c>
      <c r="AE41" s="10">
        <v>2</v>
      </c>
    </row>
    <row r="42" spans="11:31" s="5" customFormat="1" ht="16.5" customHeight="1">
      <c r="K42" s="10">
        <v>38</v>
      </c>
      <c r="L42" s="19" t="s">
        <v>96</v>
      </c>
      <c r="M42" s="19" t="s">
        <v>27</v>
      </c>
      <c r="N42" s="19" t="s">
        <v>22</v>
      </c>
      <c r="O42" s="19" t="s">
        <v>94</v>
      </c>
      <c r="P42" s="19" t="s">
        <v>96</v>
      </c>
      <c r="Q42" s="19" t="s">
        <v>22</v>
      </c>
      <c r="S42" s="10">
        <v>11</v>
      </c>
      <c r="T42" s="10">
        <v>4</v>
      </c>
      <c r="U42" s="10">
        <v>5</v>
      </c>
      <c r="V42" s="10">
        <v>10</v>
      </c>
      <c r="W42" s="10">
        <v>11</v>
      </c>
      <c r="X42" s="10">
        <v>5</v>
      </c>
      <c r="Z42" s="10">
        <v>2</v>
      </c>
      <c r="AA42" s="10">
        <v>2</v>
      </c>
      <c r="AB42" s="10">
        <v>2</v>
      </c>
      <c r="AC42" s="10">
        <v>2</v>
      </c>
      <c r="AD42" s="10">
        <v>2</v>
      </c>
      <c r="AE42" s="10">
        <v>2</v>
      </c>
    </row>
    <row r="43" spans="11:31" s="5" customFormat="1" ht="16.5" customHeight="1">
      <c r="K43" s="10">
        <v>39</v>
      </c>
      <c r="L43" s="19" t="s">
        <v>96</v>
      </c>
      <c r="M43" s="19" t="s">
        <v>27</v>
      </c>
      <c r="N43" s="19" t="s">
        <v>22</v>
      </c>
      <c r="O43" s="19" t="s">
        <v>94</v>
      </c>
      <c r="P43" s="19" t="s">
        <v>96</v>
      </c>
      <c r="Q43" s="19" t="s">
        <v>22</v>
      </c>
      <c r="S43" s="10">
        <v>11</v>
      </c>
      <c r="T43" s="10">
        <v>4</v>
      </c>
      <c r="U43" s="10">
        <v>5</v>
      </c>
      <c r="V43" s="10">
        <v>10</v>
      </c>
      <c r="W43" s="10">
        <v>11</v>
      </c>
      <c r="X43" s="10">
        <v>5</v>
      </c>
      <c r="Z43" s="10">
        <v>2</v>
      </c>
      <c r="AA43" s="10">
        <v>2</v>
      </c>
      <c r="AB43" s="10">
        <v>2</v>
      </c>
      <c r="AC43" s="10">
        <v>2</v>
      </c>
      <c r="AD43" s="10">
        <v>2</v>
      </c>
      <c r="AE43" s="10">
        <v>2</v>
      </c>
    </row>
    <row r="44" spans="11:31" s="5" customFormat="1" ht="16.5" customHeight="1">
      <c r="K44" s="10">
        <v>40</v>
      </c>
      <c r="L44" s="19" t="s">
        <v>93</v>
      </c>
      <c r="M44" s="19" t="s">
        <v>95</v>
      </c>
      <c r="N44" s="19" t="s">
        <v>93</v>
      </c>
      <c r="O44" s="19" t="s">
        <v>96</v>
      </c>
      <c r="P44" s="19" t="s">
        <v>95</v>
      </c>
      <c r="Q44" s="19" t="s">
        <v>93</v>
      </c>
      <c r="S44" s="10">
        <v>8</v>
      </c>
      <c r="T44" s="10">
        <v>7</v>
      </c>
      <c r="U44" s="10">
        <v>8</v>
      </c>
      <c r="V44" s="10">
        <v>11</v>
      </c>
      <c r="W44" s="10">
        <v>7</v>
      </c>
      <c r="X44" s="10">
        <v>8</v>
      </c>
      <c r="Z44" s="10">
        <v>2</v>
      </c>
      <c r="AA44" s="10">
        <v>2</v>
      </c>
      <c r="AB44" s="10">
        <v>2</v>
      </c>
      <c r="AC44" s="10">
        <v>2</v>
      </c>
      <c r="AD44" s="10">
        <v>2</v>
      </c>
      <c r="AE44" s="10">
        <v>2</v>
      </c>
    </row>
    <row r="45" spans="11:31" s="5" customFormat="1" ht="16.5" customHeight="1">
      <c r="K45" s="10">
        <v>41</v>
      </c>
      <c r="L45" s="19" t="s">
        <v>93</v>
      </c>
      <c r="M45" s="19" t="s">
        <v>95</v>
      </c>
      <c r="N45" s="19" t="s">
        <v>93</v>
      </c>
      <c r="O45" s="19" t="s">
        <v>96</v>
      </c>
      <c r="P45" s="19" t="s">
        <v>95</v>
      </c>
      <c r="Q45" s="19" t="s">
        <v>93</v>
      </c>
      <c r="S45" s="10">
        <v>8</v>
      </c>
      <c r="T45" s="10">
        <v>7</v>
      </c>
      <c r="U45" s="10">
        <v>8</v>
      </c>
      <c r="V45" s="10">
        <v>11</v>
      </c>
      <c r="W45" s="10">
        <v>7</v>
      </c>
      <c r="X45" s="10">
        <v>8</v>
      </c>
      <c r="Z45" s="10">
        <v>2</v>
      </c>
      <c r="AA45" s="10">
        <v>2</v>
      </c>
      <c r="AB45" s="10">
        <v>2</v>
      </c>
      <c r="AC45" s="10">
        <v>2</v>
      </c>
      <c r="AD45" s="10">
        <v>2</v>
      </c>
      <c r="AE45" s="10">
        <v>2</v>
      </c>
    </row>
    <row r="46" spans="11:31" s="5" customFormat="1" ht="16.5" customHeight="1">
      <c r="K46" s="10">
        <v>42</v>
      </c>
      <c r="L46" s="19" t="s">
        <v>94</v>
      </c>
      <c r="M46" s="19" t="s">
        <v>96</v>
      </c>
      <c r="N46" s="19" t="s">
        <v>92</v>
      </c>
      <c r="O46" s="19" t="s">
        <v>94</v>
      </c>
      <c r="P46" s="19" t="s">
        <v>94</v>
      </c>
      <c r="Q46" s="19" t="s">
        <v>96</v>
      </c>
      <c r="S46" s="10">
        <v>10</v>
      </c>
      <c r="T46" s="10">
        <v>11</v>
      </c>
      <c r="U46" s="10">
        <v>9</v>
      </c>
      <c r="V46" s="10">
        <v>10</v>
      </c>
      <c r="W46" s="10">
        <v>10</v>
      </c>
      <c r="X46" s="10">
        <v>11</v>
      </c>
      <c r="Z46" s="10">
        <v>2</v>
      </c>
      <c r="AA46" s="10">
        <v>2</v>
      </c>
      <c r="AB46" s="10">
        <v>2</v>
      </c>
      <c r="AC46" s="10">
        <v>2</v>
      </c>
      <c r="AD46" s="10">
        <v>2</v>
      </c>
      <c r="AE46" s="10">
        <v>2</v>
      </c>
    </row>
    <row r="47" spans="11:31" s="5" customFormat="1" ht="16.5" customHeight="1">
      <c r="K47" s="10">
        <v>43</v>
      </c>
      <c r="L47" s="19" t="s">
        <v>94</v>
      </c>
      <c r="M47" s="19" t="s">
        <v>96</v>
      </c>
      <c r="N47" s="19" t="s">
        <v>92</v>
      </c>
      <c r="O47" s="19" t="s">
        <v>94</v>
      </c>
      <c r="P47" s="19" t="s">
        <v>94</v>
      </c>
      <c r="Q47" s="19" t="s">
        <v>96</v>
      </c>
      <c r="S47" s="10">
        <v>10</v>
      </c>
      <c r="T47" s="10">
        <v>11</v>
      </c>
      <c r="U47" s="10">
        <v>9</v>
      </c>
      <c r="V47" s="10">
        <v>10</v>
      </c>
      <c r="W47" s="10">
        <v>10</v>
      </c>
      <c r="X47" s="10">
        <v>11</v>
      </c>
      <c r="Z47" s="10">
        <v>2</v>
      </c>
      <c r="AA47" s="10">
        <v>2</v>
      </c>
      <c r="AB47" s="10">
        <v>2</v>
      </c>
      <c r="AC47" s="10">
        <v>2</v>
      </c>
      <c r="AD47" s="10">
        <v>2</v>
      </c>
      <c r="AE47" s="10">
        <v>2</v>
      </c>
    </row>
    <row r="48" spans="11:31" s="5" customFormat="1" ht="16.5" customHeight="1">
      <c r="K48" s="10">
        <v>44</v>
      </c>
      <c r="L48" s="19" t="s">
        <v>92</v>
      </c>
      <c r="M48" s="19" t="s">
        <v>27</v>
      </c>
      <c r="N48" s="19" t="s">
        <v>95</v>
      </c>
      <c r="O48" s="19" t="s">
        <v>92</v>
      </c>
      <c r="P48" s="19" t="s">
        <v>93</v>
      </c>
      <c r="Q48" s="19" t="s">
        <v>22</v>
      </c>
      <c r="S48" s="10">
        <v>9</v>
      </c>
      <c r="T48" s="10">
        <v>4</v>
      </c>
      <c r="U48" s="10">
        <v>7</v>
      </c>
      <c r="V48" s="10">
        <v>9</v>
      </c>
      <c r="W48" s="10">
        <v>8</v>
      </c>
      <c r="X48" s="10">
        <v>5</v>
      </c>
      <c r="Z48" s="10">
        <v>2</v>
      </c>
      <c r="AA48" s="10">
        <v>2</v>
      </c>
      <c r="AB48" s="10">
        <v>2</v>
      </c>
      <c r="AC48" s="10">
        <v>2</v>
      </c>
      <c r="AD48" s="10">
        <v>2</v>
      </c>
      <c r="AE48" s="10">
        <v>2</v>
      </c>
    </row>
    <row r="49" spans="11:31" s="5" customFormat="1" ht="16.5" customHeight="1">
      <c r="K49" s="10">
        <v>45</v>
      </c>
      <c r="L49" s="19" t="s">
        <v>92</v>
      </c>
      <c r="M49" s="19" t="s">
        <v>27</v>
      </c>
      <c r="N49" s="19" t="s">
        <v>95</v>
      </c>
      <c r="O49" s="19" t="s">
        <v>92</v>
      </c>
      <c r="P49" s="19" t="s">
        <v>93</v>
      </c>
      <c r="Q49" s="19" t="s">
        <v>22</v>
      </c>
      <c r="S49" s="10">
        <v>9</v>
      </c>
      <c r="T49" s="10">
        <v>4</v>
      </c>
      <c r="U49" s="10">
        <v>7</v>
      </c>
      <c r="V49" s="10">
        <v>9</v>
      </c>
      <c r="W49" s="10">
        <v>8</v>
      </c>
      <c r="X49" s="10">
        <v>5</v>
      </c>
      <c r="Z49" s="10">
        <v>2</v>
      </c>
      <c r="AA49" s="10">
        <v>2</v>
      </c>
      <c r="AB49" s="10">
        <v>2</v>
      </c>
      <c r="AC49" s="10">
        <v>2</v>
      </c>
      <c r="AD49" s="10">
        <v>2</v>
      </c>
      <c r="AE49" s="10">
        <v>2</v>
      </c>
    </row>
    <row r="50" spans="11:31" s="5" customFormat="1" ht="16.5" customHeight="1">
      <c r="K50" s="10">
        <v>46</v>
      </c>
      <c r="L50" s="19" t="s">
        <v>94</v>
      </c>
      <c r="M50" s="19" t="s">
        <v>95</v>
      </c>
      <c r="N50" s="19" t="s">
        <v>96</v>
      </c>
      <c r="O50" s="19" t="s">
        <v>96</v>
      </c>
      <c r="P50" s="19" t="s">
        <v>95</v>
      </c>
      <c r="Q50" s="19" t="s">
        <v>96</v>
      </c>
      <c r="S50" s="10">
        <v>10</v>
      </c>
      <c r="T50" s="10">
        <v>7</v>
      </c>
      <c r="U50" s="10">
        <v>11</v>
      </c>
      <c r="V50" s="10">
        <v>11</v>
      </c>
      <c r="W50" s="10">
        <v>7</v>
      </c>
      <c r="X50" s="10">
        <v>11</v>
      </c>
      <c r="Z50" s="10">
        <v>2</v>
      </c>
      <c r="AA50" s="10">
        <v>2</v>
      </c>
      <c r="AB50" s="10">
        <v>2</v>
      </c>
      <c r="AC50" s="10">
        <v>2</v>
      </c>
      <c r="AD50" s="10">
        <v>2</v>
      </c>
      <c r="AE50" s="10">
        <v>2</v>
      </c>
    </row>
    <row r="51" spans="11:31" s="5" customFormat="1" ht="16.5" customHeight="1">
      <c r="K51" s="10">
        <v>47</v>
      </c>
      <c r="L51" s="19" t="s">
        <v>94</v>
      </c>
      <c r="M51" s="19" t="s">
        <v>95</v>
      </c>
      <c r="N51" s="19" t="s">
        <v>96</v>
      </c>
      <c r="O51" s="19" t="s">
        <v>96</v>
      </c>
      <c r="P51" s="19" t="s">
        <v>95</v>
      </c>
      <c r="Q51" s="19" t="s">
        <v>96</v>
      </c>
      <c r="S51" s="10">
        <v>10</v>
      </c>
      <c r="T51" s="10">
        <v>7</v>
      </c>
      <c r="U51" s="10">
        <v>11</v>
      </c>
      <c r="V51" s="10">
        <v>11</v>
      </c>
      <c r="W51" s="10">
        <v>7</v>
      </c>
      <c r="X51" s="10">
        <v>11</v>
      </c>
      <c r="Z51" s="10">
        <v>2</v>
      </c>
      <c r="AA51" s="10">
        <v>2</v>
      </c>
      <c r="AB51" s="10">
        <v>2</v>
      </c>
      <c r="AC51" s="10">
        <v>2</v>
      </c>
      <c r="AD51" s="10">
        <v>2</v>
      </c>
      <c r="AE51" s="10">
        <v>2</v>
      </c>
    </row>
    <row r="52" spans="11:31" s="5" customFormat="1" ht="16.5" customHeight="1">
      <c r="K52" s="10">
        <v>48</v>
      </c>
      <c r="L52" s="19" t="s">
        <v>96</v>
      </c>
      <c r="M52" s="19" t="s">
        <v>94</v>
      </c>
      <c r="N52" s="19" t="s">
        <v>92</v>
      </c>
      <c r="O52" s="19" t="s">
        <v>27</v>
      </c>
      <c r="P52" s="19" t="s">
        <v>94</v>
      </c>
      <c r="Q52" s="19" t="s">
        <v>93</v>
      </c>
      <c r="S52" s="10">
        <v>11</v>
      </c>
      <c r="T52" s="10">
        <v>10</v>
      </c>
      <c r="U52" s="10">
        <v>9</v>
      </c>
      <c r="V52" s="10">
        <v>4</v>
      </c>
      <c r="W52" s="10">
        <v>10</v>
      </c>
      <c r="X52" s="10">
        <v>8</v>
      </c>
      <c r="Z52" s="10">
        <v>2</v>
      </c>
      <c r="AA52" s="10">
        <v>2</v>
      </c>
      <c r="AB52" s="10">
        <v>2</v>
      </c>
      <c r="AC52" s="10">
        <v>2</v>
      </c>
      <c r="AD52" s="10">
        <v>2</v>
      </c>
      <c r="AE52" s="10">
        <v>2</v>
      </c>
    </row>
    <row r="53" spans="11:31" s="5" customFormat="1" ht="16.5" customHeight="1">
      <c r="K53" s="10">
        <v>49</v>
      </c>
      <c r="L53" s="19" t="s">
        <v>96</v>
      </c>
      <c r="M53" s="19" t="s">
        <v>94</v>
      </c>
      <c r="N53" s="19" t="s">
        <v>92</v>
      </c>
      <c r="O53" s="19" t="s">
        <v>27</v>
      </c>
      <c r="P53" s="19" t="s">
        <v>94</v>
      </c>
      <c r="Q53" s="19" t="s">
        <v>93</v>
      </c>
      <c r="S53" s="10">
        <v>11</v>
      </c>
      <c r="T53" s="10">
        <v>10</v>
      </c>
      <c r="U53" s="10">
        <v>9</v>
      </c>
      <c r="V53" s="10">
        <v>4</v>
      </c>
      <c r="W53" s="10">
        <v>10</v>
      </c>
      <c r="X53" s="10">
        <v>8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</row>
    <row r="54" spans="11:31" s="5" customFormat="1" ht="16.5" customHeight="1">
      <c r="K54" s="10">
        <v>50</v>
      </c>
      <c r="L54" s="19" t="s">
        <v>95</v>
      </c>
      <c r="M54" s="19" t="s">
        <v>95</v>
      </c>
      <c r="N54" s="19" t="s">
        <v>93</v>
      </c>
      <c r="O54" s="19" t="s">
        <v>92</v>
      </c>
      <c r="P54" s="19" t="s">
        <v>95</v>
      </c>
      <c r="Q54" s="19" t="s">
        <v>96</v>
      </c>
      <c r="S54" s="10">
        <v>7</v>
      </c>
      <c r="T54" s="10">
        <v>7</v>
      </c>
      <c r="U54" s="10">
        <v>8</v>
      </c>
      <c r="V54" s="10">
        <v>9</v>
      </c>
      <c r="W54" s="10">
        <v>7</v>
      </c>
      <c r="X54" s="10">
        <v>11</v>
      </c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</row>
    <row r="55" spans="11:31" s="5" customFormat="1" ht="16.5" customHeight="1">
      <c r="K55" s="10">
        <v>51</v>
      </c>
      <c r="L55" s="19" t="s">
        <v>95</v>
      </c>
      <c r="M55" s="19" t="s">
        <v>95</v>
      </c>
      <c r="N55" s="19" t="s">
        <v>93</v>
      </c>
      <c r="O55" s="19" t="s">
        <v>92</v>
      </c>
      <c r="P55" s="19" t="s">
        <v>95</v>
      </c>
      <c r="Q55" s="19" t="s">
        <v>96</v>
      </c>
      <c r="S55" s="10">
        <v>7</v>
      </c>
      <c r="T55" s="10">
        <v>7</v>
      </c>
      <c r="U55" s="10">
        <v>8</v>
      </c>
      <c r="V55" s="10">
        <v>9</v>
      </c>
      <c r="W55" s="10">
        <v>7</v>
      </c>
      <c r="X55" s="10">
        <v>11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</row>
    <row r="56" spans="11:31" s="5" customFormat="1" ht="16.5" customHeight="1">
      <c r="K56" s="10">
        <v>52</v>
      </c>
      <c r="L56" s="19" t="s">
        <v>94</v>
      </c>
      <c r="M56" s="19" t="s">
        <v>27</v>
      </c>
      <c r="N56" s="19" t="s">
        <v>22</v>
      </c>
      <c r="O56" s="19" t="s">
        <v>26</v>
      </c>
      <c r="P56" s="19" t="s">
        <v>94</v>
      </c>
      <c r="Q56" s="19" t="s">
        <v>22</v>
      </c>
      <c r="S56" s="10">
        <v>10</v>
      </c>
      <c r="T56" s="10">
        <v>4</v>
      </c>
      <c r="U56" s="10">
        <v>5</v>
      </c>
      <c r="V56" s="10">
        <v>3</v>
      </c>
      <c r="W56" s="10">
        <v>10</v>
      </c>
      <c r="X56" s="10">
        <v>5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</row>
    <row r="57" spans="11:31" s="5" customFormat="1" ht="16.5" customHeight="1">
      <c r="K57" s="10">
        <v>53</v>
      </c>
      <c r="L57" s="19" t="s">
        <v>94</v>
      </c>
      <c r="M57" s="19" t="s">
        <v>27</v>
      </c>
      <c r="N57" s="19" t="s">
        <v>22</v>
      </c>
      <c r="O57" s="19" t="s">
        <v>26</v>
      </c>
      <c r="P57" s="19" t="s">
        <v>94</v>
      </c>
      <c r="Q57" s="19" t="s">
        <v>22</v>
      </c>
      <c r="S57" s="10">
        <v>10</v>
      </c>
      <c r="T57" s="10">
        <v>4</v>
      </c>
      <c r="U57" s="10">
        <v>5</v>
      </c>
      <c r="V57" s="10">
        <v>3</v>
      </c>
      <c r="W57" s="10">
        <v>10</v>
      </c>
      <c r="X57" s="10">
        <v>5</v>
      </c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>
        <v>1</v>
      </c>
    </row>
    <row r="58" spans="11:31" s="5" customFormat="1" ht="16.5" customHeight="1">
      <c r="K58" s="10">
        <v>54</v>
      </c>
      <c r="L58" s="19" t="s">
        <v>27</v>
      </c>
      <c r="M58" s="19" t="s">
        <v>95</v>
      </c>
      <c r="N58" s="19" t="s">
        <v>93</v>
      </c>
      <c r="O58" s="19" t="s">
        <v>23</v>
      </c>
      <c r="P58" s="19" t="s">
        <v>95</v>
      </c>
      <c r="Q58" s="19" t="s">
        <v>93</v>
      </c>
      <c r="S58" s="10">
        <v>4</v>
      </c>
      <c r="T58" s="10">
        <v>7</v>
      </c>
      <c r="U58" s="10">
        <v>8</v>
      </c>
      <c r="V58" s="10">
        <v>6</v>
      </c>
      <c r="W58" s="10">
        <v>7</v>
      </c>
      <c r="X58" s="10">
        <v>8</v>
      </c>
      <c r="Z58" s="10">
        <v>2</v>
      </c>
      <c r="AA58" s="10">
        <v>2</v>
      </c>
      <c r="AB58" s="10">
        <v>2</v>
      </c>
      <c r="AC58" s="10">
        <v>2</v>
      </c>
      <c r="AD58" s="10">
        <v>2</v>
      </c>
      <c r="AE58" s="10">
        <v>2</v>
      </c>
    </row>
    <row r="59" spans="11:31" s="5" customFormat="1" ht="16.5" customHeight="1">
      <c r="K59" s="10">
        <v>55</v>
      </c>
      <c r="L59" s="19" t="s">
        <v>27</v>
      </c>
      <c r="M59" s="19" t="s">
        <v>95</v>
      </c>
      <c r="N59" s="19" t="s">
        <v>93</v>
      </c>
      <c r="O59" s="19" t="s">
        <v>23</v>
      </c>
      <c r="P59" s="19" t="s">
        <v>95</v>
      </c>
      <c r="Q59" s="19" t="s">
        <v>93</v>
      </c>
      <c r="S59" s="10">
        <v>4</v>
      </c>
      <c r="T59" s="10">
        <v>7</v>
      </c>
      <c r="U59" s="10">
        <v>8</v>
      </c>
      <c r="V59" s="10">
        <v>6</v>
      </c>
      <c r="W59" s="10">
        <v>7</v>
      </c>
      <c r="X59" s="10">
        <v>8</v>
      </c>
      <c r="Z59" s="10">
        <v>2</v>
      </c>
      <c r="AA59" s="10">
        <v>2</v>
      </c>
      <c r="AB59" s="10">
        <v>2</v>
      </c>
      <c r="AC59" s="10">
        <v>2</v>
      </c>
      <c r="AD59" s="10">
        <v>2</v>
      </c>
      <c r="AE59" s="10">
        <v>2</v>
      </c>
    </row>
    <row r="60" spans="11:31" s="5" customFormat="1" ht="16.5" customHeight="1">
      <c r="K60" s="10">
        <v>56</v>
      </c>
      <c r="L60" s="19" t="s">
        <v>92</v>
      </c>
      <c r="M60" s="19" t="s">
        <v>94</v>
      </c>
      <c r="N60" s="19" t="s">
        <v>96</v>
      </c>
      <c r="O60" s="19" t="s">
        <v>92</v>
      </c>
      <c r="P60" s="19" t="s">
        <v>94</v>
      </c>
      <c r="Q60" s="19" t="s">
        <v>96</v>
      </c>
      <c r="S60" s="10">
        <v>9</v>
      </c>
      <c r="T60" s="10">
        <v>10</v>
      </c>
      <c r="U60" s="10">
        <v>11</v>
      </c>
      <c r="V60" s="10">
        <v>9</v>
      </c>
      <c r="W60" s="10">
        <v>10</v>
      </c>
      <c r="X60" s="10">
        <v>11</v>
      </c>
      <c r="Z60" s="10">
        <v>2</v>
      </c>
      <c r="AA60" s="10">
        <v>2</v>
      </c>
      <c r="AB60" s="10">
        <v>2</v>
      </c>
      <c r="AC60" s="10">
        <v>2</v>
      </c>
      <c r="AD60" s="10">
        <v>2</v>
      </c>
      <c r="AE60" s="10">
        <v>2</v>
      </c>
    </row>
    <row r="61" spans="11:31" s="5" customFormat="1">
      <c r="K61" s="10">
        <v>57</v>
      </c>
      <c r="L61" s="19" t="s">
        <v>92</v>
      </c>
      <c r="M61" s="19" t="s">
        <v>94</v>
      </c>
      <c r="N61" s="19" t="s">
        <v>96</v>
      </c>
      <c r="O61" s="19" t="s">
        <v>92</v>
      </c>
      <c r="P61" s="19" t="s">
        <v>94</v>
      </c>
      <c r="Q61" s="19" t="s">
        <v>96</v>
      </c>
      <c r="S61" s="10">
        <v>9</v>
      </c>
      <c r="T61" s="10">
        <v>10</v>
      </c>
      <c r="U61" s="10">
        <v>11</v>
      </c>
      <c r="V61" s="10">
        <v>9</v>
      </c>
      <c r="W61" s="10">
        <v>10</v>
      </c>
      <c r="X61" s="10">
        <v>11</v>
      </c>
      <c r="Z61" s="10">
        <v>2</v>
      </c>
      <c r="AA61" s="10">
        <v>2</v>
      </c>
      <c r="AB61" s="10">
        <v>2</v>
      </c>
      <c r="AC61" s="10">
        <v>2</v>
      </c>
      <c r="AD61" s="10">
        <v>2</v>
      </c>
      <c r="AE61" s="10">
        <v>2</v>
      </c>
    </row>
    <row r="62" spans="11:31" s="5" customFormat="1">
      <c r="K62" s="10">
        <v>58</v>
      </c>
      <c r="L62" s="19" t="s">
        <v>26</v>
      </c>
      <c r="M62" s="19" t="s">
        <v>27</v>
      </c>
      <c r="N62" s="19" t="s">
        <v>22</v>
      </c>
      <c r="O62" s="19" t="s">
        <v>96</v>
      </c>
      <c r="P62" s="19" t="s">
        <v>93</v>
      </c>
      <c r="Q62" s="19" t="s">
        <v>22</v>
      </c>
      <c r="S62" s="10">
        <v>3</v>
      </c>
      <c r="T62" s="10">
        <v>4</v>
      </c>
      <c r="U62" s="10">
        <v>5</v>
      </c>
      <c r="V62" s="10">
        <v>11</v>
      </c>
      <c r="W62" s="10">
        <v>8</v>
      </c>
      <c r="X62" s="10">
        <v>5</v>
      </c>
      <c r="Z62" s="10">
        <v>2</v>
      </c>
      <c r="AA62" s="10">
        <v>2</v>
      </c>
      <c r="AB62" s="10">
        <v>2</v>
      </c>
      <c r="AC62" s="10">
        <v>2</v>
      </c>
      <c r="AD62" s="10">
        <v>2</v>
      </c>
      <c r="AE62" s="10">
        <v>2</v>
      </c>
    </row>
    <row r="63" spans="11:31" s="5" customFormat="1" ht="16.5" customHeight="1">
      <c r="K63" s="10">
        <v>59</v>
      </c>
      <c r="L63" s="19" t="s">
        <v>26</v>
      </c>
      <c r="M63" s="19" t="s">
        <v>27</v>
      </c>
      <c r="N63" s="19" t="s">
        <v>22</v>
      </c>
      <c r="O63" s="19" t="s">
        <v>96</v>
      </c>
      <c r="P63" s="19" t="s">
        <v>93</v>
      </c>
      <c r="Q63" s="19" t="s">
        <v>22</v>
      </c>
      <c r="S63" s="10">
        <v>3</v>
      </c>
      <c r="T63" s="10">
        <v>4</v>
      </c>
      <c r="U63" s="10">
        <v>5</v>
      </c>
      <c r="V63" s="10">
        <v>11</v>
      </c>
      <c r="W63" s="10">
        <v>8</v>
      </c>
      <c r="X63" s="10">
        <v>5</v>
      </c>
      <c r="Z63" s="10">
        <v>2</v>
      </c>
      <c r="AA63" s="10">
        <v>2</v>
      </c>
      <c r="AB63" s="10">
        <v>2</v>
      </c>
      <c r="AC63" s="10">
        <v>2</v>
      </c>
      <c r="AD63" s="10">
        <v>2</v>
      </c>
      <c r="AE63" s="10">
        <v>2</v>
      </c>
    </row>
    <row r="64" spans="11:31" s="5" customFormat="1" ht="16.5" customHeight="1">
      <c r="K64" s="10">
        <v>60</v>
      </c>
      <c r="L64" s="19" t="s">
        <v>92</v>
      </c>
      <c r="M64" s="19" t="s">
        <v>95</v>
      </c>
      <c r="N64" s="19" t="s">
        <v>93</v>
      </c>
      <c r="O64" s="19" t="s">
        <v>92</v>
      </c>
      <c r="P64" s="19" t="s">
        <v>95</v>
      </c>
      <c r="Q64" s="19" t="s">
        <v>93</v>
      </c>
      <c r="S64" s="10">
        <v>9</v>
      </c>
      <c r="T64" s="10">
        <v>7</v>
      </c>
      <c r="U64" s="10">
        <v>8</v>
      </c>
      <c r="V64" s="10">
        <v>9</v>
      </c>
      <c r="W64" s="10">
        <v>7</v>
      </c>
      <c r="X64" s="10">
        <v>8</v>
      </c>
      <c r="Z64" s="10">
        <v>2</v>
      </c>
      <c r="AA64" s="10">
        <v>2</v>
      </c>
      <c r="AB64" s="10">
        <v>2</v>
      </c>
      <c r="AC64" s="10">
        <v>2</v>
      </c>
      <c r="AD64" s="10">
        <v>2</v>
      </c>
      <c r="AE64" s="10">
        <v>2</v>
      </c>
    </row>
    <row r="65" spans="11:31" s="5" customFormat="1" ht="16.5" customHeight="1">
      <c r="K65" s="10">
        <v>61</v>
      </c>
      <c r="L65" s="19" t="s">
        <v>92</v>
      </c>
      <c r="M65" s="19" t="s">
        <v>95</v>
      </c>
      <c r="N65" s="19" t="s">
        <v>93</v>
      </c>
      <c r="O65" s="19" t="s">
        <v>92</v>
      </c>
      <c r="P65" s="19" t="s">
        <v>95</v>
      </c>
      <c r="Q65" s="19" t="s">
        <v>93</v>
      </c>
      <c r="S65" s="10">
        <v>9</v>
      </c>
      <c r="T65" s="10">
        <v>7</v>
      </c>
      <c r="U65" s="10">
        <v>8</v>
      </c>
      <c r="V65" s="10">
        <v>9</v>
      </c>
      <c r="W65" s="10">
        <v>7</v>
      </c>
      <c r="X65" s="10">
        <v>8</v>
      </c>
      <c r="Z65" s="10">
        <v>2</v>
      </c>
      <c r="AA65" s="10">
        <v>2</v>
      </c>
      <c r="AB65" s="10">
        <v>2</v>
      </c>
      <c r="AC65" s="10">
        <v>2</v>
      </c>
      <c r="AD65" s="10">
        <v>2</v>
      </c>
      <c r="AE65" s="10">
        <v>2</v>
      </c>
    </row>
    <row r="66" spans="11:31" s="5" customFormat="1" ht="16.5" customHeight="1">
      <c r="K66" s="10">
        <v>62</v>
      </c>
      <c r="L66" s="19" t="s">
        <v>26</v>
      </c>
      <c r="M66" s="19" t="s">
        <v>94</v>
      </c>
      <c r="N66" s="19" t="s">
        <v>96</v>
      </c>
      <c r="O66" s="19" t="s">
        <v>26</v>
      </c>
      <c r="P66" s="19" t="s">
        <v>94</v>
      </c>
      <c r="Q66" s="19" t="s">
        <v>96</v>
      </c>
      <c r="S66" s="10">
        <v>3</v>
      </c>
      <c r="T66" s="10">
        <v>10</v>
      </c>
      <c r="U66" s="10">
        <v>11</v>
      </c>
      <c r="V66" s="10">
        <v>3</v>
      </c>
      <c r="W66" s="10">
        <v>10</v>
      </c>
      <c r="X66" s="10">
        <v>11</v>
      </c>
      <c r="Z66" s="10">
        <v>2</v>
      </c>
      <c r="AA66" s="10">
        <v>2</v>
      </c>
      <c r="AB66" s="10">
        <v>2</v>
      </c>
      <c r="AC66" s="10">
        <v>2</v>
      </c>
      <c r="AD66" s="10">
        <v>2</v>
      </c>
      <c r="AE66" s="10">
        <v>2</v>
      </c>
    </row>
    <row r="67" spans="11:31" s="5" customFormat="1" ht="16.5" customHeight="1">
      <c r="K67" s="10">
        <v>63</v>
      </c>
      <c r="L67" s="19" t="s">
        <v>26</v>
      </c>
      <c r="M67" s="19" t="s">
        <v>94</v>
      </c>
      <c r="N67" s="19" t="s">
        <v>96</v>
      </c>
      <c r="O67" s="19" t="s">
        <v>26</v>
      </c>
      <c r="P67" s="19" t="s">
        <v>94</v>
      </c>
      <c r="Q67" s="19" t="s">
        <v>96</v>
      </c>
      <c r="S67" s="10">
        <v>3</v>
      </c>
      <c r="T67" s="10">
        <v>10</v>
      </c>
      <c r="U67" s="10">
        <v>11</v>
      </c>
      <c r="V67" s="10">
        <v>3</v>
      </c>
      <c r="W67" s="10">
        <v>10</v>
      </c>
      <c r="X67" s="10">
        <v>11</v>
      </c>
      <c r="Z67" s="10">
        <v>2</v>
      </c>
      <c r="AA67" s="10">
        <v>2</v>
      </c>
      <c r="AB67" s="10">
        <v>2</v>
      </c>
      <c r="AC67" s="10">
        <v>2</v>
      </c>
      <c r="AD67" s="10">
        <v>2</v>
      </c>
      <c r="AE67" s="10">
        <v>2</v>
      </c>
    </row>
    <row r="68" spans="11:31" s="5" customFormat="1" ht="16.5" customHeight="1">
      <c r="K68" s="10">
        <v>64</v>
      </c>
      <c r="L68" s="19" t="s">
        <v>23</v>
      </c>
      <c r="M68" s="19" t="s">
        <v>27</v>
      </c>
      <c r="N68" s="19" t="s">
        <v>22</v>
      </c>
      <c r="O68" s="19" t="s">
        <v>94</v>
      </c>
      <c r="P68" s="19" t="s">
        <v>93</v>
      </c>
      <c r="Q68" s="19" t="s">
        <v>92</v>
      </c>
      <c r="S68" s="10">
        <v>6</v>
      </c>
      <c r="T68" s="10">
        <v>4</v>
      </c>
      <c r="U68" s="10">
        <v>5</v>
      </c>
      <c r="V68" s="10">
        <v>10</v>
      </c>
      <c r="W68" s="10">
        <v>8</v>
      </c>
      <c r="X68" s="10">
        <v>9</v>
      </c>
      <c r="Z68" s="10">
        <v>2</v>
      </c>
      <c r="AA68" s="10">
        <v>2</v>
      </c>
      <c r="AB68" s="10">
        <v>2</v>
      </c>
      <c r="AC68" s="10">
        <v>2</v>
      </c>
      <c r="AD68" s="10">
        <v>2</v>
      </c>
      <c r="AE68" s="10">
        <v>2</v>
      </c>
    </row>
    <row r="69" spans="11:31" s="5" customFormat="1" ht="16.5" customHeight="1">
      <c r="K69" s="10">
        <v>65</v>
      </c>
      <c r="L69" s="19" t="s">
        <v>23</v>
      </c>
      <c r="M69" s="19" t="s">
        <v>27</v>
      </c>
      <c r="N69" s="19" t="s">
        <v>22</v>
      </c>
      <c r="O69" s="19" t="s">
        <v>94</v>
      </c>
      <c r="P69" s="19" t="s">
        <v>93</v>
      </c>
      <c r="Q69" s="19" t="s">
        <v>92</v>
      </c>
      <c r="S69" s="10">
        <v>6</v>
      </c>
      <c r="T69" s="10">
        <v>4</v>
      </c>
      <c r="U69" s="10">
        <v>5</v>
      </c>
      <c r="V69" s="10">
        <v>10</v>
      </c>
      <c r="W69" s="10">
        <v>8</v>
      </c>
      <c r="X69" s="10">
        <v>9</v>
      </c>
      <c r="Z69" s="10">
        <v>2</v>
      </c>
      <c r="AA69" s="10">
        <v>2</v>
      </c>
      <c r="AB69" s="10">
        <v>2</v>
      </c>
      <c r="AC69" s="10">
        <v>2</v>
      </c>
      <c r="AD69" s="10">
        <v>2</v>
      </c>
      <c r="AE69" s="10">
        <v>2</v>
      </c>
    </row>
    <row r="70" spans="11:31" s="5" customFormat="1" ht="16.5" customHeight="1">
      <c r="K70" s="10">
        <v>66</v>
      </c>
      <c r="L70" s="19" t="s">
        <v>93</v>
      </c>
      <c r="M70" s="19" t="s">
        <v>95</v>
      </c>
      <c r="N70" s="19" t="s">
        <v>93</v>
      </c>
      <c r="O70" s="19" t="s">
        <v>92</v>
      </c>
      <c r="P70" s="19" t="s">
        <v>95</v>
      </c>
      <c r="Q70" s="19" t="s">
        <v>93</v>
      </c>
      <c r="S70" s="10">
        <v>8</v>
      </c>
      <c r="T70" s="10">
        <v>7</v>
      </c>
      <c r="U70" s="10">
        <v>8</v>
      </c>
      <c r="V70" s="10">
        <v>9</v>
      </c>
      <c r="W70" s="10">
        <v>7</v>
      </c>
      <c r="X70" s="10">
        <v>8</v>
      </c>
      <c r="Z70" s="10">
        <v>2</v>
      </c>
      <c r="AA70" s="10">
        <v>2</v>
      </c>
      <c r="AB70" s="10">
        <v>2</v>
      </c>
      <c r="AC70" s="10">
        <v>2</v>
      </c>
      <c r="AD70" s="10">
        <v>2</v>
      </c>
      <c r="AE70" s="10">
        <v>2</v>
      </c>
    </row>
    <row r="71" spans="11:31" s="5" customFormat="1" ht="16.5" customHeight="1">
      <c r="K71" s="10">
        <v>67</v>
      </c>
      <c r="L71" s="19" t="s">
        <v>93</v>
      </c>
      <c r="M71" s="19" t="s">
        <v>95</v>
      </c>
      <c r="N71" s="19" t="s">
        <v>93</v>
      </c>
      <c r="O71" s="19" t="s">
        <v>92</v>
      </c>
      <c r="P71" s="19" t="s">
        <v>95</v>
      </c>
      <c r="Q71" s="19" t="s">
        <v>93</v>
      </c>
      <c r="S71" s="10">
        <v>8</v>
      </c>
      <c r="T71" s="10">
        <v>7</v>
      </c>
      <c r="U71" s="10">
        <v>8</v>
      </c>
      <c r="V71" s="10">
        <v>9</v>
      </c>
      <c r="W71" s="10">
        <v>7</v>
      </c>
      <c r="X71" s="10">
        <v>8</v>
      </c>
      <c r="Z71" s="10">
        <v>2</v>
      </c>
      <c r="AA71" s="10">
        <v>2</v>
      </c>
      <c r="AB71" s="10">
        <v>2</v>
      </c>
      <c r="AC71" s="10">
        <v>2</v>
      </c>
      <c r="AD71" s="10">
        <v>2</v>
      </c>
      <c r="AE71" s="10">
        <v>2</v>
      </c>
    </row>
    <row r="72" spans="11:31" s="5" customFormat="1" ht="16.5" customHeight="1">
      <c r="K72" s="10">
        <v>68</v>
      </c>
      <c r="L72" s="19" t="s">
        <v>94</v>
      </c>
      <c r="M72" s="19" t="s">
        <v>94</v>
      </c>
      <c r="N72" s="19" t="s">
        <v>96</v>
      </c>
      <c r="O72" s="19" t="s">
        <v>23</v>
      </c>
      <c r="P72" s="19" t="s">
        <v>26</v>
      </c>
      <c r="Q72" s="19" t="s">
        <v>96</v>
      </c>
      <c r="S72" s="10">
        <v>10</v>
      </c>
      <c r="T72" s="10">
        <v>10</v>
      </c>
      <c r="U72" s="10">
        <v>11</v>
      </c>
      <c r="V72" s="10">
        <v>6</v>
      </c>
      <c r="W72" s="10">
        <v>3</v>
      </c>
      <c r="X72" s="10">
        <v>11</v>
      </c>
      <c r="Z72" s="10">
        <v>2</v>
      </c>
      <c r="AA72" s="10">
        <v>2</v>
      </c>
      <c r="AB72" s="10">
        <v>2</v>
      </c>
      <c r="AC72" s="10">
        <v>2</v>
      </c>
      <c r="AD72" s="10">
        <v>2</v>
      </c>
      <c r="AE72" s="10">
        <v>2</v>
      </c>
    </row>
    <row r="73" spans="11:31" s="5" customFormat="1" ht="16.5" customHeight="1">
      <c r="K73" s="10">
        <v>69</v>
      </c>
      <c r="L73" s="19" t="s">
        <v>94</v>
      </c>
      <c r="M73" s="19" t="s">
        <v>94</v>
      </c>
      <c r="N73" s="19" t="s">
        <v>96</v>
      </c>
      <c r="O73" s="19" t="s">
        <v>23</v>
      </c>
      <c r="P73" s="19" t="s">
        <v>26</v>
      </c>
      <c r="Q73" s="19" t="s">
        <v>96</v>
      </c>
      <c r="S73" s="10">
        <v>10</v>
      </c>
      <c r="T73" s="10">
        <v>10</v>
      </c>
      <c r="U73" s="10">
        <v>11</v>
      </c>
      <c r="V73" s="10">
        <v>6</v>
      </c>
      <c r="W73" s="10">
        <v>3</v>
      </c>
      <c r="X73" s="10">
        <v>11</v>
      </c>
      <c r="Z73" s="10">
        <v>2</v>
      </c>
      <c r="AA73" s="10">
        <v>2</v>
      </c>
      <c r="AB73" s="10">
        <v>2</v>
      </c>
      <c r="AC73" s="10">
        <v>2</v>
      </c>
      <c r="AD73" s="10">
        <v>2</v>
      </c>
      <c r="AE73" s="10">
        <v>2</v>
      </c>
    </row>
    <row r="74" spans="11:31" s="5" customFormat="1" ht="16.5" customHeight="1">
      <c r="K74" s="10">
        <v>70</v>
      </c>
      <c r="L74" s="19" t="s">
        <v>92</v>
      </c>
      <c r="M74" s="19" t="s">
        <v>27</v>
      </c>
      <c r="N74" s="19" t="s">
        <v>22</v>
      </c>
      <c r="O74" s="19" t="s">
        <v>92</v>
      </c>
      <c r="P74" s="19" t="s">
        <v>27</v>
      </c>
      <c r="Q74" s="19" t="s">
        <v>22</v>
      </c>
      <c r="S74" s="10">
        <v>9</v>
      </c>
      <c r="T74" s="10">
        <v>4</v>
      </c>
      <c r="U74" s="10">
        <v>5</v>
      </c>
      <c r="V74" s="10">
        <v>9</v>
      </c>
      <c r="W74" s="10">
        <v>4</v>
      </c>
      <c r="X74" s="10">
        <v>5</v>
      </c>
      <c r="Z74" s="10">
        <v>2</v>
      </c>
      <c r="AA74" s="10">
        <v>2</v>
      </c>
      <c r="AB74" s="10">
        <v>2</v>
      </c>
      <c r="AC74" s="10">
        <v>2</v>
      </c>
      <c r="AD74" s="10">
        <v>2</v>
      </c>
      <c r="AE74" s="10">
        <v>2</v>
      </c>
    </row>
    <row r="75" spans="11:31" s="5" customFormat="1" ht="16.5" customHeight="1">
      <c r="K75" s="10">
        <v>71</v>
      </c>
      <c r="L75" s="19" t="s">
        <v>92</v>
      </c>
      <c r="M75" s="19" t="s">
        <v>27</v>
      </c>
      <c r="N75" s="19" t="s">
        <v>22</v>
      </c>
      <c r="O75" s="19" t="s">
        <v>92</v>
      </c>
      <c r="P75" s="19" t="s">
        <v>27</v>
      </c>
      <c r="Q75" s="19" t="s">
        <v>22</v>
      </c>
      <c r="S75" s="10">
        <v>9</v>
      </c>
      <c r="T75" s="10">
        <v>4</v>
      </c>
      <c r="U75" s="10">
        <v>5</v>
      </c>
      <c r="V75" s="10">
        <v>9</v>
      </c>
      <c r="W75" s="10">
        <v>4</v>
      </c>
      <c r="X75" s="10">
        <v>5</v>
      </c>
      <c r="Z75" s="10">
        <v>2</v>
      </c>
      <c r="AA75" s="10">
        <v>2</v>
      </c>
      <c r="AB75" s="10">
        <v>2</v>
      </c>
      <c r="AC75" s="10">
        <v>2</v>
      </c>
      <c r="AD75" s="10">
        <v>2</v>
      </c>
      <c r="AE75" s="10">
        <v>2</v>
      </c>
    </row>
    <row r="76" spans="11:31" s="5" customFormat="1" ht="16.5" customHeight="1">
      <c r="K76" s="10">
        <v>72</v>
      </c>
      <c r="L76" s="19" t="s">
        <v>94</v>
      </c>
      <c r="M76" s="19" t="s">
        <v>95</v>
      </c>
      <c r="N76" s="19" t="s">
        <v>96</v>
      </c>
      <c r="O76" s="19" t="s">
        <v>94</v>
      </c>
      <c r="P76" s="19" t="s">
        <v>95</v>
      </c>
      <c r="Q76" s="19" t="s">
        <v>96</v>
      </c>
      <c r="S76" s="10">
        <v>10</v>
      </c>
      <c r="T76" s="10">
        <v>7</v>
      </c>
      <c r="U76" s="10">
        <v>11</v>
      </c>
      <c r="V76" s="10">
        <v>10</v>
      </c>
      <c r="W76" s="10">
        <v>7</v>
      </c>
      <c r="X76" s="10">
        <v>11</v>
      </c>
      <c r="Z76" s="10">
        <v>2</v>
      </c>
      <c r="AA76" s="10">
        <v>2</v>
      </c>
      <c r="AB76" s="10">
        <v>2</v>
      </c>
      <c r="AC76" s="10">
        <v>2</v>
      </c>
      <c r="AD76" s="10">
        <v>2</v>
      </c>
      <c r="AE76" s="10">
        <v>2</v>
      </c>
    </row>
    <row r="77" spans="11:31" s="5" customFormat="1" ht="16.5" customHeight="1">
      <c r="K77" s="10">
        <v>73</v>
      </c>
      <c r="L77" s="19" t="s">
        <v>94</v>
      </c>
      <c r="M77" s="19" t="s">
        <v>95</v>
      </c>
      <c r="N77" s="19" t="s">
        <v>96</v>
      </c>
      <c r="O77" s="19" t="s">
        <v>94</v>
      </c>
      <c r="P77" s="19" t="s">
        <v>95</v>
      </c>
      <c r="Q77" s="19" t="s">
        <v>96</v>
      </c>
      <c r="S77" s="10">
        <v>10</v>
      </c>
      <c r="T77" s="10">
        <v>7</v>
      </c>
      <c r="U77" s="10">
        <v>11</v>
      </c>
      <c r="V77" s="10">
        <v>10</v>
      </c>
      <c r="W77" s="10">
        <v>7</v>
      </c>
      <c r="X77" s="10">
        <v>11</v>
      </c>
      <c r="Z77" s="10">
        <v>2</v>
      </c>
      <c r="AA77" s="10">
        <v>2</v>
      </c>
      <c r="AB77" s="10">
        <v>2</v>
      </c>
      <c r="AC77" s="10">
        <v>2</v>
      </c>
      <c r="AD77" s="10">
        <v>2</v>
      </c>
      <c r="AE77" s="10">
        <v>2</v>
      </c>
    </row>
    <row r="78" spans="11:31" s="5" customFormat="1" ht="16.5" customHeight="1">
      <c r="K78" s="10">
        <v>74</v>
      </c>
      <c r="L78" s="19" t="s">
        <v>23</v>
      </c>
      <c r="M78" s="19" t="s">
        <v>94</v>
      </c>
      <c r="N78" s="19" t="s">
        <v>93</v>
      </c>
      <c r="O78" s="19" t="s">
        <v>23</v>
      </c>
      <c r="P78" s="19" t="s">
        <v>94</v>
      </c>
      <c r="Q78" s="19" t="s">
        <v>93</v>
      </c>
      <c r="S78" s="10">
        <v>6</v>
      </c>
      <c r="T78" s="10">
        <v>10</v>
      </c>
      <c r="U78" s="10">
        <v>8</v>
      </c>
      <c r="V78" s="10">
        <v>6</v>
      </c>
      <c r="W78" s="10">
        <v>10</v>
      </c>
      <c r="X78" s="10">
        <v>8</v>
      </c>
      <c r="Z78" s="10">
        <v>2</v>
      </c>
      <c r="AA78" s="10">
        <v>2</v>
      </c>
      <c r="AB78" s="10">
        <v>2</v>
      </c>
      <c r="AC78" s="10">
        <v>2</v>
      </c>
      <c r="AD78" s="10">
        <v>2</v>
      </c>
      <c r="AE78" s="10">
        <v>2</v>
      </c>
    </row>
    <row r="79" spans="11:31" s="5" customFormat="1" ht="16.5" customHeight="1">
      <c r="K79" s="10">
        <v>75</v>
      </c>
      <c r="L79" s="19" t="s">
        <v>23</v>
      </c>
      <c r="M79" s="19" t="s">
        <v>94</v>
      </c>
      <c r="N79" s="19" t="s">
        <v>93</v>
      </c>
      <c r="O79" s="19" t="s">
        <v>23</v>
      </c>
      <c r="P79" s="19" t="s">
        <v>94</v>
      </c>
      <c r="Q79" s="19" t="s">
        <v>93</v>
      </c>
      <c r="S79" s="10">
        <v>6</v>
      </c>
      <c r="T79" s="10">
        <v>10</v>
      </c>
      <c r="U79" s="10">
        <v>8</v>
      </c>
      <c r="V79" s="10">
        <v>6</v>
      </c>
      <c r="W79" s="10">
        <v>10</v>
      </c>
      <c r="X79" s="10">
        <v>8</v>
      </c>
      <c r="Z79" s="10">
        <v>2</v>
      </c>
      <c r="AA79" s="10">
        <v>2</v>
      </c>
      <c r="AB79" s="10">
        <v>2</v>
      </c>
      <c r="AC79" s="10">
        <v>2</v>
      </c>
      <c r="AD79" s="10">
        <v>2</v>
      </c>
      <c r="AE79" s="10">
        <v>2</v>
      </c>
    </row>
    <row r="80" spans="11:31" s="5" customFormat="1">
      <c r="K80" s="10">
        <v>76</v>
      </c>
      <c r="L80" s="19" t="s">
        <v>92</v>
      </c>
      <c r="M80" s="19" t="s">
        <v>26</v>
      </c>
      <c r="N80" s="19" t="s">
        <v>96</v>
      </c>
      <c r="O80" s="19" t="s">
        <v>92</v>
      </c>
      <c r="P80" s="19" t="s">
        <v>26</v>
      </c>
      <c r="Q80" s="19" t="s">
        <v>96</v>
      </c>
      <c r="S80" s="10">
        <v>9</v>
      </c>
      <c r="T80" s="10">
        <v>3</v>
      </c>
      <c r="U80" s="10">
        <v>11</v>
      </c>
      <c r="V80" s="10">
        <v>9</v>
      </c>
      <c r="W80" s="10">
        <v>3</v>
      </c>
      <c r="X80" s="10">
        <v>11</v>
      </c>
      <c r="Z80" s="10">
        <v>2</v>
      </c>
      <c r="AA80" s="10">
        <v>2</v>
      </c>
      <c r="AB80" s="10">
        <v>2</v>
      </c>
      <c r="AC80" s="10">
        <v>2</v>
      </c>
      <c r="AD80" s="10">
        <v>2</v>
      </c>
      <c r="AE80" s="10">
        <v>2</v>
      </c>
    </row>
    <row r="81" spans="11:31" s="5" customFormat="1">
      <c r="K81" s="10">
        <v>77</v>
      </c>
      <c r="L81" s="19" t="s">
        <v>92</v>
      </c>
      <c r="M81" s="19" t="s">
        <v>26</v>
      </c>
      <c r="N81" s="19" t="s">
        <v>96</v>
      </c>
      <c r="O81" s="19" t="s">
        <v>92</v>
      </c>
      <c r="P81" s="19" t="s">
        <v>26</v>
      </c>
      <c r="Q81" s="19" t="s">
        <v>96</v>
      </c>
      <c r="S81" s="10">
        <v>9</v>
      </c>
      <c r="T81" s="10">
        <v>3</v>
      </c>
      <c r="U81" s="10">
        <v>11</v>
      </c>
      <c r="V81" s="10">
        <v>9</v>
      </c>
      <c r="W81" s="10">
        <v>3</v>
      </c>
      <c r="X81" s="10">
        <v>11</v>
      </c>
      <c r="Z81" s="10">
        <v>2</v>
      </c>
      <c r="AA81" s="10">
        <v>2</v>
      </c>
      <c r="AB81" s="10">
        <v>2</v>
      </c>
      <c r="AC81" s="10">
        <v>2</v>
      </c>
      <c r="AD81" s="10">
        <v>2</v>
      </c>
      <c r="AE81" s="10">
        <v>2</v>
      </c>
    </row>
    <row r="82" spans="11:31" s="5" customFormat="1">
      <c r="K82" s="10">
        <v>78</v>
      </c>
      <c r="L82" s="19" t="s">
        <v>94</v>
      </c>
      <c r="M82" s="19" t="s">
        <v>27</v>
      </c>
      <c r="N82" s="19" t="s">
        <v>22</v>
      </c>
      <c r="O82" s="19" t="s">
        <v>26</v>
      </c>
      <c r="P82" s="19" t="s">
        <v>27</v>
      </c>
      <c r="Q82" s="19" t="s">
        <v>22</v>
      </c>
      <c r="S82" s="10">
        <v>10</v>
      </c>
      <c r="T82" s="10">
        <v>4</v>
      </c>
      <c r="U82" s="10">
        <v>5</v>
      </c>
      <c r="V82" s="10">
        <v>3</v>
      </c>
      <c r="W82" s="10">
        <v>4</v>
      </c>
      <c r="X82" s="10">
        <v>5</v>
      </c>
      <c r="Z82" s="10">
        <v>2</v>
      </c>
      <c r="AA82" s="10">
        <v>2</v>
      </c>
      <c r="AB82" s="10">
        <v>2</v>
      </c>
      <c r="AC82" s="10">
        <v>2</v>
      </c>
      <c r="AD82" s="10">
        <v>2</v>
      </c>
      <c r="AE82" s="10">
        <v>2</v>
      </c>
    </row>
    <row r="83" spans="11:31" s="5" customFormat="1">
      <c r="K83" s="10">
        <v>79</v>
      </c>
      <c r="L83" s="19" t="s">
        <v>94</v>
      </c>
      <c r="M83" s="19" t="s">
        <v>27</v>
      </c>
      <c r="N83" s="19" t="s">
        <v>22</v>
      </c>
      <c r="O83" s="19" t="s">
        <v>26</v>
      </c>
      <c r="P83" s="19" t="s">
        <v>27</v>
      </c>
      <c r="Q83" s="19" t="s">
        <v>22</v>
      </c>
      <c r="S83" s="10">
        <v>10</v>
      </c>
      <c r="T83" s="10">
        <v>4</v>
      </c>
      <c r="U83" s="10">
        <v>5</v>
      </c>
      <c r="V83" s="10">
        <v>3</v>
      </c>
      <c r="W83" s="10">
        <v>4</v>
      </c>
      <c r="X83" s="10">
        <v>5</v>
      </c>
      <c r="Z83" s="10">
        <v>2</v>
      </c>
      <c r="AA83" s="10">
        <v>2</v>
      </c>
      <c r="AB83" s="10">
        <v>2</v>
      </c>
      <c r="AC83" s="10">
        <v>2</v>
      </c>
      <c r="AD83" s="10">
        <v>2</v>
      </c>
      <c r="AE83" s="10">
        <v>2</v>
      </c>
    </row>
    <row r="84" spans="11:31" s="5" customFormat="1">
      <c r="K84" s="10">
        <v>80</v>
      </c>
      <c r="L84" s="19" t="s">
        <v>23</v>
      </c>
      <c r="M84" s="19" t="s">
        <v>95</v>
      </c>
      <c r="N84" s="19" t="s">
        <v>93</v>
      </c>
      <c r="O84" s="19" t="s">
        <v>94</v>
      </c>
      <c r="P84" s="19" t="s">
        <v>95</v>
      </c>
      <c r="Q84" s="19" t="s">
        <v>93</v>
      </c>
      <c r="S84" s="10">
        <v>6</v>
      </c>
      <c r="T84" s="10">
        <v>7</v>
      </c>
      <c r="U84" s="10">
        <v>8</v>
      </c>
      <c r="V84" s="10">
        <v>10</v>
      </c>
      <c r="W84" s="10">
        <v>7</v>
      </c>
      <c r="X84" s="10">
        <v>8</v>
      </c>
      <c r="Z84" s="10">
        <v>2</v>
      </c>
      <c r="AA84" s="10">
        <v>2</v>
      </c>
      <c r="AB84" s="10">
        <v>2</v>
      </c>
      <c r="AC84" s="10">
        <v>2</v>
      </c>
      <c r="AD84" s="10">
        <v>2</v>
      </c>
      <c r="AE84" s="10">
        <v>2</v>
      </c>
    </row>
    <row r="85" spans="11:31" s="5" customFormat="1">
      <c r="K85" s="10">
        <v>81</v>
      </c>
      <c r="L85" s="19" t="s">
        <v>23</v>
      </c>
      <c r="M85" s="19" t="s">
        <v>95</v>
      </c>
      <c r="N85" s="19" t="s">
        <v>93</v>
      </c>
      <c r="O85" s="19" t="s">
        <v>94</v>
      </c>
      <c r="P85" s="19" t="s">
        <v>95</v>
      </c>
      <c r="Q85" s="19" t="s">
        <v>93</v>
      </c>
      <c r="S85" s="10">
        <v>6</v>
      </c>
      <c r="T85" s="10">
        <v>7</v>
      </c>
      <c r="U85" s="10">
        <v>8</v>
      </c>
      <c r="V85" s="10">
        <v>10</v>
      </c>
      <c r="W85" s="10">
        <v>7</v>
      </c>
      <c r="X85" s="10">
        <v>8</v>
      </c>
      <c r="Z85" s="10">
        <v>2</v>
      </c>
      <c r="AA85" s="10">
        <v>2</v>
      </c>
      <c r="AB85" s="10">
        <v>2</v>
      </c>
      <c r="AC85" s="10">
        <v>2</v>
      </c>
      <c r="AD85" s="10">
        <v>2</v>
      </c>
      <c r="AE85" s="10">
        <v>2</v>
      </c>
    </row>
    <row r="86" spans="11:31" s="5" customFormat="1">
      <c r="K86" s="10">
        <v>82</v>
      </c>
      <c r="L86" s="19" t="s">
        <v>92</v>
      </c>
      <c r="M86" s="19" t="s">
        <v>94</v>
      </c>
      <c r="N86" s="19" t="s">
        <v>96</v>
      </c>
      <c r="O86" s="19" t="s">
        <v>92</v>
      </c>
      <c r="P86" s="19" t="s">
        <v>94</v>
      </c>
      <c r="Q86" s="19" t="s">
        <v>96</v>
      </c>
      <c r="S86" s="10">
        <v>9</v>
      </c>
      <c r="T86" s="10">
        <v>10</v>
      </c>
      <c r="U86" s="10">
        <v>11</v>
      </c>
      <c r="V86" s="10">
        <v>9</v>
      </c>
      <c r="W86" s="10">
        <v>10</v>
      </c>
      <c r="X86" s="10">
        <v>11</v>
      </c>
      <c r="Z86" s="10">
        <v>2</v>
      </c>
      <c r="AA86" s="10">
        <v>2</v>
      </c>
      <c r="AB86" s="10">
        <v>2</v>
      </c>
      <c r="AC86" s="10">
        <v>2</v>
      </c>
      <c r="AD86" s="10">
        <v>2</v>
      </c>
      <c r="AE86" s="10">
        <v>2</v>
      </c>
    </row>
    <row r="87" spans="11:31" s="5" customFormat="1">
      <c r="K87" s="10">
        <v>83</v>
      </c>
      <c r="L87" s="19" t="s">
        <v>92</v>
      </c>
      <c r="M87" s="19" t="s">
        <v>94</v>
      </c>
      <c r="N87" s="19" t="s">
        <v>96</v>
      </c>
      <c r="O87" s="19" t="s">
        <v>92</v>
      </c>
      <c r="P87" s="19" t="s">
        <v>94</v>
      </c>
      <c r="Q87" s="19" t="s">
        <v>96</v>
      </c>
      <c r="S87" s="10">
        <v>9</v>
      </c>
      <c r="T87" s="10">
        <v>10</v>
      </c>
      <c r="U87" s="10">
        <v>11</v>
      </c>
      <c r="V87" s="10">
        <v>9</v>
      </c>
      <c r="W87" s="10">
        <v>10</v>
      </c>
      <c r="X87" s="10">
        <v>11</v>
      </c>
      <c r="Z87" s="10">
        <v>2</v>
      </c>
      <c r="AA87" s="10">
        <v>2</v>
      </c>
      <c r="AB87" s="10">
        <v>2</v>
      </c>
      <c r="AC87" s="10">
        <v>2</v>
      </c>
      <c r="AD87" s="10">
        <v>2</v>
      </c>
      <c r="AE87" s="10">
        <v>2</v>
      </c>
    </row>
    <row r="88" spans="11:31" s="5" customFormat="1">
      <c r="K88" s="10">
        <v>84</v>
      </c>
      <c r="L88" s="19" t="s">
        <v>23</v>
      </c>
      <c r="M88" s="19" t="s">
        <v>27</v>
      </c>
      <c r="N88" s="19" t="s">
        <v>94</v>
      </c>
      <c r="O88" s="19" t="s">
        <v>27</v>
      </c>
      <c r="P88" s="19" t="s">
        <v>27</v>
      </c>
      <c r="Q88" s="19" t="s">
        <v>22</v>
      </c>
      <c r="S88" s="10">
        <v>6</v>
      </c>
      <c r="T88" s="10">
        <v>4</v>
      </c>
      <c r="U88" s="10">
        <v>10</v>
      </c>
      <c r="V88" s="10">
        <v>4</v>
      </c>
      <c r="W88" s="10">
        <v>4</v>
      </c>
      <c r="X88" s="10">
        <v>5</v>
      </c>
      <c r="Z88" s="10">
        <v>2</v>
      </c>
      <c r="AA88" s="10">
        <v>2</v>
      </c>
      <c r="AB88" s="10">
        <v>2</v>
      </c>
      <c r="AC88" s="10">
        <v>2</v>
      </c>
      <c r="AD88" s="10">
        <v>2</v>
      </c>
      <c r="AE88" s="10">
        <v>2</v>
      </c>
    </row>
    <row r="89" spans="11:31" s="5" customFormat="1">
      <c r="K89" s="10">
        <v>85</v>
      </c>
      <c r="L89" s="19" t="s">
        <v>23</v>
      </c>
      <c r="M89" s="19" t="s">
        <v>27</v>
      </c>
      <c r="N89" s="19" t="s">
        <v>94</v>
      </c>
      <c r="O89" s="19" t="s">
        <v>27</v>
      </c>
      <c r="P89" s="19" t="s">
        <v>27</v>
      </c>
      <c r="Q89" s="19" t="s">
        <v>22</v>
      </c>
      <c r="S89" s="10">
        <v>6</v>
      </c>
      <c r="T89" s="10">
        <v>4</v>
      </c>
      <c r="U89" s="10">
        <v>10</v>
      </c>
      <c r="V89" s="10">
        <v>4</v>
      </c>
      <c r="W89" s="10">
        <v>4</v>
      </c>
      <c r="X89" s="10">
        <v>5</v>
      </c>
      <c r="Z89" s="10">
        <v>2</v>
      </c>
      <c r="AA89" s="10">
        <v>2</v>
      </c>
      <c r="AB89" s="10">
        <v>2</v>
      </c>
      <c r="AC89" s="10">
        <v>2</v>
      </c>
      <c r="AD89" s="10">
        <v>2</v>
      </c>
      <c r="AE89" s="10">
        <v>2</v>
      </c>
    </row>
    <row r="90" spans="11:31" s="5" customFormat="1">
      <c r="K90" s="10">
        <v>86</v>
      </c>
      <c r="L90" s="19" t="s">
        <v>92</v>
      </c>
      <c r="M90" s="19" t="s">
        <v>95</v>
      </c>
      <c r="N90" s="19" t="s">
        <v>93</v>
      </c>
      <c r="O90" s="19" t="s">
        <v>92</v>
      </c>
      <c r="P90" s="19" t="s">
        <v>95</v>
      </c>
      <c r="Q90" s="19" t="s">
        <v>93</v>
      </c>
      <c r="S90" s="10">
        <v>9</v>
      </c>
      <c r="T90" s="10">
        <v>7</v>
      </c>
      <c r="U90" s="10">
        <v>8</v>
      </c>
      <c r="V90" s="10">
        <v>9</v>
      </c>
      <c r="W90" s="10">
        <v>7</v>
      </c>
      <c r="X90" s="10">
        <v>8</v>
      </c>
      <c r="Z90" s="10">
        <v>2</v>
      </c>
      <c r="AA90" s="10">
        <v>2</v>
      </c>
      <c r="AB90" s="10">
        <v>2</v>
      </c>
      <c r="AC90" s="10">
        <v>2</v>
      </c>
      <c r="AD90" s="10">
        <v>2</v>
      </c>
      <c r="AE90" s="10">
        <v>2</v>
      </c>
    </row>
    <row r="91" spans="11:31" s="5" customFormat="1">
      <c r="K91" s="10">
        <v>87</v>
      </c>
      <c r="L91" s="19" t="s">
        <v>92</v>
      </c>
      <c r="M91" s="19" t="s">
        <v>95</v>
      </c>
      <c r="N91" s="19" t="s">
        <v>93</v>
      </c>
      <c r="O91" s="19" t="s">
        <v>92</v>
      </c>
      <c r="P91" s="19" t="s">
        <v>95</v>
      </c>
      <c r="Q91" s="19" t="s">
        <v>93</v>
      </c>
      <c r="S91" s="10">
        <v>9</v>
      </c>
      <c r="T91" s="10">
        <v>7</v>
      </c>
      <c r="U91" s="10">
        <v>8</v>
      </c>
      <c r="V91" s="10">
        <v>9</v>
      </c>
      <c r="W91" s="10">
        <v>7</v>
      </c>
      <c r="X91" s="10">
        <v>8</v>
      </c>
      <c r="Z91" s="10">
        <v>2</v>
      </c>
      <c r="AA91" s="10">
        <v>2</v>
      </c>
      <c r="AB91" s="10">
        <v>2</v>
      </c>
      <c r="AC91" s="10">
        <v>2</v>
      </c>
      <c r="AD91" s="10">
        <v>2</v>
      </c>
      <c r="AE91" s="10">
        <v>2</v>
      </c>
    </row>
    <row r="92" spans="11:31" s="5" customFormat="1">
      <c r="K92" s="10">
        <v>88</v>
      </c>
      <c r="L92" s="19" t="s">
        <v>26</v>
      </c>
      <c r="M92" s="19" t="s">
        <v>93</v>
      </c>
      <c r="N92" s="19" t="s">
        <v>96</v>
      </c>
      <c r="O92" s="19" t="s">
        <v>26</v>
      </c>
      <c r="P92" s="19" t="s">
        <v>94</v>
      </c>
      <c r="Q92" s="19" t="s">
        <v>96</v>
      </c>
      <c r="S92" s="10">
        <v>3</v>
      </c>
      <c r="T92" s="10">
        <v>8</v>
      </c>
      <c r="U92" s="10">
        <v>11</v>
      </c>
      <c r="V92" s="10">
        <v>3</v>
      </c>
      <c r="W92" s="10">
        <v>10</v>
      </c>
      <c r="X92" s="10">
        <v>11</v>
      </c>
      <c r="Z92" s="10">
        <v>2</v>
      </c>
      <c r="AA92" s="10">
        <v>2</v>
      </c>
      <c r="AB92" s="10">
        <v>2</v>
      </c>
      <c r="AC92" s="10">
        <v>2</v>
      </c>
      <c r="AD92" s="10">
        <v>2</v>
      </c>
      <c r="AE92" s="10">
        <v>2</v>
      </c>
    </row>
    <row r="93" spans="11:31" s="5" customFormat="1">
      <c r="K93" s="10">
        <v>89</v>
      </c>
      <c r="L93" s="19" t="s">
        <v>26</v>
      </c>
      <c r="M93" s="19" t="s">
        <v>93</v>
      </c>
      <c r="N93" s="19" t="s">
        <v>96</v>
      </c>
      <c r="O93" s="19" t="s">
        <v>26</v>
      </c>
      <c r="P93" s="19" t="s">
        <v>94</v>
      </c>
      <c r="Q93" s="19" t="s">
        <v>96</v>
      </c>
      <c r="S93" s="10">
        <v>3</v>
      </c>
      <c r="T93" s="10">
        <v>8</v>
      </c>
      <c r="U93" s="10">
        <v>11</v>
      </c>
      <c r="V93" s="10">
        <v>3</v>
      </c>
      <c r="W93" s="10">
        <v>10</v>
      </c>
      <c r="X93" s="10">
        <v>11</v>
      </c>
      <c r="Z93" s="10">
        <v>2</v>
      </c>
      <c r="AA93" s="10">
        <v>2</v>
      </c>
      <c r="AB93" s="10">
        <v>2</v>
      </c>
      <c r="AC93" s="10">
        <v>2</v>
      </c>
      <c r="AD93" s="10">
        <v>2</v>
      </c>
      <c r="AE93" s="10">
        <v>2</v>
      </c>
    </row>
    <row r="94" spans="11:31" s="5" customFormat="1">
      <c r="K94" s="10">
        <v>90</v>
      </c>
      <c r="L94" s="19" t="s">
        <v>23</v>
      </c>
      <c r="M94" s="19" t="s">
        <v>94</v>
      </c>
      <c r="N94" s="19" t="s">
        <v>22</v>
      </c>
      <c r="O94" s="19" t="s">
        <v>94</v>
      </c>
      <c r="P94" s="19" t="s">
        <v>26</v>
      </c>
      <c r="Q94" s="19" t="s">
        <v>22</v>
      </c>
      <c r="S94" s="10">
        <v>6</v>
      </c>
      <c r="T94" s="10">
        <v>10</v>
      </c>
      <c r="U94" s="10">
        <v>5</v>
      </c>
      <c r="V94" s="10">
        <v>10</v>
      </c>
      <c r="W94" s="10">
        <v>3</v>
      </c>
      <c r="X94" s="10">
        <v>5</v>
      </c>
      <c r="Z94" s="10">
        <v>2</v>
      </c>
      <c r="AA94" s="10">
        <v>2</v>
      </c>
      <c r="AB94" s="10">
        <v>2</v>
      </c>
      <c r="AC94" s="10">
        <v>2</v>
      </c>
      <c r="AD94" s="10">
        <v>2</v>
      </c>
      <c r="AE94" s="10">
        <v>2</v>
      </c>
    </row>
    <row r="95" spans="11:31" s="5" customFormat="1">
      <c r="K95" s="10">
        <v>91</v>
      </c>
      <c r="L95" s="19" t="s">
        <v>23</v>
      </c>
      <c r="M95" s="19" t="s">
        <v>94</v>
      </c>
      <c r="N95" s="19" t="s">
        <v>22</v>
      </c>
      <c r="O95" s="19" t="s">
        <v>94</v>
      </c>
      <c r="P95" s="19" t="s">
        <v>26</v>
      </c>
      <c r="Q95" s="19" t="s">
        <v>22</v>
      </c>
      <c r="S95" s="10">
        <v>6</v>
      </c>
      <c r="T95" s="10">
        <v>10</v>
      </c>
      <c r="U95" s="10">
        <v>5</v>
      </c>
      <c r="V95" s="10">
        <v>10</v>
      </c>
      <c r="W95" s="10">
        <v>3</v>
      </c>
      <c r="X95" s="10">
        <v>5</v>
      </c>
      <c r="Z95" s="10">
        <v>2</v>
      </c>
      <c r="AA95" s="10">
        <v>2</v>
      </c>
      <c r="AB95" s="10">
        <v>2</v>
      </c>
      <c r="AC95" s="10">
        <v>2</v>
      </c>
      <c r="AD95" s="10">
        <v>2</v>
      </c>
      <c r="AE95" s="10">
        <v>2</v>
      </c>
    </row>
    <row r="96" spans="11:31" s="5" customFormat="1">
      <c r="K96" s="10">
        <v>92</v>
      </c>
      <c r="L96" s="19" t="s">
        <v>92</v>
      </c>
      <c r="M96" s="19" t="s">
        <v>95</v>
      </c>
      <c r="N96" s="19" t="s">
        <v>93</v>
      </c>
      <c r="O96" s="19" t="s">
        <v>92</v>
      </c>
      <c r="P96" s="19" t="s">
        <v>95</v>
      </c>
      <c r="Q96" s="19" t="s">
        <v>94</v>
      </c>
      <c r="S96" s="10">
        <v>9</v>
      </c>
      <c r="T96" s="10">
        <v>7</v>
      </c>
      <c r="U96" s="10">
        <v>8</v>
      </c>
      <c r="V96" s="10">
        <v>9</v>
      </c>
      <c r="W96" s="10">
        <v>7</v>
      </c>
      <c r="X96" s="10">
        <v>10</v>
      </c>
      <c r="Z96" s="10">
        <v>2</v>
      </c>
      <c r="AA96" s="10">
        <v>2</v>
      </c>
      <c r="AB96" s="10">
        <v>2</v>
      </c>
      <c r="AC96" s="10">
        <v>2</v>
      </c>
      <c r="AD96" s="10">
        <v>2</v>
      </c>
      <c r="AE96" s="10">
        <v>2</v>
      </c>
    </row>
    <row r="97" spans="11:31" s="5" customFormat="1">
      <c r="K97" s="10">
        <v>93</v>
      </c>
      <c r="L97" s="19" t="s">
        <v>92</v>
      </c>
      <c r="M97" s="19" t="s">
        <v>95</v>
      </c>
      <c r="N97" s="19" t="s">
        <v>93</v>
      </c>
      <c r="O97" s="19" t="s">
        <v>92</v>
      </c>
      <c r="P97" s="19" t="s">
        <v>95</v>
      </c>
      <c r="Q97" s="19" t="s">
        <v>94</v>
      </c>
      <c r="S97" s="10">
        <v>9</v>
      </c>
      <c r="T97" s="10">
        <v>7</v>
      </c>
      <c r="U97" s="10">
        <v>8</v>
      </c>
      <c r="V97" s="10">
        <v>9</v>
      </c>
      <c r="W97" s="10">
        <v>7</v>
      </c>
      <c r="X97" s="10">
        <v>10</v>
      </c>
      <c r="Z97" s="10">
        <v>2</v>
      </c>
      <c r="AA97" s="10">
        <v>2</v>
      </c>
      <c r="AB97" s="10">
        <v>2</v>
      </c>
      <c r="AC97" s="10">
        <v>2</v>
      </c>
      <c r="AD97" s="10">
        <v>2</v>
      </c>
      <c r="AE97" s="10">
        <v>2</v>
      </c>
    </row>
    <row r="98" spans="11:31" s="5" customFormat="1">
      <c r="K98" s="10">
        <v>94</v>
      </c>
      <c r="L98" s="19" t="s">
        <v>23</v>
      </c>
      <c r="M98" s="19" t="s">
        <v>94</v>
      </c>
      <c r="N98" s="19" t="s">
        <v>95</v>
      </c>
      <c r="O98" s="19" t="s">
        <v>96</v>
      </c>
      <c r="P98" s="19" t="s">
        <v>94</v>
      </c>
      <c r="Q98" s="19" t="s">
        <v>96</v>
      </c>
      <c r="S98" s="10">
        <v>6</v>
      </c>
      <c r="T98" s="10">
        <v>10</v>
      </c>
      <c r="U98" s="10">
        <v>7</v>
      </c>
      <c r="V98" s="10">
        <v>11</v>
      </c>
      <c r="W98" s="10">
        <v>10</v>
      </c>
      <c r="X98" s="10">
        <v>11</v>
      </c>
      <c r="Z98" s="10">
        <v>2</v>
      </c>
      <c r="AA98" s="10">
        <v>2</v>
      </c>
      <c r="AB98" s="10">
        <v>2</v>
      </c>
      <c r="AC98" s="10">
        <v>2</v>
      </c>
      <c r="AD98" s="10">
        <v>2</v>
      </c>
      <c r="AE98" s="10">
        <v>2</v>
      </c>
    </row>
    <row r="99" spans="11:31" s="5" customFormat="1">
      <c r="K99" s="10">
        <v>95</v>
      </c>
      <c r="L99" s="19" t="s">
        <v>23</v>
      </c>
      <c r="M99" s="19" t="s">
        <v>94</v>
      </c>
      <c r="N99" s="19" t="s">
        <v>95</v>
      </c>
      <c r="O99" s="19" t="s">
        <v>96</v>
      </c>
      <c r="P99" s="19" t="s">
        <v>94</v>
      </c>
      <c r="Q99" s="19" t="s">
        <v>96</v>
      </c>
      <c r="S99" s="10">
        <v>6</v>
      </c>
      <c r="T99" s="10">
        <v>10</v>
      </c>
      <c r="U99" s="10">
        <v>7</v>
      </c>
      <c r="V99" s="10">
        <v>11</v>
      </c>
      <c r="W99" s="10">
        <v>10</v>
      </c>
      <c r="X99" s="10">
        <v>11</v>
      </c>
      <c r="Z99" s="10">
        <v>2</v>
      </c>
      <c r="AA99" s="10">
        <v>2</v>
      </c>
      <c r="AB99" s="10">
        <v>2</v>
      </c>
      <c r="AC99" s="10">
        <v>2</v>
      </c>
      <c r="AD99" s="10">
        <v>2</v>
      </c>
      <c r="AE99" s="10">
        <v>2</v>
      </c>
    </row>
    <row r="100" spans="11:31" s="5" customFormat="1">
      <c r="K100" s="10">
        <v>96</v>
      </c>
      <c r="L100" s="19" t="s">
        <v>92</v>
      </c>
      <c r="M100" s="19" t="s">
        <v>27</v>
      </c>
      <c r="N100" s="19" t="s">
        <v>93</v>
      </c>
      <c r="O100" s="19" t="s">
        <v>92</v>
      </c>
      <c r="P100" s="19" t="s">
        <v>27</v>
      </c>
      <c r="Q100" s="19" t="s">
        <v>22</v>
      </c>
      <c r="S100" s="10">
        <v>9</v>
      </c>
      <c r="T100" s="10">
        <v>4</v>
      </c>
      <c r="U100" s="10">
        <v>8</v>
      </c>
      <c r="V100" s="10">
        <v>9</v>
      </c>
      <c r="W100" s="10">
        <v>4</v>
      </c>
      <c r="X100" s="10">
        <v>5</v>
      </c>
      <c r="Z100" s="10">
        <v>2</v>
      </c>
      <c r="AA100" s="10">
        <v>2</v>
      </c>
      <c r="AB100" s="10">
        <v>2</v>
      </c>
      <c r="AC100" s="10">
        <v>2</v>
      </c>
      <c r="AD100" s="10">
        <v>2</v>
      </c>
      <c r="AE100" s="10">
        <v>2</v>
      </c>
    </row>
    <row r="101" spans="11:31" s="5" customFormat="1">
      <c r="K101" s="10">
        <v>97</v>
      </c>
      <c r="L101" s="19" t="s">
        <v>92</v>
      </c>
      <c r="M101" s="19" t="s">
        <v>27</v>
      </c>
      <c r="N101" s="19" t="s">
        <v>93</v>
      </c>
      <c r="O101" s="19" t="s">
        <v>92</v>
      </c>
      <c r="P101" s="19" t="s">
        <v>27</v>
      </c>
      <c r="Q101" s="19" t="s">
        <v>22</v>
      </c>
      <c r="S101" s="10">
        <v>9</v>
      </c>
      <c r="T101" s="10">
        <v>4</v>
      </c>
      <c r="U101" s="10">
        <v>8</v>
      </c>
      <c r="V101" s="10">
        <v>9</v>
      </c>
      <c r="W101" s="10">
        <v>4</v>
      </c>
      <c r="X101" s="10">
        <v>5</v>
      </c>
      <c r="Z101" s="10">
        <v>2</v>
      </c>
      <c r="AA101" s="10">
        <v>2</v>
      </c>
      <c r="AB101" s="10">
        <v>2</v>
      </c>
      <c r="AC101" s="10">
        <v>2</v>
      </c>
      <c r="AD101" s="10">
        <v>2</v>
      </c>
      <c r="AE101" s="10">
        <v>2</v>
      </c>
    </row>
    <row r="102" spans="11:31" s="5" customFormat="1">
      <c r="K102" s="10">
        <v>98</v>
      </c>
      <c r="L102" s="19" t="s">
        <v>26</v>
      </c>
      <c r="M102" s="19" t="s">
        <v>95</v>
      </c>
      <c r="N102" s="19" t="s">
        <v>96</v>
      </c>
      <c r="O102" s="19" t="s">
        <v>26</v>
      </c>
      <c r="P102" s="19" t="s">
        <v>95</v>
      </c>
      <c r="Q102" s="19" t="s">
        <v>96</v>
      </c>
      <c r="S102" s="10">
        <v>3</v>
      </c>
      <c r="T102" s="10">
        <v>7</v>
      </c>
      <c r="U102" s="10">
        <v>11</v>
      </c>
      <c r="V102" s="10">
        <v>3</v>
      </c>
      <c r="W102" s="10">
        <v>7</v>
      </c>
      <c r="X102" s="10">
        <v>11</v>
      </c>
      <c r="Z102" s="10">
        <v>2</v>
      </c>
      <c r="AA102" s="10">
        <v>2</v>
      </c>
      <c r="AB102" s="10">
        <v>2</v>
      </c>
      <c r="AC102" s="10">
        <v>2</v>
      </c>
      <c r="AD102" s="10">
        <v>2</v>
      </c>
      <c r="AE102" s="10">
        <v>2</v>
      </c>
    </row>
    <row r="103" spans="11:31" s="5" customFormat="1">
      <c r="K103" s="10">
        <v>99</v>
      </c>
      <c r="L103" s="19" t="s">
        <v>26</v>
      </c>
      <c r="M103" s="19" t="s">
        <v>95</v>
      </c>
      <c r="N103" s="19" t="s">
        <v>96</v>
      </c>
      <c r="O103" s="19" t="s">
        <v>26</v>
      </c>
      <c r="P103" s="19" t="s">
        <v>95</v>
      </c>
      <c r="Q103" s="19" t="s">
        <v>96</v>
      </c>
      <c r="S103" s="10">
        <v>3</v>
      </c>
      <c r="T103" s="10">
        <v>7</v>
      </c>
      <c r="U103" s="10">
        <v>11</v>
      </c>
      <c r="V103" s="10">
        <v>3</v>
      </c>
      <c r="W103" s="10">
        <v>7</v>
      </c>
      <c r="X103" s="10">
        <v>11</v>
      </c>
      <c r="Z103" s="10">
        <v>2</v>
      </c>
      <c r="AA103" s="10">
        <v>2</v>
      </c>
      <c r="AB103" s="10">
        <v>2</v>
      </c>
      <c r="AC103" s="10">
        <v>2</v>
      </c>
      <c r="AD103" s="10">
        <v>2</v>
      </c>
      <c r="AE103" s="10">
        <v>2</v>
      </c>
    </row>
    <row r="104" spans="11:31" s="5" customFormat="1">
      <c r="K104" s="10">
        <v>100</v>
      </c>
      <c r="L104" s="19" t="s">
        <v>23</v>
      </c>
      <c r="M104" s="19" t="s">
        <v>92</v>
      </c>
      <c r="N104" s="19" t="s">
        <v>93</v>
      </c>
      <c r="O104" s="19" t="s">
        <v>23</v>
      </c>
      <c r="P104" s="19" t="s">
        <v>94</v>
      </c>
      <c r="Q104" s="19" t="s">
        <v>93</v>
      </c>
      <c r="S104" s="10">
        <v>6</v>
      </c>
      <c r="T104" s="10">
        <v>9</v>
      </c>
      <c r="U104" s="10">
        <v>8</v>
      </c>
      <c r="V104" s="10">
        <v>6</v>
      </c>
      <c r="W104" s="10">
        <v>10</v>
      </c>
      <c r="X104" s="10">
        <v>8</v>
      </c>
      <c r="Z104" s="10">
        <v>2</v>
      </c>
      <c r="AA104" s="10">
        <v>2</v>
      </c>
      <c r="AB104" s="10">
        <v>2</v>
      </c>
      <c r="AC104" s="10">
        <v>2</v>
      </c>
      <c r="AD104" s="10">
        <v>2</v>
      </c>
      <c r="AE104" s="10">
        <v>2</v>
      </c>
    </row>
    <row r="105" spans="11:31" s="5" customFormat="1">
      <c r="K105" s="10">
        <v>101</v>
      </c>
      <c r="L105" s="19" t="s">
        <v>23</v>
      </c>
      <c r="M105" s="19" t="s">
        <v>92</v>
      </c>
      <c r="N105" s="19" t="s">
        <v>93</v>
      </c>
      <c r="O105" s="19" t="s">
        <v>23</v>
      </c>
      <c r="P105" s="19" t="s">
        <v>94</v>
      </c>
      <c r="Q105" s="19" t="s">
        <v>93</v>
      </c>
      <c r="S105" s="10">
        <v>6</v>
      </c>
      <c r="T105" s="10">
        <v>9</v>
      </c>
      <c r="U105" s="10">
        <v>8</v>
      </c>
      <c r="V105" s="10">
        <v>6</v>
      </c>
      <c r="W105" s="10">
        <v>10</v>
      </c>
      <c r="X105" s="10">
        <v>8</v>
      </c>
      <c r="Z105" s="10">
        <v>2</v>
      </c>
      <c r="AA105" s="10">
        <v>2</v>
      </c>
      <c r="AB105" s="10">
        <v>2</v>
      </c>
      <c r="AC105" s="10">
        <v>2</v>
      </c>
      <c r="AD105" s="10">
        <v>2</v>
      </c>
      <c r="AE105" s="10">
        <v>2</v>
      </c>
    </row>
    <row r="106" spans="11:31" s="5" customFormat="1">
      <c r="K106" s="10">
        <v>102</v>
      </c>
      <c r="L106" s="19" t="s">
        <v>92</v>
      </c>
      <c r="M106" s="19" t="s">
        <v>95</v>
      </c>
      <c r="N106" s="19" t="s">
        <v>96</v>
      </c>
      <c r="O106" s="19" t="s">
        <v>92</v>
      </c>
      <c r="P106" s="19" t="s">
        <v>95</v>
      </c>
      <c r="Q106" s="19" t="s">
        <v>96</v>
      </c>
      <c r="S106" s="10">
        <v>9</v>
      </c>
      <c r="T106" s="10">
        <v>7</v>
      </c>
      <c r="U106" s="10">
        <v>11</v>
      </c>
      <c r="V106" s="10">
        <v>9</v>
      </c>
      <c r="W106" s="10">
        <v>7</v>
      </c>
      <c r="X106" s="10">
        <v>11</v>
      </c>
      <c r="Z106" s="10">
        <v>2</v>
      </c>
      <c r="AA106" s="10">
        <v>2</v>
      </c>
      <c r="AB106" s="10">
        <v>2</v>
      </c>
      <c r="AC106" s="10">
        <v>2</v>
      </c>
      <c r="AD106" s="10">
        <v>2</v>
      </c>
      <c r="AE106" s="10">
        <v>2</v>
      </c>
    </row>
    <row r="107" spans="11:31" s="5" customFormat="1">
      <c r="K107" s="10">
        <v>103</v>
      </c>
      <c r="L107" s="19" t="s">
        <v>92</v>
      </c>
      <c r="M107" s="19" t="s">
        <v>95</v>
      </c>
      <c r="N107" s="19" t="s">
        <v>96</v>
      </c>
      <c r="O107" s="19" t="s">
        <v>92</v>
      </c>
      <c r="P107" s="19" t="s">
        <v>95</v>
      </c>
      <c r="Q107" s="19" t="s">
        <v>96</v>
      </c>
      <c r="S107" s="10">
        <v>9</v>
      </c>
      <c r="T107" s="10">
        <v>7</v>
      </c>
      <c r="U107" s="10">
        <v>11</v>
      </c>
      <c r="V107" s="10">
        <v>9</v>
      </c>
      <c r="W107" s="10">
        <v>7</v>
      </c>
      <c r="X107" s="10">
        <v>11</v>
      </c>
      <c r="Z107" s="10">
        <v>2</v>
      </c>
      <c r="AA107" s="10">
        <v>2</v>
      </c>
      <c r="AB107" s="10">
        <v>2</v>
      </c>
      <c r="AC107" s="10">
        <v>2</v>
      </c>
      <c r="AD107" s="10">
        <v>2</v>
      </c>
      <c r="AE107" s="10">
        <v>2</v>
      </c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10">
        <v>2</v>
      </c>
      <c r="AA108" s="10">
        <v>2</v>
      </c>
      <c r="AB108" s="10">
        <v>2</v>
      </c>
      <c r="AC108" s="10">
        <v>2</v>
      </c>
      <c r="AD108" s="10">
        <v>2</v>
      </c>
      <c r="AE108" s="10">
        <v>2</v>
      </c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10">
        <v>2</v>
      </c>
      <c r="AA109" s="10">
        <v>2</v>
      </c>
      <c r="AB109" s="10">
        <v>2</v>
      </c>
      <c r="AC109" s="10">
        <v>2</v>
      </c>
      <c r="AD109" s="10">
        <v>2</v>
      </c>
      <c r="AE109" s="10">
        <v>2</v>
      </c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10">
        <v>2</v>
      </c>
      <c r="AA110" s="10">
        <v>2</v>
      </c>
      <c r="AB110" s="10">
        <v>2</v>
      </c>
      <c r="AC110" s="10">
        <v>2</v>
      </c>
      <c r="AD110" s="10">
        <v>2</v>
      </c>
      <c r="AE110" s="10">
        <v>2</v>
      </c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10">
        <v>2</v>
      </c>
      <c r="AA111" s="10">
        <v>2</v>
      </c>
      <c r="AB111" s="10">
        <v>2</v>
      </c>
      <c r="AC111" s="10">
        <v>2</v>
      </c>
      <c r="AD111" s="10">
        <v>2</v>
      </c>
      <c r="AE111" s="10">
        <v>2</v>
      </c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10"/>
      <c r="AA112" s="10"/>
      <c r="AB112" s="10"/>
      <c r="AC112" s="10"/>
      <c r="AD112" s="10"/>
      <c r="AE112" s="10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10"/>
      <c r="AA113" s="10"/>
      <c r="AB113" s="10"/>
      <c r="AC113" s="10"/>
      <c r="AD113" s="10"/>
      <c r="AE113" s="10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10"/>
      <c r="AA114" s="10"/>
      <c r="AB114" s="10"/>
      <c r="AC114" s="10"/>
      <c r="AD114" s="10"/>
      <c r="AE114" s="10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10"/>
      <c r="AA115" s="10"/>
      <c r="AB115" s="10"/>
      <c r="AC115" s="10"/>
      <c r="AD115" s="10"/>
      <c r="AE115" s="10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10"/>
      <c r="AA116" s="10"/>
      <c r="AB116" s="10"/>
      <c r="AC116" s="10"/>
      <c r="AD116" s="10"/>
      <c r="AE116" s="10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10"/>
      <c r="AA117" s="10"/>
      <c r="AB117" s="10"/>
      <c r="AC117" s="10"/>
      <c r="AD117" s="10"/>
      <c r="AE117" s="10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10"/>
      <c r="AA118" s="10"/>
      <c r="AB118" s="10"/>
      <c r="AC118" s="10"/>
      <c r="AD118" s="10"/>
      <c r="AE118" s="10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10"/>
      <c r="AA119" s="10"/>
      <c r="AB119" s="10"/>
      <c r="AC119" s="10"/>
      <c r="AD119" s="10"/>
      <c r="AE119" s="10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10"/>
      <c r="AA120" s="10"/>
      <c r="AB120" s="10"/>
      <c r="AC120" s="10"/>
      <c r="AD120" s="10"/>
      <c r="AE120" s="10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10"/>
      <c r="AA121" s="10"/>
      <c r="AB121" s="10"/>
      <c r="AC121" s="10"/>
      <c r="AD121" s="10"/>
      <c r="AE121" s="10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10"/>
      <c r="AA122" s="10"/>
      <c r="AB122" s="10"/>
      <c r="AC122" s="10"/>
      <c r="AD122" s="10"/>
      <c r="AE122" s="10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10"/>
      <c r="AA123" s="10"/>
      <c r="AB123" s="10"/>
      <c r="AC123" s="10"/>
      <c r="AD123" s="10"/>
      <c r="AE123" s="10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10"/>
      <c r="AA124" s="10"/>
      <c r="AB124" s="10"/>
      <c r="AC124" s="10"/>
      <c r="AD124" s="10"/>
      <c r="AE124" s="10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10"/>
      <c r="AA125" s="10"/>
      <c r="AB125" s="10"/>
      <c r="AC125" s="10"/>
      <c r="AD125" s="10"/>
      <c r="AE125" s="10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10"/>
      <c r="AA126" s="10"/>
      <c r="AB126" s="10"/>
      <c r="AC126" s="10"/>
      <c r="AD126" s="10"/>
      <c r="AE126" s="10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10"/>
      <c r="AA127" s="10"/>
      <c r="AB127" s="10"/>
      <c r="AC127" s="10"/>
      <c r="AD127" s="10"/>
      <c r="AE127" s="10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10"/>
      <c r="AA128" s="10"/>
      <c r="AB128" s="10"/>
      <c r="AC128" s="10"/>
      <c r="AD128" s="10"/>
      <c r="AE128" s="10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10"/>
      <c r="AA129" s="10"/>
      <c r="AB129" s="10"/>
      <c r="AC129" s="10"/>
      <c r="AD129" s="10"/>
      <c r="AE129" s="10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10"/>
      <c r="AA130" s="10"/>
      <c r="AB130" s="10"/>
      <c r="AC130" s="10"/>
      <c r="AD130" s="10"/>
      <c r="AE130" s="10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10"/>
      <c r="AA131" s="10"/>
      <c r="AB131" s="10"/>
      <c r="AC131" s="10"/>
      <c r="AD131" s="10"/>
      <c r="AE131" s="10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10"/>
      <c r="AA132" s="10"/>
      <c r="AB132" s="10"/>
      <c r="AC132" s="10"/>
      <c r="AD132" s="10"/>
      <c r="AE132" s="10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10"/>
      <c r="AA133" s="10"/>
      <c r="AB133" s="10"/>
      <c r="AC133" s="10"/>
      <c r="AD133" s="10"/>
      <c r="AE133" s="10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10"/>
      <c r="AA134" s="10"/>
      <c r="AB134" s="10"/>
      <c r="AC134" s="10"/>
      <c r="AD134" s="10"/>
      <c r="AE134" s="10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10"/>
      <c r="AA135" s="10"/>
      <c r="AB135" s="10"/>
      <c r="AC135" s="10"/>
      <c r="AD135" s="10"/>
      <c r="AE135" s="10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10"/>
      <c r="AA136" s="10"/>
      <c r="AB136" s="10"/>
      <c r="AC136" s="10"/>
      <c r="AD136" s="10"/>
      <c r="AE136" s="10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10"/>
      <c r="AA137" s="10"/>
      <c r="AB137" s="10"/>
      <c r="AC137" s="10"/>
      <c r="AD137" s="10"/>
      <c r="AE137" s="10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10"/>
      <c r="AA138" s="10"/>
      <c r="AB138" s="10"/>
      <c r="AC138" s="10"/>
      <c r="AD138" s="10"/>
      <c r="AE138" s="10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10"/>
      <c r="AA139" s="10"/>
      <c r="AB139" s="10"/>
      <c r="AC139" s="10"/>
      <c r="AD139" s="10"/>
      <c r="AE139" s="10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10"/>
      <c r="AA140" s="10"/>
      <c r="AB140" s="10"/>
      <c r="AC140" s="10"/>
      <c r="AD140" s="10"/>
      <c r="AE140" s="10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10"/>
      <c r="AA141" s="10"/>
      <c r="AB141" s="10"/>
      <c r="AC141" s="10"/>
      <c r="AD141" s="10"/>
      <c r="AE141" s="10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10"/>
      <c r="AA142" s="10"/>
      <c r="AB142" s="10"/>
      <c r="AC142" s="10"/>
      <c r="AD142" s="10"/>
      <c r="AE142" s="10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10"/>
      <c r="AA143" s="10"/>
      <c r="AB143" s="10"/>
      <c r="AC143" s="10"/>
      <c r="AD143" s="10"/>
      <c r="AE143" s="10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10"/>
      <c r="AA144" s="10"/>
      <c r="AB144" s="10"/>
      <c r="AC144" s="10"/>
      <c r="AD144" s="10"/>
      <c r="AE144" s="10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10"/>
      <c r="AA145" s="10"/>
      <c r="AB145" s="10"/>
      <c r="AC145" s="10"/>
      <c r="AD145" s="10"/>
      <c r="AE145" s="10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10"/>
      <c r="AA146" s="10"/>
      <c r="AB146" s="10"/>
      <c r="AC146" s="10"/>
      <c r="AD146" s="10"/>
      <c r="AE146" s="10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10"/>
      <c r="AA147" s="10"/>
      <c r="AB147" s="10"/>
      <c r="AC147" s="10"/>
      <c r="AD147" s="10"/>
      <c r="AE147" s="10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10"/>
      <c r="AA148" s="10"/>
      <c r="AB148" s="10"/>
      <c r="AC148" s="10"/>
      <c r="AD148" s="10"/>
      <c r="AE148" s="10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10"/>
      <c r="AA149" s="10"/>
      <c r="AB149" s="10"/>
      <c r="AC149" s="10"/>
      <c r="AD149" s="10"/>
      <c r="AE149" s="10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10"/>
      <c r="AA150" s="10"/>
      <c r="AB150" s="10"/>
      <c r="AC150" s="10"/>
      <c r="AD150" s="10"/>
      <c r="AE150" s="10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10"/>
      <c r="AA151" s="10"/>
      <c r="AB151" s="10"/>
      <c r="AC151" s="10"/>
      <c r="AD151" s="10"/>
      <c r="AE151" s="10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10"/>
      <c r="AA152" s="10"/>
      <c r="AB152" s="10"/>
      <c r="AC152" s="10"/>
      <c r="AD152" s="10"/>
      <c r="AE152" s="10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10"/>
      <c r="AA153" s="10"/>
      <c r="AB153" s="10"/>
      <c r="AC153" s="10"/>
      <c r="AD153" s="10"/>
      <c r="AE153" s="10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10"/>
      <c r="AA154" s="10"/>
      <c r="AB154" s="10"/>
      <c r="AC154" s="10"/>
      <c r="AD154" s="10"/>
      <c r="AE154" s="10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10"/>
      <c r="AA155" s="10"/>
      <c r="AB155" s="10"/>
      <c r="AC155" s="10"/>
      <c r="AD155" s="10"/>
      <c r="AE155" s="10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10"/>
      <c r="AA156" s="10"/>
      <c r="AB156" s="10"/>
      <c r="AC156" s="10"/>
      <c r="AD156" s="10"/>
      <c r="AE156" s="10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10"/>
      <c r="AA157" s="10"/>
      <c r="AB157" s="10"/>
      <c r="AC157" s="10"/>
      <c r="AD157" s="10"/>
      <c r="AE157" s="10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10"/>
      <c r="AA158" s="10"/>
      <c r="AB158" s="10"/>
      <c r="AC158" s="10"/>
      <c r="AD158" s="10"/>
      <c r="AE158" s="10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10"/>
      <c r="AA159" s="10"/>
      <c r="AB159" s="10"/>
      <c r="AC159" s="10"/>
      <c r="AD159" s="10"/>
      <c r="AE159" s="10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10"/>
      <c r="AA160" s="10"/>
      <c r="AB160" s="10"/>
      <c r="AC160" s="10"/>
      <c r="AD160" s="10"/>
      <c r="AE160" s="10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10"/>
      <c r="AA161" s="10"/>
      <c r="AB161" s="10"/>
      <c r="AC161" s="10"/>
      <c r="AD161" s="10"/>
      <c r="AE161" s="10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10"/>
      <c r="AA162" s="10"/>
      <c r="AB162" s="10"/>
      <c r="AC162" s="10"/>
      <c r="AD162" s="10"/>
      <c r="AE162" s="10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10"/>
      <c r="AA163" s="10"/>
      <c r="AB163" s="10"/>
      <c r="AC163" s="10"/>
      <c r="AD163" s="10"/>
      <c r="AE163" s="10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10"/>
      <c r="AA164" s="10"/>
      <c r="AB164" s="10"/>
      <c r="AC164" s="10"/>
      <c r="AD164" s="10"/>
      <c r="AE164" s="10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10"/>
      <c r="AA165" s="10"/>
      <c r="AB165" s="10"/>
      <c r="AC165" s="10"/>
      <c r="AD165" s="10"/>
      <c r="AE165" s="10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10"/>
      <c r="AA166" s="10"/>
      <c r="AB166" s="10"/>
      <c r="AC166" s="10"/>
      <c r="AD166" s="10"/>
      <c r="AE166" s="10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10"/>
      <c r="AA167" s="10"/>
      <c r="AB167" s="10"/>
      <c r="AC167" s="10"/>
      <c r="AD167" s="10"/>
      <c r="AE167" s="10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10"/>
      <c r="AA168" s="10"/>
      <c r="AB168" s="10"/>
      <c r="AC168" s="10"/>
      <c r="AD168" s="10"/>
      <c r="AE168" s="10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10"/>
      <c r="AA169" s="10"/>
      <c r="AB169" s="10"/>
      <c r="AC169" s="10"/>
      <c r="AD169" s="10"/>
      <c r="AE169" s="10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10"/>
      <c r="AA170" s="10"/>
      <c r="AB170" s="10"/>
      <c r="AC170" s="10"/>
      <c r="AD170" s="10"/>
      <c r="AE170" s="10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10"/>
      <c r="AA171" s="10"/>
      <c r="AB171" s="10"/>
      <c r="AC171" s="10"/>
      <c r="AD171" s="10"/>
      <c r="AE171" s="10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10"/>
      <c r="AA172" s="10"/>
      <c r="AB172" s="10"/>
      <c r="AC172" s="10"/>
      <c r="AD172" s="10"/>
      <c r="AE172" s="10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10"/>
      <c r="AA173" s="10"/>
      <c r="AB173" s="10"/>
      <c r="AC173" s="10"/>
      <c r="AD173" s="10"/>
      <c r="AE173" s="10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10"/>
      <c r="AA174" s="10"/>
      <c r="AB174" s="10"/>
      <c r="AC174" s="10"/>
      <c r="AD174" s="10"/>
      <c r="AE174" s="10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10"/>
      <c r="AA175" s="10"/>
      <c r="AB175" s="10"/>
      <c r="AC175" s="10"/>
      <c r="AD175" s="10"/>
      <c r="AE175" s="10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10"/>
      <c r="AA176" s="10"/>
      <c r="AB176" s="10"/>
      <c r="AC176" s="10"/>
      <c r="AD176" s="10"/>
      <c r="AE176" s="10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10"/>
      <c r="AA177" s="10"/>
      <c r="AB177" s="10"/>
      <c r="AC177" s="10"/>
      <c r="AD177" s="10"/>
      <c r="AE177" s="10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10"/>
      <c r="AA178" s="10"/>
      <c r="AB178" s="10"/>
      <c r="AC178" s="10"/>
      <c r="AD178" s="10"/>
      <c r="AE178" s="10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10"/>
      <c r="AA179" s="10"/>
      <c r="AB179" s="10"/>
      <c r="AC179" s="10"/>
      <c r="AD179" s="10"/>
      <c r="AE179" s="10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10"/>
      <c r="AA180" s="10"/>
      <c r="AB180" s="10"/>
      <c r="AC180" s="10"/>
      <c r="AD180" s="10"/>
      <c r="AE180" s="10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10"/>
      <c r="AA181" s="10"/>
      <c r="AB181" s="10"/>
      <c r="AC181" s="10"/>
      <c r="AD181" s="10"/>
      <c r="AE181" s="10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10"/>
      <c r="AA182" s="10"/>
      <c r="AB182" s="10"/>
      <c r="AC182" s="10"/>
      <c r="AD182" s="10"/>
      <c r="AE182" s="10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10"/>
      <c r="AA183" s="10"/>
      <c r="AB183" s="10"/>
      <c r="AC183" s="10"/>
      <c r="AD183" s="10"/>
      <c r="AE183" s="10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10"/>
      <c r="AA184" s="10"/>
      <c r="AB184" s="10"/>
      <c r="AC184" s="10"/>
      <c r="AD184" s="10"/>
      <c r="AE184" s="10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10"/>
      <c r="AA185" s="10"/>
      <c r="AB185" s="10"/>
      <c r="AC185" s="10"/>
      <c r="AD185" s="10"/>
      <c r="AE185" s="10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10"/>
      <c r="AA186" s="10"/>
      <c r="AB186" s="10"/>
      <c r="AC186" s="10"/>
      <c r="AD186" s="10"/>
      <c r="AE186" s="10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10"/>
      <c r="AA187" s="10"/>
      <c r="AB187" s="10"/>
      <c r="AC187" s="10"/>
      <c r="AD187" s="10"/>
      <c r="AE187" s="10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10"/>
      <c r="AA188" s="10"/>
      <c r="AB188" s="10"/>
      <c r="AC188" s="10"/>
      <c r="AD188" s="10"/>
      <c r="AE188" s="10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10"/>
      <c r="AA189" s="10"/>
      <c r="AB189" s="10"/>
      <c r="AC189" s="10"/>
      <c r="AD189" s="10"/>
      <c r="AE189" s="10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10"/>
      <c r="AA190" s="10"/>
      <c r="AB190" s="10"/>
      <c r="AC190" s="10"/>
      <c r="AD190" s="10"/>
      <c r="AE190" s="10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10"/>
      <c r="AA191" s="10"/>
      <c r="AB191" s="10"/>
      <c r="AC191" s="10"/>
      <c r="AD191" s="10"/>
      <c r="AE191" s="10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10"/>
      <c r="AA192" s="10"/>
      <c r="AB192" s="10"/>
      <c r="AC192" s="10"/>
      <c r="AD192" s="10"/>
      <c r="AE192" s="10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10"/>
      <c r="AA193" s="10"/>
      <c r="AB193" s="10"/>
      <c r="AC193" s="10"/>
      <c r="AD193" s="10"/>
      <c r="AE193" s="10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10"/>
      <c r="AA194" s="10"/>
      <c r="AB194" s="10"/>
      <c r="AC194" s="10"/>
      <c r="AD194" s="10"/>
      <c r="AE194" s="10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10"/>
      <c r="AA195" s="10"/>
      <c r="AB195" s="10"/>
      <c r="AC195" s="10"/>
      <c r="AD195" s="10"/>
      <c r="AE195" s="10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10"/>
      <c r="AA196" s="10"/>
      <c r="AB196" s="10"/>
      <c r="AC196" s="10"/>
      <c r="AD196" s="10"/>
      <c r="AE196" s="10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10"/>
      <c r="AA197" s="10"/>
      <c r="AB197" s="10"/>
      <c r="AC197" s="10"/>
      <c r="AD197" s="10"/>
      <c r="AE197" s="10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L1:Q1048576">
    <cfRule type="cellIs" dxfId="278" priority="2" operator="equal">
      <formula>$A$10</formula>
    </cfRule>
    <cfRule type="cellIs" dxfId="277" priority="3" operator="equal">
      <formula>$A$9</formula>
    </cfRule>
    <cfRule type="cellIs" dxfId="276" priority="4" operator="equal">
      <formula>$A$8</formula>
    </cfRule>
    <cfRule type="cellIs" dxfId="275" priority="5" operator="equal">
      <formula>$A$7</formula>
    </cfRule>
    <cfRule type="cellIs" dxfId="274" priority="6" operator="equal">
      <formula>$A$6</formula>
    </cfRule>
    <cfRule type="cellIs" dxfId="273" priority="7" operator="equal">
      <formula>$A$5</formula>
    </cfRule>
    <cfRule type="cellIs" dxfId="272" priority="8" operator="equal">
      <formula>$A$4</formula>
    </cfRule>
  </conditionalFormatting>
  <conditionalFormatting sqref="C19:H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{BA8B47C2-995C-48A1-8649-6F4EE98A5228}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B47C2-995C-48A1-8649-6F4EE98A5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7">
    <tabColor theme="3" tint="0.59999389629810485"/>
  </sheetPr>
  <dimension ref="A1:BA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9" style="5" customWidth="1"/>
    <col min="33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3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27</v>
      </c>
      <c r="AI1" s="5">
        <f t="shared" ref="AI1:AM1" si="0">SUM(AI7:AI10)</f>
        <v>29</v>
      </c>
      <c r="AJ1" s="5">
        <f t="shared" si="0"/>
        <v>35</v>
      </c>
      <c r="AK1" s="5">
        <f t="shared" si="0"/>
        <v>25</v>
      </c>
      <c r="AL1" s="5">
        <f t="shared" si="0"/>
        <v>31</v>
      </c>
      <c r="AM1" s="5">
        <f t="shared" si="0"/>
        <v>27</v>
      </c>
      <c r="AN1" s="5"/>
      <c r="AO1" s="5"/>
      <c r="AP1" s="5"/>
      <c r="AQ1" s="5"/>
      <c r="AR1" s="5"/>
      <c r="AS1" s="5"/>
    </row>
    <row r="2" spans="1:53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53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3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44" t="s">
        <v>49</v>
      </c>
      <c r="M4" s="44" t="s">
        <v>95</v>
      </c>
      <c r="N4" s="44" t="s">
        <v>93</v>
      </c>
      <c r="O4" s="44" t="s">
        <v>95</v>
      </c>
      <c r="P4" s="44" t="s">
        <v>23</v>
      </c>
      <c r="Q4" s="44" t="s">
        <v>24</v>
      </c>
      <c r="S4" s="43" cm="1">
        <f t="array" ref="S4:X304">_xlfn.LET(_xlpm.x, L4:Q304, IF(_xlpm.x="", "", _xlfn.XLOOKUP(_xlpm.x, $A$4:$A$15, $I$4:$I$15)))</f>
        <v>8</v>
      </c>
      <c r="T4" s="43">
        <v>7</v>
      </c>
      <c r="U4" s="43">
        <v>8</v>
      </c>
      <c r="V4" s="43">
        <v>7</v>
      </c>
      <c r="W4" s="43">
        <v>6</v>
      </c>
      <c r="X4" s="43">
        <v>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5</v>
      </c>
      <c r="AR4" s="5">
        <v>0</v>
      </c>
      <c r="AS4" s="5">
        <v>2</v>
      </c>
      <c r="AT4" s="5">
        <v>11</v>
      </c>
      <c r="AU4" s="5">
        <v>8</v>
      </c>
      <c r="AV4" s="5">
        <v>6</v>
      </c>
      <c r="AW4" s="5">
        <v>12</v>
      </c>
      <c r="AX4" s="5">
        <v>12</v>
      </c>
      <c r="AY4" s="5">
        <v>10</v>
      </c>
      <c r="AZ4" s="5">
        <v>16</v>
      </c>
      <c r="BA4" s="5">
        <v>18</v>
      </c>
    </row>
    <row r="5" spans="1:53" ht="15.9" customHeight="1">
      <c r="A5" s="10" t="s">
        <v>24</v>
      </c>
      <c r="B5" s="9" t="s">
        <v>25</v>
      </c>
      <c r="C5" s="59">
        <f t="shared" si="1"/>
        <v>5</v>
      </c>
      <c r="D5" s="59">
        <f t="shared" si="1"/>
        <v>5</v>
      </c>
      <c r="E5" s="59">
        <f t="shared" si="1"/>
        <v>5</v>
      </c>
      <c r="F5" s="59">
        <f t="shared" si="1"/>
        <v>5</v>
      </c>
      <c r="G5" s="59">
        <f t="shared" si="1"/>
        <v>5</v>
      </c>
      <c r="H5" s="59">
        <f t="shared" si="1"/>
        <v>5</v>
      </c>
      <c r="I5" s="9">
        <v>1</v>
      </c>
      <c r="J5" s="138"/>
      <c r="K5" s="10">
        <v>1</v>
      </c>
      <c r="L5" s="19" t="s">
        <v>49</v>
      </c>
      <c r="M5" s="19" t="s">
        <v>95</v>
      </c>
      <c r="N5" s="19" t="s">
        <v>93</v>
      </c>
      <c r="O5" s="19" t="s">
        <v>95</v>
      </c>
      <c r="P5" s="19" t="s">
        <v>23</v>
      </c>
      <c r="Q5" s="19" t="s">
        <v>95</v>
      </c>
      <c r="S5" s="10">
        <v>8</v>
      </c>
      <c r="T5" s="10">
        <v>7</v>
      </c>
      <c r="U5" s="10">
        <v>8</v>
      </c>
      <c r="V5" s="10">
        <v>7</v>
      </c>
      <c r="W5" s="10">
        <v>6</v>
      </c>
      <c r="X5" s="10">
        <v>7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5</v>
      </c>
      <c r="AI5" s="5">
        <v>5</v>
      </c>
      <c r="AJ5" s="5">
        <v>5</v>
      </c>
      <c r="AK5" s="5">
        <v>5</v>
      </c>
      <c r="AL5" s="5">
        <v>5</v>
      </c>
      <c r="AM5" s="5">
        <v>5</v>
      </c>
      <c r="AN5" s="5"/>
      <c r="AO5" s="5" t="str">
        <v>R2</v>
      </c>
      <c r="AP5" s="5">
        <v>0</v>
      </c>
      <c r="AQ5" s="5">
        <v>5</v>
      </c>
      <c r="AR5" s="5">
        <v>0</v>
      </c>
      <c r="AS5" s="5">
        <v>10</v>
      </c>
      <c r="AT5" s="5">
        <v>2</v>
      </c>
      <c r="AU5" s="5">
        <v>5</v>
      </c>
      <c r="AV5" s="5">
        <v>12</v>
      </c>
      <c r="AW5" s="5">
        <v>12</v>
      </c>
      <c r="AX5" s="5">
        <v>12</v>
      </c>
      <c r="AY5" s="5">
        <v>16</v>
      </c>
      <c r="AZ5" s="5">
        <v>12</v>
      </c>
      <c r="BA5" s="5">
        <v>14</v>
      </c>
    </row>
    <row r="6" spans="1:53" ht="15.9" customHeight="1">
      <c r="A6" s="10" t="s">
        <v>38</v>
      </c>
      <c r="B6" s="9" t="s">
        <v>39</v>
      </c>
      <c r="C6" s="59">
        <f t="shared" si="1"/>
        <v>0</v>
      </c>
      <c r="D6" s="59">
        <f t="shared" si="1"/>
        <v>0</v>
      </c>
      <c r="E6" s="59">
        <f t="shared" si="1"/>
        <v>0</v>
      </c>
      <c r="F6" s="59">
        <f t="shared" si="1"/>
        <v>0</v>
      </c>
      <c r="G6" s="59">
        <f t="shared" si="1"/>
        <v>0</v>
      </c>
      <c r="H6" s="59">
        <f t="shared" si="1"/>
        <v>0</v>
      </c>
      <c r="I6" s="9">
        <v>2</v>
      </c>
      <c r="J6" s="138"/>
      <c r="K6" s="10">
        <v>2</v>
      </c>
      <c r="L6" s="19" t="s">
        <v>96</v>
      </c>
      <c r="M6" s="19" t="s">
        <v>93</v>
      </c>
      <c r="N6" s="19" t="s">
        <v>23</v>
      </c>
      <c r="O6" s="19" t="s">
        <v>93</v>
      </c>
      <c r="P6" s="19" t="s">
        <v>94</v>
      </c>
      <c r="Q6" s="19" t="s">
        <v>95</v>
      </c>
      <c r="S6" s="10">
        <v>11</v>
      </c>
      <c r="T6" s="10">
        <v>8</v>
      </c>
      <c r="U6" s="10">
        <v>6</v>
      </c>
      <c r="V6" s="10">
        <v>8</v>
      </c>
      <c r="W6" s="10">
        <v>10</v>
      </c>
      <c r="X6" s="10">
        <v>7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/>
      <c r="AO6" s="5" t="str">
        <v>R3</v>
      </c>
      <c r="AP6" s="5">
        <v>0</v>
      </c>
      <c r="AQ6" s="5">
        <v>5</v>
      </c>
      <c r="AR6" s="5">
        <v>0</v>
      </c>
      <c r="AS6" s="5">
        <v>5</v>
      </c>
      <c r="AT6" s="5">
        <v>8</v>
      </c>
      <c r="AU6" s="5">
        <v>8</v>
      </c>
      <c r="AV6" s="5">
        <v>14</v>
      </c>
      <c r="AW6" s="5">
        <v>12</v>
      </c>
      <c r="AX6" s="5">
        <v>14</v>
      </c>
      <c r="AY6" s="5">
        <v>8</v>
      </c>
      <c r="AZ6" s="5">
        <v>14</v>
      </c>
      <c r="BA6" s="5">
        <v>12</v>
      </c>
    </row>
    <row r="7" spans="1:53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10</v>
      </c>
      <c r="E7" s="59">
        <f t="shared" si="1"/>
        <v>5</v>
      </c>
      <c r="F7" s="59">
        <f t="shared" si="1"/>
        <v>5</v>
      </c>
      <c r="G7" s="59">
        <f t="shared" si="1"/>
        <v>5</v>
      </c>
      <c r="H7" s="59">
        <f t="shared" si="1"/>
        <v>5</v>
      </c>
      <c r="I7" s="9">
        <v>3</v>
      </c>
      <c r="J7" s="138"/>
      <c r="K7" s="10">
        <v>3</v>
      </c>
      <c r="L7" s="19" t="s">
        <v>96</v>
      </c>
      <c r="M7" s="44" t="s">
        <v>93</v>
      </c>
      <c r="N7" s="19" t="s">
        <v>23</v>
      </c>
      <c r="O7" s="19" t="s">
        <v>93</v>
      </c>
      <c r="P7" s="19" t="s">
        <v>94</v>
      </c>
      <c r="Q7" s="19" t="s">
        <v>23</v>
      </c>
      <c r="S7" s="10">
        <v>11</v>
      </c>
      <c r="T7" s="10">
        <v>8</v>
      </c>
      <c r="U7" s="10">
        <v>6</v>
      </c>
      <c r="V7" s="10">
        <v>8</v>
      </c>
      <c r="W7" s="10">
        <v>10</v>
      </c>
      <c r="X7" s="10">
        <v>6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2</v>
      </c>
      <c r="AI7" s="5">
        <v>10</v>
      </c>
      <c r="AJ7" s="5">
        <v>5</v>
      </c>
      <c r="AK7" s="5">
        <v>5</v>
      </c>
      <c r="AL7" s="5">
        <v>5</v>
      </c>
      <c r="AM7" s="5">
        <v>5</v>
      </c>
      <c r="AN7" s="5"/>
      <c r="AO7" s="5" t="str">
        <v>R4</v>
      </c>
      <c r="AP7" s="5">
        <v>0</v>
      </c>
      <c r="AQ7" s="5">
        <v>5</v>
      </c>
      <c r="AR7" s="5">
        <v>0</v>
      </c>
      <c r="AS7" s="5">
        <v>5</v>
      </c>
      <c r="AT7" s="5">
        <v>6</v>
      </c>
      <c r="AU7" s="5">
        <v>8</v>
      </c>
      <c r="AV7" s="5">
        <v>6</v>
      </c>
      <c r="AW7" s="5">
        <v>8</v>
      </c>
      <c r="AX7" s="5">
        <v>10</v>
      </c>
      <c r="AY7" s="5">
        <v>22</v>
      </c>
      <c r="AZ7" s="5">
        <v>12</v>
      </c>
      <c r="BA7" s="5">
        <v>18</v>
      </c>
    </row>
    <row r="8" spans="1:53" ht="15.9" customHeight="1">
      <c r="A8" s="10" t="s">
        <v>27</v>
      </c>
      <c r="B8" s="9" t="s">
        <v>27</v>
      </c>
      <c r="C8" s="59">
        <f t="shared" si="1"/>
        <v>11</v>
      </c>
      <c r="D8" s="59">
        <f t="shared" si="1"/>
        <v>2</v>
      </c>
      <c r="E8" s="59">
        <f t="shared" si="1"/>
        <v>8</v>
      </c>
      <c r="F8" s="59">
        <f t="shared" si="1"/>
        <v>6</v>
      </c>
      <c r="G8" s="59">
        <f t="shared" si="1"/>
        <v>6</v>
      </c>
      <c r="H8" s="59">
        <f t="shared" si="1"/>
        <v>6</v>
      </c>
      <c r="I8" s="9">
        <v>4</v>
      </c>
      <c r="J8" s="138"/>
      <c r="K8" s="10">
        <v>4</v>
      </c>
      <c r="L8" s="19" t="s">
        <v>93</v>
      </c>
      <c r="M8" s="19" t="s">
        <v>26</v>
      </c>
      <c r="N8" s="19" t="s">
        <v>94</v>
      </c>
      <c r="O8" s="19" t="s">
        <v>26</v>
      </c>
      <c r="P8" s="19" t="s">
        <v>96</v>
      </c>
      <c r="Q8" s="19" t="s">
        <v>23</v>
      </c>
      <c r="S8" s="10">
        <v>8</v>
      </c>
      <c r="T8" s="10">
        <v>3</v>
      </c>
      <c r="U8" s="10">
        <v>10</v>
      </c>
      <c r="V8" s="10">
        <v>3</v>
      </c>
      <c r="W8" s="10">
        <v>11</v>
      </c>
      <c r="X8" s="10">
        <v>6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11</v>
      </c>
      <c r="AI8" s="5">
        <v>2</v>
      </c>
      <c r="AJ8" s="5">
        <v>8</v>
      </c>
      <c r="AK8" s="5">
        <v>6</v>
      </c>
      <c r="AL8" s="5">
        <v>6</v>
      </c>
      <c r="AM8" s="5">
        <v>6</v>
      </c>
      <c r="AN8" s="5"/>
      <c r="AO8" s="5" t="str">
        <v>R5</v>
      </c>
      <c r="AP8" s="5">
        <v>0</v>
      </c>
      <c r="AQ8" s="5">
        <v>5</v>
      </c>
      <c r="AR8" s="5">
        <v>0</v>
      </c>
      <c r="AS8" s="5">
        <v>5</v>
      </c>
      <c r="AT8" s="5">
        <v>6</v>
      </c>
      <c r="AU8" s="5">
        <v>6</v>
      </c>
      <c r="AV8" s="5">
        <v>14</v>
      </c>
      <c r="AW8" s="5">
        <v>6</v>
      </c>
      <c r="AX8" s="5">
        <v>10</v>
      </c>
      <c r="AY8" s="5">
        <v>12</v>
      </c>
      <c r="AZ8" s="5">
        <v>16</v>
      </c>
      <c r="BA8" s="5">
        <v>20</v>
      </c>
    </row>
    <row r="9" spans="1:53" ht="15.9" customHeight="1">
      <c r="A9" s="10" t="s">
        <v>22</v>
      </c>
      <c r="B9" s="9" t="s">
        <v>22</v>
      </c>
      <c r="C9" s="59">
        <f t="shared" si="1"/>
        <v>8</v>
      </c>
      <c r="D9" s="59">
        <f t="shared" si="1"/>
        <v>5</v>
      </c>
      <c r="E9" s="59">
        <f t="shared" si="1"/>
        <v>8</v>
      </c>
      <c r="F9" s="59">
        <f t="shared" si="1"/>
        <v>8</v>
      </c>
      <c r="G9" s="59">
        <f t="shared" si="1"/>
        <v>6</v>
      </c>
      <c r="H9" s="59">
        <f t="shared" si="1"/>
        <v>8</v>
      </c>
      <c r="I9" s="9">
        <v>5</v>
      </c>
      <c r="J9" s="138"/>
      <c r="K9" s="10">
        <v>5</v>
      </c>
      <c r="L9" s="19" t="s">
        <v>93</v>
      </c>
      <c r="M9" s="19" t="s">
        <v>26</v>
      </c>
      <c r="N9" s="19" t="s">
        <v>94</v>
      </c>
      <c r="O9" s="19" t="s">
        <v>26</v>
      </c>
      <c r="P9" s="19" t="s">
        <v>96</v>
      </c>
      <c r="Q9" s="19" t="s">
        <v>94</v>
      </c>
      <c r="S9" s="10">
        <v>8</v>
      </c>
      <c r="T9" s="10">
        <v>3</v>
      </c>
      <c r="U9" s="10">
        <v>10</v>
      </c>
      <c r="V9" s="10">
        <v>3</v>
      </c>
      <c r="W9" s="10">
        <v>11</v>
      </c>
      <c r="X9" s="10">
        <v>10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1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8</v>
      </c>
      <c r="AI9" s="5">
        <v>5</v>
      </c>
      <c r="AJ9" s="5">
        <v>8</v>
      </c>
      <c r="AK9" s="5">
        <v>8</v>
      </c>
      <c r="AL9" s="5">
        <v>6</v>
      </c>
      <c r="AM9" s="5">
        <v>8</v>
      </c>
      <c r="AN9" s="5"/>
      <c r="AO9" s="5" t="str">
        <v>R6</v>
      </c>
      <c r="AP9" s="5">
        <v>0</v>
      </c>
      <c r="AQ9" s="5">
        <v>5</v>
      </c>
      <c r="AR9" s="5">
        <v>0</v>
      </c>
      <c r="AS9" s="5">
        <v>5</v>
      </c>
      <c r="AT9" s="5">
        <v>6</v>
      </c>
      <c r="AU9" s="5">
        <v>8</v>
      </c>
      <c r="AV9" s="5">
        <v>8</v>
      </c>
      <c r="AW9" s="5">
        <v>8</v>
      </c>
      <c r="AX9" s="5">
        <v>16</v>
      </c>
      <c r="AY9" s="5">
        <v>14</v>
      </c>
      <c r="AZ9" s="5">
        <v>10</v>
      </c>
      <c r="BA9" s="5">
        <v>20</v>
      </c>
    </row>
    <row r="10" spans="1:53" ht="15.9" customHeight="1">
      <c r="A10" s="10" t="s">
        <v>23</v>
      </c>
      <c r="B10" s="9" t="s">
        <v>23</v>
      </c>
      <c r="C10" s="59">
        <f t="shared" si="1"/>
        <v>6</v>
      </c>
      <c r="D10" s="59">
        <f t="shared" si="1"/>
        <v>12</v>
      </c>
      <c r="E10" s="59">
        <f t="shared" si="1"/>
        <v>14</v>
      </c>
      <c r="F10" s="59">
        <f t="shared" si="1"/>
        <v>6</v>
      </c>
      <c r="G10" s="59">
        <f t="shared" si="1"/>
        <v>14</v>
      </c>
      <c r="H10" s="59">
        <f t="shared" si="1"/>
        <v>8</v>
      </c>
      <c r="I10" s="9">
        <v>6</v>
      </c>
      <c r="J10" s="138"/>
      <c r="K10" s="10">
        <v>6</v>
      </c>
      <c r="L10" s="19" t="s">
        <v>51</v>
      </c>
      <c r="M10" s="19" t="s">
        <v>92</v>
      </c>
      <c r="N10" s="19" t="s">
        <v>24</v>
      </c>
      <c r="O10" s="19" t="s">
        <v>92</v>
      </c>
      <c r="P10" s="19" t="s">
        <v>22</v>
      </c>
      <c r="Q10" s="19" t="s">
        <v>94</v>
      </c>
      <c r="S10" s="10">
        <v>10</v>
      </c>
      <c r="T10" s="10">
        <v>9</v>
      </c>
      <c r="U10" s="10">
        <v>1</v>
      </c>
      <c r="V10" s="10">
        <v>9</v>
      </c>
      <c r="W10" s="10">
        <v>5</v>
      </c>
      <c r="X10" s="10">
        <v>10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6</v>
      </c>
      <c r="AI10" s="5">
        <v>12</v>
      </c>
      <c r="AJ10" s="5">
        <v>14</v>
      </c>
      <c r="AK10" s="5">
        <v>6</v>
      </c>
      <c r="AL10" s="5">
        <v>14</v>
      </c>
      <c r="AM10" s="5">
        <v>8</v>
      </c>
      <c r="AN10" s="5"/>
      <c r="AO10" s="5"/>
      <c r="AP10" s="5"/>
      <c r="AQ10" s="5"/>
      <c r="AR10" s="5"/>
      <c r="AS10" s="5"/>
    </row>
    <row r="11" spans="1:53" ht="15.9" customHeight="1">
      <c r="A11" s="10" t="s">
        <v>30</v>
      </c>
      <c r="B11" s="10" t="s">
        <v>30</v>
      </c>
      <c r="C11" s="59">
        <f t="shared" si="1"/>
        <v>12</v>
      </c>
      <c r="D11" s="59">
        <f t="shared" si="1"/>
        <v>12</v>
      </c>
      <c r="E11" s="59">
        <f t="shared" si="1"/>
        <v>12</v>
      </c>
      <c r="F11" s="59">
        <f t="shared" si="1"/>
        <v>8</v>
      </c>
      <c r="G11" s="59">
        <f t="shared" si="1"/>
        <v>6</v>
      </c>
      <c r="H11" s="59">
        <f t="shared" si="1"/>
        <v>8</v>
      </c>
      <c r="I11" s="9">
        <v>7</v>
      </c>
      <c r="J11" s="138"/>
      <c r="K11" s="10">
        <v>7</v>
      </c>
      <c r="L11" s="19" t="s">
        <v>94</v>
      </c>
      <c r="M11" s="19" t="s">
        <v>50</v>
      </c>
      <c r="N11" s="19" t="s">
        <v>92</v>
      </c>
      <c r="O11" s="19" t="s">
        <v>92</v>
      </c>
      <c r="P11" s="19" t="s">
        <v>22</v>
      </c>
      <c r="Q11" s="19" t="s">
        <v>96</v>
      </c>
      <c r="S11" s="10">
        <v>10</v>
      </c>
      <c r="T11" s="10">
        <v>9</v>
      </c>
      <c r="U11" s="10">
        <v>9</v>
      </c>
      <c r="V11" s="10">
        <v>9</v>
      </c>
      <c r="W11" s="10">
        <v>5</v>
      </c>
      <c r="X11" s="10">
        <v>11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12</v>
      </c>
      <c r="AI11" s="5">
        <v>12</v>
      </c>
      <c r="AJ11" s="5">
        <v>12</v>
      </c>
      <c r="AK11" s="5">
        <v>8</v>
      </c>
      <c r="AL11" s="5">
        <v>6</v>
      </c>
      <c r="AM11" s="5">
        <v>8</v>
      </c>
      <c r="AN11" s="5"/>
      <c r="AO11" s="5"/>
      <c r="AP11" s="5"/>
      <c r="AQ11" s="5"/>
      <c r="AR11" s="5"/>
      <c r="AS11" s="5"/>
    </row>
    <row r="12" spans="1:53" ht="15.9" customHeight="1">
      <c r="A12" s="10" t="s">
        <v>31</v>
      </c>
      <c r="B12" s="10" t="s">
        <v>31</v>
      </c>
      <c r="C12" s="59">
        <f t="shared" si="1"/>
        <v>12</v>
      </c>
      <c r="D12" s="59">
        <f t="shared" si="1"/>
        <v>12</v>
      </c>
      <c r="E12" s="59">
        <f t="shared" si="1"/>
        <v>14</v>
      </c>
      <c r="F12" s="59">
        <f t="shared" si="1"/>
        <v>10</v>
      </c>
      <c r="G12" s="59">
        <f t="shared" si="1"/>
        <v>10</v>
      </c>
      <c r="H12" s="59">
        <f t="shared" si="1"/>
        <v>16</v>
      </c>
      <c r="I12" s="9">
        <v>8</v>
      </c>
      <c r="J12" s="138"/>
      <c r="K12" s="10">
        <v>8</v>
      </c>
      <c r="L12" s="19" t="s">
        <v>24</v>
      </c>
      <c r="M12" s="19" t="s">
        <v>96</v>
      </c>
      <c r="N12" s="19" t="s">
        <v>92</v>
      </c>
      <c r="O12" s="19" t="s">
        <v>48</v>
      </c>
      <c r="P12" s="19" t="s">
        <v>48</v>
      </c>
      <c r="Q12" s="19" t="s">
        <v>96</v>
      </c>
      <c r="S12" s="10">
        <v>1</v>
      </c>
      <c r="T12" s="10">
        <v>11</v>
      </c>
      <c r="U12" s="10">
        <v>9</v>
      </c>
      <c r="V12" s="10">
        <v>1</v>
      </c>
      <c r="W12" s="10">
        <v>1</v>
      </c>
      <c r="X12" s="10">
        <v>11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  <c r="AG12" s="5" t="s">
        <v>93</v>
      </c>
      <c r="AH12" s="5">
        <v>12</v>
      </c>
      <c r="AI12" s="5">
        <v>12</v>
      </c>
      <c r="AJ12" s="5">
        <v>14</v>
      </c>
      <c r="AK12" s="5">
        <v>10</v>
      </c>
      <c r="AL12" s="5">
        <v>10</v>
      </c>
      <c r="AM12" s="5">
        <v>16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5, </v>
      </c>
      <c r="AR12" s="54" t="str">
        <f t="shared" ref="AR12:AZ12" si="2">"'"&amp;AR$3&amp;"':"&amp;" "&amp;AR4&amp;", "</f>
        <v xml:space="preserve">'C2': 0, </v>
      </c>
      <c r="AS12" s="54" t="str">
        <f t="shared" si="2"/>
        <v xml:space="preserve">'M1': 2, </v>
      </c>
      <c r="AT12" s="54" t="str">
        <f t="shared" si="2"/>
        <v xml:space="preserve">'M2': 11, </v>
      </c>
      <c r="AU12" s="54" t="str">
        <f t="shared" si="2"/>
        <v xml:space="preserve">'M3': 8, </v>
      </c>
      <c r="AV12" s="54" t="str">
        <f t="shared" si="2"/>
        <v xml:space="preserve">'M4': 6, </v>
      </c>
      <c r="AW12" s="54" t="str">
        <f t="shared" si="2"/>
        <v xml:space="preserve">'A': 12, </v>
      </c>
      <c r="AX12" s="54" t="str">
        <f t="shared" si="2"/>
        <v xml:space="preserve">'K': 12, </v>
      </c>
      <c r="AY12" s="54" t="str">
        <f t="shared" si="2"/>
        <v xml:space="preserve">'Q': 10, </v>
      </c>
      <c r="AZ12" s="54" t="str">
        <f t="shared" si="2"/>
        <v xml:space="preserve">'J': 16, </v>
      </c>
      <c r="BA12" s="54" t="str">
        <f>"'"&amp;BA$3&amp;"':"&amp;" "&amp;BA4</f>
        <v>'TE': 18</v>
      </c>
    </row>
    <row r="13" spans="1:53" ht="15.9" customHeight="1">
      <c r="A13" s="10" t="s">
        <v>32</v>
      </c>
      <c r="B13" s="10" t="s">
        <v>32</v>
      </c>
      <c r="C13" s="59">
        <f t="shared" si="1"/>
        <v>10</v>
      </c>
      <c r="D13" s="59">
        <f t="shared" si="1"/>
        <v>16</v>
      </c>
      <c r="E13" s="59">
        <f t="shared" si="1"/>
        <v>8</v>
      </c>
      <c r="F13" s="59">
        <f t="shared" si="1"/>
        <v>22</v>
      </c>
      <c r="G13" s="59">
        <f t="shared" si="1"/>
        <v>12</v>
      </c>
      <c r="H13" s="59">
        <f t="shared" si="1"/>
        <v>14</v>
      </c>
      <c r="I13" s="9">
        <v>9</v>
      </c>
      <c r="J13" s="138"/>
      <c r="K13" s="10">
        <v>9</v>
      </c>
      <c r="L13" s="19" t="s">
        <v>92</v>
      </c>
      <c r="M13" s="19" t="s">
        <v>96</v>
      </c>
      <c r="N13" s="19" t="s">
        <v>96</v>
      </c>
      <c r="O13" s="19" t="s">
        <v>96</v>
      </c>
      <c r="P13" s="19" t="s">
        <v>96</v>
      </c>
      <c r="Q13" s="19" t="s">
        <v>22</v>
      </c>
      <c r="S13" s="10">
        <v>9</v>
      </c>
      <c r="T13" s="10">
        <v>11</v>
      </c>
      <c r="U13" s="10">
        <v>11</v>
      </c>
      <c r="V13" s="10">
        <v>11</v>
      </c>
      <c r="W13" s="10">
        <v>11</v>
      </c>
      <c r="X13" s="10">
        <v>5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  <c r="AG13" s="5" t="s">
        <v>92</v>
      </c>
      <c r="AH13" s="5">
        <v>10</v>
      </c>
      <c r="AI13" s="5">
        <v>16</v>
      </c>
      <c r="AJ13" s="5">
        <v>8</v>
      </c>
      <c r="AK13" s="5">
        <v>22</v>
      </c>
      <c r="AL13" s="5">
        <v>12</v>
      </c>
      <c r="AM13" s="5">
        <v>14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5, </v>
      </c>
      <c r="AR13" s="54" t="str">
        <f t="shared" si="3"/>
        <v xml:space="preserve">'C2': 0, </v>
      </c>
      <c r="AS13" s="54" t="str">
        <f t="shared" si="3"/>
        <v xml:space="preserve">'M1': 10, </v>
      </c>
      <c r="AT13" s="54" t="str">
        <f t="shared" si="3"/>
        <v xml:space="preserve">'M2': 2, </v>
      </c>
      <c r="AU13" s="54" t="str">
        <f t="shared" si="3"/>
        <v xml:space="preserve">'M3': 5, </v>
      </c>
      <c r="AV13" s="54" t="str">
        <f t="shared" si="3"/>
        <v xml:space="preserve">'M4': 12, </v>
      </c>
      <c r="AW13" s="54" t="str">
        <f t="shared" si="3"/>
        <v xml:space="preserve">'A': 12, </v>
      </c>
      <c r="AX13" s="54" t="str">
        <f t="shared" si="3"/>
        <v xml:space="preserve">'K': 12, </v>
      </c>
      <c r="AY13" s="54" t="str">
        <f t="shared" si="3"/>
        <v xml:space="preserve">'Q': 16, </v>
      </c>
      <c r="AZ13" s="54" t="str">
        <f t="shared" si="3"/>
        <v xml:space="preserve">'J': 12, </v>
      </c>
      <c r="BA13" s="54" t="str">
        <f t="shared" ref="BA13:BA17" si="4">"'"&amp;BA$3&amp;"':"&amp;" "&amp;BA5</f>
        <v>'TE': 14</v>
      </c>
    </row>
    <row r="14" spans="1:53" ht="15.9" customHeight="1">
      <c r="A14" s="10" t="s">
        <v>33</v>
      </c>
      <c r="B14" s="10" t="s">
        <v>33</v>
      </c>
      <c r="C14" s="59">
        <f t="shared" si="1"/>
        <v>16</v>
      </c>
      <c r="D14" s="59">
        <f t="shared" si="1"/>
        <v>12</v>
      </c>
      <c r="E14" s="59">
        <f t="shared" si="1"/>
        <v>14</v>
      </c>
      <c r="F14" s="59">
        <f t="shared" si="1"/>
        <v>12</v>
      </c>
      <c r="G14" s="59">
        <f t="shared" si="1"/>
        <v>16</v>
      </c>
      <c r="H14" s="59">
        <f t="shared" si="1"/>
        <v>10</v>
      </c>
      <c r="I14" s="9">
        <v>10</v>
      </c>
      <c r="J14" s="138"/>
      <c r="K14" s="10">
        <v>10</v>
      </c>
      <c r="L14" s="19" t="s">
        <v>92</v>
      </c>
      <c r="M14" s="19" t="s">
        <v>23</v>
      </c>
      <c r="N14" s="19" t="s">
        <v>96</v>
      </c>
      <c r="O14" s="19" t="s">
        <v>96</v>
      </c>
      <c r="P14" s="19" t="s">
        <v>96</v>
      </c>
      <c r="Q14" s="19" t="s">
        <v>22</v>
      </c>
      <c r="S14" s="10">
        <v>9</v>
      </c>
      <c r="T14" s="10">
        <v>6</v>
      </c>
      <c r="U14" s="10">
        <v>11</v>
      </c>
      <c r="V14" s="10">
        <v>11</v>
      </c>
      <c r="W14" s="10">
        <v>11</v>
      </c>
      <c r="X14" s="10">
        <v>5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1</v>
      </c>
      <c r="AG14" s="5" t="s">
        <v>94</v>
      </c>
      <c r="AH14" s="5">
        <v>16</v>
      </c>
      <c r="AI14" s="5">
        <v>12</v>
      </c>
      <c r="AJ14" s="5">
        <v>14</v>
      </c>
      <c r="AK14" s="5">
        <v>12</v>
      </c>
      <c r="AL14" s="5">
        <v>16</v>
      </c>
      <c r="AM14" s="5">
        <v>10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5, </v>
      </c>
      <c r="AR14" s="54" t="str">
        <f t="shared" si="3"/>
        <v xml:space="preserve">'C2': 0, </v>
      </c>
      <c r="AS14" s="54" t="str">
        <f t="shared" si="3"/>
        <v xml:space="preserve">'M1': 5, </v>
      </c>
      <c r="AT14" s="54" t="str">
        <f t="shared" si="3"/>
        <v xml:space="preserve">'M2': 8, </v>
      </c>
      <c r="AU14" s="54" t="str">
        <f t="shared" si="3"/>
        <v xml:space="preserve">'M3': 8, </v>
      </c>
      <c r="AV14" s="54" t="str">
        <f t="shared" si="3"/>
        <v xml:space="preserve">'M4': 14, </v>
      </c>
      <c r="AW14" s="54" t="str">
        <f t="shared" si="3"/>
        <v xml:space="preserve">'A': 12, </v>
      </c>
      <c r="AX14" s="54" t="str">
        <f t="shared" si="3"/>
        <v xml:space="preserve">'K': 14, </v>
      </c>
      <c r="AY14" s="54" t="str">
        <f t="shared" si="3"/>
        <v xml:space="preserve">'Q': 8, </v>
      </c>
      <c r="AZ14" s="54" t="str">
        <f t="shared" si="3"/>
        <v xml:space="preserve">'J': 14, </v>
      </c>
      <c r="BA14" s="54" t="str">
        <f t="shared" si="4"/>
        <v>'TE': 12</v>
      </c>
    </row>
    <row r="15" spans="1:53" ht="15.9" customHeight="1">
      <c r="A15" s="10" t="s">
        <v>34</v>
      </c>
      <c r="B15" s="10" t="s">
        <v>34</v>
      </c>
      <c r="C15" s="59">
        <f>COUNTIF(L$4:L$304,$A15)</f>
        <v>18</v>
      </c>
      <c r="D15" s="59">
        <f t="shared" si="1"/>
        <v>14</v>
      </c>
      <c r="E15" s="59">
        <f t="shared" si="1"/>
        <v>12</v>
      </c>
      <c r="F15" s="59">
        <f t="shared" si="1"/>
        <v>18</v>
      </c>
      <c r="G15" s="59">
        <f t="shared" si="1"/>
        <v>20</v>
      </c>
      <c r="H15" s="59">
        <f t="shared" si="1"/>
        <v>20</v>
      </c>
      <c r="I15" s="9">
        <v>11</v>
      </c>
      <c r="J15" s="138"/>
      <c r="K15" s="10">
        <v>11</v>
      </c>
      <c r="L15" s="19" t="s">
        <v>96</v>
      </c>
      <c r="M15" s="19" t="s">
        <v>23</v>
      </c>
      <c r="N15" s="19" t="s">
        <v>27</v>
      </c>
      <c r="O15" s="19" t="s">
        <v>50</v>
      </c>
      <c r="P15" s="19" t="s">
        <v>92</v>
      </c>
      <c r="Q15" s="19" t="s">
        <v>93</v>
      </c>
      <c r="S15" s="10">
        <v>11</v>
      </c>
      <c r="T15" s="10">
        <v>6</v>
      </c>
      <c r="U15" s="10">
        <v>4</v>
      </c>
      <c r="V15" s="10">
        <v>9</v>
      </c>
      <c r="W15" s="10">
        <v>9</v>
      </c>
      <c r="X15" s="10">
        <v>8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 cm="1">
        <f t="array" aca="1" ref="AE15" ca="1">_xlfn.LET(_xlpm.seq, OFFSET(Q15,,,5), _xlpm.cnt, SUM((_xlpm.seq="C2")+(_xlpm.seq="WW")), IF(_xlpm.cnt&gt;0,0,1) )</f>
        <v>1</v>
      </c>
      <c r="AG15" s="5" t="s">
        <v>96</v>
      </c>
      <c r="AH15" s="5">
        <v>18</v>
      </c>
      <c r="AI15" s="5">
        <v>14</v>
      </c>
      <c r="AJ15" s="5">
        <v>12</v>
      </c>
      <c r="AK15" s="5">
        <v>18</v>
      </c>
      <c r="AL15" s="5">
        <v>20</v>
      </c>
      <c r="AM15" s="5">
        <v>20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5, </v>
      </c>
      <c r="AR15" s="54" t="str">
        <f t="shared" si="3"/>
        <v xml:space="preserve">'C2': 0, </v>
      </c>
      <c r="AS15" s="54" t="str">
        <f t="shared" si="3"/>
        <v xml:space="preserve">'M1': 5, </v>
      </c>
      <c r="AT15" s="54" t="str">
        <f t="shared" si="3"/>
        <v xml:space="preserve">'M2': 6, </v>
      </c>
      <c r="AU15" s="54" t="str">
        <f t="shared" si="3"/>
        <v xml:space="preserve">'M3': 8, </v>
      </c>
      <c r="AV15" s="54" t="str">
        <f t="shared" si="3"/>
        <v xml:space="preserve">'M4': 6, </v>
      </c>
      <c r="AW15" s="54" t="str">
        <f t="shared" si="3"/>
        <v xml:space="preserve">'A': 8, </v>
      </c>
      <c r="AX15" s="54" t="str">
        <f t="shared" si="3"/>
        <v xml:space="preserve">'K': 10, </v>
      </c>
      <c r="AY15" s="54" t="str">
        <f t="shared" si="3"/>
        <v xml:space="preserve">'Q': 22, </v>
      </c>
      <c r="AZ15" s="54" t="str">
        <f t="shared" si="3"/>
        <v xml:space="preserve">'J': 12, </v>
      </c>
      <c r="BA15" s="54" t="str">
        <f t="shared" si="4"/>
        <v>'TE': 18</v>
      </c>
    </row>
    <row r="16" spans="1:53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96</v>
      </c>
      <c r="M16" s="19" t="s">
        <v>94</v>
      </c>
      <c r="N16" s="19" t="s">
        <v>27</v>
      </c>
      <c r="O16" s="19" t="s">
        <v>50</v>
      </c>
      <c r="P16" s="19" t="s">
        <v>92</v>
      </c>
      <c r="Q16" s="19" t="s">
        <v>93</v>
      </c>
      <c r="S16" s="10">
        <v>11</v>
      </c>
      <c r="T16" s="10">
        <v>10</v>
      </c>
      <c r="U16" s="10">
        <v>4</v>
      </c>
      <c r="V16" s="10">
        <v>9</v>
      </c>
      <c r="W16" s="10">
        <v>9</v>
      </c>
      <c r="X16" s="10">
        <v>8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 cm="1">
        <f t="array" aca="1" ref="AE16" ca="1">_xlfn.LET(_xlpm.seq, OFFSET(Q16,,,5), _xlpm.cnt, SUM((_xlpm.seq="C2")+(_xlpm.seq="WW")), IF(_xlpm.cnt&gt;0,0,1) )</f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5, </v>
      </c>
      <c r="AR16" s="54" t="str">
        <f t="shared" si="3"/>
        <v xml:space="preserve">'C2': 0, </v>
      </c>
      <c r="AS16" s="54" t="str">
        <f t="shared" si="3"/>
        <v xml:space="preserve">'M1': 5, </v>
      </c>
      <c r="AT16" s="54" t="str">
        <f t="shared" si="3"/>
        <v xml:space="preserve">'M2': 6, </v>
      </c>
      <c r="AU16" s="54" t="str">
        <f t="shared" si="3"/>
        <v xml:space="preserve">'M3': 6, </v>
      </c>
      <c r="AV16" s="54" t="str">
        <f t="shared" si="3"/>
        <v xml:space="preserve">'M4': 14, </v>
      </c>
      <c r="AW16" s="54" t="str">
        <f t="shared" si="3"/>
        <v xml:space="preserve">'A': 6, </v>
      </c>
      <c r="AX16" s="54" t="str">
        <f t="shared" si="3"/>
        <v xml:space="preserve">'K': 10, </v>
      </c>
      <c r="AY16" s="54" t="str">
        <f t="shared" si="3"/>
        <v xml:space="preserve">'Q': 12, </v>
      </c>
      <c r="AZ16" s="54" t="str">
        <f t="shared" si="3"/>
        <v xml:space="preserve">'J': 16, </v>
      </c>
      <c r="BA16" s="54" t="str">
        <f t="shared" si="4"/>
        <v>'TE': 20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27</v>
      </c>
      <c r="M17" s="19" t="s">
        <v>94</v>
      </c>
      <c r="N17" s="19" t="s">
        <v>24</v>
      </c>
      <c r="O17" s="19" t="s">
        <v>27</v>
      </c>
      <c r="P17" s="19" t="s">
        <v>96</v>
      </c>
      <c r="Q17" s="19" t="s">
        <v>23</v>
      </c>
      <c r="S17" s="10">
        <v>4</v>
      </c>
      <c r="T17" s="10">
        <v>10</v>
      </c>
      <c r="U17" s="10">
        <v>1</v>
      </c>
      <c r="V17" s="10">
        <v>4</v>
      </c>
      <c r="W17" s="10">
        <v>11</v>
      </c>
      <c r="X17" s="10">
        <v>6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5, </v>
      </c>
      <c r="AR17" s="54" t="str">
        <f t="shared" si="3"/>
        <v xml:space="preserve">'C2': 0, </v>
      </c>
      <c r="AS17" s="54" t="str">
        <f t="shared" si="3"/>
        <v xml:space="preserve">'M1': 5, </v>
      </c>
      <c r="AT17" s="54" t="str">
        <f t="shared" si="3"/>
        <v xml:space="preserve">'M2': 6, </v>
      </c>
      <c r="AU17" s="54" t="str">
        <f t="shared" si="3"/>
        <v xml:space="preserve">'M3': 8, </v>
      </c>
      <c r="AV17" s="54" t="str">
        <f t="shared" si="3"/>
        <v xml:space="preserve">'M4': 8, </v>
      </c>
      <c r="AW17" s="54" t="str">
        <f t="shared" si="3"/>
        <v xml:space="preserve">'A': 8, </v>
      </c>
      <c r="AX17" s="54" t="str">
        <f t="shared" si="3"/>
        <v xml:space="preserve">'K': 16, </v>
      </c>
      <c r="AY17" s="54" t="str">
        <f t="shared" si="3"/>
        <v xml:space="preserve">'Q': 14, </v>
      </c>
      <c r="AZ17" s="54" t="str">
        <f t="shared" si="3"/>
        <v xml:space="preserve">'J': 10, </v>
      </c>
      <c r="BA17" s="54" t="str">
        <f t="shared" si="4"/>
        <v>'TE': 20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27</v>
      </c>
      <c r="M18" s="19" t="s">
        <v>96</v>
      </c>
      <c r="N18" s="19" t="s">
        <v>93</v>
      </c>
      <c r="O18" s="19" t="s">
        <v>27</v>
      </c>
      <c r="P18" s="19" t="s">
        <v>96</v>
      </c>
      <c r="Q18" s="19" t="s">
        <v>23</v>
      </c>
      <c r="S18" s="10">
        <v>4</v>
      </c>
      <c r="T18" s="10">
        <v>11</v>
      </c>
      <c r="U18" s="10">
        <v>8</v>
      </c>
      <c r="V18" s="10">
        <v>4</v>
      </c>
      <c r="W18" s="10">
        <v>11</v>
      </c>
      <c r="X18" s="10">
        <v>6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48</v>
      </c>
      <c r="M19" s="19" t="s">
        <v>96</v>
      </c>
      <c r="N19" s="19" t="s">
        <v>93</v>
      </c>
      <c r="O19" s="19" t="s">
        <v>96</v>
      </c>
      <c r="P19" s="19" t="s">
        <v>27</v>
      </c>
      <c r="Q19" s="19" t="s">
        <v>94</v>
      </c>
      <c r="S19" s="10">
        <v>1</v>
      </c>
      <c r="T19" s="10">
        <v>11</v>
      </c>
      <c r="U19" s="10">
        <v>8</v>
      </c>
      <c r="V19" s="10">
        <v>11</v>
      </c>
      <c r="W19" s="10">
        <v>4</v>
      </c>
      <c r="X19" s="10">
        <v>10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5</v>
      </c>
      <c r="AI19" s="5">
        <v>5</v>
      </c>
      <c r="AJ19" s="5">
        <v>5</v>
      </c>
      <c r="AK19" s="5">
        <v>5</v>
      </c>
      <c r="AL19" s="5">
        <v>5</v>
      </c>
      <c r="AM19" s="5">
        <v>5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0.05</v>
      </c>
      <c r="D20" s="53">
        <f t="shared" si="8"/>
        <v>0.05</v>
      </c>
      <c r="E20" s="53">
        <f t="shared" si="8"/>
        <v>0.05</v>
      </c>
      <c r="F20" s="53">
        <f t="shared" si="8"/>
        <v>0.05</v>
      </c>
      <c r="G20" s="53">
        <f t="shared" si="8"/>
        <v>0.05</v>
      </c>
      <c r="H20" s="53">
        <f t="shared" si="8"/>
        <v>0.05</v>
      </c>
      <c r="I20" s="21"/>
      <c r="J20" s="138"/>
      <c r="K20" s="10">
        <v>16</v>
      </c>
      <c r="L20" s="19" t="s">
        <v>47</v>
      </c>
      <c r="M20" s="19" t="s">
        <v>48</v>
      </c>
      <c r="N20" s="19" t="s">
        <v>22</v>
      </c>
      <c r="O20" s="19" t="s">
        <v>96</v>
      </c>
      <c r="P20" s="19" t="s">
        <v>27</v>
      </c>
      <c r="Q20" s="19" t="s">
        <v>94</v>
      </c>
      <c r="S20" s="10">
        <v>6</v>
      </c>
      <c r="T20" s="10">
        <v>1</v>
      </c>
      <c r="U20" s="10">
        <v>5</v>
      </c>
      <c r="V20" s="10">
        <v>11</v>
      </c>
      <c r="W20" s="10">
        <v>4</v>
      </c>
      <c r="X20" s="10">
        <v>10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8"/>
        <v>0</v>
      </c>
      <c r="D21" s="50">
        <f t="shared" si="8"/>
        <v>0</v>
      </c>
      <c r="E21" s="50">
        <f t="shared" si="8"/>
        <v>0</v>
      </c>
      <c r="F21" s="50">
        <f t="shared" si="8"/>
        <v>0</v>
      </c>
      <c r="G21" s="50">
        <f t="shared" si="8"/>
        <v>0</v>
      </c>
      <c r="H21" s="50">
        <f t="shared" si="8"/>
        <v>0</v>
      </c>
      <c r="I21" s="21"/>
      <c r="J21" s="138"/>
      <c r="K21" s="10">
        <v>17</v>
      </c>
      <c r="L21" s="19" t="s">
        <v>23</v>
      </c>
      <c r="M21" s="19" t="s">
        <v>22</v>
      </c>
      <c r="N21" s="19" t="s">
        <v>22</v>
      </c>
      <c r="O21" s="19" t="s">
        <v>48</v>
      </c>
      <c r="P21" s="19" t="s">
        <v>94</v>
      </c>
      <c r="Q21" s="19" t="s">
        <v>96</v>
      </c>
      <c r="S21" s="10">
        <v>6</v>
      </c>
      <c r="T21" s="10">
        <v>5</v>
      </c>
      <c r="U21" s="10">
        <v>5</v>
      </c>
      <c r="V21" s="10">
        <v>1</v>
      </c>
      <c r="W21" s="10">
        <v>10</v>
      </c>
      <c r="X21" s="10">
        <v>11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2</v>
      </c>
      <c r="AI21" s="5">
        <v>10</v>
      </c>
      <c r="AJ21" s="5">
        <v>5</v>
      </c>
      <c r="AK21" s="5">
        <v>5</v>
      </c>
      <c r="AL21" s="5">
        <v>5</v>
      </c>
      <c r="AM21" s="5">
        <v>5</v>
      </c>
      <c r="AN21" s="5"/>
      <c r="AO21" s="5"/>
      <c r="AP21" s="54" t="str">
        <f>"{"&amp;_xlfn.CONCAT(AP12:BA12)&amp;"},"</f>
        <v>{'WW': 0, 'C1': 5, 'C2': 0, 'M1': 2, 'M2': 11, 'M3': 8, 'M4': 6, 'A': 12, 'K': 12, 'Q': 10, 'J': 16, 'TE': 18},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0.02</v>
      </c>
      <c r="D22" s="42">
        <f t="shared" si="8"/>
        <v>0.1</v>
      </c>
      <c r="E22" s="42">
        <f t="shared" si="8"/>
        <v>0.05</v>
      </c>
      <c r="F22" s="42">
        <f t="shared" si="8"/>
        <v>0.05</v>
      </c>
      <c r="G22" s="42">
        <f t="shared" si="8"/>
        <v>0.05</v>
      </c>
      <c r="H22" s="42">
        <f t="shared" si="8"/>
        <v>0.05</v>
      </c>
      <c r="I22" s="12"/>
      <c r="J22" s="138"/>
      <c r="K22" s="10">
        <v>18</v>
      </c>
      <c r="L22" s="19" t="s">
        <v>94</v>
      </c>
      <c r="M22" s="19" t="s">
        <v>22</v>
      </c>
      <c r="N22" s="19" t="s">
        <v>94</v>
      </c>
      <c r="O22" s="19" t="s">
        <v>50</v>
      </c>
      <c r="P22" s="19" t="s">
        <v>94</v>
      </c>
      <c r="Q22" s="19" t="s">
        <v>96</v>
      </c>
      <c r="S22" s="10">
        <v>10</v>
      </c>
      <c r="T22" s="10">
        <v>5</v>
      </c>
      <c r="U22" s="10">
        <v>10</v>
      </c>
      <c r="V22" s="10">
        <v>9</v>
      </c>
      <c r="W22" s="10">
        <v>10</v>
      </c>
      <c r="X22" s="10">
        <v>11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11</v>
      </c>
      <c r="AI22" s="5">
        <v>2</v>
      </c>
      <c r="AJ22" s="5">
        <v>8</v>
      </c>
      <c r="AK22" s="5">
        <v>6</v>
      </c>
      <c r="AL22" s="5">
        <v>6</v>
      </c>
      <c r="AM22" s="5">
        <v>6</v>
      </c>
      <c r="AN22" s="5"/>
      <c r="AO22" s="5"/>
      <c r="AP22" s="54" t="str">
        <f t="shared" ref="AP22:AP26" si="9">"{"&amp;_xlfn.CONCAT(AP13:BA13)&amp;"},"</f>
        <v>{'WW': 0, 'C1': 5, 'C2': 0, 'M1': 10, 'M2': 2, 'M3': 5, 'M4': 12, 'A': 12, 'K': 12, 'Q': 16, 'J': 12, 'TE': 14},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0.11</v>
      </c>
      <c r="D23" s="42">
        <f t="shared" si="8"/>
        <v>0.02</v>
      </c>
      <c r="E23" s="42">
        <f t="shared" si="8"/>
        <v>0.08</v>
      </c>
      <c r="F23" s="42">
        <f t="shared" si="8"/>
        <v>0.06</v>
      </c>
      <c r="G23" s="42">
        <f t="shared" si="8"/>
        <v>0.06</v>
      </c>
      <c r="H23" s="42">
        <f t="shared" si="8"/>
        <v>0.06</v>
      </c>
      <c r="I23" s="12"/>
      <c r="J23" s="138"/>
      <c r="K23" s="10">
        <v>19</v>
      </c>
      <c r="L23" s="19" t="s">
        <v>94</v>
      </c>
      <c r="M23" s="19" t="s">
        <v>95</v>
      </c>
      <c r="N23" s="19" t="s">
        <v>94</v>
      </c>
      <c r="O23" s="19" t="s">
        <v>50</v>
      </c>
      <c r="P23" s="19" t="s">
        <v>24</v>
      </c>
      <c r="Q23" s="19" t="s">
        <v>22</v>
      </c>
      <c r="S23" s="10">
        <v>10</v>
      </c>
      <c r="T23" s="10">
        <v>7</v>
      </c>
      <c r="U23" s="10">
        <v>10</v>
      </c>
      <c r="V23" s="10">
        <v>9</v>
      </c>
      <c r="W23" s="10">
        <v>1</v>
      </c>
      <c r="X23" s="10">
        <v>5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8</v>
      </c>
      <c r="AI23" s="5">
        <v>5</v>
      </c>
      <c r="AJ23" s="5">
        <v>8</v>
      </c>
      <c r="AK23" s="5">
        <v>8</v>
      </c>
      <c r="AL23" s="5">
        <v>6</v>
      </c>
      <c r="AM23" s="5">
        <v>8</v>
      </c>
      <c r="AN23" s="5"/>
      <c r="AO23" s="5"/>
      <c r="AP23" s="54" t="str">
        <f t="shared" si="9"/>
        <v>{'WW': 0, 'C1': 5, 'C2': 0, 'M1': 5, 'M2': 8, 'M3': 8, 'M4': 14, 'A': 12, 'K': 14, 'Q': 8, 'J': 14, 'TE': 12},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0.08</v>
      </c>
      <c r="D24" s="42">
        <f t="shared" si="8"/>
        <v>0.05</v>
      </c>
      <c r="E24" s="42">
        <f t="shared" si="8"/>
        <v>0.08</v>
      </c>
      <c r="F24" s="42">
        <f t="shared" si="8"/>
        <v>0.08</v>
      </c>
      <c r="G24" s="42">
        <f t="shared" si="8"/>
        <v>0.06</v>
      </c>
      <c r="H24" s="42">
        <f t="shared" si="8"/>
        <v>0.08</v>
      </c>
      <c r="I24" s="12"/>
      <c r="J24" s="138"/>
      <c r="K24" s="10">
        <v>20</v>
      </c>
      <c r="L24" s="19" t="s">
        <v>96</v>
      </c>
      <c r="M24" s="19" t="s">
        <v>95</v>
      </c>
      <c r="N24" s="19" t="s">
        <v>22</v>
      </c>
      <c r="O24" s="19" t="s">
        <v>49</v>
      </c>
      <c r="P24" s="19" t="s">
        <v>23</v>
      </c>
      <c r="Q24" s="19" t="s">
        <v>22</v>
      </c>
      <c r="S24" s="10">
        <v>11</v>
      </c>
      <c r="T24" s="10">
        <v>7</v>
      </c>
      <c r="U24" s="10">
        <v>5</v>
      </c>
      <c r="V24" s="10">
        <v>8</v>
      </c>
      <c r="W24" s="10">
        <v>6</v>
      </c>
      <c r="X24" s="10">
        <v>5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6</v>
      </c>
      <c r="AI24" s="5">
        <v>12</v>
      </c>
      <c r="AJ24" s="5">
        <v>14</v>
      </c>
      <c r="AK24" s="5">
        <v>6</v>
      </c>
      <c r="AL24" s="5">
        <v>14</v>
      </c>
      <c r="AM24" s="5">
        <v>8</v>
      </c>
      <c r="AN24" s="5"/>
      <c r="AO24" s="5"/>
      <c r="AP24" s="54" t="str">
        <f t="shared" si="9"/>
        <v>{'WW': 0, 'C1': 5, 'C2': 0, 'M1': 5, 'M2': 6, 'M3': 8, 'M4': 6, 'A': 8, 'K': 10, 'Q': 22, 'J': 12, 'TE': 18},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0.06</v>
      </c>
      <c r="D25" s="42">
        <f t="shared" si="8"/>
        <v>0.12</v>
      </c>
      <c r="E25" s="42">
        <f t="shared" si="8"/>
        <v>0.14000000000000001</v>
      </c>
      <c r="F25" s="42">
        <f t="shared" si="8"/>
        <v>0.06</v>
      </c>
      <c r="G25" s="42">
        <f t="shared" si="8"/>
        <v>0.14000000000000001</v>
      </c>
      <c r="H25" s="42">
        <f t="shared" si="8"/>
        <v>0.08</v>
      </c>
      <c r="I25" s="12"/>
      <c r="J25" s="138"/>
      <c r="K25" s="10">
        <v>21</v>
      </c>
      <c r="L25" s="19" t="s">
        <v>96</v>
      </c>
      <c r="M25" s="19" t="s">
        <v>92</v>
      </c>
      <c r="N25" s="19" t="s">
        <v>22</v>
      </c>
      <c r="O25" s="19" t="s">
        <v>93</v>
      </c>
      <c r="P25" s="19" t="s">
        <v>23</v>
      </c>
      <c r="Q25" s="19" t="s">
        <v>50</v>
      </c>
      <c r="S25" s="10">
        <v>11</v>
      </c>
      <c r="T25" s="10">
        <v>9</v>
      </c>
      <c r="U25" s="10">
        <v>5</v>
      </c>
      <c r="V25" s="10">
        <v>8</v>
      </c>
      <c r="W25" s="10">
        <v>6</v>
      </c>
      <c r="X25" s="10">
        <v>9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12</v>
      </c>
      <c r="AI25" s="5">
        <v>12</v>
      </c>
      <c r="AJ25" s="5">
        <v>12</v>
      </c>
      <c r="AK25" s="5">
        <v>8</v>
      </c>
      <c r="AL25" s="5">
        <v>6</v>
      </c>
      <c r="AM25" s="5">
        <v>8</v>
      </c>
      <c r="AN25" s="5"/>
      <c r="AO25" s="5"/>
      <c r="AP25" s="54" t="str">
        <f t="shared" si="9"/>
        <v>{'WW': 0, 'C1': 5, 'C2': 0, 'M1': 5, 'M2': 6, 'M3': 6, 'M4': 14, 'A': 6, 'K': 10, 'Q': 12, 'J': 16, 'TE': 20},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0.12</v>
      </c>
      <c r="D26" s="42">
        <f t="shared" si="8"/>
        <v>0.12</v>
      </c>
      <c r="E26" s="42">
        <f t="shared" si="8"/>
        <v>0.12</v>
      </c>
      <c r="F26" s="42">
        <f t="shared" si="8"/>
        <v>0.08</v>
      </c>
      <c r="G26" s="42">
        <f t="shared" si="8"/>
        <v>0.06</v>
      </c>
      <c r="H26" s="42">
        <f t="shared" si="8"/>
        <v>0.08</v>
      </c>
      <c r="I26" s="12"/>
      <c r="J26" s="138"/>
      <c r="K26" s="10">
        <v>22</v>
      </c>
      <c r="L26" s="19" t="s">
        <v>22</v>
      </c>
      <c r="M26" s="19" t="s">
        <v>92</v>
      </c>
      <c r="N26" s="19" t="s">
        <v>23</v>
      </c>
      <c r="O26" s="19" t="s">
        <v>92</v>
      </c>
      <c r="P26" s="19" t="s">
        <v>94</v>
      </c>
      <c r="Q26" s="19" t="s">
        <v>50</v>
      </c>
      <c r="S26" s="10">
        <v>5</v>
      </c>
      <c r="T26" s="10">
        <v>9</v>
      </c>
      <c r="U26" s="10">
        <v>6</v>
      </c>
      <c r="V26" s="10">
        <v>9</v>
      </c>
      <c r="W26" s="10">
        <v>10</v>
      </c>
      <c r="X26" s="10">
        <v>9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1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12</v>
      </c>
      <c r="AI26" s="5">
        <v>12</v>
      </c>
      <c r="AJ26" s="5">
        <v>14</v>
      </c>
      <c r="AK26" s="5">
        <v>10</v>
      </c>
      <c r="AL26" s="5">
        <v>10</v>
      </c>
      <c r="AM26" s="5">
        <v>16</v>
      </c>
      <c r="AN26" s="5"/>
      <c r="AO26" s="5"/>
      <c r="AP26" s="54" t="str">
        <f t="shared" si="9"/>
        <v>{'WW': 0, 'C1': 5, 'C2': 0, 'M1': 5, 'M2': 6, 'M3': 8, 'M4': 8, 'A': 8, 'K': 16, 'Q': 14, 'J': 10, 'TE': 20},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0.12</v>
      </c>
      <c r="D27" s="42">
        <f t="shared" si="8"/>
        <v>0.12</v>
      </c>
      <c r="E27" s="42">
        <f t="shared" si="8"/>
        <v>0.14000000000000001</v>
      </c>
      <c r="F27" s="42">
        <f t="shared" si="8"/>
        <v>0.1</v>
      </c>
      <c r="G27" s="42">
        <f t="shared" si="8"/>
        <v>0.1</v>
      </c>
      <c r="H27" s="42">
        <f t="shared" si="8"/>
        <v>0.16</v>
      </c>
      <c r="I27" s="12"/>
      <c r="J27" s="138"/>
      <c r="K27" s="10">
        <v>23</v>
      </c>
      <c r="L27" s="19" t="s">
        <v>22</v>
      </c>
      <c r="M27" s="19" t="s">
        <v>23</v>
      </c>
      <c r="N27" s="19" t="s">
        <v>23</v>
      </c>
      <c r="O27" s="19" t="s">
        <v>92</v>
      </c>
      <c r="P27" s="19" t="s">
        <v>94</v>
      </c>
      <c r="Q27" s="19" t="s">
        <v>93</v>
      </c>
      <c r="S27" s="10">
        <v>5</v>
      </c>
      <c r="T27" s="10">
        <v>6</v>
      </c>
      <c r="U27" s="10">
        <v>6</v>
      </c>
      <c r="V27" s="10">
        <v>9</v>
      </c>
      <c r="W27" s="10">
        <v>10</v>
      </c>
      <c r="X27" s="10">
        <v>8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10</v>
      </c>
      <c r="AI27" s="5">
        <v>16</v>
      </c>
      <c r="AJ27" s="5">
        <v>8</v>
      </c>
      <c r="AK27" s="5">
        <v>22</v>
      </c>
      <c r="AL27" s="5">
        <v>12</v>
      </c>
      <c r="AM27" s="5">
        <v>14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0.1</v>
      </c>
      <c r="D28" s="42">
        <f t="shared" si="8"/>
        <v>0.16</v>
      </c>
      <c r="E28" s="42">
        <f t="shared" si="8"/>
        <v>0.08</v>
      </c>
      <c r="F28" s="42">
        <f t="shared" si="8"/>
        <v>0.22</v>
      </c>
      <c r="G28" s="42">
        <f t="shared" si="8"/>
        <v>0.12</v>
      </c>
      <c r="H28" s="42">
        <f t="shared" si="8"/>
        <v>0.14000000000000001</v>
      </c>
      <c r="I28" s="12"/>
      <c r="J28" s="138"/>
      <c r="K28" s="10">
        <v>24</v>
      </c>
      <c r="L28" s="19" t="s">
        <v>95</v>
      </c>
      <c r="M28" s="19" t="s">
        <v>23</v>
      </c>
      <c r="N28" s="19" t="s">
        <v>94</v>
      </c>
      <c r="O28" s="19" t="s">
        <v>95</v>
      </c>
      <c r="P28" s="19" t="s">
        <v>96</v>
      </c>
      <c r="Q28" s="19" t="s">
        <v>93</v>
      </c>
      <c r="S28" s="10">
        <v>7</v>
      </c>
      <c r="T28" s="10">
        <v>6</v>
      </c>
      <c r="U28" s="10">
        <v>10</v>
      </c>
      <c r="V28" s="10">
        <v>7</v>
      </c>
      <c r="W28" s="10">
        <v>11</v>
      </c>
      <c r="X28" s="10">
        <v>8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16</v>
      </c>
      <c r="AI28" s="5">
        <v>12</v>
      </c>
      <c r="AJ28" s="5">
        <v>14</v>
      </c>
      <c r="AK28" s="5">
        <v>12</v>
      </c>
      <c r="AL28" s="5">
        <v>16</v>
      </c>
      <c r="AM28" s="5">
        <v>10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0.16</v>
      </c>
      <c r="D29" s="42">
        <f t="shared" si="8"/>
        <v>0.12</v>
      </c>
      <c r="E29" s="42">
        <f t="shared" si="8"/>
        <v>0.14000000000000001</v>
      </c>
      <c r="F29" s="42">
        <f t="shared" si="8"/>
        <v>0.12</v>
      </c>
      <c r="G29" s="42">
        <f t="shared" si="8"/>
        <v>0.16</v>
      </c>
      <c r="H29" s="42">
        <f t="shared" si="8"/>
        <v>0.1</v>
      </c>
      <c r="I29" s="12"/>
      <c r="J29" s="138"/>
      <c r="K29" s="10">
        <v>25</v>
      </c>
      <c r="L29" s="19" t="s">
        <v>95</v>
      </c>
      <c r="M29" s="19" t="s">
        <v>94</v>
      </c>
      <c r="N29" s="19" t="s">
        <v>94</v>
      </c>
      <c r="O29" s="19" t="s">
        <v>95</v>
      </c>
      <c r="P29" s="19" t="s">
        <v>96</v>
      </c>
      <c r="Q29" s="19" t="s">
        <v>92</v>
      </c>
      <c r="S29" s="10">
        <v>7</v>
      </c>
      <c r="T29" s="10">
        <v>10</v>
      </c>
      <c r="U29" s="10">
        <v>10</v>
      </c>
      <c r="V29" s="10">
        <v>7</v>
      </c>
      <c r="W29" s="10">
        <v>11</v>
      </c>
      <c r="X29" s="10">
        <v>9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18</v>
      </c>
      <c r="AI29" s="5">
        <v>14</v>
      </c>
      <c r="AJ29" s="5">
        <v>12</v>
      </c>
      <c r="AK29" s="5">
        <v>18</v>
      </c>
      <c r="AL29" s="5">
        <v>20</v>
      </c>
      <c r="AM29" s="5">
        <v>20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0.18</v>
      </c>
      <c r="D30" s="42">
        <f t="shared" si="8"/>
        <v>0.14000000000000001</v>
      </c>
      <c r="E30" s="42">
        <f t="shared" si="8"/>
        <v>0.12</v>
      </c>
      <c r="F30" s="42">
        <f t="shared" si="8"/>
        <v>0.18</v>
      </c>
      <c r="G30" s="42">
        <f t="shared" si="8"/>
        <v>0.2</v>
      </c>
      <c r="H30" s="42">
        <f t="shared" si="8"/>
        <v>0.2</v>
      </c>
      <c r="I30" s="12"/>
      <c r="J30" s="138"/>
      <c r="K30" s="10">
        <v>26</v>
      </c>
      <c r="L30" s="19" t="s">
        <v>93</v>
      </c>
      <c r="M30" s="19" t="s">
        <v>94</v>
      </c>
      <c r="N30" s="19" t="s">
        <v>96</v>
      </c>
      <c r="O30" s="19" t="s">
        <v>92</v>
      </c>
      <c r="P30" s="19" t="s">
        <v>22</v>
      </c>
      <c r="Q30" s="19" t="s">
        <v>92</v>
      </c>
      <c r="S30" s="10">
        <v>8</v>
      </c>
      <c r="T30" s="10">
        <v>10</v>
      </c>
      <c r="U30" s="10">
        <v>11</v>
      </c>
      <c r="V30" s="10">
        <v>9</v>
      </c>
      <c r="W30" s="10">
        <v>5</v>
      </c>
      <c r="X30" s="10">
        <v>9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93</v>
      </c>
      <c r="M31" s="19" t="s">
        <v>96</v>
      </c>
      <c r="N31" s="19" t="s">
        <v>96</v>
      </c>
      <c r="O31" s="19" t="s">
        <v>92</v>
      </c>
      <c r="P31" s="19" t="s">
        <v>22</v>
      </c>
      <c r="Q31" s="19" t="s">
        <v>96</v>
      </c>
      <c r="S31" s="10">
        <v>8</v>
      </c>
      <c r="T31" s="10">
        <v>11</v>
      </c>
      <c r="U31" s="10">
        <v>11</v>
      </c>
      <c r="V31" s="10">
        <v>9</v>
      </c>
      <c r="W31" s="10">
        <v>5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95</v>
      </c>
      <c r="M32" s="19" t="s">
        <v>96</v>
      </c>
      <c r="N32" s="19" t="s">
        <v>22</v>
      </c>
      <c r="O32" s="19" t="s">
        <v>23</v>
      </c>
      <c r="P32" s="19" t="s">
        <v>93</v>
      </c>
      <c r="Q32" s="19" t="s">
        <v>96</v>
      </c>
      <c r="S32" s="10">
        <v>7</v>
      </c>
      <c r="T32" s="10">
        <v>11</v>
      </c>
      <c r="U32" s="10">
        <v>5</v>
      </c>
      <c r="V32" s="10">
        <v>6</v>
      </c>
      <c r="W32" s="10">
        <v>8</v>
      </c>
      <c r="X32" s="10">
        <v>11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3:45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95</v>
      </c>
      <c r="M33" s="19" t="s">
        <v>22</v>
      </c>
      <c r="N33" s="19" t="s">
        <v>22</v>
      </c>
      <c r="O33" s="19" t="s">
        <v>23</v>
      </c>
      <c r="P33" s="19" t="s">
        <v>93</v>
      </c>
      <c r="Q33" s="19" t="s">
        <v>27</v>
      </c>
      <c r="S33" s="10">
        <v>7</v>
      </c>
      <c r="T33" s="10">
        <v>5</v>
      </c>
      <c r="U33" s="10">
        <v>5</v>
      </c>
      <c r="V33" s="10">
        <v>6</v>
      </c>
      <c r="W33" s="10">
        <v>8</v>
      </c>
      <c r="X33" s="10">
        <v>4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3:45" ht="16.5" customHeight="1">
      <c r="K34" s="10">
        <v>30</v>
      </c>
      <c r="L34" s="19" t="s">
        <v>22</v>
      </c>
      <c r="M34" s="19" t="s">
        <v>22</v>
      </c>
      <c r="N34" s="19" t="s">
        <v>95</v>
      </c>
      <c r="O34" s="19" t="s">
        <v>94</v>
      </c>
      <c r="P34" s="19" t="s">
        <v>23</v>
      </c>
      <c r="Q34" s="19" t="s">
        <v>27</v>
      </c>
      <c r="S34" s="10">
        <v>5</v>
      </c>
      <c r="T34" s="10">
        <v>5</v>
      </c>
      <c r="U34" s="10">
        <v>7</v>
      </c>
      <c r="V34" s="10">
        <v>10</v>
      </c>
      <c r="W34" s="10">
        <v>6</v>
      </c>
      <c r="X34" s="10">
        <v>4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3:45" ht="16.5" customHeight="1">
      <c r="K35" s="10">
        <v>31</v>
      </c>
      <c r="L35" s="19" t="s">
        <v>22</v>
      </c>
      <c r="M35" s="19" t="s">
        <v>24</v>
      </c>
      <c r="N35" s="19" t="s">
        <v>95</v>
      </c>
      <c r="O35" s="19" t="s">
        <v>94</v>
      </c>
      <c r="P35" s="19" t="s">
        <v>23</v>
      </c>
      <c r="Q35" s="19" t="s">
        <v>92</v>
      </c>
      <c r="S35" s="10">
        <v>5</v>
      </c>
      <c r="T35" s="10">
        <v>1</v>
      </c>
      <c r="U35" s="10">
        <v>7</v>
      </c>
      <c r="V35" s="10">
        <v>10</v>
      </c>
      <c r="W35" s="10">
        <v>6</v>
      </c>
      <c r="X35" s="10">
        <v>9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3:45" ht="16.5" customHeight="1">
      <c r="K36" s="10">
        <v>32</v>
      </c>
      <c r="L36" s="19" t="s">
        <v>94</v>
      </c>
      <c r="M36" s="19" t="s">
        <v>92</v>
      </c>
      <c r="N36" s="19" t="s">
        <v>93</v>
      </c>
      <c r="O36" s="19" t="s">
        <v>46</v>
      </c>
      <c r="P36" s="19" t="s">
        <v>94</v>
      </c>
      <c r="Q36" s="19" t="s">
        <v>92</v>
      </c>
      <c r="S36" s="10">
        <v>10</v>
      </c>
      <c r="T36" s="10">
        <v>9</v>
      </c>
      <c r="U36" s="10">
        <v>8</v>
      </c>
      <c r="V36" s="10">
        <v>5</v>
      </c>
      <c r="W36" s="10">
        <v>10</v>
      </c>
      <c r="X36" s="10">
        <v>9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3:45" ht="16.5" customHeight="1">
      <c r="K37" s="10">
        <v>33</v>
      </c>
      <c r="L37" s="19" t="s">
        <v>94</v>
      </c>
      <c r="M37" s="19" t="s">
        <v>92</v>
      </c>
      <c r="N37" s="19" t="s">
        <v>93</v>
      </c>
      <c r="O37" s="19" t="s">
        <v>46</v>
      </c>
      <c r="P37" s="19" t="s">
        <v>94</v>
      </c>
      <c r="Q37" s="19" t="s">
        <v>44</v>
      </c>
      <c r="S37" s="10">
        <v>10</v>
      </c>
      <c r="T37" s="10">
        <v>9</v>
      </c>
      <c r="U37" s="10">
        <v>8</v>
      </c>
      <c r="V37" s="10">
        <v>5</v>
      </c>
      <c r="W37" s="10">
        <v>10</v>
      </c>
      <c r="X37" s="10">
        <v>3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3:45" ht="16.5" customHeight="1">
      <c r="K38" s="10">
        <v>34</v>
      </c>
      <c r="L38" s="19" t="s">
        <v>95</v>
      </c>
      <c r="M38" s="19" t="s">
        <v>94</v>
      </c>
      <c r="N38" s="19" t="s">
        <v>92</v>
      </c>
      <c r="O38" s="19" t="s">
        <v>96</v>
      </c>
      <c r="P38" s="19" t="s">
        <v>92</v>
      </c>
      <c r="Q38" s="19" t="s">
        <v>95</v>
      </c>
      <c r="S38" s="10">
        <v>7</v>
      </c>
      <c r="T38" s="10">
        <v>10</v>
      </c>
      <c r="U38" s="10">
        <v>9</v>
      </c>
      <c r="V38" s="10">
        <v>11</v>
      </c>
      <c r="W38" s="10">
        <v>9</v>
      </c>
      <c r="X38" s="10">
        <v>7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 cm="1">
        <f t="array" aca="1" ref="AB38" ca="1">_xlfn.LET(_xlpm.seq, OFFSET(N38,,,5), _xlpm.cnt, SUM((_xlpm.seq="C2")+(_xlpm.seq="WW")), IF(_xlpm.cnt&gt;0,0,1) )</f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3:45" ht="16.5" customHeight="1">
      <c r="K39" s="10">
        <v>35</v>
      </c>
      <c r="L39" s="19" t="s">
        <v>95</v>
      </c>
      <c r="M39" s="19" t="s">
        <v>94</v>
      </c>
      <c r="N39" s="19" t="s">
        <v>92</v>
      </c>
      <c r="O39" s="19" t="s">
        <v>96</v>
      </c>
      <c r="P39" s="19" t="s">
        <v>92</v>
      </c>
      <c r="Q39" s="19" t="s">
        <v>95</v>
      </c>
      <c r="S39" s="10">
        <v>7</v>
      </c>
      <c r="T39" s="10">
        <v>10</v>
      </c>
      <c r="U39" s="10">
        <v>9</v>
      </c>
      <c r="V39" s="10">
        <v>11</v>
      </c>
      <c r="W39" s="10">
        <v>9</v>
      </c>
      <c r="X39" s="10">
        <v>7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3:45" ht="16.5" customHeight="1">
      <c r="K40" s="10">
        <v>36</v>
      </c>
      <c r="L40" s="19" t="s">
        <v>93</v>
      </c>
      <c r="M40" s="19" t="s">
        <v>96</v>
      </c>
      <c r="N40" s="19" t="s">
        <v>96</v>
      </c>
      <c r="O40" s="19" t="s">
        <v>22</v>
      </c>
      <c r="P40" s="19" t="s">
        <v>23</v>
      </c>
      <c r="Q40" s="19" t="s">
        <v>93</v>
      </c>
      <c r="S40" s="10">
        <v>8</v>
      </c>
      <c r="T40" s="10">
        <v>11</v>
      </c>
      <c r="U40" s="10">
        <v>11</v>
      </c>
      <c r="V40" s="10">
        <v>5</v>
      </c>
      <c r="W40" s="10">
        <v>6</v>
      </c>
      <c r="X40" s="10">
        <v>8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3:45" ht="16.5" customHeight="1">
      <c r="K41" s="10">
        <v>37</v>
      </c>
      <c r="L41" s="19" t="s">
        <v>93</v>
      </c>
      <c r="M41" s="19" t="s">
        <v>96</v>
      </c>
      <c r="N41" s="19" t="s">
        <v>96</v>
      </c>
      <c r="O41" s="19" t="s">
        <v>22</v>
      </c>
      <c r="P41" s="19" t="s">
        <v>23</v>
      </c>
      <c r="Q41" s="19" t="s">
        <v>93</v>
      </c>
      <c r="S41" s="10">
        <v>8</v>
      </c>
      <c r="T41" s="10">
        <v>11</v>
      </c>
      <c r="U41" s="10">
        <v>11</v>
      </c>
      <c r="V41" s="10">
        <v>5</v>
      </c>
      <c r="W41" s="10">
        <v>6</v>
      </c>
      <c r="X41" s="10">
        <v>8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3:45" ht="16.5" customHeight="1">
      <c r="K42" s="10">
        <v>38</v>
      </c>
      <c r="L42" s="19" t="s">
        <v>95</v>
      </c>
      <c r="M42" s="19" t="s">
        <v>94</v>
      </c>
      <c r="N42" s="19" t="s">
        <v>27</v>
      </c>
      <c r="O42" s="19" t="s">
        <v>92</v>
      </c>
      <c r="P42" s="19" t="s">
        <v>92</v>
      </c>
      <c r="Q42" s="19" t="s">
        <v>26</v>
      </c>
      <c r="S42" s="10">
        <v>7</v>
      </c>
      <c r="T42" s="10">
        <v>10</v>
      </c>
      <c r="U42" s="10">
        <v>4</v>
      </c>
      <c r="V42" s="10">
        <v>9</v>
      </c>
      <c r="W42" s="10">
        <v>9</v>
      </c>
      <c r="X42" s="10">
        <v>3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3:45" ht="16.5" customHeight="1">
      <c r="K43" s="10">
        <v>39</v>
      </c>
      <c r="L43" s="19" t="s">
        <v>95</v>
      </c>
      <c r="M43" s="19" t="s">
        <v>94</v>
      </c>
      <c r="N43" s="19" t="s">
        <v>27</v>
      </c>
      <c r="O43" s="19" t="s">
        <v>92</v>
      </c>
      <c r="P43" s="19" t="s">
        <v>92</v>
      </c>
      <c r="Q43" s="19" t="s">
        <v>26</v>
      </c>
      <c r="S43" s="10">
        <v>7</v>
      </c>
      <c r="T43" s="10">
        <v>10</v>
      </c>
      <c r="U43" s="10">
        <v>4</v>
      </c>
      <c r="V43" s="10">
        <v>9</v>
      </c>
      <c r="W43" s="10">
        <v>9</v>
      </c>
      <c r="X43" s="10">
        <v>3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3:45" ht="16.5" customHeight="1">
      <c r="K44" s="10">
        <v>40</v>
      </c>
      <c r="L44" s="19" t="s">
        <v>94</v>
      </c>
      <c r="M44" s="19" t="s">
        <v>24</v>
      </c>
      <c r="N44" s="19" t="s">
        <v>95</v>
      </c>
      <c r="O44" s="19" t="s">
        <v>96</v>
      </c>
      <c r="P44" s="19" t="s">
        <v>96</v>
      </c>
      <c r="Q44" s="19" t="s">
        <v>95</v>
      </c>
      <c r="S44" s="10">
        <v>10</v>
      </c>
      <c r="T44" s="10">
        <v>1</v>
      </c>
      <c r="U44" s="10">
        <v>7</v>
      </c>
      <c r="V44" s="10">
        <v>11</v>
      </c>
      <c r="W44" s="10">
        <v>11</v>
      </c>
      <c r="X44" s="10">
        <v>7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3:45" ht="16.5" customHeight="1">
      <c r="K45" s="10">
        <v>41</v>
      </c>
      <c r="L45" s="19" t="s">
        <v>94</v>
      </c>
      <c r="M45" s="19" t="s">
        <v>94</v>
      </c>
      <c r="N45" s="19" t="s">
        <v>95</v>
      </c>
      <c r="O45" s="19" t="s">
        <v>52</v>
      </c>
      <c r="P45" s="19" t="s">
        <v>96</v>
      </c>
      <c r="Q45" s="19" t="s">
        <v>95</v>
      </c>
      <c r="S45" s="10">
        <v>10</v>
      </c>
      <c r="T45" s="10">
        <v>10</v>
      </c>
      <c r="U45" s="10">
        <v>7</v>
      </c>
      <c r="V45" s="10">
        <v>11</v>
      </c>
      <c r="W45" s="10">
        <v>11</v>
      </c>
      <c r="X45" s="10">
        <v>7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3:45" ht="16.5" customHeight="1">
      <c r="K46" s="10">
        <v>42</v>
      </c>
      <c r="L46" s="19" t="s">
        <v>23</v>
      </c>
      <c r="M46" s="19" t="s">
        <v>94</v>
      </c>
      <c r="N46" s="19" t="s">
        <v>94</v>
      </c>
      <c r="O46" s="19" t="s">
        <v>45</v>
      </c>
      <c r="P46" s="19" t="s">
        <v>94</v>
      </c>
      <c r="Q46" s="19" t="s">
        <v>93</v>
      </c>
      <c r="S46" s="10">
        <v>6</v>
      </c>
      <c r="T46" s="10">
        <v>10</v>
      </c>
      <c r="U46" s="10">
        <v>10</v>
      </c>
      <c r="V46" s="10">
        <v>4</v>
      </c>
      <c r="W46" s="10">
        <v>10</v>
      </c>
      <c r="X46" s="10">
        <v>8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 cm="1">
        <f t="array" aca="1" ref="AC46" ca="1">_xlfn.LET(_xlpm.seq, OFFSET(O46,,,5), _xlpm.cnt, SUM((_xlpm.seq="C2")+(_xlpm.seq="WW")), IF(_xlpm.cnt&gt;0,0,1) )</f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1</v>
      </c>
      <c r="AN46" s="5"/>
      <c r="AO46" s="5"/>
      <c r="AP46" s="5"/>
      <c r="AQ46" s="5"/>
      <c r="AR46" s="5"/>
      <c r="AS46" s="5"/>
    </row>
    <row r="47" spans="3:45" ht="16.5" customHeight="1">
      <c r="K47" s="10">
        <v>43</v>
      </c>
      <c r="L47" s="19" t="s">
        <v>23</v>
      </c>
      <c r="M47" s="19" t="s">
        <v>23</v>
      </c>
      <c r="N47" s="19" t="s">
        <v>94</v>
      </c>
      <c r="O47" s="19" t="s">
        <v>45</v>
      </c>
      <c r="P47" s="19" t="s">
        <v>94</v>
      </c>
      <c r="Q47" s="19" t="s">
        <v>93</v>
      </c>
      <c r="S47" s="10">
        <v>6</v>
      </c>
      <c r="T47" s="10">
        <v>6</v>
      </c>
      <c r="U47" s="10">
        <v>10</v>
      </c>
      <c r="V47" s="10">
        <v>4</v>
      </c>
      <c r="W47" s="10">
        <v>10</v>
      </c>
      <c r="X47" s="10">
        <v>8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1</v>
      </c>
      <c r="AN47" s="5"/>
      <c r="AO47" s="5"/>
      <c r="AP47" s="5"/>
      <c r="AQ47" s="5"/>
      <c r="AR47" s="5"/>
      <c r="AS47" s="5"/>
    </row>
    <row r="48" spans="3:45" ht="16.5" customHeight="1">
      <c r="K48" s="10">
        <v>44</v>
      </c>
      <c r="L48" s="19" t="s">
        <v>94</v>
      </c>
      <c r="M48" s="19" t="s">
        <v>23</v>
      </c>
      <c r="N48" s="19" t="s">
        <v>24</v>
      </c>
      <c r="O48" s="19" t="s">
        <v>30</v>
      </c>
      <c r="P48" s="19" t="s">
        <v>24</v>
      </c>
      <c r="Q48" s="19" t="s">
        <v>26</v>
      </c>
      <c r="S48" s="10">
        <v>10</v>
      </c>
      <c r="T48" s="10">
        <v>6</v>
      </c>
      <c r="U48" s="10">
        <v>1</v>
      </c>
      <c r="V48" s="10">
        <v>7</v>
      </c>
      <c r="W48" s="10">
        <v>1</v>
      </c>
      <c r="X48" s="10">
        <v>3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94</v>
      </c>
      <c r="M49" s="19" t="s">
        <v>92</v>
      </c>
      <c r="N49" s="19" t="s">
        <v>23</v>
      </c>
      <c r="O49" s="19" t="s">
        <v>95</v>
      </c>
      <c r="P49" s="19" t="s">
        <v>26</v>
      </c>
      <c r="Q49" s="19" t="s">
        <v>26</v>
      </c>
      <c r="S49" s="10">
        <v>10</v>
      </c>
      <c r="T49" s="10">
        <v>9</v>
      </c>
      <c r="U49" s="10">
        <v>6</v>
      </c>
      <c r="V49" s="10">
        <v>7</v>
      </c>
      <c r="W49" s="10">
        <v>3</v>
      </c>
      <c r="X49" s="10">
        <v>3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96</v>
      </c>
      <c r="M50" s="19" t="s">
        <v>92</v>
      </c>
      <c r="N50" s="19" t="s">
        <v>23</v>
      </c>
      <c r="O50" s="19" t="s">
        <v>93</v>
      </c>
      <c r="P50" s="19" t="s">
        <v>23</v>
      </c>
      <c r="Q50" s="19" t="s">
        <v>24</v>
      </c>
      <c r="S50" s="10">
        <v>11</v>
      </c>
      <c r="T50" s="10">
        <v>9</v>
      </c>
      <c r="U50" s="10">
        <v>6</v>
      </c>
      <c r="V50" s="10">
        <v>8</v>
      </c>
      <c r="W50" s="10">
        <v>6</v>
      </c>
      <c r="X50" s="10">
        <v>1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96</v>
      </c>
      <c r="M51" s="19" t="s">
        <v>24</v>
      </c>
      <c r="N51" s="19" t="s">
        <v>95</v>
      </c>
      <c r="O51" s="19" t="s">
        <v>93</v>
      </c>
      <c r="P51" s="19" t="s">
        <v>23</v>
      </c>
      <c r="Q51" s="19" t="s">
        <v>23</v>
      </c>
      <c r="S51" s="10">
        <v>11</v>
      </c>
      <c r="T51" s="10">
        <v>1</v>
      </c>
      <c r="U51" s="10">
        <v>7</v>
      </c>
      <c r="V51" s="10">
        <v>8</v>
      </c>
      <c r="W51" s="10">
        <v>6</v>
      </c>
      <c r="X51" s="10">
        <v>6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22</v>
      </c>
      <c r="M52" s="19" t="s">
        <v>92</v>
      </c>
      <c r="N52" s="19" t="s">
        <v>95</v>
      </c>
      <c r="O52" s="19" t="s">
        <v>26</v>
      </c>
      <c r="P52" s="19" t="s">
        <v>96</v>
      </c>
      <c r="Q52" s="19" t="s">
        <v>23</v>
      </c>
      <c r="S52" s="10">
        <v>5</v>
      </c>
      <c r="T52" s="10">
        <v>9</v>
      </c>
      <c r="U52" s="10">
        <v>7</v>
      </c>
      <c r="V52" s="10">
        <v>3</v>
      </c>
      <c r="W52" s="10">
        <v>11</v>
      </c>
      <c r="X52" s="10">
        <v>6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22</v>
      </c>
      <c r="M53" s="19" t="s">
        <v>92</v>
      </c>
      <c r="N53" s="19" t="s">
        <v>23</v>
      </c>
      <c r="O53" s="19" t="s">
        <v>26</v>
      </c>
      <c r="P53" s="19" t="s">
        <v>96</v>
      </c>
      <c r="Q53" s="19" t="s">
        <v>94</v>
      </c>
      <c r="S53" s="10">
        <v>5</v>
      </c>
      <c r="T53" s="10">
        <v>9</v>
      </c>
      <c r="U53" s="10">
        <v>6</v>
      </c>
      <c r="V53" s="10">
        <v>3</v>
      </c>
      <c r="W53" s="10">
        <v>11</v>
      </c>
      <c r="X53" s="10">
        <v>10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94</v>
      </c>
      <c r="M54" s="19" t="s">
        <v>95</v>
      </c>
      <c r="N54" s="19" t="s">
        <v>23</v>
      </c>
      <c r="O54" s="19" t="s">
        <v>96</v>
      </c>
      <c r="P54" s="19" t="s">
        <v>94</v>
      </c>
      <c r="Q54" s="19" t="s">
        <v>94</v>
      </c>
      <c r="S54" s="10">
        <v>10</v>
      </c>
      <c r="T54" s="10">
        <v>7</v>
      </c>
      <c r="U54" s="10">
        <v>6</v>
      </c>
      <c r="V54" s="10">
        <v>11</v>
      </c>
      <c r="W54" s="10">
        <v>10</v>
      </c>
      <c r="X54" s="10">
        <v>10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94</v>
      </c>
      <c r="M55" s="19" t="s">
        <v>95</v>
      </c>
      <c r="N55" s="19" t="s">
        <v>94</v>
      </c>
      <c r="O55" s="19" t="s">
        <v>96</v>
      </c>
      <c r="P55" s="19" t="s">
        <v>94</v>
      </c>
      <c r="Q55" s="19" t="s">
        <v>96</v>
      </c>
      <c r="S55" s="10">
        <v>10</v>
      </c>
      <c r="T55" s="10">
        <v>7</v>
      </c>
      <c r="U55" s="10">
        <v>10</v>
      </c>
      <c r="V55" s="10">
        <v>11</v>
      </c>
      <c r="W55" s="10">
        <v>10</v>
      </c>
      <c r="X55" s="10">
        <v>11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92</v>
      </c>
      <c r="M56" s="19" t="s">
        <v>93</v>
      </c>
      <c r="N56" s="19" t="s">
        <v>94</v>
      </c>
      <c r="O56" s="19" t="s">
        <v>23</v>
      </c>
      <c r="P56" s="19" t="s">
        <v>24</v>
      </c>
      <c r="Q56" s="19" t="s">
        <v>96</v>
      </c>
      <c r="S56" s="10">
        <v>9</v>
      </c>
      <c r="T56" s="10">
        <v>8</v>
      </c>
      <c r="U56" s="10">
        <v>10</v>
      </c>
      <c r="V56" s="10">
        <v>6</v>
      </c>
      <c r="W56" s="10">
        <v>1</v>
      </c>
      <c r="X56" s="10">
        <v>11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92</v>
      </c>
      <c r="M57" s="19" t="s">
        <v>93</v>
      </c>
      <c r="N57" s="19" t="s">
        <v>96</v>
      </c>
      <c r="O57" s="19" t="s">
        <v>23</v>
      </c>
      <c r="P57" s="19" t="s">
        <v>94</v>
      </c>
      <c r="Q57" s="19" t="s">
        <v>22</v>
      </c>
      <c r="S57" s="10">
        <v>9</v>
      </c>
      <c r="T57" s="10">
        <v>8</v>
      </c>
      <c r="U57" s="10">
        <v>11</v>
      </c>
      <c r="V57" s="10">
        <v>6</v>
      </c>
      <c r="W57" s="10">
        <v>10</v>
      </c>
      <c r="X57" s="10">
        <v>5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96</v>
      </c>
      <c r="M58" s="19" t="s">
        <v>26</v>
      </c>
      <c r="N58" s="19" t="s">
        <v>96</v>
      </c>
      <c r="O58" s="19" t="s">
        <v>94</v>
      </c>
      <c r="P58" s="19" t="s">
        <v>94</v>
      </c>
      <c r="Q58" s="19" t="s">
        <v>22</v>
      </c>
      <c r="S58" s="10">
        <v>11</v>
      </c>
      <c r="T58" s="10">
        <v>3</v>
      </c>
      <c r="U58" s="10">
        <v>11</v>
      </c>
      <c r="V58" s="10">
        <v>10</v>
      </c>
      <c r="W58" s="10">
        <v>10</v>
      </c>
      <c r="X58" s="10">
        <v>5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26</v>
      </c>
      <c r="N59" s="19" t="s">
        <v>22</v>
      </c>
      <c r="O59" s="19" t="s">
        <v>94</v>
      </c>
      <c r="P59" s="19" t="s">
        <v>95</v>
      </c>
      <c r="Q59" s="19" t="s">
        <v>94</v>
      </c>
      <c r="S59" s="10">
        <v>11</v>
      </c>
      <c r="T59" s="10">
        <v>3</v>
      </c>
      <c r="U59" s="10">
        <v>5</v>
      </c>
      <c r="V59" s="10">
        <v>10</v>
      </c>
      <c r="W59" s="10">
        <v>7</v>
      </c>
      <c r="X59" s="10">
        <v>10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27</v>
      </c>
      <c r="M60" s="19" t="s">
        <v>92</v>
      </c>
      <c r="N60" s="19" t="s">
        <v>22</v>
      </c>
      <c r="O60" s="19" t="s">
        <v>96</v>
      </c>
      <c r="P60" s="19" t="s">
        <v>95</v>
      </c>
      <c r="Q60" s="19" t="s">
        <v>94</v>
      </c>
      <c r="S60" s="10">
        <v>4</v>
      </c>
      <c r="T60" s="10">
        <v>9</v>
      </c>
      <c r="U60" s="10">
        <v>5</v>
      </c>
      <c r="V60" s="10">
        <v>11</v>
      </c>
      <c r="W60" s="10">
        <v>7</v>
      </c>
      <c r="X60" s="10">
        <v>10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27</v>
      </c>
      <c r="M61" s="19" t="s">
        <v>92</v>
      </c>
      <c r="N61" s="19" t="s">
        <v>92</v>
      </c>
      <c r="O61" s="19" t="s">
        <v>96</v>
      </c>
      <c r="P61" s="19" t="s">
        <v>93</v>
      </c>
      <c r="Q61" s="19" t="s">
        <v>23</v>
      </c>
      <c r="S61" s="10">
        <v>4</v>
      </c>
      <c r="T61" s="10">
        <v>9</v>
      </c>
      <c r="U61" s="10">
        <v>9</v>
      </c>
      <c r="V61" s="10">
        <v>11</v>
      </c>
      <c r="W61" s="10">
        <v>8</v>
      </c>
      <c r="X61" s="10">
        <v>6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94</v>
      </c>
      <c r="M62" s="19" t="s">
        <v>94</v>
      </c>
      <c r="N62" s="19" t="s">
        <v>92</v>
      </c>
      <c r="O62" s="19" t="s">
        <v>22</v>
      </c>
      <c r="P62" s="19" t="s">
        <v>93</v>
      </c>
      <c r="Q62" s="19" t="s">
        <v>23</v>
      </c>
      <c r="S62" s="10">
        <v>10</v>
      </c>
      <c r="T62" s="10">
        <v>10</v>
      </c>
      <c r="U62" s="10">
        <v>9</v>
      </c>
      <c r="V62" s="10">
        <v>5</v>
      </c>
      <c r="W62" s="10">
        <v>8</v>
      </c>
      <c r="X62" s="10">
        <v>6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94</v>
      </c>
      <c r="M63" s="19" t="s">
        <v>94</v>
      </c>
      <c r="N63" s="19" t="s">
        <v>96</v>
      </c>
      <c r="O63" s="19" t="s">
        <v>22</v>
      </c>
      <c r="P63" s="19" t="s">
        <v>26</v>
      </c>
      <c r="Q63" s="19" t="s">
        <v>94</v>
      </c>
      <c r="S63" s="10">
        <v>10</v>
      </c>
      <c r="T63" s="10">
        <v>10</v>
      </c>
      <c r="U63" s="10">
        <v>11</v>
      </c>
      <c r="V63" s="10">
        <v>5</v>
      </c>
      <c r="W63" s="10">
        <v>3</v>
      </c>
      <c r="X63" s="10">
        <v>10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23</v>
      </c>
      <c r="M64" s="19" t="s">
        <v>23</v>
      </c>
      <c r="N64" s="19" t="s">
        <v>96</v>
      </c>
      <c r="O64" s="19" t="s">
        <v>94</v>
      </c>
      <c r="P64" s="19" t="s">
        <v>26</v>
      </c>
      <c r="Q64" s="19" t="s">
        <v>94</v>
      </c>
      <c r="S64" s="10">
        <v>6</v>
      </c>
      <c r="T64" s="10">
        <v>6</v>
      </c>
      <c r="U64" s="10">
        <v>11</v>
      </c>
      <c r="V64" s="10">
        <v>10</v>
      </c>
      <c r="W64" s="10">
        <v>3</v>
      </c>
      <c r="X64" s="10">
        <v>10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23</v>
      </c>
      <c r="M65" s="19" t="s">
        <v>23</v>
      </c>
      <c r="N65" s="19" t="s">
        <v>45</v>
      </c>
      <c r="O65" s="19" t="s">
        <v>94</v>
      </c>
      <c r="P65" s="19" t="s">
        <v>23</v>
      </c>
      <c r="Q65" s="19" t="s">
        <v>96</v>
      </c>
      <c r="S65" s="10">
        <v>6</v>
      </c>
      <c r="T65" s="10">
        <v>6</v>
      </c>
      <c r="U65" s="10">
        <v>4</v>
      </c>
      <c r="V65" s="10">
        <v>10</v>
      </c>
      <c r="W65" s="10">
        <v>6</v>
      </c>
      <c r="X65" s="10">
        <v>11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1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96</v>
      </c>
      <c r="N66" s="19" t="s">
        <v>27</v>
      </c>
      <c r="O66" s="19" t="s">
        <v>96</v>
      </c>
      <c r="P66" s="19" t="s">
        <v>23</v>
      </c>
      <c r="Q66" s="19" t="s">
        <v>96</v>
      </c>
      <c r="S66" s="10">
        <v>10</v>
      </c>
      <c r="T66" s="10">
        <v>11</v>
      </c>
      <c r="U66" s="10">
        <v>4</v>
      </c>
      <c r="V66" s="10">
        <v>11</v>
      </c>
      <c r="W66" s="10">
        <v>6</v>
      </c>
      <c r="X66" s="10">
        <v>11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94</v>
      </c>
      <c r="M67" s="19" t="s">
        <v>96</v>
      </c>
      <c r="N67" s="19" t="s">
        <v>94</v>
      </c>
      <c r="O67" s="19" t="s">
        <v>96</v>
      </c>
      <c r="P67" s="19" t="s">
        <v>94</v>
      </c>
      <c r="Q67" s="19" t="s">
        <v>46</v>
      </c>
      <c r="S67" s="10">
        <v>10</v>
      </c>
      <c r="T67" s="10">
        <v>11</v>
      </c>
      <c r="U67" s="10">
        <v>10</v>
      </c>
      <c r="V67" s="10">
        <v>11</v>
      </c>
      <c r="W67" s="10">
        <v>10</v>
      </c>
      <c r="X67" s="10">
        <v>5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96</v>
      </c>
      <c r="M68" s="19" t="s">
        <v>22</v>
      </c>
      <c r="N68" s="19" t="s">
        <v>94</v>
      </c>
      <c r="O68" s="19" t="s">
        <v>24</v>
      </c>
      <c r="P68" s="19" t="s">
        <v>94</v>
      </c>
      <c r="Q68" s="19" t="s">
        <v>46</v>
      </c>
      <c r="S68" s="10">
        <v>11</v>
      </c>
      <c r="T68" s="10">
        <v>5</v>
      </c>
      <c r="U68" s="10">
        <v>10</v>
      </c>
      <c r="V68" s="10">
        <v>1</v>
      </c>
      <c r="W68" s="10">
        <v>10</v>
      </c>
      <c r="X68" s="10">
        <v>5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96</v>
      </c>
      <c r="M69" s="19" t="s">
        <v>96</v>
      </c>
      <c r="N69" s="19" t="s">
        <v>93</v>
      </c>
      <c r="O69" s="19" t="s">
        <v>92</v>
      </c>
      <c r="P69" s="19" t="s">
        <v>96</v>
      </c>
      <c r="Q69" s="19" t="s">
        <v>24</v>
      </c>
      <c r="S69" s="10">
        <v>11</v>
      </c>
      <c r="T69" s="10">
        <v>11</v>
      </c>
      <c r="U69" s="10">
        <v>8</v>
      </c>
      <c r="V69" s="10">
        <v>9</v>
      </c>
      <c r="W69" s="10">
        <v>11</v>
      </c>
      <c r="X69" s="10">
        <v>1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46</v>
      </c>
      <c r="M70" s="19" t="s">
        <v>96</v>
      </c>
      <c r="N70" s="19" t="s">
        <v>93</v>
      </c>
      <c r="O70" s="19" t="s">
        <v>92</v>
      </c>
      <c r="P70" s="19" t="s">
        <v>96</v>
      </c>
      <c r="Q70" s="19" t="s">
        <v>96</v>
      </c>
      <c r="S70" s="10">
        <v>5</v>
      </c>
      <c r="T70" s="10">
        <v>11</v>
      </c>
      <c r="U70" s="10">
        <v>8</v>
      </c>
      <c r="V70" s="10">
        <v>9</v>
      </c>
      <c r="W70" s="10">
        <v>11</v>
      </c>
      <c r="X70" s="10">
        <v>11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22</v>
      </c>
      <c r="M71" s="19" t="s">
        <v>95</v>
      </c>
      <c r="N71" s="19" t="s">
        <v>92</v>
      </c>
      <c r="O71" s="19" t="s">
        <v>96</v>
      </c>
      <c r="P71" s="19" t="s">
        <v>22</v>
      </c>
      <c r="Q71" s="19" t="s">
        <v>96</v>
      </c>
      <c r="S71" s="10">
        <v>5</v>
      </c>
      <c r="T71" s="10">
        <v>7</v>
      </c>
      <c r="U71" s="10">
        <v>9</v>
      </c>
      <c r="V71" s="10">
        <v>11</v>
      </c>
      <c r="W71" s="10">
        <v>5</v>
      </c>
      <c r="X71" s="10">
        <v>11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24</v>
      </c>
      <c r="M72" s="19" t="s">
        <v>95</v>
      </c>
      <c r="N72" s="19" t="s">
        <v>92</v>
      </c>
      <c r="O72" s="19" t="s">
        <v>96</v>
      </c>
      <c r="P72" s="19" t="s">
        <v>22</v>
      </c>
      <c r="Q72" s="19" t="s">
        <v>93</v>
      </c>
      <c r="S72" s="10">
        <v>1</v>
      </c>
      <c r="T72" s="10">
        <v>7</v>
      </c>
      <c r="U72" s="10">
        <v>9</v>
      </c>
      <c r="V72" s="10">
        <v>11</v>
      </c>
      <c r="W72" s="10">
        <v>5</v>
      </c>
      <c r="X72" s="10">
        <v>8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95</v>
      </c>
      <c r="M73" s="19" t="s">
        <v>93</v>
      </c>
      <c r="N73" s="19" t="s">
        <v>96</v>
      </c>
      <c r="O73" s="19" t="s">
        <v>27</v>
      </c>
      <c r="P73" s="19" t="s">
        <v>92</v>
      </c>
      <c r="Q73" s="19" t="s">
        <v>93</v>
      </c>
      <c r="S73" s="10">
        <v>7</v>
      </c>
      <c r="T73" s="10">
        <v>8</v>
      </c>
      <c r="U73" s="10">
        <v>11</v>
      </c>
      <c r="V73" s="10">
        <v>4</v>
      </c>
      <c r="W73" s="10">
        <v>9</v>
      </c>
      <c r="X73" s="10">
        <v>8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95</v>
      </c>
      <c r="M74" s="19" t="s">
        <v>93</v>
      </c>
      <c r="N74" s="19" t="s">
        <v>96</v>
      </c>
      <c r="O74" s="19" t="s">
        <v>27</v>
      </c>
      <c r="P74" s="19" t="s">
        <v>92</v>
      </c>
      <c r="Q74" s="19" t="s">
        <v>92</v>
      </c>
      <c r="S74" s="10">
        <v>7</v>
      </c>
      <c r="T74" s="10">
        <v>8</v>
      </c>
      <c r="U74" s="10">
        <v>11</v>
      </c>
      <c r="V74" s="10">
        <v>4</v>
      </c>
      <c r="W74" s="10">
        <v>9</v>
      </c>
      <c r="X74" s="10">
        <v>9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92</v>
      </c>
      <c r="M75" s="19" t="s">
        <v>26</v>
      </c>
      <c r="N75" s="19" t="s">
        <v>27</v>
      </c>
      <c r="O75" s="19" t="s">
        <v>24</v>
      </c>
      <c r="P75" s="19" t="s">
        <v>96</v>
      </c>
      <c r="Q75" s="19" t="s">
        <v>92</v>
      </c>
      <c r="S75" s="10">
        <v>9</v>
      </c>
      <c r="T75" s="10">
        <v>3</v>
      </c>
      <c r="U75" s="10">
        <v>4</v>
      </c>
      <c r="V75" s="10">
        <v>1</v>
      </c>
      <c r="W75" s="10">
        <v>11</v>
      </c>
      <c r="X75" s="10">
        <v>9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92</v>
      </c>
      <c r="M76" s="19" t="s">
        <v>26</v>
      </c>
      <c r="N76" s="19" t="s">
        <v>27</v>
      </c>
      <c r="O76" s="19" t="s">
        <v>94</v>
      </c>
      <c r="P76" s="19" t="s">
        <v>96</v>
      </c>
      <c r="Q76" s="19" t="s">
        <v>96</v>
      </c>
      <c r="S76" s="10">
        <v>9</v>
      </c>
      <c r="T76" s="10">
        <v>3</v>
      </c>
      <c r="U76" s="10">
        <v>4</v>
      </c>
      <c r="V76" s="10">
        <v>10</v>
      </c>
      <c r="W76" s="10">
        <v>11</v>
      </c>
      <c r="X76" s="10">
        <v>11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96</v>
      </c>
      <c r="M77" s="19" t="s">
        <v>92</v>
      </c>
      <c r="N77" s="19" t="s">
        <v>94</v>
      </c>
      <c r="O77" s="19" t="s">
        <v>94</v>
      </c>
      <c r="P77" s="19" t="s">
        <v>27</v>
      </c>
      <c r="Q77" s="19" t="s">
        <v>96</v>
      </c>
      <c r="S77" s="10">
        <v>11</v>
      </c>
      <c r="T77" s="10">
        <v>9</v>
      </c>
      <c r="U77" s="10">
        <v>10</v>
      </c>
      <c r="V77" s="10">
        <v>10</v>
      </c>
      <c r="W77" s="10">
        <v>4</v>
      </c>
      <c r="X77" s="10">
        <v>11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96</v>
      </c>
      <c r="M78" s="19" t="s">
        <v>92</v>
      </c>
      <c r="N78" s="19" t="s">
        <v>94</v>
      </c>
      <c r="O78" s="19" t="s">
        <v>23</v>
      </c>
      <c r="P78" s="19" t="s">
        <v>27</v>
      </c>
      <c r="Q78" s="19" t="s">
        <v>27</v>
      </c>
      <c r="S78" s="10">
        <v>11</v>
      </c>
      <c r="T78" s="10">
        <v>9</v>
      </c>
      <c r="U78" s="10">
        <v>10</v>
      </c>
      <c r="V78" s="10">
        <v>6</v>
      </c>
      <c r="W78" s="10">
        <v>4</v>
      </c>
      <c r="X78" s="10">
        <v>4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27</v>
      </c>
      <c r="M79" s="19" t="s">
        <v>95</v>
      </c>
      <c r="N79" s="19" t="s">
        <v>24</v>
      </c>
      <c r="O79" s="19" t="s">
        <v>23</v>
      </c>
      <c r="P79" s="19" t="s">
        <v>95</v>
      </c>
      <c r="Q79" s="19" t="s">
        <v>27</v>
      </c>
      <c r="S79" s="10">
        <v>4</v>
      </c>
      <c r="T79" s="10">
        <v>7</v>
      </c>
      <c r="U79" s="10">
        <v>1</v>
      </c>
      <c r="V79" s="10">
        <v>6</v>
      </c>
      <c r="W79" s="10">
        <v>7</v>
      </c>
      <c r="X79" s="10">
        <v>4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27</v>
      </c>
      <c r="M80" s="19" t="s">
        <v>95</v>
      </c>
      <c r="N80" s="19" t="s">
        <v>95</v>
      </c>
      <c r="O80" s="19" t="s">
        <v>94</v>
      </c>
      <c r="P80" s="19" t="s">
        <v>95</v>
      </c>
      <c r="Q80" s="19" t="s">
        <v>96</v>
      </c>
      <c r="S80" s="10">
        <v>4</v>
      </c>
      <c r="T80" s="10">
        <v>7</v>
      </c>
      <c r="U80" s="10">
        <v>7</v>
      </c>
      <c r="V80" s="10">
        <v>10</v>
      </c>
      <c r="W80" s="10">
        <v>7</v>
      </c>
      <c r="X80" s="10">
        <v>11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93</v>
      </c>
      <c r="M81" s="19" t="s">
        <v>93</v>
      </c>
      <c r="N81" s="19" t="s">
        <v>95</v>
      </c>
      <c r="O81" s="19" t="s">
        <v>94</v>
      </c>
      <c r="P81" s="19" t="s">
        <v>49</v>
      </c>
      <c r="Q81" s="19" t="s">
        <v>96</v>
      </c>
      <c r="S81" s="10">
        <v>8</v>
      </c>
      <c r="T81" s="10">
        <v>8</v>
      </c>
      <c r="U81" s="10">
        <v>7</v>
      </c>
      <c r="V81" s="10">
        <v>10</v>
      </c>
      <c r="W81" s="10">
        <v>8</v>
      </c>
      <c r="X81" s="10">
        <v>11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93</v>
      </c>
      <c r="M82" s="19" t="s">
        <v>93</v>
      </c>
      <c r="N82" s="19" t="s">
        <v>93</v>
      </c>
      <c r="O82" s="19" t="s">
        <v>96</v>
      </c>
      <c r="P82" s="19" t="s">
        <v>93</v>
      </c>
      <c r="Q82" s="19" t="s">
        <v>92</v>
      </c>
      <c r="S82" s="10">
        <v>8</v>
      </c>
      <c r="T82" s="10">
        <v>8</v>
      </c>
      <c r="U82" s="10">
        <v>8</v>
      </c>
      <c r="V82" s="10">
        <v>11</v>
      </c>
      <c r="W82" s="10">
        <v>8</v>
      </c>
      <c r="X82" s="10">
        <v>9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24</v>
      </c>
      <c r="M83" s="19" t="s">
        <v>26</v>
      </c>
      <c r="N83" s="19" t="s">
        <v>93</v>
      </c>
      <c r="O83" s="19" t="s">
        <v>96</v>
      </c>
      <c r="P83" s="19" t="s">
        <v>26</v>
      </c>
      <c r="Q83" s="19" t="s">
        <v>92</v>
      </c>
      <c r="S83" s="10">
        <v>1</v>
      </c>
      <c r="T83" s="10">
        <v>3</v>
      </c>
      <c r="U83" s="10">
        <v>8</v>
      </c>
      <c r="V83" s="10">
        <v>11</v>
      </c>
      <c r="W83" s="10">
        <v>3</v>
      </c>
      <c r="X83" s="10">
        <v>9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92</v>
      </c>
      <c r="M84" s="19" t="s">
        <v>26</v>
      </c>
      <c r="N84" s="19" t="s">
        <v>26</v>
      </c>
      <c r="O84" s="19" t="s">
        <v>22</v>
      </c>
      <c r="P84" s="19" t="s">
        <v>26</v>
      </c>
      <c r="Q84" s="19" t="s">
        <v>48</v>
      </c>
      <c r="S84" s="10">
        <v>9</v>
      </c>
      <c r="T84" s="10">
        <v>3</v>
      </c>
      <c r="U84" s="10">
        <v>3</v>
      </c>
      <c r="V84" s="10">
        <v>5</v>
      </c>
      <c r="W84" s="10">
        <v>3</v>
      </c>
      <c r="X84" s="10">
        <v>1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92</v>
      </c>
      <c r="M85" s="19" t="s">
        <v>24</v>
      </c>
      <c r="N85" s="19" t="s">
        <v>26</v>
      </c>
      <c r="O85" s="19" t="s">
        <v>22</v>
      </c>
      <c r="P85" s="19" t="s">
        <v>23</v>
      </c>
      <c r="Q85" s="19" t="s">
        <v>93</v>
      </c>
      <c r="S85" s="10">
        <v>9</v>
      </c>
      <c r="T85" s="10">
        <v>1</v>
      </c>
      <c r="U85" s="10">
        <v>3</v>
      </c>
      <c r="V85" s="10">
        <v>5</v>
      </c>
      <c r="W85" s="10">
        <v>6</v>
      </c>
      <c r="X85" s="10">
        <v>8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96</v>
      </c>
      <c r="M86" s="19" t="s">
        <v>23</v>
      </c>
      <c r="N86" s="19" t="s">
        <v>24</v>
      </c>
      <c r="O86" s="19" t="s">
        <v>26</v>
      </c>
      <c r="P86" s="19" t="s">
        <v>23</v>
      </c>
      <c r="Q86" s="19" t="s">
        <v>93</v>
      </c>
      <c r="S86" s="10">
        <v>11</v>
      </c>
      <c r="T86" s="10">
        <v>6</v>
      </c>
      <c r="U86" s="10">
        <v>1</v>
      </c>
      <c r="V86" s="10">
        <v>3</v>
      </c>
      <c r="W86" s="10">
        <v>6</v>
      </c>
      <c r="X86" s="10">
        <v>8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52</v>
      </c>
      <c r="M87" s="19" t="s">
        <v>23</v>
      </c>
      <c r="N87" s="19" t="s">
        <v>95</v>
      </c>
      <c r="O87" s="19" t="s">
        <v>92</v>
      </c>
      <c r="P87" s="19" t="s">
        <v>92</v>
      </c>
      <c r="Q87" s="19" t="s">
        <v>92</v>
      </c>
      <c r="S87" s="10">
        <v>11</v>
      </c>
      <c r="T87" s="10">
        <v>6</v>
      </c>
      <c r="U87" s="10">
        <v>7</v>
      </c>
      <c r="V87" s="10">
        <v>9</v>
      </c>
      <c r="W87" s="10">
        <v>9</v>
      </c>
      <c r="X87" s="10">
        <v>9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45</v>
      </c>
      <c r="M88" s="19" t="s">
        <v>93</v>
      </c>
      <c r="N88" s="19" t="s">
        <v>95</v>
      </c>
      <c r="O88" s="19" t="s">
        <v>92</v>
      </c>
      <c r="P88" s="19" t="s">
        <v>92</v>
      </c>
      <c r="Q88" s="19" t="s">
        <v>92</v>
      </c>
      <c r="S88" s="10">
        <v>4</v>
      </c>
      <c r="T88" s="10">
        <v>8</v>
      </c>
      <c r="U88" s="10">
        <v>7</v>
      </c>
      <c r="V88" s="10">
        <v>9</v>
      </c>
      <c r="W88" s="10">
        <v>9</v>
      </c>
      <c r="X88" s="10">
        <v>9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27</v>
      </c>
      <c r="M89" s="19" t="s">
        <v>93</v>
      </c>
      <c r="N89" s="19" t="s">
        <v>93</v>
      </c>
      <c r="O89" s="19" t="s">
        <v>95</v>
      </c>
      <c r="P89" s="19" t="s">
        <v>96</v>
      </c>
      <c r="Q89" s="19" t="s">
        <v>93</v>
      </c>
      <c r="S89" s="10">
        <v>4</v>
      </c>
      <c r="T89" s="10">
        <v>8</v>
      </c>
      <c r="U89" s="10">
        <v>8</v>
      </c>
      <c r="V89" s="10">
        <v>7</v>
      </c>
      <c r="W89" s="10">
        <v>11</v>
      </c>
      <c r="X89" s="10">
        <v>8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24</v>
      </c>
      <c r="M90" s="19" t="s">
        <v>95</v>
      </c>
      <c r="N90" s="19" t="s">
        <v>93</v>
      </c>
      <c r="O90" s="19" t="s">
        <v>95</v>
      </c>
      <c r="P90" s="19" t="s">
        <v>96</v>
      </c>
      <c r="Q90" s="19" t="s">
        <v>93</v>
      </c>
      <c r="S90" s="10">
        <v>1</v>
      </c>
      <c r="T90" s="10">
        <v>7</v>
      </c>
      <c r="U90" s="10">
        <v>8</v>
      </c>
      <c r="V90" s="10">
        <v>7</v>
      </c>
      <c r="W90" s="10">
        <v>11</v>
      </c>
      <c r="X90" s="10">
        <v>8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95</v>
      </c>
      <c r="M91" s="19" t="s">
        <v>95</v>
      </c>
      <c r="N91" s="19" t="s">
        <v>26</v>
      </c>
      <c r="O91" s="19" t="s">
        <v>93</v>
      </c>
      <c r="P91" s="19" t="s">
        <v>95</v>
      </c>
      <c r="Q91" s="19" t="s">
        <v>48</v>
      </c>
      <c r="S91" s="10">
        <v>7</v>
      </c>
      <c r="T91" s="10">
        <v>7</v>
      </c>
      <c r="U91" s="10">
        <v>3</v>
      </c>
      <c r="V91" s="10">
        <v>8</v>
      </c>
      <c r="W91" s="10">
        <v>7</v>
      </c>
      <c r="X91" s="10">
        <v>1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95</v>
      </c>
      <c r="M92" s="19" t="s">
        <v>93</v>
      </c>
      <c r="N92" s="19" t="s">
        <v>26</v>
      </c>
      <c r="O92" s="19" t="s">
        <v>93</v>
      </c>
      <c r="P92" s="19" t="s">
        <v>95</v>
      </c>
      <c r="Q92" s="19" t="s">
        <v>96</v>
      </c>
      <c r="S92" s="10">
        <v>7</v>
      </c>
      <c r="T92" s="10">
        <v>8</v>
      </c>
      <c r="U92" s="10">
        <v>3</v>
      </c>
      <c r="V92" s="10">
        <v>8</v>
      </c>
      <c r="W92" s="10">
        <v>7</v>
      </c>
      <c r="X92" s="10">
        <v>11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93</v>
      </c>
      <c r="M93" s="19" t="s">
        <v>93</v>
      </c>
      <c r="N93" s="19" t="s">
        <v>23</v>
      </c>
      <c r="O93" s="19" t="s">
        <v>24</v>
      </c>
      <c r="P93" s="19" t="s">
        <v>93</v>
      </c>
      <c r="Q93" s="19" t="s">
        <v>52</v>
      </c>
      <c r="S93" s="10">
        <v>8</v>
      </c>
      <c r="T93" s="10">
        <v>8</v>
      </c>
      <c r="U93" s="10">
        <v>6</v>
      </c>
      <c r="V93" s="10">
        <v>1</v>
      </c>
      <c r="W93" s="10">
        <v>8</v>
      </c>
      <c r="X93" s="10">
        <v>11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93</v>
      </c>
      <c r="M94" s="19" t="s">
        <v>26</v>
      </c>
      <c r="N94" s="19" t="s">
        <v>23</v>
      </c>
      <c r="O94" s="19" t="s">
        <v>92</v>
      </c>
      <c r="P94" s="19" t="s">
        <v>93</v>
      </c>
      <c r="Q94" s="19" t="s">
        <v>49</v>
      </c>
      <c r="S94" s="10">
        <v>8</v>
      </c>
      <c r="T94" s="10">
        <v>3</v>
      </c>
      <c r="U94" s="10">
        <v>6</v>
      </c>
      <c r="V94" s="10">
        <v>9</v>
      </c>
      <c r="W94" s="10">
        <v>8</v>
      </c>
      <c r="X94" s="10">
        <v>8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26</v>
      </c>
      <c r="M95" s="19" t="s">
        <v>26</v>
      </c>
      <c r="N95" s="19" t="s">
        <v>93</v>
      </c>
      <c r="O95" s="19" t="s">
        <v>92</v>
      </c>
      <c r="P95" s="19" t="s">
        <v>92</v>
      </c>
      <c r="Q95" s="19" t="s">
        <v>93</v>
      </c>
      <c r="S95" s="10">
        <v>3</v>
      </c>
      <c r="T95" s="10">
        <v>3</v>
      </c>
      <c r="U95" s="10">
        <v>8</v>
      </c>
      <c r="V95" s="10">
        <v>9</v>
      </c>
      <c r="W95" s="10">
        <v>9</v>
      </c>
      <c r="X95" s="10">
        <v>8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26</v>
      </c>
      <c r="M96" s="19" t="s">
        <v>92</v>
      </c>
      <c r="N96" s="19" t="s">
        <v>93</v>
      </c>
      <c r="O96" s="19" t="s">
        <v>94</v>
      </c>
      <c r="P96" s="19" t="s">
        <v>92</v>
      </c>
      <c r="Q96" s="19" t="s">
        <v>92</v>
      </c>
      <c r="S96" s="10">
        <v>3</v>
      </c>
      <c r="T96" s="10">
        <v>9</v>
      </c>
      <c r="U96" s="10">
        <v>8</v>
      </c>
      <c r="V96" s="10">
        <v>10</v>
      </c>
      <c r="W96" s="10">
        <v>9</v>
      </c>
      <c r="X96" s="10">
        <v>9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27</v>
      </c>
      <c r="M97" s="19" t="s">
        <v>92</v>
      </c>
      <c r="N97" s="19" t="s">
        <v>23</v>
      </c>
      <c r="O97" s="19" t="s">
        <v>94</v>
      </c>
      <c r="P97" s="19" t="s">
        <v>96</v>
      </c>
      <c r="Q97" s="19" t="s">
        <v>92</v>
      </c>
      <c r="S97" s="10">
        <v>4</v>
      </c>
      <c r="T97" s="10">
        <v>9</v>
      </c>
      <c r="U97" s="10">
        <v>6</v>
      </c>
      <c r="V97" s="10">
        <v>10</v>
      </c>
      <c r="W97" s="10">
        <v>11</v>
      </c>
      <c r="X97" s="10">
        <v>9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92</v>
      </c>
      <c r="M98" s="19" t="s">
        <v>96</v>
      </c>
      <c r="N98" s="19" t="s">
        <v>23</v>
      </c>
      <c r="O98" s="19" t="s">
        <v>92</v>
      </c>
      <c r="P98" s="19" t="s">
        <v>96</v>
      </c>
      <c r="Q98" s="19" t="s">
        <v>96</v>
      </c>
      <c r="S98" s="10">
        <v>9</v>
      </c>
      <c r="T98" s="10">
        <v>11</v>
      </c>
      <c r="U98" s="10">
        <v>6</v>
      </c>
      <c r="V98" s="10">
        <v>9</v>
      </c>
      <c r="W98" s="10">
        <v>11</v>
      </c>
      <c r="X98" s="10">
        <v>11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92</v>
      </c>
      <c r="M99" s="19" t="s">
        <v>96</v>
      </c>
      <c r="N99" s="19" t="s">
        <v>95</v>
      </c>
      <c r="O99" s="19" t="s">
        <v>92</v>
      </c>
      <c r="P99" s="19" t="s">
        <v>27</v>
      </c>
      <c r="Q99" s="19" t="s">
        <v>96</v>
      </c>
      <c r="S99" s="10">
        <v>9</v>
      </c>
      <c r="T99" s="10">
        <v>11</v>
      </c>
      <c r="U99" s="10">
        <v>7</v>
      </c>
      <c r="V99" s="10">
        <v>9</v>
      </c>
      <c r="W99" s="10">
        <v>4</v>
      </c>
      <c r="X99" s="10">
        <v>11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52</v>
      </c>
      <c r="M100" s="19" t="s">
        <v>27</v>
      </c>
      <c r="N100" s="19" t="s">
        <v>30</v>
      </c>
      <c r="O100" s="19" t="s">
        <v>93</v>
      </c>
      <c r="P100" s="19" t="s">
        <v>27</v>
      </c>
      <c r="Q100" s="19" t="s">
        <v>27</v>
      </c>
      <c r="S100" s="10">
        <v>11</v>
      </c>
      <c r="T100" s="10">
        <v>4</v>
      </c>
      <c r="U100" s="10">
        <v>7</v>
      </c>
      <c r="V100" s="10">
        <v>8</v>
      </c>
      <c r="W100" s="10">
        <v>4</v>
      </c>
      <c r="X100" s="10">
        <v>4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52</v>
      </c>
      <c r="M101" s="19" t="s">
        <v>27</v>
      </c>
      <c r="N101" s="19" t="s">
        <v>47</v>
      </c>
      <c r="O101" s="19" t="s">
        <v>93</v>
      </c>
      <c r="P101" s="19" t="s">
        <v>93</v>
      </c>
      <c r="Q101" s="19" t="s">
        <v>27</v>
      </c>
      <c r="S101" s="10">
        <v>11</v>
      </c>
      <c r="T101" s="10">
        <v>4</v>
      </c>
      <c r="U101" s="10">
        <v>6</v>
      </c>
      <c r="V101" s="10">
        <v>8</v>
      </c>
      <c r="W101" s="10">
        <v>8</v>
      </c>
      <c r="X101" s="10">
        <v>4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27</v>
      </c>
      <c r="M102" s="19" t="s">
        <v>23</v>
      </c>
      <c r="N102" s="19" t="s">
        <v>23</v>
      </c>
      <c r="O102" s="19" t="s">
        <v>92</v>
      </c>
      <c r="P102" s="19" t="s">
        <v>49</v>
      </c>
      <c r="Q102" s="19" t="s">
        <v>30</v>
      </c>
      <c r="S102" s="10">
        <v>4</v>
      </c>
      <c r="T102" s="10">
        <v>6</v>
      </c>
      <c r="U102" s="10">
        <v>6</v>
      </c>
      <c r="V102" s="10">
        <v>9</v>
      </c>
      <c r="W102" s="10">
        <v>8</v>
      </c>
      <c r="X102" s="10">
        <v>7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27</v>
      </c>
      <c r="M103" s="19" t="s">
        <v>23</v>
      </c>
      <c r="N103" s="19" t="s">
        <v>26</v>
      </c>
      <c r="O103" s="19" t="s">
        <v>92</v>
      </c>
      <c r="P103" s="19" t="s">
        <v>48</v>
      </c>
      <c r="Q103" s="19" t="s">
        <v>30</v>
      </c>
      <c r="S103" s="10">
        <v>4</v>
      </c>
      <c r="T103" s="10">
        <v>6</v>
      </c>
      <c r="U103" s="10">
        <v>3</v>
      </c>
      <c r="V103" s="10">
        <v>9</v>
      </c>
      <c r="W103" s="10">
        <v>1</v>
      </c>
      <c r="X103" s="10">
        <v>7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{3CB6CD2F-EA04-41C2-A2A2-008FE2423DC4}</x14:id>
        </ext>
      </extLst>
    </cfRule>
  </conditionalFormatting>
  <conditionalFormatting sqref="L1:Q3 L198:Q1048576">
    <cfRule type="cellIs" dxfId="271" priority="16" operator="equal">
      <formula>$A$10</formula>
    </cfRule>
    <cfRule type="cellIs" dxfId="270" priority="17" operator="equal">
      <formula>$A$9</formula>
    </cfRule>
    <cfRule type="cellIs" dxfId="269" priority="18" operator="equal">
      <formula>$A$8</formula>
    </cfRule>
    <cfRule type="cellIs" dxfId="268" priority="19" operator="equal">
      <formula>$A$7</formula>
    </cfRule>
    <cfRule type="cellIs" dxfId="267" priority="20" operator="equal">
      <formula>$A$6</formula>
    </cfRule>
    <cfRule type="cellIs" dxfId="266" priority="21" operator="equal">
      <formula>$A$5</formula>
    </cfRule>
    <cfRule type="cellIs" dxfId="265" priority="22" operator="equal">
      <formula>$A$4</formula>
    </cfRule>
  </conditionalFormatting>
  <conditionalFormatting sqref="L4:Q197">
    <cfRule type="cellIs" dxfId="264" priority="9" operator="equal">
      <formula>$A$10</formula>
    </cfRule>
    <cfRule type="cellIs" dxfId="263" priority="10" operator="equal">
      <formula>$A$9</formula>
    </cfRule>
    <cfRule type="cellIs" dxfId="262" priority="11" operator="equal">
      <formula>$A$8</formula>
    </cfRule>
    <cfRule type="cellIs" dxfId="261" priority="12" operator="equal">
      <formula>$A$7</formula>
    </cfRule>
    <cfRule type="cellIs" dxfId="260" priority="13" operator="equal">
      <formula>$A$6</formula>
    </cfRule>
    <cfRule type="cellIs" dxfId="259" priority="14" operator="equal">
      <formula>$A$5</formula>
    </cfRule>
    <cfRule type="cellIs" dxfId="258" priority="15" operator="equal">
      <formula>$A$4</formula>
    </cfRule>
  </conditionalFormatting>
  <conditionalFormatting sqref="AD1">
    <cfRule type="cellIs" dxfId="257" priority="2" operator="equal">
      <formula>$A$10</formula>
    </cfRule>
    <cfRule type="cellIs" dxfId="256" priority="3" operator="equal">
      <formula>$A$9</formula>
    </cfRule>
    <cfRule type="cellIs" dxfId="255" priority="4" operator="equal">
      <formula>$A$8</formula>
    </cfRule>
    <cfRule type="cellIs" dxfId="254" priority="5" operator="equal">
      <formula>$A$7</formula>
    </cfRule>
    <cfRule type="cellIs" dxfId="253" priority="6" operator="equal">
      <formula>$A$6</formula>
    </cfRule>
    <cfRule type="cellIs" dxfId="252" priority="7" operator="equal">
      <formula>$A$5</formula>
    </cfRule>
    <cfRule type="cellIs" dxfId="251" priority="8" operator="equal">
      <formula>$A$4</formula>
    </cfRule>
  </conditionalFormatting>
  <conditionalFormatting sqref="Z4:AE103">
    <cfRule type="expression" dxfId="25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B6CD2F-EA04-41C2-A2A2-008FE2423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FEFF-9CA0-4C87-B7A8-5BFD3918B745}">
  <sheetPr codeName="工作表12"/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10.109375" style="5" customWidth="1"/>
    <col min="9" max="9" width="4.21875" style="5" bestFit="1" customWidth="1"/>
    <col min="10" max="10" width="6.109375" style="5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39" t="s">
        <v>5</v>
      </c>
      <c r="B3" s="39" t="s">
        <v>13</v>
      </c>
      <c r="C3" s="39" t="s">
        <v>7</v>
      </c>
      <c r="D3" s="39" t="s">
        <v>8</v>
      </c>
      <c r="E3" s="39" t="s">
        <v>9</v>
      </c>
      <c r="F3" s="39" t="s">
        <v>10</v>
      </c>
      <c r="G3" s="39" t="s">
        <v>11</v>
      </c>
      <c r="H3" s="39" t="s">
        <v>41</v>
      </c>
      <c r="I3" s="39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31" t="s">
        <v>20</v>
      </c>
      <c r="B4" s="9" t="s">
        <v>21</v>
      </c>
      <c r="C4" s="31">
        <f t="shared" ref="C4:H15" si="0">COUNTIF(L$4:L$304,$A4)</f>
        <v>0</v>
      </c>
      <c r="D4" s="31">
        <f t="shared" si="0"/>
        <v>0</v>
      </c>
      <c r="E4" s="31">
        <f t="shared" si="0"/>
        <v>0</v>
      </c>
      <c r="F4" s="31">
        <f t="shared" si="0"/>
        <v>0</v>
      </c>
      <c r="G4" s="31">
        <f t="shared" si="0"/>
        <v>0</v>
      </c>
      <c r="H4" s="31">
        <f t="shared" si="0"/>
        <v>0</v>
      </c>
      <c r="I4" s="9">
        <v>0</v>
      </c>
      <c r="J4" s="18"/>
      <c r="K4" s="43">
        <v>0</v>
      </c>
      <c r="L4" s="44" t="s">
        <v>92</v>
      </c>
      <c r="M4" s="44" t="s">
        <v>92</v>
      </c>
      <c r="N4" s="44" t="s">
        <v>92</v>
      </c>
      <c r="O4" s="44" t="s">
        <v>92</v>
      </c>
      <c r="P4" s="44" t="s">
        <v>96</v>
      </c>
      <c r="Q4" s="44" t="s">
        <v>96</v>
      </c>
      <c r="S4" s="43" cm="1">
        <f t="array" ref="S4:X304">_xlfn.LET(_xlpm.x, L4:Q304, IF(_xlpm.x="", "", _xlfn.XLOOKUP(_xlpm.x, $A$4:$A$15, $I$4:$I$15)))</f>
        <v>9</v>
      </c>
      <c r="T4" s="43">
        <v>9</v>
      </c>
      <c r="U4" s="43">
        <v>9</v>
      </c>
      <c r="V4" s="43">
        <v>9</v>
      </c>
      <c r="W4" s="43">
        <v>11</v>
      </c>
      <c r="X4" s="43">
        <v>11</v>
      </c>
      <c r="Z4" s="43">
        <v>1</v>
      </c>
      <c r="AA4" s="43">
        <v>1</v>
      </c>
      <c r="AB4" s="43">
        <v>1</v>
      </c>
      <c r="AC4" s="43">
        <v>1</v>
      </c>
      <c r="AD4" s="43">
        <v>1</v>
      </c>
      <c r="AE4" s="43">
        <v>1</v>
      </c>
    </row>
    <row r="5" spans="1:32" s="5" customFormat="1" ht="15.9" customHeight="1">
      <c r="A5" s="10" t="s">
        <v>24</v>
      </c>
      <c r="B5" s="9" t="s">
        <v>25</v>
      </c>
      <c r="C5" s="31">
        <f t="shared" si="0"/>
        <v>0</v>
      </c>
      <c r="D5" s="31">
        <f t="shared" si="0"/>
        <v>2</v>
      </c>
      <c r="E5" s="31">
        <f t="shared" si="0"/>
        <v>0</v>
      </c>
      <c r="F5" s="31">
        <f t="shared" si="0"/>
        <v>0</v>
      </c>
      <c r="G5" s="31">
        <f t="shared" si="0"/>
        <v>2</v>
      </c>
      <c r="H5" s="31">
        <f t="shared" si="0"/>
        <v>3</v>
      </c>
      <c r="I5" s="9">
        <v>1</v>
      </c>
      <c r="J5" s="18"/>
      <c r="K5" s="10">
        <v>1</v>
      </c>
      <c r="L5" s="19" t="s">
        <v>92</v>
      </c>
      <c r="M5" s="19" t="s">
        <v>92</v>
      </c>
      <c r="N5" s="19" t="s">
        <v>92</v>
      </c>
      <c r="O5" s="19" t="s">
        <v>92</v>
      </c>
      <c r="P5" s="19" t="s">
        <v>96</v>
      </c>
      <c r="Q5" s="19" t="s">
        <v>96</v>
      </c>
      <c r="S5" s="10">
        <v>9</v>
      </c>
      <c r="T5" s="10">
        <v>9</v>
      </c>
      <c r="U5" s="10">
        <v>9</v>
      </c>
      <c r="V5" s="10">
        <v>9</v>
      </c>
      <c r="W5" s="10">
        <v>11</v>
      </c>
      <c r="X5" s="10">
        <v>11</v>
      </c>
      <c r="Z5" s="43">
        <v>1</v>
      </c>
      <c r="AA5" s="43">
        <v>1</v>
      </c>
      <c r="AB5" s="43">
        <v>1</v>
      </c>
      <c r="AC5" s="43">
        <v>1</v>
      </c>
      <c r="AD5" s="43">
        <v>1</v>
      </c>
      <c r="AE5" s="43">
        <v>1</v>
      </c>
    </row>
    <row r="6" spans="1:32" s="5" customFormat="1" ht="15.9" customHeight="1">
      <c r="A6" s="10" t="s">
        <v>38</v>
      </c>
      <c r="B6" s="9" t="s">
        <v>39</v>
      </c>
      <c r="C6" s="31">
        <f t="shared" si="0"/>
        <v>7</v>
      </c>
      <c r="D6" s="31">
        <f t="shared" si="0"/>
        <v>7</v>
      </c>
      <c r="E6" s="31">
        <f t="shared" si="0"/>
        <v>7</v>
      </c>
      <c r="F6" s="31">
        <f t="shared" si="0"/>
        <v>7</v>
      </c>
      <c r="G6" s="31">
        <f t="shared" si="0"/>
        <v>7</v>
      </c>
      <c r="H6" s="31">
        <f t="shared" si="0"/>
        <v>7</v>
      </c>
      <c r="I6" s="9">
        <v>2</v>
      </c>
      <c r="J6" s="20"/>
      <c r="K6" s="10">
        <v>2</v>
      </c>
      <c r="L6" s="19" t="s">
        <v>96</v>
      </c>
      <c r="M6" s="19" t="s">
        <v>97</v>
      </c>
      <c r="N6" s="19" t="s">
        <v>96</v>
      </c>
      <c r="O6" s="19" t="s">
        <v>96</v>
      </c>
      <c r="P6" s="19" t="s">
        <v>92</v>
      </c>
      <c r="Q6" s="19" t="s">
        <v>23</v>
      </c>
      <c r="S6" s="10">
        <v>11</v>
      </c>
      <c r="T6" s="10">
        <v>2</v>
      </c>
      <c r="U6" s="10">
        <v>11</v>
      </c>
      <c r="V6" s="10">
        <v>11</v>
      </c>
      <c r="W6" s="10">
        <v>9</v>
      </c>
      <c r="X6" s="10">
        <v>6</v>
      </c>
      <c r="Z6" s="43">
        <v>1</v>
      </c>
      <c r="AA6" s="43">
        <v>1</v>
      </c>
      <c r="AB6" s="43">
        <v>1</v>
      </c>
      <c r="AC6" s="43">
        <v>1</v>
      </c>
      <c r="AD6" s="43">
        <v>1</v>
      </c>
      <c r="AE6" s="43">
        <v>1</v>
      </c>
    </row>
    <row r="7" spans="1:32" s="5" customFormat="1" ht="15.9" customHeight="1">
      <c r="A7" s="10" t="s">
        <v>26</v>
      </c>
      <c r="B7" s="9" t="s">
        <v>26</v>
      </c>
      <c r="C7" s="31">
        <f t="shared" si="0"/>
        <v>3</v>
      </c>
      <c r="D7" s="31">
        <f t="shared" si="0"/>
        <v>8</v>
      </c>
      <c r="E7" s="31">
        <f t="shared" si="0"/>
        <v>5</v>
      </c>
      <c r="F7" s="31">
        <f t="shared" si="0"/>
        <v>5</v>
      </c>
      <c r="G7" s="31">
        <f t="shared" si="0"/>
        <v>5</v>
      </c>
      <c r="H7" s="31">
        <f t="shared" si="0"/>
        <v>6</v>
      </c>
      <c r="I7" s="9">
        <v>3</v>
      </c>
      <c r="K7" s="10">
        <v>3</v>
      </c>
      <c r="L7" s="19" t="s">
        <v>96</v>
      </c>
      <c r="M7" s="44" t="s">
        <v>95</v>
      </c>
      <c r="N7" s="19" t="s">
        <v>96</v>
      </c>
      <c r="O7" s="19" t="s">
        <v>96</v>
      </c>
      <c r="P7" s="19" t="s">
        <v>92</v>
      </c>
      <c r="Q7" s="19" t="s">
        <v>23</v>
      </c>
      <c r="S7" s="10">
        <v>11</v>
      </c>
      <c r="T7" s="10">
        <v>7</v>
      </c>
      <c r="U7" s="10">
        <v>11</v>
      </c>
      <c r="V7" s="10">
        <v>11</v>
      </c>
      <c r="W7" s="10">
        <v>9</v>
      </c>
      <c r="X7" s="10">
        <v>6</v>
      </c>
      <c r="Z7" s="43">
        <v>1</v>
      </c>
      <c r="AA7" s="43">
        <v>1</v>
      </c>
      <c r="AB7" s="43">
        <v>1</v>
      </c>
      <c r="AC7" s="43">
        <v>1</v>
      </c>
      <c r="AD7" s="43">
        <v>1</v>
      </c>
      <c r="AE7" s="43">
        <v>1</v>
      </c>
    </row>
    <row r="8" spans="1:32" s="5" customFormat="1" ht="15.9" customHeight="1">
      <c r="A8" s="10" t="s">
        <v>27</v>
      </c>
      <c r="B8" s="9" t="s">
        <v>27</v>
      </c>
      <c r="C8" s="31">
        <f t="shared" si="0"/>
        <v>8</v>
      </c>
      <c r="D8" s="31">
        <f t="shared" si="0"/>
        <v>3</v>
      </c>
      <c r="E8" s="31">
        <f t="shared" si="0"/>
        <v>7</v>
      </c>
      <c r="F8" s="31">
        <f t="shared" si="0"/>
        <v>6</v>
      </c>
      <c r="G8" s="31">
        <f t="shared" si="0"/>
        <v>6</v>
      </c>
      <c r="H8" s="31">
        <f t="shared" si="0"/>
        <v>6</v>
      </c>
      <c r="I8" s="9">
        <v>4</v>
      </c>
      <c r="K8" s="10">
        <v>4</v>
      </c>
      <c r="L8" s="19" t="s">
        <v>27</v>
      </c>
      <c r="M8" s="19" t="s">
        <v>95</v>
      </c>
      <c r="N8" s="19" t="s">
        <v>27</v>
      </c>
      <c r="O8" s="19" t="s">
        <v>27</v>
      </c>
      <c r="P8" s="19" t="s">
        <v>96</v>
      </c>
      <c r="Q8" s="19" t="s">
        <v>24</v>
      </c>
      <c r="S8" s="10">
        <v>4</v>
      </c>
      <c r="T8" s="10">
        <v>7</v>
      </c>
      <c r="U8" s="10">
        <v>4</v>
      </c>
      <c r="V8" s="10">
        <v>4</v>
      </c>
      <c r="W8" s="10">
        <v>11</v>
      </c>
      <c r="X8" s="10">
        <v>1</v>
      </c>
      <c r="Z8" s="43">
        <v>1</v>
      </c>
      <c r="AA8" s="43">
        <v>1</v>
      </c>
      <c r="AB8" s="43">
        <v>1</v>
      </c>
      <c r="AC8" s="43">
        <v>1</v>
      </c>
      <c r="AD8" s="43">
        <v>1</v>
      </c>
      <c r="AE8" s="43">
        <v>1</v>
      </c>
    </row>
    <row r="9" spans="1:32" s="5" customFormat="1" ht="15.9" customHeight="1">
      <c r="A9" s="10" t="s">
        <v>22</v>
      </c>
      <c r="B9" s="9" t="s">
        <v>22</v>
      </c>
      <c r="C9" s="31">
        <f t="shared" si="0"/>
        <v>8</v>
      </c>
      <c r="D9" s="31">
        <f t="shared" si="0"/>
        <v>4</v>
      </c>
      <c r="E9" s="31">
        <f t="shared" si="0"/>
        <v>7</v>
      </c>
      <c r="F9" s="31">
        <f t="shared" si="0"/>
        <v>8</v>
      </c>
      <c r="G9" s="31">
        <f t="shared" si="0"/>
        <v>6</v>
      </c>
      <c r="H9" s="31">
        <f t="shared" si="0"/>
        <v>8</v>
      </c>
      <c r="I9" s="9">
        <v>5</v>
      </c>
      <c r="K9" s="10">
        <v>5</v>
      </c>
      <c r="L9" s="19" t="s">
        <v>27</v>
      </c>
      <c r="M9" s="19" t="s">
        <v>24</v>
      </c>
      <c r="N9" s="19" t="s">
        <v>27</v>
      </c>
      <c r="O9" s="19" t="s">
        <v>27</v>
      </c>
      <c r="P9" s="19" t="s">
        <v>96</v>
      </c>
      <c r="Q9" s="19" t="s">
        <v>93</v>
      </c>
      <c r="S9" s="10">
        <v>4</v>
      </c>
      <c r="T9" s="10">
        <v>1</v>
      </c>
      <c r="U9" s="10">
        <v>4</v>
      </c>
      <c r="V9" s="10">
        <v>4</v>
      </c>
      <c r="W9" s="10">
        <v>11</v>
      </c>
      <c r="X9" s="10">
        <v>8</v>
      </c>
      <c r="Z9" s="43">
        <v>1</v>
      </c>
      <c r="AA9" s="43">
        <v>1</v>
      </c>
      <c r="AB9" s="43">
        <v>1</v>
      </c>
      <c r="AC9" s="43">
        <v>1</v>
      </c>
      <c r="AD9" s="43">
        <v>1</v>
      </c>
      <c r="AE9" s="43">
        <v>1</v>
      </c>
    </row>
    <row r="10" spans="1:32" s="5" customFormat="1" ht="15.9" customHeight="1">
      <c r="A10" s="10" t="s">
        <v>23</v>
      </c>
      <c r="B10" s="9" t="s">
        <v>23</v>
      </c>
      <c r="C10" s="31">
        <f t="shared" si="0"/>
        <v>6</v>
      </c>
      <c r="D10" s="31">
        <f t="shared" si="0"/>
        <v>10</v>
      </c>
      <c r="E10" s="31">
        <f t="shared" si="0"/>
        <v>18</v>
      </c>
      <c r="F10" s="31">
        <f t="shared" si="0"/>
        <v>6</v>
      </c>
      <c r="G10" s="31">
        <f t="shared" si="0"/>
        <v>14</v>
      </c>
      <c r="H10" s="31">
        <f t="shared" si="0"/>
        <v>8</v>
      </c>
      <c r="I10" s="9">
        <v>6</v>
      </c>
      <c r="K10" s="10">
        <v>6</v>
      </c>
      <c r="L10" s="19" t="s">
        <v>23</v>
      </c>
      <c r="M10" s="19" t="s">
        <v>95</v>
      </c>
      <c r="N10" s="19" t="s">
        <v>23</v>
      </c>
      <c r="O10" s="19" t="s">
        <v>92</v>
      </c>
      <c r="P10" s="19" t="s">
        <v>27</v>
      </c>
      <c r="Q10" s="19" t="s">
        <v>93</v>
      </c>
      <c r="S10" s="10">
        <v>6</v>
      </c>
      <c r="T10" s="10">
        <v>7</v>
      </c>
      <c r="U10" s="10">
        <v>6</v>
      </c>
      <c r="V10" s="10">
        <v>9</v>
      </c>
      <c r="W10" s="10">
        <v>4</v>
      </c>
      <c r="X10" s="10">
        <v>8</v>
      </c>
      <c r="Z10" s="43">
        <v>1</v>
      </c>
      <c r="AA10" s="43">
        <v>1</v>
      </c>
      <c r="AB10" s="43">
        <v>1</v>
      </c>
      <c r="AC10" s="43">
        <v>1</v>
      </c>
      <c r="AD10" s="43">
        <v>1</v>
      </c>
      <c r="AE10" s="43">
        <v>1</v>
      </c>
    </row>
    <row r="11" spans="1:32" s="5" customFormat="1" ht="15.9" customHeight="1">
      <c r="A11" s="10" t="s">
        <v>30</v>
      </c>
      <c r="B11" s="10" t="s">
        <v>30</v>
      </c>
      <c r="C11" s="31">
        <f t="shared" si="0"/>
        <v>12</v>
      </c>
      <c r="D11" s="31">
        <f t="shared" si="0"/>
        <v>10</v>
      </c>
      <c r="E11" s="31">
        <f t="shared" si="0"/>
        <v>10</v>
      </c>
      <c r="F11" s="31">
        <f t="shared" si="0"/>
        <v>6</v>
      </c>
      <c r="G11" s="31">
        <f t="shared" si="0"/>
        <v>6</v>
      </c>
      <c r="H11" s="31">
        <f t="shared" si="0"/>
        <v>8</v>
      </c>
      <c r="I11" s="9">
        <v>7</v>
      </c>
      <c r="K11" s="10">
        <v>7</v>
      </c>
      <c r="L11" s="19" t="s">
        <v>23</v>
      </c>
      <c r="M11" s="19" t="s">
        <v>95</v>
      </c>
      <c r="N11" s="19" t="s">
        <v>23</v>
      </c>
      <c r="O11" s="19" t="s">
        <v>92</v>
      </c>
      <c r="P11" s="19" t="s">
        <v>27</v>
      </c>
      <c r="Q11" s="19" t="s">
        <v>24</v>
      </c>
      <c r="S11" s="10">
        <v>6</v>
      </c>
      <c r="T11" s="10">
        <v>7</v>
      </c>
      <c r="U11" s="10">
        <v>6</v>
      </c>
      <c r="V11" s="10">
        <v>9</v>
      </c>
      <c r="W11" s="10">
        <v>4</v>
      </c>
      <c r="X11" s="10">
        <v>1</v>
      </c>
      <c r="Z11" s="43">
        <v>1</v>
      </c>
      <c r="AA11" s="43">
        <v>1</v>
      </c>
      <c r="AB11" s="43">
        <v>1</v>
      </c>
      <c r="AC11" s="43">
        <v>1</v>
      </c>
      <c r="AD11" s="43">
        <v>1</v>
      </c>
      <c r="AE11" s="43">
        <v>1</v>
      </c>
    </row>
    <row r="12" spans="1:32" s="5" customFormat="1" ht="15.9" customHeight="1">
      <c r="A12" s="10" t="s">
        <v>31</v>
      </c>
      <c r="B12" s="10" t="s">
        <v>31</v>
      </c>
      <c r="C12" s="31">
        <f t="shared" si="0"/>
        <v>10</v>
      </c>
      <c r="D12" s="31">
        <f t="shared" si="0"/>
        <v>12</v>
      </c>
      <c r="E12" s="31">
        <f t="shared" si="0"/>
        <v>12</v>
      </c>
      <c r="F12" s="31">
        <f t="shared" si="0"/>
        <v>10</v>
      </c>
      <c r="G12" s="31">
        <f t="shared" si="0"/>
        <v>10</v>
      </c>
      <c r="H12" s="31">
        <f t="shared" si="0"/>
        <v>12</v>
      </c>
      <c r="I12" s="9">
        <v>8</v>
      </c>
      <c r="K12" s="10">
        <v>8</v>
      </c>
      <c r="L12" s="19" t="s">
        <v>94</v>
      </c>
      <c r="M12" s="19" t="s">
        <v>93</v>
      </c>
      <c r="N12" s="19" t="s">
        <v>97</v>
      </c>
      <c r="O12" s="19" t="s">
        <v>23</v>
      </c>
      <c r="P12" s="19" t="s">
        <v>92</v>
      </c>
      <c r="Q12" s="19" t="s">
        <v>92</v>
      </c>
      <c r="S12" s="10">
        <v>10</v>
      </c>
      <c r="T12" s="10">
        <v>8</v>
      </c>
      <c r="U12" s="10">
        <v>2</v>
      </c>
      <c r="V12" s="10">
        <v>6</v>
      </c>
      <c r="W12" s="10">
        <v>9</v>
      </c>
      <c r="X12" s="10">
        <v>9</v>
      </c>
      <c r="Z12" s="43">
        <v>1</v>
      </c>
      <c r="AA12" s="43">
        <v>1</v>
      </c>
      <c r="AB12" s="43">
        <v>1</v>
      </c>
      <c r="AC12" s="43">
        <v>1</v>
      </c>
      <c r="AD12" s="43">
        <v>1</v>
      </c>
      <c r="AE12" s="43">
        <v>1</v>
      </c>
    </row>
    <row r="13" spans="1:32" s="5" customFormat="1" ht="15.9" customHeight="1">
      <c r="A13" s="10" t="s">
        <v>32</v>
      </c>
      <c r="B13" s="10" t="s">
        <v>32</v>
      </c>
      <c r="C13" s="31">
        <f t="shared" si="0"/>
        <v>8</v>
      </c>
      <c r="D13" s="31">
        <f t="shared" si="0"/>
        <v>18</v>
      </c>
      <c r="E13" s="31">
        <f t="shared" si="0"/>
        <v>8</v>
      </c>
      <c r="F13" s="31">
        <f t="shared" si="0"/>
        <v>20</v>
      </c>
      <c r="G13" s="31">
        <f t="shared" si="0"/>
        <v>10</v>
      </c>
      <c r="H13" s="31">
        <f t="shared" si="0"/>
        <v>12</v>
      </c>
      <c r="I13" s="9">
        <v>9</v>
      </c>
      <c r="K13" s="10">
        <v>9</v>
      </c>
      <c r="L13" s="19" t="s">
        <v>94</v>
      </c>
      <c r="M13" s="19" t="s">
        <v>93</v>
      </c>
      <c r="N13" s="19" t="s">
        <v>23</v>
      </c>
      <c r="O13" s="19" t="s">
        <v>23</v>
      </c>
      <c r="P13" s="19" t="s">
        <v>92</v>
      </c>
      <c r="Q13" s="19" t="s">
        <v>92</v>
      </c>
      <c r="S13" s="10">
        <v>10</v>
      </c>
      <c r="T13" s="10">
        <v>8</v>
      </c>
      <c r="U13" s="10">
        <v>6</v>
      </c>
      <c r="V13" s="10">
        <v>6</v>
      </c>
      <c r="W13" s="10">
        <v>9</v>
      </c>
      <c r="X13" s="10">
        <v>9</v>
      </c>
      <c r="Z13" s="43">
        <v>1</v>
      </c>
      <c r="AA13" s="43">
        <v>1</v>
      </c>
      <c r="AB13" s="43">
        <v>1</v>
      </c>
      <c r="AC13" s="43">
        <v>1</v>
      </c>
      <c r="AD13" s="43">
        <v>1</v>
      </c>
      <c r="AE13" s="43">
        <v>1</v>
      </c>
    </row>
    <row r="14" spans="1:32" s="5" customFormat="1" ht="15.9" customHeight="1">
      <c r="A14" s="10" t="s">
        <v>33</v>
      </c>
      <c r="B14" s="10" t="s">
        <v>33</v>
      </c>
      <c r="C14" s="31">
        <f t="shared" si="0"/>
        <v>18</v>
      </c>
      <c r="D14" s="31">
        <f t="shared" si="0"/>
        <v>12</v>
      </c>
      <c r="E14" s="31">
        <f t="shared" si="0"/>
        <v>14</v>
      </c>
      <c r="F14" s="31">
        <f t="shared" si="0"/>
        <v>14</v>
      </c>
      <c r="G14" s="31">
        <f t="shared" si="0"/>
        <v>14</v>
      </c>
      <c r="H14" s="31">
        <f t="shared" si="0"/>
        <v>10</v>
      </c>
      <c r="I14" s="9">
        <v>10</v>
      </c>
      <c r="K14" s="10">
        <v>10</v>
      </c>
      <c r="L14" s="19" t="s">
        <v>96</v>
      </c>
      <c r="M14" s="19" t="s">
        <v>26</v>
      </c>
      <c r="N14" s="19" t="s">
        <v>23</v>
      </c>
      <c r="O14" s="19" t="s">
        <v>94</v>
      </c>
      <c r="P14" s="19" t="s">
        <v>96</v>
      </c>
      <c r="Q14" s="19" t="s">
        <v>96</v>
      </c>
      <c r="S14" s="10">
        <v>11</v>
      </c>
      <c r="T14" s="10">
        <v>3</v>
      </c>
      <c r="U14" s="10">
        <v>6</v>
      </c>
      <c r="V14" s="10">
        <v>10</v>
      </c>
      <c r="W14" s="10">
        <v>11</v>
      </c>
      <c r="X14" s="10">
        <v>11</v>
      </c>
      <c r="Z14" s="43">
        <v>1</v>
      </c>
      <c r="AA14" s="43">
        <v>1</v>
      </c>
      <c r="AB14" s="43">
        <v>1</v>
      </c>
      <c r="AC14" s="43">
        <v>1</v>
      </c>
      <c r="AD14" s="43">
        <v>1</v>
      </c>
      <c r="AE14" s="43">
        <v>1</v>
      </c>
    </row>
    <row r="15" spans="1:32" s="5" customFormat="1" ht="15.9" customHeight="1">
      <c r="A15" s="10" t="s">
        <v>34</v>
      </c>
      <c r="B15" s="10" t="s">
        <v>34</v>
      </c>
      <c r="C15" s="31">
        <f>COUNTIF(L$4:L$304,$A15)</f>
        <v>20</v>
      </c>
      <c r="D15" s="31">
        <f t="shared" si="0"/>
        <v>14</v>
      </c>
      <c r="E15" s="31">
        <f t="shared" si="0"/>
        <v>12</v>
      </c>
      <c r="F15" s="31">
        <f t="shared" si="0"/>
        <v>18</v>
      </c>
      <c r="G15" s="31">
        <f t="shared" si="0"/>
        <v>20</v>
      </c>
      <c r="H15" s="31">
        <f t="shared" si="0"/>
        <v>20</v>
      </c>
      <c r="I15" s="9">
        <v>11</v>
      </c>
      <c r="K15" s="10">
        <v>11</v>
      </c>
      <c r="L15" s="19" t="s">
        <v>96</v>
      </c>
      <c r="M15" s="19" t="s">
        <v>26</v>
      </c>
      <c r="N15" s="19" t="s">
        <v>26</v>
      </c>
      <c r="O15" s="19" t="s">
        <v>94</v>
      </c>
      <c r="P15" s="19" t="s">
        <v>96</v>
      </c>
      <c r="Q15" s="19" t="s">
        <v>96</v>
      </c>
      <c r="S15" s="10">
        <v>11</v>
      </c>
      <c r="T15" s="10">
        <v>3</v>
      </c>
      <c r="U15" s="10">
        <v>3</v>
      </c>
      <c r="V15" s="10">
        <v>10</v>
      </c>
      <c r="W15" s="10">
        <v>11</v>
      </c>
      <c r="X15" s="10">
        <v>11</v>
      </c>
      <c r="Z15" s="43">
        <v>1</v>
      </c>
      <c r="AA15" s="43">
        <v>1</v>
      </c>
      <c r="AB15" s="43">
        <v>1</v>
      </c>
      <c r="AC15" s="43">
        <v>1</v>
      </c>
      <c r="AD15" s="43">
        <v>1</v>
      </c>
      <c r="AE15" s="43">
        <v>1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K16" s="10">
        <v>12</v>
      </c>
      <c r="L16" s="19" t="s">
        <v>22</v>
      </c>
      <c r="M16" s="19" t="s">
        <v>95</v>
      </c>
      <c r="N16" s="19" t="s">
        <v>93</v>
      </c>
      <c r="O16" s="19" t="s">
        <v>96</v>
      </c>
      <c r="P16" s="19" t="s">
        <v>92</v>
      </c>
      <c r="Q16" s="19" t="s">
        <v>27</v>
      </c>
      <c r="S16" s="10">
        <v>5</v>
      </c>
      <c r="T16" s="10">
        <v>7</v>
      </c>
      <c r="U16" s="10">
        <v>8</v>
      </c>
      <c r="V16" s="10">
        <v>11</v>
      </c>
      <c r="W16" s="10">
        <v>9</v>
      </c>
      <c r="X16" s="10">
        <v>4</v>
      </c>
      <c r="Z16" s="43">
        <v>1</v>
      </c>
      <c r="AA16" s="43">
        <v>1</v>
      </c>
      <c r="AB16" s="43">
        <v>1</v>
      </c>
      <c r="AC16" s="43">
        <v>1</v>
      </c>
      <c r="AD16" s="43">
        <v>1</v>
      </c>
      <c r="AE16" s="43"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K17" s="10">
        <v>13</v>
      </c>
      <c r="L17" s="19" t="s">
        <v>22</v>
      </c>
      <c r="M17" s="19" t="s">
        <v>95</v>
      </c>
      <c r="N17" s="19" t="s">
        <v>93</v>
      </c>
      <c r="O17" s="19" t="s">
        <v>96</v>
      </c>
      <c r="P17" s="19" t="s">
        <v>92</v>
      </c>
      <c r="Q17" s="19" t="s">
        <v>27</v>
      </c>
      <c r="S17" s="10">
        <v>5</v>
      </c>
      <c r="T17" s="10">
        <v>7</v>
      </c>
      <c r="U17" s="10">
        <v>8</v>
      </c>
      <c r="V17" s="10">
        <v>11</v>
      </c>
      <c r="W17" s="10">
        <v>9</v>
      </c>
      <c r="X17" s="10">
        <v>4</v>
      </c>
      <c r="Z17" s="43">
        <v>1</v>
      </c>
      <c r="AA17" s="43">
        <v>1</v>
      </c>
      <c r="AB17" s="43">
        <v>1</v>
      </c>
      <c r="AC17" s="43">
        <v>1</v>
      </c>
      <c r="AD17" s="43">
        <v>1</v>
      </c>
      <c r="AE17" s="43">
        <v>1</v>
      </c>
    </row>
    <row r="18" spans="1:31" s="5" customFormat="1" ht="15.9" customHeight="1">
      <c r="A18" s="39" t="s">
        <v>5</v>
      </c>
      <c r="B18" s="39" t="s">
        <v>13</v>
      </c>
      <c r="C18" s="39" t="s">
        <v>7</v>
      </c>
      <c r="D18" s="39" t="s">
        <v>8</v>
      </c>
      <c r="E18" s="39" t="s">
        <v>9</v>
      </c>
      <c r="F18" s="39" t="s">
        <v>10</v>
      </c>
      <c r="G18" s="39" t="s">
        <v>11</v>
      </c>
      <c r="H18" s="39" t="s">
        <v>41</v>
      </c>
      <c r="I18" s="14"/>
      <c r="K18" s="59">
        <v>14</v>
      </c>
      <c r="L18" s="19" t="s">
        <v>93</v>
      </c>
      <c r="M18" s="19" t="s">
        <v>96</v>
      </c>
      <c r="N18" s="19" t="s">
        <v>23</v>
      </c>
      <c r="O18" s="19" t="s">
        <v>22</v>
      </c>
      <c r="P18" s="19" t="s">
        <v>94</v>
      </c>
      <c r="Q18" s="19" t="s">
        <v>97</v>
      </c>
      <c r="S18" s="10">
        <v>8</v>
      </c>
      <c r="T18" s="10">
        <v>11</v>
      </c>
      <c r="U18" s="10">
        <v>6</v>
      </c>
      <c r="V18" s="10">
        <v>5</v>
      </c>
      <c r="W18" s="10">
        <v>10</v>
      </c>
      <c r="X18" s="10">
        <v>2</v>
      </c>
      <c r="Z18" s="43">
        <v>1</v>
      </c>
      <c r="AA18" s="43">
        <v>1</v>
      </c>
      <c r="AB18" s="43">
        <v>1</v>
      </c>
      <c r="AC18" s="43">
        <v>1</v>
      </c>
      <c r="AD18" s="43">
        <v>1</v>
      </c>
      <c r="AE18" s="43"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K19" s="10">
        <v>15</v>
      </c>
      <c r="L19" s="19" t="s">
        <v>93</v>
      </c>
      <c r="M19" s="19" t="s">
        <v>96</v>
      </c>
      <c r="N19" s="19" t="s">
        <v>23</v>
      </c>
      <c r="O19" s="19" t="s">
        <v>22</v>
      </c>
      <c r="P19" s="19" t="s">
        <v>94</v>
      </c>
      <c r="Q19" s="19" t="s">
        <v>97</v>
      </c>
      <c r="S19" s="10">
        <v>8</v>
      </c>
      <c r="T19" s="10">
        <v>11</v>
      </c>
      <c r="U19" s="10">
        <v>6</v>
      </c>
      <c r="V19" s="10">
        <v>5</v>
      </c>
      <c r="W19" s="10">
        <v>10</v>
      </c>
      <c r="X19" s="10">
        <v>2</v>
      </c>
      <c r="Z19" s="43">
        <v>1</v>
      </c>
      <c r="AA19" s="43">
        <v>1</v>
      </c>
      <c r="AB19" s="43">
        <v>1</v>
      </c>
      <c r="AC19" s="43">
        <v>1</v>
      </c>
      <c r="AD19" s="43">
        <v>1</v>
      </c>
      <c r="AE19" s="43"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</v>
      </c>
      <c r="D20" s="53">
        <f t="shared" si="3"/>
        <v>0.02</v>
      </c>
      <c r="E20" s="53">
        <f t="shared" si="3"/>
        <v>0</v>
      </c>
      <c r="F20" s="53">
        <f t="shared" si="3"/>
        <v>0</v>
      </c>
      <c r="G20" s="53">
        <f t="shared" si="3"/>
        <v>0.02</v>
      </c>
      <c r="H20" s="53">
        <f t="shared" si="3"/>
        <v>0.03</v>
      </c>
      <c r="I20" s="21"/>
      <c r="K20" s="10">
        <v>16</v>
      </c>
      <c r="L20" s="19" t="s">
        <v>97</v>
      </c>
      <c r="M20" s="19" t="s">
        <v>23</v>
      </c>
      <c r="N20" s="19" t="s">
        <v>93</v>
      </c>
      <c r="O20" s="19" t="s">
        <v>92</v>
      </c>
      <c r="P20" s="19" t="s">
        <v>26</v>
      </c>
      <c r="Q20" s="19" t="s">
        <v>94</v>
      </c>
      <c r="S20" s="10">
        <v>2</v>
      </c>
      <c r="T20" s="10">
        <v>6</v>
      </c>
      <c r="U20" s="10">
        <v>8</v>
      </c>
      <c r="V20" s="10">
        <v>9</v>
      </c>
      <c r="W20" s="10">
        <v>3</v>
      </c>
      <c r="X20" s="10">
        <v>10</v>
      </c>
      <c r="Z20" s="43">
        <v>1</v>
      </c>
      <c r="AA20" s="43">
        <v>1</v>
      </c>
      <c r="AB20" s="43">
        <v>1</v>
      </c>
      <c r="AC20" s="43">
        <v>1</v>
      </c>
      <c r="AD20" s="43">
        <v>1</v>
      </c>
      <c r="AE20" s="43"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7.0000000000000007E-2</v>
      </c>
      <c r="D21" s="50">
        <f t="shared" si="3"/>
        <v>7.0000000000000007E-2</v>
      </c>
      <c r="E21" s="50">
        <f t="shared" si="3"/>
        <v>7.0000000000000007E-2</v>
      </c>
      <c r="F21" s="50">
        <f t="shared" si="3"/>
        <v>7.0000000000000007E-2</v>
      </c>
      <c r="G21" s="50">
        <f t="shared" si="3"/>
        <v>7.0000000000000007E-2</v>
      </c>
      <c r="H21" s="50">
        <f t="shared" si="3"/>
        <v>7.0000000000000007E-2</v>
      </c>
      <c r="I21" s="21"/>
      <c r="K21" s="10">
        <v>17</v>
      </c>
      <c r="L21" s="19" t="s">
        <v>97</v>
      </c>
      <c r="M21" s="19" t="s">
        <v>23</v>
      </c>
      <c r="N21" s="19" t="s">
        <v>93</v>
      </c>
      <c r="O21" s="19" t="s">
        <v>92</v>
      </c>
      <c r="P21" s="19" t="s">
        <v>23</v>
      </c>
      <c r="Q21" s="19" t="s">
        <v>94</v>
      </c>
      <c r="S21" s="10">
        <v>2</v>
      </c>
      <c r="T21" s="10">
        <v>6</v>
      </c>
      <c r="U21" s="10">
        <v>8</v>
      </c>
      <c r="V21" s="10">
        <v>9</v>
      </c>
      <c r="W21" s="10">
        <v>6</v>
      </c>
      <c r="X21" s="10">
        <v>10</v>
      </c>
      <c r="Z21" s="43">
        <v>1</v>
      </c>
      <c r="AA21" s="43">
        <v>1</v>
      </c>
      <c r="AB21" s="43">
        <v>1</v>
      </c>
      <c r="AC21" s="43">
        <v>1</v>
      </c>
      <c r="AD21" s="43">
        <v>1</v>
      </c>
      <c r="AE21" s="43"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0.03</v>
      </c>
      <c r="D22" s="42">
        <f t="shared" si="3"/>
        <v>0.08</v>
      </c>
      <c r="E22" s="42">
        <f t="shared" si="3"/>
        <v>0.05</v>
      </c>
      <c r="F22" s="42">
        <f t="shared" si="3"/>
        <v>0.05</v>
      </c>
      <c r="G22" s="42">
        <f t="shared" si="3"/>
        <v>0.05</v>
      </c>
      <c r="H22" s="42">
        <f t="shared" si="3"/>
        <v>0.06</v>
      </c>
      <c r="I22" s="12"/>
      <c r="K22" s="10">
        <v>18</v>
      </c>
      <c r="L22" s="19" t="s">
        <v>94</v>
      </c>
      <c r="M22" s="19" t="s">
        <v>92</v>
      </c>
      <c r="N22" s="19" t="s">
        <v>97</v>
      </c>
      <c r="O22" s="19" t="s">
        <v>92</v>
      </c>
      <c r="P22" s="19" t="s">
        <v>23</v>
      </c>
      <c r="Q22" s="19" t="s">
        <v>96</v>
      </c>
      <c r="S22" s="10">
        <v>10</v>
      </c>
      <c r="T22" s="10">
        <v>9</v>
      </c>
      <c r="U22" s="10">
        <v>2</v>
      </c>
      <c r="V22" s="10">
        <v>9</v>
      </c>
      <c r="W22" s="10">
        <v>6</v>
      </c>
      <c r="X22" s="10">
        <v>11</v>
      </c>
      <c r="Z22" s="43">
        <v>1</v>
      </c>
      <c r="AA22" s="43">
        <v>1</v>
      </c>
      <c r="AB22" s="43">
        <v>1</v>
      </c>
      <c r="AC22" s="43">
        <v>1</v>
      </c>
      <c r="AD22" s="43">
        <v>1</v>
      </c>
      <c r="AE22" s="43"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0.08</v>
      </c>
      <c r="D23" s="42">
        <f t="shared" si="3"/>
        <v>0.03</v>
      </c>
      <c r="E23" s="42">
        <f t="shared" si="3"/>
        <v>7.0000000000000007E-2</v>
      </c>
      <c r="F23" s="42">
        <f t="shared" si="3"/>
        <v>0.06</v>
      </c>
      <c r="G23" s="42">
        <f t="shared" si="3"/>
        <v>0.06</v>
      </c>
      <c r="H23" s="42">
        <f t="shared" si="3"/>
        <v>0.06</v>
      </c>
      <c r="I23" s="12"/>
      <c r="K23" s="10">
        <v>19</v>
      </c>
      <c r="L23" s="19" t="s">
        <v>94</v>
      </c>
      <c r="M23" s="19" t="s">
        <v>92</v>
      </c>
      <c r="N23" s="19" t="s">
        <v>94</v>
      </c>
      <c r="O23" s="19" t="s">
        <v>92</v>
      </c>
      <c r="P23" s="19" t="s">
        <v>94</v>
      </c>
      <c r="Q23" s="19" t="s">
        <v>96</v>
      </c>
      <c r="S23" s="10">
        <v>10</v>
      </c>
      <c r="T23" s="10">
        <v>9</v>
      </c>
      <c r="U23" s="10">
        <v>10</v>
      </c>
      <c r="V23" s="10">
        <v>9</v>
      </c>
      <c r="W23" s="10">
        <v>10</v>
      </c>
      <c r="X23" s="10">
        <v>11</v>
      </c>
      <c r="Z23" s="43">
        <v>1</v>
      </c>
      <c r="AA23" s="43">
        <v>1</v>
      </c>
      <c r="AB23" s="43">
        <v>1</v>
      </c>
      <c r="AC23" s="43">
        <v>1</v>
      </c>
      <c r="AD23" s="43">
        <v>1</v>
      </c>
      <c r="AE23" s="43"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0.08</v>
      </c>
      <c r="D24" s="42">
        <f t="shared" si="3"/>
        <v>0.04</v>
      </c>
      <c r="E24" s="42">
        <f t="shared" si="3"/>
        <v>7.0000000000000007E-2</v>
      </c>
      <c r="F24" s="42">
        <f t="shared" si="3"/>
        <v>0.08</v>
      </c>
      <c r="G24" s="42">
        <f t="shared" si="3"/>
        <v>0.06</v>
      </c>
      <c r="H24" s="42">
        <f t="shared" si="3"/>
        <v>0.08</v>
      </c>
      <c r="I24" s="12"/>
      <c r="K24" s="10">
        <v>20</v>
      </c>
      <c r="L24" s="19" t="s">
        <v>96</v>
      </c>
      <c r="M24" s="19" t="s">
        <v>23</v>
      </c>
      <c r="N24" s="19" t="s">
        <v>94</v>
      </c>
      <c r="O24" s="19" t="s">
        <v>96</v>
      </c>
      <c r="P24" s="19" t="s">
        <v>94</v>
      </c>
      <c r="Q24" s="19" t="s">
        <v>23</v>
      </c>
      <c r="S24" s="10">
        <v>11</v>
      </c>
      <c r="T24" s="10">
        <v>6</v>
      </c>
      <c r="U24" s="10">
        <v>10</v>
      </c>
      <c r="V24" s="10">
        <v>11</v>
      </c>
      <c r="W24" s="10">
        <v>10</v>
      </c>
      <c r="X24" s="10">
        <v>6</v>
      </c>
      <c r="Z24" s="43">
        <v>1</v>
      </c>
      <c r="AA24" s="43">
        <v>1</v>
      </c>
      <c r="AB24" s="43">
        <v>1</v>
      </c>
      <c r="AC24" s="43">
        <v>1</v>
      </c>
      <c r="AD24" s="43">
        <v>1</v>
      </c>
      <c r="AE24" s="43"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0.06</v>
      </c>
      <c r="D25" s="42">
        <f t="shared" si="3"/>
        <v>0.1</v>
      </c>
      <c r="E25" s="42">
        <f t="shared" si="3"/>
        <v>0.18</v>
      </c>
      <c r="F25" s="42">
        <f t="shared" si="3"/>
        <v>0.06</v>
      </c>
      <c r="G25" s="42">
        <f t="shared" si="3"/>
        <v>0.14000000000000001</v>
      </c>
      <c r="H25" s="42">
        <f t="shared" si="3"/>
        <v>0.08</v>
      </c>
      <c r="I25" s="12"/>
      <c r="K25" s="10">
        <v>21</v>
      </c>
      <c r="L25" s="19" t="s">
        <v>96</v>
      </c>
      <c r="M25" s="19" t="s">
        <v>23</v>
      </c>
      <c r="N25" s="19" t="s">
        <v>97</v>
      </c>
      <c r="O25" s="19" t="s">
        <v>96</v>
      </c>
      <c r="P25" s="19" t="s">
        <v>96</v>
      </c>
      <c r="Q25" s="19" t="s">
        <v>23</v>
      </c>
      <c r="S25" s="10">
        <v>11</v>
      </c>
      <c r="T25" s="10">
        <v>6</v>
      </c>
      <c r="U25" s="10">
        <v>2</v>
      </c>
      <c r="V25" s="10">
        <v>11</v>
      </c>
      <c r="W25" s="10">
        <v>11</v>
      </c>
      <c r="X25" s="10">
        <v>6</v>
      </c>
      <c r="Z25" s="43">
        <v>1</v>
      </c>
      <c r="AA25" s="43">
        <v>1</v>
      </c>
      <c r="AB25" s="43">
        <v>1</v>
      </c>
      <c r="AC25" s="43">
        <v>1</v>
      </c>
      <c r="AD25" s="43">
        <v>1</v>
      </c>
      <c r="AE25" s="43"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0.12</v>
      </c>
      <c r="D26" s="42">
        <f t="shared" si="3"/>
        <v>0.1</v>
      </c>
      <c r="E26" s="42">
        <f t="shared" si="3"/>
        <v>0.1</v>
      </c>
      <c r="F26" s="42">
        <f t="shared" si="3"/>
        <v>0.06</v>
      </c>
      <c r="G26" s="42">
        <f t="shared" si="3"/>
        <v>0.06</v>
      </c>
      <c r="H26" s="42">
        <f t="shared" si="3"/>
        <v>0.08</v>
      </c>
      <c r="I26" s="12"/>
      <c r="K26" s="10">
        <v>22</v>
      </c>
      <c r="L26" s="19" t="s">
        <v>95</v>
      </c>
      <c r="M26" s="19" t="s">
        <v>96</v>
      </c>
      <c r="N26" s="19" t="s">
        <v>93</v>
      </c>
      <c r="O26" s="19" t="s">
        <v>27</v>
      </c>
      <c r="P26" s="19" t="s">
        <v>96</v>
      </c>
      <c r="Q26" s="19" t="s">
        <v>94</v>
      </c>
      <c r="S26" s="10">
        <v>7</v>
      </c>
      <c r="T26" s="10">
        <v>11</v>
      </c>
      <c r="U26" s="10">
        <v>8</v>
      </c>
      <c r="V26" s="10">
        <v>4</v>
      </c>
      <c r="W26" s="10">
        <v>11</v>
      </c>
      <c r="X26" s="10">
        <v>10</v>
      </c>
      <c r="Z26" s="43">
        <v>1</v>
      </c>
      <c r="AA26" s="43">
        <v>1</v>
      </c>
      <c r="AB26" s="43">
        <v>1</v>
      </c>
      <c r="AC26" s="43">
        <v>1</v>
      </c>
      <c r="AD26" s="43">
        <v>1</v>
      </c>
      <c r="AE26" s="43"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0.1</v>
      </c>
      <c r="D27" s="42">
        <f t="shared" si="3"/>
        <v>0.12</v>
      </c>
      <c r="E27" s="42">
        <f t="shared" si="3"/>
        <v>0.12</v>
      </c>
      <c r="F27" s="42">
        <f t="shared" si="3"/>
        <v>0.1</v>
      </c>
      <c r="G27" s="42">
        <f t="shared" si="3"/>
        <v>0.1</v>
      </c>
      <c r="H27" s="42">
        <f t="shared" si="3"/>
        <v>0.12</v>
      </c>
      <c r="I27" s="12"/>
      <c r="K27" s="10">
        <v>23</v>
      </c>
      <c r="L27" s="19" t="s">
        <v>95</v>
      </c>
      <c r="M27" s="19" t="s">
        <v>96</v>
      </c>
      <c r="N27" s="19" t="s">
        <v>93</v>
      </c>
      <c r="O27" s="19" t="s">
        <v>27</v>
      </c>
      <c r="P27" s="19" t="s">
        <v>22</v>
      </c>
      <c r="Q27" s="19" t="s">
        <v>94</v>
      </c>
      <c r="S27" s="10">
        <v>7</v>
      </c>
      <c r="T27" s="10">
        <v>11</v>
      </c>
      <c r="U27" s="10">
        <v>8</v>
      </c>
      <c r="V27" s="10">
        <v>4</v>
      </c>
      <c r="W27" s="10">
        <v>5</v>
      </c>
      <c r="X27" s="10">
        <v>10</v>
      </c>
      <c r="Z27" s="43">
        <v>1</v>
      </c>
      <c r="AA27" s="43">
        <v>1</v>
      </c>
      <c r="AB27" s="43">
        <v>1</v>
      </c>
      <c r="AC27" s="43">
        <v>1</v>
      </c>
      <c r="AD27" s="43">
        <v>1</v>
      </c>
      <c r="AE27" s="43"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0.08</v>
      </c>
      <c r="D28" s="42">
        <f t="shared" si="3"/>
        <v>0.18</v>
      </c>
      <c r="E28" s="42">
        <f t="shared" si="3"/>
        <v>0.08</v>
      </c>
      <c r="F28" s="42">
        <f t="shared" si="3"/>
        <v>0.2</v>
      </c>
      <c r="G28" s="42">
        <f t="shared" si="3"/>
        <v>0.1</v>
      </c>
      <c r="H28" s="42">
        <f t="shared" si="3"/>
        <v>0.12</v>
      </c>
      <c r="I28" s="12"/>
      <c r="K28" s="10">
        <v>24</v>
      </c>
      <c r="L28" s="19" t="s">
        <v>92</v>
      </c>
      <c r="M28" s="19" t="s">
        <v>23</v>
      </c>
      <c r="N28" s="19" t="s">
        <v>92</v>
      </c>
      <c r="O28" s="19" t="s">
        <v>97</v>
      </c>
      <c r="P28" s="19" t="s">
        <v>22</v>
      </c>
      <c r="Q28" s="19" t="s">
        <v>96</v>
      </c>
      <c r="S28" s="10">
        <v>9</v>
      </c>
      <c r="T28" s="10">
        <v>6</v>
      </c>
      <c r="U28" s="10">
        <v>9</v>
      </c>
      <c r="V28" s="10">
        <v>2</v>
      </c>
      <c r="W28" s="10">
        <v>5</v>
      </c>
      <c r="X28" s="10">
        <v>11</v>
      </c>
      <c r="Z28" s="43">
        <v>1</v>
      </c>
      <c r="AA28" s="43">
        <v>1</v>
      </c>
      <c r="AB28" s="43">
        <v>1</v>
      </c>
      <c r="AC28" s="43">
        <v>1</v>
      </c>
      <c r="AD28" s="43">
        <v>1</v>
      </c>
      <c r="AE28" s="43"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0.18</v>
      </c>
      <c r="D29" s="42">
        <f t="shared" si="3"/>
        <v>0.12</v>
      </c>
      <c r="E29" s="42">
        <f t="shared" si="3"/>
        <v>0.14000000000000001</v>
      </c>
      <c r="F29" s="42">
        <f t="shared" si="3"/>
        <v>0.14000000000000001</v>
      </c>
      <c r="G29" s="42">
        <f t="shared" si="3"/>
        <v>0.14000000000000001</v>
      </c>
      <c r="H29" s="42">
        <f t="shared" si="3"/>
        <v>0.1</v>
      </c>
      <c r="I29" s="12"/>
      <c r="K29" s="10">
        <v>25</v>
      </c>
      <c r="L29" s="19" t="s">
        <v>92</v>
      </c>
      <c r="M29" s="19" t="s">
        <v>23</v>
      </c>
      <c r="N29" s="19" t="s">
        <v>92</v>
      </c>
      <c r="O29" s="19" t="s">
        <v>97</v>
      </c>
      <c r="P29" s="19" t="s">
        <v>94</v>
      </c>
      <c r="Q29" s="19" t="s">
        <v>96</v>
      </c>
      <c r="S29" s="10">
        <v>9</v>
      </c>
      <c r="T29" s="10">
        <v>6</v>
      </c>
      <c r="U29" s="10">
        <v>9</v>
      </c>
      <c r="V29" s="10">
        <v>2</v>
      </c>
      <c r="W29" s="10">
        <v>10</v>
      </c>
      <c r="X29" s="10">
        <v>11</v>
      </c>
      <c r="Z29" s="43">
        <v>1</v>
      </c>
      <c r="AA29" s="43">
        <v>1</v>
      </c>
      <c r="AB29" s="43">
        <v>1</v>
      </c>
      <c r="AC29" s="43">
        <v>1</v>
      </c>
      <c r="AD29" s="43">
        <v>1</v>
      </c>
      <c r="AE29" s="43"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0.2</v>
      </c>
      <c r="D30" s="42">
        <f t="shared" si="3"/>
        <v>0.14000000000000001</v>
      </c>
      <c r="E30" s="42">
        <f t="shared" si="3"/>
        <v>0.12</v>
      </c>
      <c r="F30" s="42">
        <f t="shared" si="3"/>
        <v>0.18</v>
      </c>
      <c r="G30" s="42">
        <f t="shared" si="3"/>
        <v>0.2</v>
      </c>
      <c r="H30" s="42">
        <f t="shared" si="3"/>
        <v>0.2</v>
      </c>
      <c r="I30" s="12"/>
      <c r="K30" s="10">
        <v>26</v>
      </c>
      <c r="L30" s="19" t="s">
        <v>96</v>
      </c>
      <c r="M30" s="19" t="s">
        <v>94</v>
      </c>
      <c r="N30" s="19" t="s">
        <v>96</v>
      </c>
      <c r="O30" s="19" t="s">
        <v>94</v>
      </c>
      <c r="P30" s="19" t="s">
        <v>94</v>
      </c>
      <c r="Q30" s="19" t="s">
        <v>22</v>
      </c>
      <c r="S30" s="10">
        <v>11</v>
      </c>
      <c r="T30" s="10">
        <v>10</v>
      </c>
      <c r="U30" s="10">
        <v>11</v>
      </c>
      <c r="V30" s="10">
        <v>10</v>
      </c>
      <c r="W30" s="10">
        <v>10</v>
      </c>
      <c r="X30" s="10">
        <v>5</v>
      </c>
      <c r="Z30" s="43">
        <v>1</v>
      </c>
      <c r="AA30" s="43">
        <v>1</v>
      </c>
      <c r="AB30" s="43">
        <v>1</v>
      </c>
      <c r="AC30" s="43">
        <v>1</v>
      </c>
      <c r="AD30" s="43">
        <v>1</v>
      </c>
      <c r="AE30" s="43">
        <v>1</v>
      </c>
    </row>
    <row r="31" spans="1:31" s="5" customFormat="1" ht="16.5" customHeight="1">
      <c r="I31" s="14"/>
      <c r="K31" s="10">
        <v>27</v>
      </c>
      <c r="L31" s="19" t="s">
        <v>96</v>
      </c>
      <c r="M31" s="19" t="s">
        <v>94</v>
      </c>
      <c r="N31" s="19" t="s">
        <v>96</v>
      </c>
      <c r="O31" s="19" t="s">
        <v>94</v>
      </c>
      <c r="P31" s="19" t="s">
        <v>23</v>
      </c>
      <c r="Q31" s="19" t="s">
        <v>22</v>
      </c>
      <c r="S31" s="10">
        <v>11</v>
      </c>
      <c r="T31" s="10">
        <v>10</v>
      </c>
      <c r="U31" s="10">
        <v>11</v>
      </c>
      <c r="V31" s="10">
        <v>10</v>
      </c>
      <c r="W31" s="10">
        <v>6</v>
      </c>
      <c r="X31" s="10">
        <v>5</v>
      </c>
      <c r="Z31" s="43">
        <v>1</v>
      </c>
      <c r="AA31" s="43">
        <v>1</v>
      </c>
      <c r="AB31" s="43">
        <v>1</v>
      </c>
      <c r="AC31" s="43">
        <v>1</v>
      </c>
      <c r="AD31" s="43">
        <v>1</v>
      </c>
      <c r="AE31" s="43">
        <v>1</v>
      </c>
    </row>
    <row r="32" spans="1:31" s="5" customFormat="1" ht="16.5" customHeight="1">
      <c r="K32" s="10">
        <v>28</v>
      </c>
      <c r="L32" s="19" t="s">
        <v>27</v>
      </c>
      <c r="M32" s="19" t="s">
        <v>96</v>
      </c>
      <c r="N32" s="19" t="s">
        <v>27</v>
      </c>
      <c r="O32" s="19" t="s">
        <v>96</v>
      </c>
      <c r="P32" s="19" t="s">
        <v>23</v>
      </c>
      <c r="Q32" s="19" t="s">
        <v>92</v>
      </c>
      <c r="S32" s="10">
        <v>4</v>
      </c>
      <c r="T32" s="10">
        <v>11</v>
      </c>
      <c r="U32" s="10">
        <v>4</v>
      </c>
      <c r="V32" s="10">
        <v>11</v>
      </c>
      <c r="W32" s="10">
        <v>6</v>
      </c>
      <c r="X32" s="10">
        <v>9</v>
      </c>
      <c r="Z32" s="43">
        <v>1</v>
      </c>
      <c r="AA32" s="43">
        <v>1</v>
      </c>
      <c r="AB32" s="43">
        <v>1</v>
      </c>
      <c r="AC32" s="43">
        <v>1</v>
      </c>
      <c r="AD32" s="43">
        <v>1</v>
      </c>
      <c r="AE32" s="43">
        <v>1</v>
      </c>
    </row>
    <row r="33" spans="11:31" s="5" customFormat="1" ht="16.5" customHeight="1">
      <c r="K33" s="10">
        <v>29</v>
      </c>
      <c r="L33" s="19" t="s">
        <v>27</v>
      </c>
      <c r="M33" s="19" t="s">
        <v>96</v>
      </c>
      <c r="N33" s="19" t="s">
        <v>27</v>
      </c>
      <c r="O33" s="19" t="s">
        <v>96</v>
      </c>
      <c r="P33" s="19" t="s">
        <v>94</v>
      </c>
      <c r="Q33" s="19" t="s">
        <v>92</v>
      </c>
      <c r="S33" s="10">
        <v>4</v>
      </c>
      <c r="T33" s="10">
        <v>11</v>
      </c>
      <c r="U33" s="10">
        <v>4</v>
      </c>
      <c r="V33" s="10">
        <v>11</v>
      </c>
      <c r="W33" s="10">
        <v>10</v>
      </c>
      <c r="X33" s="10">
        <v>9</v>
      </c>
      <c r="Z33" s="43">
        <v>1</v>
      </c>
      <c r="AA33" s="43">
        <v>1</v>
      </c>
      <c r="AB33" s="43">
        <v>1</v>
      </c>
      <c r="AC33" s="43">
        <v>1</v>
      </c>
      <c r="AD33" s="43">
        <v>1</v>
      </c>
      <c r="AE33" s="43">
        <v>1</v>
      </c>
    </row>
    <row r="34" spans="11:31" s="5" customFormat="1" ht="16.5" customHeight="1">
      <c r="K34" s="10">
        <v>30</v>
      </c>
      <c r="L34" s="19" t="s">
        <v>95</v>
      </c>
      <c r="M34" s="19" t="s">
        <v>22</v>
      </c>
      <c r="N34" s="19" t="s">
        <v>94</v>
      </c>
      <c r="O34" s="19" t="s">
        <v>93</v>
      </c>
      <c r="P34" s="19" t="s">
        <v>94</v>
      </c>
      <c r="Q34" s="19" t="s">
        <v>93</v>
      </c>
      <c r="S34" s="10">
        <v>7</v>
      </c>
      <c r="T34" s="10">
        <v>5</v>
      </c>
      <c r="U34" s="10">
        <v>10</v>
      </c>
      <c r="V34" s="10">
        <v>8</v>
      </c>
      <c r="W34" s="10">
        <v>10</v>
      </c>
      <c r="X34" s="10">
        <v>8</v>
      </c>
      <c r="Z34" s="43">
        <v>1</v>
      </c>
      <c r="AA34" s="43">
        <v>1</v>
      </c>
      <c r="AB34" s="43">
        <v>1</v>
      </c>
      <c r="AC34" s="43">
        <v>1</v>
      </c>
      <c r="AD34" s="43">
        <v>1</v>
      </c>
      <c r="AE34" s="43">
        <v>1</v>
      </c>
    </row>
    <row r="35" spans="11:31" s="5" customFormat="1" ht="16.5" customHeight="1">
      <c r="K35" s="10">
        <v>31</v>
      </c>
      <c r="L35" s="19" t="s">
        <v>95</v>
      </c>
      <c r="M35" s="19" t="s">
        <v>22</v>
      </c>
      <c r="N35" s="19" t="s">
        <v>94</v>
      </c>
      <c r="O35" s="19" t="s">
        <v>93</v>
      </c>
      <c r="P35" s="19" t="s">
        <v>96</v>
      </c>
      <c r="Q35" s="19" t="s">
        <v>93</v>
      </c>
      <c r="S35" s="10">
        <v>7</v>
      </c>
      <c r="T35" s="10">
        <v>5</v>
      </c>
      <c r="U35" s="10">
        <v>10</v>
      </c>
      <c r="V35" s="10">
        <v>8</v>
      </c>
      <c r="W35" s="10">
        <v>11</v>
      </c>
      <c r="X35" s="10">
        <v>8</v>
      </c>
      <c r="Z35" s="43">
        <v>1</v>
      </c>
      <c r="AA35" s="43">
        <v>1</v>
      </c>
      <c r="AB35" s="43">
        <v>1</v>
      </c>
      <c r="AC35" s="43">
        <v>1</v>
      </c>
      <c r="AD35" s="43">
        <v>1</v>
      </c>
      <c r="AE35" s="43">
        <v>1</v>
      </c>
    </row>
    <row r="36" spans="11:31" s="5" customFormat="1" ht="16.5" customHeight="1">
      <c r="K36" s="10">
        <v>32</v>
      </c>
      <c r="L36" s="19" t="s">
        <v>92</v>
      </c>
      <c r="M36" s="19" t="s">
        <v>92</v>
      </c>
      <c r="N36" s="19" t="s">
        <v>95</v>
      </c>
      <c r="O36" s="19" t="s">
        <v>26</v>
      </c>
      <c r="P36" s="19" t="s">
        <v>96</v>
      </c>
      <c r="Q36" s="19" t="s">
        <v>96</v>
      </c>
      <c r="S36" s="10">
        <v>9</v>
      </c>
      <c r="T36" s="10">
        <v>9</v>
      </c>
      <c r="U36" s="10">
        <v>7</v>
      </c>
      <c r="V36" s="10">
        <v>3</v>
      </c>
      <c r="W36" s="10">
        <v>11</v>
      </c>
      <c r="X36" s="10">
        <v>11</v>
      </c>
      <c r="Z36" s="43">
        <v>1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</row>
    <row r="37" spans="11:31" s="5" customFormat="1" ht="16.5" customHeight="1">
      <c r="K37" s="10">
        <v>33</v>
      </c>
      <c r="L37" s="19" t="s">
        <v>92</v>
      </c>
      <c r="M37" s="19" t="s">
        <v>92</v>
      </c>
      <c r="N37" s="19" t="s">
        <v>95</v>
      </c>
      <c r="O37" s="19" t="s">
        <v>96</v>
      </c>
      <c r="P37" s="19" t="s">
        <v>22</v>
      </c>
      <c r="Q37" s="19" t="s">
        <v>96</v>
      </c>
      <c r="S37" s="10">
        <v>9</v>
      </c>
      <c r="T37" s="10">
        <v>9</v>
      </c>
      <c r="U37" s="10">
        <v>7</v>
      </c>
      <c r="V37" s="10">
        <v>11</v>
      </c>
      <c r="W37" s="10">
        <v>5</v>
      </c>
      <c r="X37" s="10">
        <v>11</v>
      </c>
      <c r="Z37" s="43">
        <v>1</v>
      </c>
      <c r="AA37" s="43">
        <v>1</v>
      </c>
      <c r="AB37" s="43">
        <v>1</v>
      </c>
      <c r="AC37" s="43">
        <v>1</v>
      </c>
      <c r="AD37" s="43">
        <v>1</v>
      </c>
      <c r="AE37" s="43">
        <v>1</v>
      </c>
    </row>
    <row r="38" spans="11:31" s="5" customFormat="1" ht="16.5" customHeight="1">
      <c r="K38" s="10">
        <v>34</v>
      </c>
      <c r="L38" s="19" t="s">
        <v>96</v>
      </c>
      <c r="M38" s="19" t="s">
        <v>96</v>
      </c>
      <c r="N38" s="19" t="s">
        <v>93</v>
      </c>
      <c r="O38" s="19" t="s">
        <v>96</v>
      </c>
      <c r="P38" s="19" t="s">
        <v>22</v>
      </c>
      <c r="Q38" s="19" t="s">
        <v>24</v>
      </c>
      <c r="S38" s="10">
        <v>11</v>
      </c>
      <c r="T38" s="10">
        <v>11</v>
      </c>
      <c r="U38" s="10">
        <v>8</v>
      </c>
      <c r="V38" s="10">
        <v>11</v>
      </c>
      <c r="W38" s="10">
        <v>5</v>
      </c>
      <c r="X38" s="10">
        <v>1</v>
      </c>
      <c r="Z38" s="43">
        <v>1</v>
      </c>
      <c r="AA38" s="43">
        <v>1</v>
      </c>
      <c r="AB38" s="43">
        <v>1</v>
      </c>
      <c r="AC38" s="43">
        <v>1</v>
      </c>
      <c r="AD38" s="43">
        <v>1</v>
      </c>
      <c r="AE38" s="43">
        <v>1</v>
      </c>
    </row>
    <row r="39" spans="11:31" s="5" customFormat="1" ht="16.5" customHeight="1">
      <c r="K39" s="10">
        <v>35</v>
      </c>
      <c r="L39" s="19" t="s">
        <v>96</v>
      </c>
      <c r="M39" s="19" t="s">
        <v>96</v>
      </c>
      <c r="N39" s="19" t="s">
        <v>93</v>
      </c>
      <c r="O39" s="19" t="s">
        <v>93</v>
      </c>
      <c r="P39" s="19" t="s">
        <v>93</v>
      </c>
      <c r="Q39" s="19" t="s">
        <v>97</v>
      </c>
      <c r="S39" s="10">
        <v>11</v>
      </c>
      <c r="T39" s="10">
        <v>11</v>
      </c>
      <c r="U39" s="10">
        <v>8</v>
      </c>
      <c r="V39" s="10">
        <v>8</v>
      </c>
      <c r="W39" s="10">
        <v>8</v>
      </c>
      <c r="X39" s="10">
        <v>2</v>
      </c>
      <c r="Z39" s="43">
        <v>1</v>
      </c>
      <c r="AA39" s="43">
        <v>1</v>
      </c>
      <c r="AB39" s="43">
        <v>1</v>
      </c>
      <c r="AC39" s="43">
        <v>1</v>
      </c>
      <c r="AD39" s="43">
        <v>1</v>
      </c>
      <c r="AE39" s="43">
        <v>1</v>
      </c>
    </row>
    <row r="40" spans="11:31" s="5" customFormat="1" ht="16.5" customHeight="1">
      <c r="K40" s="10">
        <v>36</v>
      </c>
      <c r="L40" s="19" t="s">
        <v>27</v>
      </c>
      <c r="M40" s="19" t="s">
        <v>23</v>
      </c>
      <c r="N40" s="19" t="s">
        <v>26</v>
      </c>
      <c r="O40" s="19" t="s">
        <v>93</v>
      </c>
      <c r="P40" s="19" t="s">
        <v>93</v>
      </c>
      <c r="Q40" s="19" t="s">
        <v>97</v>
      </c>
      <c r="S40" s="10">
        <v>4</v>
      </c>
      <c r="T40" s="10">
        <v>6</v>
      </c>
      <c r="U40" s="10">
        <v>3</v>
      </c>
      <c r="V40" s="10">
        <v>8</v>
      </c>
      <c r="W40" s="10">
        <v>8</v>
      </c>
      <c r="X40" s="10">
        <v>2</v>
      </c>
      <c r="Z40" s="43">
        <v>1</v>
      </c>
      <c r="AA40" s="43">
        <v>1</v>
      </c>
      <c r="AB40" s="43">
        <v>1</v>
      </c>
      <c r="AC40" s="43">
        <v>1</v>
      </c>
      <c r="AD40" s="43">
        <v>1</v>
      </c>
      <c r="AE40" s="43">
        <v>1</v>
      </c>
    </row>
    <row r="41" spans="11:31" s="5" customFormat="1" ht="16.5" customHeight="1">
      <c r="K41" s="10">
        <v>37</v>
      </c>
      <c r="L41" s="19" t="s">
        <v>27</v>
      </c>
      <c r="M41" s="19" t="s">
        <v>23</v>
      </c>
      <c r="N41" s="19" t="s">
        <v>26</v>
      </c>
      <c r="O41" s="19" t="s">
        <v>95</v>
      </c>
      <c r="P41" s="19" t="s">
        <v>24</v>
      </c>
      <c r="Q41" s="19" t="s">
        <v>93</v>
      </c>
      <c r="S41" s="10">
        <v>4</v>
      </c>
      <c r="T41" s="10">
        <v>6</v>
      </c>
      <c r="U41" s="10">
        <v>3</v>
      </c>
      <c r="V41" s="10">
        <v>7</v>
      </c>
      <c r="W41" s="10">
        <v>1</v>
      </c>
      <c r="X41" s="10">
        <v>8</v>
      </c>
      <c r="Z41" s="43">
        <v>1</v>
      </c>
      <c r="AA41" s="43">
        <v>1</v>
      </c>
      <c r="AB41" s="43">
        <v>1</v>
      </c>
      <c r="AC41" s="43">
        <v>1</v>
      </c>
      <c r="AD41" s="43">
        <v>1</v>
      </c>
      <c r="AE41" s="43">
        <v>1</v>
      </c>
    </row>
    <row r="42" spans="11:31" s="5" customFormat="1" ht="16.5" customHeight="1">
      <c r="K42" s="10">
        <v>38</v>
      </c>
      <c r="L42" s="19" t="s">
        <v>97</v>
      </c>
      <c r="M42" s="19" t="s">
        <v>94</v>
      </c>
      <c r="N42" s="19" t="s">
        <v>23</v>
      </c>
      <c r="O42" s="19" t="s">
        <v>95</v>
      </c>
      <c r="P42" s="19" t="s">
        <v>93</v>
      </c>
      <c r="Q42" s="19" t="s">
        <v>93</v>
      </c>
      <c r="S42" s="10">
        <v>2</v>
      </c>
      <c r="T42" s="10">
        <v>10</v>
      </c>
      <c r="U42" s="10">
        <v>6</v>
      </c>
      <c r="V42" s="10">
        <v>7</v>
      </c>
      <c r="W42" s="10">
        <v>8</v>
      </c>
      <c r="X42" s="10">
        <v>8</v>
      </c>
      <c r="Z42" s="43">
        <v>1</v>
      </c>
      <c r="AA42" s="43">
        <v>1</v>
      </c>
      <c r="AB42" s="43">
        <v>1</v>
      </c>
      <c r="AC42" s="43">
        <v>1</v>
      </c>
      <c r="AD42" s="43">
        <v>1</v>
      </c>
      <c r="AE42" s="43">
        <v>1</v>
      </c>
    </row>
    <row r="43" spans="11:31" s="5" customFormat="1" ht="16.5" customHeight="1">
      <c r="K43" s="10">
        <v>39</v>
      </c>
      <c r="L43" s="19" t="s">
        <v>97</v>
      </c>
      <c r="M43" s="19" t="s">
        <v>94</v>
      </c>
      <c r="N43" s="19" t="s">
        <v>23</v>
      </c>
      <c r="O43" s="19" t="s">
        <v>93</v>
      </c>
      <c r="P43" s="19" t="s">
        <v>93</v>
      </c>
      <c r="Q43" s="19" t="s">
        <v>26</v>
      </c>
      <c r="S43" s="10">
        <v>2</v>
      </c>
      <c r="T43" s="10">
        <v>10</v>
      </c>
      <c r="U43" s="10">
        <v>6</v>
      </c>
      <c r="V43" s="10">
        <v>8</v>
      </c>
      <c r="W43" s="10">
        <v>8</v>
      </c>
      <c r="X43" s="10">
        <v>3</v>
      </c>
      <c r="Z43" s="43">
        <v>1</v>
      </c>
      <c r="AA43" s="43">
        <v>1</v>
      </c>
      <c r="AB43" s="43">
        <v>1</v>
      </c>
      <c r="AC43" s="43">
        <v>1</v>
      </c>
      <c r="AD43" s="43">
        <v>1</v>
      </c>
      <c r="AE43" s="43">
        <v>1</v>
      </c>
    </row>
    <row r="44" spans="11:31" s="5" customFormat="1" ht="16.5" customHeight="1">
      <c r="K44" s="10">
        <v>40</v>
      </c>
      <c r="L44" s="19" t="s">
        <v>94</v>
      </c>
      <c r="M44" s="19" t="s">
        <v>92</v>
      </c>
      <c r="N44" s="19" t="s">
        <v>94</v>
      </c>
      <c r="O44" s="19" t="s">
        <v>93</v>
      </c>
      <c r="P44" s="19" t="s">
        <v>95</v>
      </c>
      <c r="Q44" s="19" t="s">
        <v>26</v>
      </c>
      <c r="S44" s="10">
        <v>10</v>
      </c>
      <c r="T44" s="10">
        <v>9</v>
      </c>
      <c r="U44" s="10">
        <v>10</v>
      </c>
      <c r="V44" s="10">
        <v>8</v>
      </c>
      <c r="W44" s="10">
        <v>7</v>
      </c>
      <c r="X44" s="10">
        <v>3</v>
      </c>
      <c r="Z44" s="43">
        <v>1</v>
      </c>
      <c r="AA44" s="43">
        <v>1</v>
      </c>
      <c r="AB44" s="43">
        <v>1</v>
      </c>
      <c r="AC44" s="43">
        <v>1</v>
      </c>
      <c r="AD44" s="43">
        <v>1</v>
      </c>
      <c r="AE44" s="43">
        <v>1</v>
      </c>
    </row>
    <row r="45" spans="11:31" s="5" customFormat="1" ht="16.5" customHeight="1">
      <c r="K45" s="10">
        <v>41</v>
      </c>
      <c r="L45" s="19" t="s">
        <v>94</v>
      </c>
      <c r="M45" s="19" t="s">
        <v>92</v>
      </c>
      <c r="N45" s="19" t="s">
        <v>94</v>
      </c>
      <c r="O45" s="19" t="s">
        <v>23</v>
      </c>
      <c r="P45" s="19" t="s">
        <v>95</v>
      </c>
      <c r="Q45" s="19" t="s">
        <v>97</v>
      </c>
      <c r="S45" s="10">
        <v>10</v>
      </c>
      <c r="T45" s="10">
        <v>9</v>
      </c>
      <c r="U45" s="10">
        <v>10</v>
      </c>
      <c r="V45" s="10">
        <v>6</v>
      </c>
      <c r="W45" s="10">
        <v>7</v>
      </c>
      <c r="X45" s="10">
        <v>2</v>
      </c>
      <c r="Z45" s="43">
        <v>1</v>
      </c>
      <c r="AA45" s="43">
        <v>1</v>
      </c>
      <c r="AB45" s="43">
        <v>1</v>
      </c>
      <c r="AC45" s="43">
        <v>1</v>
      </c>
      <c r="AD45" s="43">
        <v>1</v>
      </c>
      <c r="AE45" s="43">
        <v>1</v>
      </c>
    </row>
    <row r="46" spans="11:31" s="5" customFormat="1" ht="16.5" customHeight="1">
      <c r="K46" s="10">
        <v>42</v>
      </c>
      <c r="L46" s="19" t="s">
        <v>96</v>
      </c>
      <c r="M46" s="19" t="s">
        <v>96</v>
      </c>
      <c r="N46" s="19" t="s">
        <v>96</v>
      </c>
      <c r="O46" s="19" t="s">
        <v>23</v>
      </c>
      <c r="P46" s="19" t="s">
        <v>23</v>
      </c>
      <c r="Q46" s="19" t="s">
        <v>97</v>
      </c>
      <c r="S46" s="10">
        <v>11</v>
      </c>
      <c r="T46" s="10">
        <v>11</v>
      </c>
      <c r="U46" s="10">
        <v>11</v>
      </c>
      <c r="V46" s="10">
        <v>6</v>
      </c>
      <c r="W46" s="10">
        <v>6</v>
      </c>
      <c r="X46" s="10">
        <v>2</v>
      </c>
      <c r="Z46" s="43">
        <v>1</v>
      </c>
      <c r="AA46" s="43">
        <v>1</v>
      </c>
      <c r="AB46" s="43">
        <v>1</v>
      </c>
      <c r="AC46" s="43">
        <v>1</v>
      </c>
      <c r="AD46" s="43">
        <v>1</v>
      </c>
      <c r="AE46" s="43">
        <v>1</v>
      </c>
    </row>
    <row r="47" spans="11:31" s="5" customFormat="1" ht="16.5" customHeight="1">
      <c r="K47" s="10">
        <v>43</v>
      </c>
      <c r="L47" s="19" t="s">
        <v>96</v>
      </c>
      <c r="M47" s="19" t="s">
        <v>96</v>
      </c>
      <c r="N47" s="19" t="s">
        <v>96</v>
      </c>
      <c r="O47" s="19" t="s">
        <v>94</v>
      </c>
      <c r="P47" s="19" t="s">
        <v>23</v>
      </c>
      <c r="Q47" s="19" t="s">
        <v>94</v>
      </c>
      <c r="S47" s="10">
        <v>11</v>
      </c>
      <c r="T47" s="10">
        <v>11</v>
      </c>
      <c r="U47" s="10">
        <v>11</v>
      </c>
      <c r="V47" s="10">
        <v>10</v>
      </c>
      <c r="W47" s="10">
        <v>6</v>
      </c>
      <c r="X47" s="10">
        <v>10</v>
      </c>
      <c r="Z47" s="43">
        <v>1</v>
      </c>
      <c r="AA47" s="43">
        <v>1</v>
      </c>
      <c r="AB47" s="43">
        <v>1</v>
      </c>
      <c r="AC47" s="43">
        <v>1</v>
      </c>
      <c r="AD47" s="43">
        <v>1</v>
      </c>
      <c r="AE47" s="43">
        <v>1</v>
      </c>
    </row>
    <row r="48" spans="11:31" s="5" customFormat="1" ht="16.5" customHeight="1">
      <c r="K48" s="10">
        <v>44</v>
      </c>
      <c r="L48" s="19" t="s">
        <v>92</v>
      </c>
      <c r="M48" s="19" t="s">
        <v>27</v>
      </c>
      <c r="N48" s="19" t="s">
        <v>22</v>
      </c>
      <c r="O48" s="19" t="s">
        <v>94</v>
      </c>
      <c r="P48" s="19" t="s">
        <v>96</v>
      </c>
      <c r="Q48" s="19" t="s">
        <v>94</v>
      </c>
      <c r="S48" s="10">
        <v>9</v>
      </c>
      <c r="T48" s="10">
        <v>4</v>
      </c>
      <c r="U48" s="10">
        <v>5</v>
      </c>
      <c r="V48" s="10">
        <v>10</v>
      </c>
      <c r="W48" s="10">
        <v>11</v>
      </c>
      <c r="X48" s="10">
        <v>10</v>
      </c>
      <c r="Z48" s="43">
        <v>1</v>
      </c>
      <c r="AA48" s="43">
        <v>1</v>
      </c>
      <c r="AB48" s="43">
        <v>1</v>
      </c>
      <c r="AC48" s="43">
        <v>1</v>
      </c>
      <c r="AD48" s="43">
        <v>1</v>
      </c>
      <c r="AE48" s="43">
        <v>1</v>
      </c>
    </row>
    <row r="49" spans="11:31" s="5" customFormat="1" ht="16.5" customHeight="1">
      <c r="K49" s="10">
        <v>45</v>
      </c>
      <c r="L49" s="19" t="s">
        <v>92</v>
      </c>
      <c r="M49" s="19" t="s">
        <v>27</v>
      </c>
      <c r="N49" s="19" t="s">
        <v>22</v>
      </c>
      <c r="O49" s="19" t="s">
        <v>96</v>
      </c>
      <c r="P49" s="19" t="s">
        <v>96</v>
      </c>
      <c r="Q49" s="19" t="s">
        <v>96</v>
      </c>
      <c r="S49" s="10">
        <v>9</v>
      </c>
      <c r="T49" s="10">
        <v>4</v>
      </c>
      <c r="U49" s="10">
        <v>5</v>
      </c>
      <c r="V49" s="10">
        <v>11</v>
      </c>
      <c r="W49" s="10">
        <v>11</v>
      </c>
      <c r="X49" s="10">
        <v>11</v>
      </c>
      <c r="Z49" s="43">
        <v>1</v>
      </c>
      <c r="AA49" s="43">
        <v>1</v>
      </c>
      <c r="AB49" s="43">
        <v>1</v>
      </c>
      <c r="AC49" s="43">
        <v>1</v>
      </c>
      <c r="AD49" s="43">
        <v>1</v>
      </c>
      <c r="AE49" s="43">
        <v>1</v>
      </c>
    </row>
    <row r="50" spans="11:31" s="5" customFormat="1" ht="16.5" customHeight="1">
      <c r="K50" s="10">
        <v>46</v>
      </c>
      <c r="L50" s="19" t="s">
        <v>96</v>
      </c>
      <c r="M50" s="19" t="s">
        <v>94</v>
      </c>
      <c r="N50" s="19" t="s">
        <v>95</v>
      </c>
      <c r="O50" s="19" t="s">
        <v>96</v>
      </c>
      <c r="P50" s="19" t="s">
        <v>23</v>
      </c>
      <c r="Q50" s="19" t="s">
        <v>96</v>
      </c>
      <c r="S50" s="10">
        <v>11</v>
      </c>
      <c r="T50" s="10">
        <v>10</v>
      </c>
      <c r="U50" s="10">
        <v>7</v>
      </c>
      <c r="V50" s="10">
        <v>11</v>
      </c>
      <c r="W50" s="10">
        <v>6</v>
      </c>
      <c r="X50" s="10">
        <v>11</v>
      </c>
      <c r="Z50" s="43">
        <v>1</v>
      </c>
      <c r="AA50" s="43">
        <v>1</v>
      </c>
      <c r="AB50" s="43">
        <v>1</v>
      </c>
      <c r="AC50" s="43">
        <v>1</v>
      </c>
      <c r="AD50" s="43">
        <v>1</v>
      </c>
      <c r="AE50" s="43">
        <v>1</v>
      </c>
    </row>
    <row r="51" spans="11:31" s="5" customFormat="1" ht="16.5" customHeight="1">
      <c r="K51" s="10">
        <v>47</v>
      </c>
      <c r="L51" s="19" t="s">
        <v>96</v>
      </c>
      <c r="M51" s="19" t="s">
        <v>94</v>
      </c>
      <c r="N51" s="19" t="s">
        <v>95</v>
      </c>
      <c r="O51" s="19" t="s">
        <v>22</v>
      </c>
      <c r="P51" s="19" t="s">
        <v>23</v>
      </c>
      <c r="Q51" s="19" t="s">
        <v>23</v>
      </c>
      <c r="S51" s="10">
        <v>11</v>
      </c>
      <c r="T51" s="10">
        <v>10</v>
      </c>
      <c r="U51" s="10">
        <v>7</v>
      </c>
      <c r="V51" s="10">
        <v>5</v>
      </c>
      <c r="W51" s="10">
        <v>6</v>
      </c>
      <c r="X51" s="10">
        <v>6</v>
      </c>
      <c r="Z51" s="43">
        <v>1</v>
      </c>
      <c r="AA51" s="43">
        <v>1</v>
      </c>
      <c r="AB51" s="43">
        <v>1</v>
      </c>
      <c r="AC51" s="43">
        <v>1</v>
      </c>
      <c r="AD51" s="43">
        <v>1</v>
      </c>
      <c r="AE51" s="43">
        <v>1</v>
      </c>
    </row>
    <row r="52" spans="11:31" s="5" customFormat="1" ht="16.5" customHeight="1">
      <c r="K52" s="10">
        <v>48</v>
      </c>
      <c r="L52" s="19" t="s">
        <v>27</v>
      </c>
      <c r="M52" s="19" t="s">
        <v>23</v>
      </c>
      <c r="N52" s="19" t="s">
        <v>92</v>
      </c>
      <c r="O52" s="19" t="s">
        <v>22</v>
      </c>
      <c r="P52" s="19" t="s">
        <v>23</v>
      </c>
      <c r="Q52" s="19" t="s">
        <v>23</v>
      </c>
      <c r="S52" s="10">
        <v>4</v>
      </c>
      <c r="T52" s="10">
        <v>6</v>
      </c>
      <c r="U52" s="10">
        <v>9</v>
      </c>
      <c r="V52" s="10">
        <v>5</v>
      </c>
      <c r="W52" s="10">
        <v>6</v>
      </c>
      <c r="X52" s="10">
        <v>6</v>
      </c>
      <c r="Z52" s="43">
        <v>1</v>
      </c>
      <c r="AA52" s="43">
        <v>1</v>
      </c>
      <c r="AB52" s="43">
        <v>1</v>
      </c>
      <c r="AC52" s="43">
        <v>1</v>
      </c>
      <c r="AD52" s="43">
        <v>1</v>
      </c>
      <c r="AE52" s="43">
        <v>1</v>
      </c>
    </row>
    <row r="53" spans="11:31" s="5" customFormat="1" ht="16.5" customHeight="1">
      <c r="K53" s="10">
        <v>49</v>
      </c>
      <c r="L53" s="19" t="s">
        <v>27</v>
      </c>
      <c r="M53" s="19" t="s">
        <v>23</v>
      </c>
      <c r="N53" s="19" t="s">
        <v>92</v>
      </c>
      <c r="O53" s="19" t="s">
        <v>92</v>
      </c>
      <c r="P53" s="19" t="s">
        <v>23</v>
      </c>
      <c r="Q53" s="19" t="s">
        <v>94</v>
      </c>
      <c r="S53" s="10">
        <v>4</v>
      </c>
      <c r="T53" s="10">
        <v>6</v>
      </c>
      <c r="U53" s="10">
        <v>9</v>
      </c>
      <c r="V53" s="10">
        <v>9</v>
      </c>
      <c r="W53" s="10">
        <v>6</v>
      </c>
      <c r="X53" s="10">
        <v>10</v>
      </c>
      <c r="Z53" s="43">
        <v>1</v>
      </c>
      <c r="AA53" s="43">
        <v>1</v>
      </c>
      <c r="AB53" s="43">
        <v>1</v>
      </c>
      <c r="AC53" s="43">
        <v>1</v>
      </c>
      <c r="AD53" s="43">
        <v>1</v>
      </c>
      <c r="AE53" s="43">
        <v>1</v>
      </c>
    </row>
    <row r="54" spans="11:31" s="5" customFormat="1" ht="16.5" customHeight="1">
      <c r="K54" s="10">
        <v>50</v>
      </c>
      <c r="L54" s="19" t="s">
        <v>95</v>
      </c>
      <c r="M54" s="19" t="s">
        <v>94</v>
      </c>
      <c r="N54" s="19" t="s">
        <v>93</v>
      </c>
      <c r="O54" s="19" t="s">
        <v>92</v>
      </c>
      <c r="P54" s="19" t="s">
        <v>94</v>
      </c>
      <c r="Q54" s="19" t="s">
        <v>94</v>
      </c>
      <c r="S54" s="10">
        <v>7</v>
      </c>
      <c r="T54" s="10">
        <v>10</v>
      </c>
      <c r="U54" s="10">
        <v>8</v>
      </c>
      <c r="V54" s="10">
        <v>9</v>
      </c>
      <c r="W54" s="10">
        <v>10</v>
      </c>
      <c r="X54" s="10">
        <v>10</v>
      </c>
      <c r="Z54" s="43">
        <v>1</v>
      </c>
      <c r="AA54" s="43">
        <v>1</v>
      </c>
      <c r="AB54" s="43">
        <v>1</v>
      </c>
      <c r="AC54" s="43">
        <v>1</v>
      </c>
      <c r="AD54" s="43">
        <v>1</v>
      </c>
      <c r="AE54" s="43">
        <v>1</v>
      </c>
    </row>
    <row r="55" spans="11:31" s="5" customFormat="1" ht="16.5" customHeight="1">
      <c r="K55" s="10">
        <v>51</v>
      </c>
      <c r="L55" s="19" t="s">
        <v>95</v>
      </c>
      <c r="M55" s="19" t="s">
        <v>94</v>
      </c>
      <c r="N55" s="19" t="s">
        <v>93</v>
      </c>
      <c r="O55" s="19" t="s">
        <v>92</v>
      </c>
      <c r="P55" s="19" t="s">
        <v>94</v>
      </c>
      <c r="Q55" s="19" t="s">
        <v>96</v>
      </c>
      <c r="S55" s="10">
        <v>7</v>
      </c>
      <c r="T55" s="10">
        <v>10</v>
      </c>
      <c r="U55" s="10">
        <v>8</v>
      </c>
      <c r="V55" s="10">
        <v>9</v>
      </c>
      <c r="W55" s="10">
        <v>10</v>
      </c>
      <c r="X55" s="10">
        <v>11</v>
      </c>
      <c r="Z55" s="43">
        <v>1</v>
      </c>
      <c r="AA55" s="43">
        <v>1</v>
      </c>
      <c r="AB55" s="43">
        <v>1</v>
      </c>
      <c r="AC55" s="43">
        <v>1</v>
      </c>
      <c r="AD55" s="43">
        <v>1</v>
      </c>
      <c r="AE55" s="43">
        <v>1</v>
      </c>
    </row>
    <row r="56" spans="11:31" s="5" customFormat="1" ht="16.5" customHeight="1">
      <c r="K56" s="10">
        <v>52</v>
      </c>
      <c r="L56" s="19" t="s">
        <v>94</v>
      </c>
      <c r="M56" s="19" t="s">
        <v>96</v>
      </c>
      <c r="N56" s="19" t="s">
        <v>95</v>
      </c>
      <c r="O56" s="19" t="s">
        <v>92</v>
      </c>
      <c r="P56" s="19" t="s">
        <v>96</v>
      </c>
      <c r="Q56" s="19" t="s">
        <v>96</v>
      </c>
      <c r="S56" s="10">
        <v>10</v>
      </c>
      <c r="T56" s="10">
        <v>11</v>
      </c>
      <c r="U56" s="10">
        <v>7</v>
      </c>
      <c r="V56" s="10">
        <v>9</v>
      </c>
      <c r="W56" s="10">
        <v>11</v>
      </c>
      <c r="X56" s="10">
        <v>11</v>
      </c>
      <c r="Z56" s="43">
        <v>1</v>
      </c>
      <c r="AA56" s="43">
        <v>1</v>
      </c>
      <c r="AB56" s="43">
        <v>1</v>
      </c>
      <c r="AC56" s="43">
        <v>1</v>
      </c>
      <c r="AD56" s="43">
        <v>1</v>
      </c>
      <c r="AE56" s="43">
        <v>1</v>
      </c>
    </row>
    <row r="57" spans="11:31" s="5" customFormat="1" ht="16.5" customHeight="1">
      <c r="K57" s="10">
        <v>53</v>
      </c>
      <c r="L57" s="19" t="s">
        <v>94</v>
      </c>
      <c r="M57" s="19" t="s">
        <v>96</v>
      </c>
      <c r="N57" s="19" t="s">
        <v>95</v>
      </c>
      <c r="O57" s="19" t="s">
        <v>96</v>
      </c>
      <c r="P57" s="19" t="s">
        <v>96</v>
      </c>
      <c r="Q57" s="19" t="s">
        <v>22</v>
      </c>
      <c r="S57" s="10">
        <v>10</v>
      </c>
      <c r="T57" s="10">
        <v>11</v>
      </c>
      <c r="U57" s="10">
        <v>7</v>
      </c>
      <c r="V57" s="10">
        <v>11</v>
      </c>
      <c r="W57" s="10">
        <v>11</v>
      </c>
      <c r="X57" s="10">
        <v>5</v>
      </c>
      <c r="Z57" s="43">
        <v>1</v>
      </c>
      <c r="AA57" s="43">
        <v>1</v>
      </c>
      <c r="AB57" s="43">
        <v>1</v>
      </c>
      <c r="AC57" s="43">
        <v>1</v>
      </c>
      <c r="AD57" s="43">
        <v>1</v>
      </c>
      <c r="AE57" s="43">
        <v>1</v>
      </c>
    </row>
    <row r="58" spans="11:31" s="5" customFormat="1" ht="16.5" customHeight="1">
      <c r="K58" s="10">
        <v>54</v>
      </c>
      <c r="L58" s="19" t="s">
        <v>26</v>
      </c>
      <c r="M58" s="19" t="s">
        <v>22</v>
      </c>
      <c r="N58" s="19" t="s">
        <v>93</v>
      </c>
      <c r="O58" s="19" t="s">
        <v>96</v>
      </c>
      <c r="P58" s="19" t="s">
        <v>22</v>
      </c>
      <c r="Q58" s="19" t="s">
        <v>22</v>
      </c>
      <c r="S58" s="10">
        <v>3</v>
      </c>
      <c r="T58" s="10">
        <v>5</v>
      </c>
      <c r="U58" s="10">
        <v>8</v>
      </c>
      <c r="V58" s="10">
        <v>11</v>
      </c>
      <c r="W58" s="10">
        <v>5</v>
      </c>
      <c r="X58" s="10">
        <v>5</v>
      </c>
      <c r="Z58" s="43">
        <v>1</v>
      </c>
      <c r="AA58" s="43">
        <v>1</v>
      </c>
      <c r="AB58" s="43">
        <v>1</v>
      </c>
      <c r="AC58" s="43">
        <v>1</v>
      </c>
      <c r="AD58" s="43">
        <v>1</v>
      </c>
      <c r="AE58" s="43">
        <v>1</v>
      </c>
    </row>
    <row r="59" spans="11:31" s="5" customFormat="1" ht="16.5" customHeight="1">
      <c r="K59" s="10">
        <v>55</v>
      </c>
      <c r="L59" s="19" t="s">
        <v>97</v>
      </c>
      <c r="M59" s="19" t="s">
        <v>22</v>
      </c>
      <c r="N59" s="19" t="s">
        <v>93</v>
      </c>
      <c r="O59" s="19" t="s">
        <v>27</v>
      </c>
      <c r="P59" s="19" t="s">
        <v>22</v>
      </c>
      <c r="Q59" s="19" t="s">
        <v>95</v>
      </c>
      <c r="S59" s="10">
        <v>2</v>
      </c>
      <c r="T59" s="10">
        <v>5</v>
      </c>
      <c r="U59" s="10">
        <v>8</v>
      </c>
      <c r="V59" s="10">
        <v>4</v>
      </c>
      <c r="W59" s="10">
        <v>5</v>
      </c>
      <c r="X59" s="10">
        <v>7</v>
      </c>
      <c r="Z59" s="43">
        <v>1</v>
      </c>
      <c r="AA59" s="43">
        <v>1</v>
      </c>
      <c r="AB59" s="43">
        <v>1</v>
      </c>
      <c r="AC59" s="43">
        <v>1</v>
      </c>
      <c r="AD59" s="43">
        <v>1</v>
      </c>
      <c r="AE59" s="43">
        <v>1</v>
      </c>
    </row>
    <row r="60" spans="11:31" s="5" customFormat="1" ht="16.5" customHeight="1">
      <c r="K60" s="10">
        <v>56</v>
      </c>
      <c r="L60" s="19" t="s">
        <v>97</v>
      </c>
      <c r="M60" s="19" t="s">
        <v>92</v>
      </c>
      <c r="N60" s="19" t="s">
        <v>26</v>
      </c>
      <c r="O60" s="19" t="s">
        <v>27</v>
      </c>
      <c r="P60" s="19" t="s">
        <v>95</v>
      </c>
      <c r="Q60" s="19" t="s">
        <v>95</v>
      </c>
      <c r="S60" s="10">
        <v>2</v>
      </c>
      <c r="T60" s="10">
        <v>9</v>
      </c>
      <c r="U60" s="10">
        <v>3</v>
      </c>
      <c r="V60" s="10">
        <v>4</v>
      </c>
      <c r="W60" s="10">
        <v>7</v>
      </c>
      <c r="X60" s="10">
        <v>7</v>
      </c>
      <c r="Z60" s="43">
        <v>1</v>
      </c>
      <c r="AA60" s="43">
        <v>1</v>
      </c>
      <c r="AB60" s="43">
        <v>1</v>
      </c>
      <c r="AC60" s="43">
        <v>1</v>
      </c>
      <c r="AD60" s="43">
        <v>1</v>
      </c>
      <c r="AE60" s="43">
        <v>1</v>
      </c>
    </row>
    <row r="61" spans="11:31" s="5" customFormat="1">
      <c r="K61" s="10">
        <v>57</v>
      </c>
      <c r="L61" s="19" t="s">
        <v>94</v>
      </c>
      <c r="M61" s="19" t="s">
        <v>92</v>
      </c>
      <c r="N61" s="19" t="s">
        <v>26</v>
      </c>
      <c r="O61" s="19" t="s">
        <v>92</v>
      </c>
      <c r="P61" s="19" t="s">
        <v>95</v>
      </c>
      <c r="Q61" s="19" t="s">
        <v>92</v>
      </c>
      <c r="S61" s="10">
        <v>10</v>
      </c>
      <c r="T61" s="10">
        <v>9</v>
      </c>
      <c r="U61" s="10">
        <v>3</v>
      </c>
      <c r="V61" s="10">
        <v>9</v>
      </c>
      <c r="W61" s="10">
        <v>7</v>
      </c>
      <c r="X61" s="10">
        <v>9</v>
      </c>
      <c r="Z61" s="43">
        <v>1</v>
      </c>
      <c r="AA61" s="43">
        <v>1</v>
      </c>
      <c r="AB61" s="43">
        <v>1</v>
      </c>
      <c r="AC61" s="43">
        <v>1</v>
      </c>
      <c r="AD61" s="43">
        <v>1</v>
      </c>
      <c r="AE61" s="43">
        <v>1</v>
      </c>
    </row>
    <row r="62" spans="11:31" s="5" customFormat="1">
      <c r="K62" s="10">
        <v>58</v>
      </c>
      <c r="L62" s="19" t="s">
        <v>94</v>
      </c>
      <c r="M62" s="19" t="s">
        <v>97</v>
      </c>
      <c r="N62" s="19" t="s">
        <v>97</v>
      </c>
      <c r="O62" s="19" t="s">
        <v>92</v>
      </c>
      <c r="P62" s="19" t="s">
        <v>97</v>
      </c>
      <c r="Q62" s="19" t="s">
        <v>92</v>
      </c>
      <c r="S62" s="10">
        <v>10</v>
      </c>
      <c r="T62" s="10">
        <v>2</v>
      </c>
      <c r="U62" s="10">
        <v>2</v>
      </c>
      <c r="V62" s="10">
        <v>9</v>
      </c>
      <c r="W62" s="10">
        <v>2</v>
      </c>
      <c r="X62" s="10">
        <v>9</v>
      </c>
      <c r="Z62" s="43">
        <v>1</v>
      </c>
      <c r="AA62" s="43">
        <v>1</v>
      </c>
      <c r="AB62" s="43">
        <v>1</v>
      </c>
      <c r="AC62" s="43">
        <v>1</v>
      </c>
      <c r="AD62" s="43">
        <v>1</v>
      </c>
      <c r="AE62" s="43">
        <v>1</v>
      </c>
    </row>
    <row r="63" spans="11:31" s="5" customFormat="1" ht="16.5" customHeight="1">
      <c r="K63" s="10">
        <v>59</v>
      </c>
      <c r="L63" s="19" t="s">
        <v>96</v>
      </c>
      <c r="M63" s="19" t="s">
        <v>97</v>
      </c>
      <c r="N63" s="19" t="s">
        <v>22</v>
      </c>
      <c r="O63" s="19" t="s">
        <v>94</v>
      </c>
      <c r="P63" s="19" t="s">
        <v>97</v>
      </c>
      <c r="Q63" s="19" t="s">
        <v>22</v>
      </c>
      <c r="S63" s="10">
        <v>11</v>
      </c>
      <c r="T63" s="10">
        <v>2</v>
      </c>
      <c r="U63" s="10">
        <v>5</v>
      </c>
      <c r="V63" s="10">
        <v>10</v>
      </c>
      <c r="W63" s="10">
        <v>2</v>
      </c>
      <c r="X63" s="10">
        <v>5</v>
      </c>
      <c r="Z63" s="43">
        <v>1</v>
      </c>
      <c r="AA63" s="43">
        <v>1</v>
      </c>
      <c r="AB63" s="43">
        <v>1</v>
      </c>
      <c r="AC63" s="43">
        <v>1</v>
      </c>
      <c r="AD63" s="43">
        <v>1</v>
      </c>
      <c r="AE63" s="43">
        <v>1</v>
      </c>
    </row>
    <row r="64" spans="11:31" s="5" customFormat="1" ht="16.5" customHeight="1">
      <c r="K64" s="10">
        <v>60</v>
      </c>
      <c r="L64" s="19" t="s">
        <v>96</v>
      </c>
      <c r="M64" s="19" t="s">
        <v>93</v>
      </c>
      <c r="N64" s="19" t="s">
        <v>23</v>
      </c>
      <c r="O64" s="19" t="s">
        <v>94</v>
      </c>
      <c r="P64" s="19" t="s">
        <v>97</v>
      </c>
      <c r="Q64" s="19" t="s">
        <v>22</v>
      </c>
      <c r="S64" s="10">
        <v>11</v>
      </c>
      <c r="T64" s="10">
        <v>8</v>
      </c>
      <c r="U64" s="10">
        <v>6</v>
      </c>
      <c r="V64" s="10">
        <v>10</v>
      </c>
      <c r="W64" s="10">
        <v>2</v>
      </c>
      <c r="X64" s="10">
        <v>5</v>
      </c>
      <c r="Z64" s="43">
        <v>1</v>
      </c>
      <c r="AA64" s="43">
        <v>1</v>
      </c>
      <c r="AB64" s="43">
        <v>1</v>
      </c>
      <c r="AC64" s="43">
        <v>1</v>
      </c>
      <c r="AD64" s="43">
        <v>1</v>
      </c>
      <c r="AE64" s="43">
        <v>1</v>
      </c>
    </row>
    <row r="65" spans="11:31" s="5" customFormat="1" ht="16.5" customHeight="1">
      <c r="K65" s="10">
        <v>61</v>
      </c>
      <c r="L65" s="19" t="s">
        <v>95</v>
      </c>
      <c r="M65" s="19" t="s">
        <v>93</v>
      </c>
      <c r="N65" s="19" t="s">
        <v>23</v>
      </c>
      <c r="O65" s="19" t="s">
        <v>23</v>
      </c>
      <c r="P65" s="19" t="s">
        <v>93</v>
      </c>
      <c r="Q65" s="19" t="s">
        <v>92</v>
      </c>
      <c r="S65" s="10">
        <v>7</v>
      </c>
      <c r="T65" s="10">
        <v>8</v>
      </c>
      <c r="U65" s="10">
        <v>6</v>
      </c>
      <c r="V65" s="10">
        <v>6</v>
      </c>
      <c r="W65" s="10">
        <v>8</v>
      </c>
      <c r="X65" s="10">
        <v>9</v>
      </c>
      <c r="Z65" s="43">
        <v>1</v>
      </c>
      <c r="AA65" s="43">
        <v>1</v>
      </c>
      <c r="AB65" s="43">
        <v>1</v>
      </c>
      <c r="AC65" s="43">
        <v>1</v>
      </c>
      <c r="AD65" s="43">
        <v>1</v>
      </c>
      <c r="AE65" s="43">
        <v>1</v>
      </c>
    </row>
    <row r="66" spans="11:31" s="5" customFormat="1" ht="16.5" customHeight="1">
      <c r="K66" s="10">
        <v>62</v>
      </c>
      <c r="L66" s="19" t="s">
        <v>95</v>
      </c>
      <c r="M66" s="19" t="s">
        <v>26</v>
      </c>
      <c r="N66" s="19" t="s">
        <v>97</v>
      </c>
      <c r="O66" s="19" t="s">
        <v>23</v>
      </c>
      <c r="P66" s="19" t="s">
        <v>93</v>
      </c>
      <c r="Q66" s="19" t="s">
        <v>92</v>
      </c>
      <c r="S66" s="10">
        <v>7</v>
      </c>
      <c r="T66" s="10">
        <v>3</v>
      </c>
      <c r="U66" s="10">
        <v>2</v>
      </c>
      <c r="V66" s="10">
        <v>6</v>
      </c>
      <c r="W66" s="10">
        <v>8</v>
      </c>
      <c r="X66" s="10">
        <v>9</v>
      </c>
      <c r="Z66" s="43">
        <v>1</v>
      </c>
      <c r="AA66" s="43">
        <v>1</v>
      </c>
      <c r="AB66" s="43">
        <v>1</v>
      </c>
      <c r="AC66" s="43">
        <v>1</v>
      </c>
      <c r="AD66" s="43">
        <v>1</v>
      </c>
      <c r="AE66" s="43">
        <v>1</v>
      </c>
    </row>
    <row r="67" spans="11:31" s="5" customFormat="1" ht="16.5" customHeight="1">
      <c r="K67" s="10">
        <v>63</v>
      </c>
      <c r="L67" s="19" t="s">
        <v>94</v>
      </c>
      <c r="M67" s="19" t="s">
        <v>26</v>
      </c>
      <c r="N67" s="19" t="s">
        <v>97</v>
      </c>
      <c r="O67" s="19" t="s">
        <v>94</v>
      </c>
      <c r="P67" s="19" t="s">
        <v>26</v>
      </c>
      <c r="Q67" s="19" t="s">
        <v>96</v>
      </c>
      <c r="S67" s="10">
        <v>10</v>
      </c>
      <c r="T67" s="10">
        <v>3</v>
      </c>
      <c r="U67" s="10">
        <v>2</v>
      </c>
      <c r="V67" s="10">
        <v>10</v>
      </c>
      <c r="W67" s="10">
        <v>3</v>
      </c>
      <c r="X67" s="10">
        <v>11</v>
      </c>
      <c r="Z67" s="43">
        <v>1</v>
      </c>
      <c r="AA67" s="43">
        <v>1</v>
      </c>
      <c r="AB67" s="43">
        <v>1</v>
      </c>
      <c r="AC67" s="43">
        <v>1</v>
      </c>
      <c r="AD67" s="43">
        <v>1</v>
      </c>
      <c r="AE67" s="43">
        <v>1</v>
      </c>
    </row>
    <row r="68" spans="11:31" s="5" customFormat="1" ht="16.5" customHeight="1">
      <c r="K68" s="10">
        <v>64</v>
      </c>
      <c r="L68" s="19" t="s">
        <v>94</v>
      </c>
      <c r="M68" s="19" t="s">
        <v>92</v>
      </c>
      <c r="N68" s="19" t="s">
        <v>94</v>
      </c>
      <c r="O68" s="19" t="s">
        <v>94</v>
      </c>
      <c r="P68" s="19" t="s">
        <v>26</v>
      </c>
      <c r="Q68" s="19" t="s">
        <v>96</v>
      </c>
      <c r="S68" s="10">
        <v>10</v>
      </c>
      <c r="T68" s="10">
        <v>9</v>
      </c>
      <c r="U68" s="10">
        <v>10</v>
      </c>
      <c r="V68" s="10">
        <v>10</v>
      </c>
      <c r="W68" s="10">
        <v>3</v>
      </c>
      <c r="X68" s="10">
        <v>11</v>
      </c>
      <c r="Z68" s="43">
        <v>1</v>
      </c>
      <c r="AA68" s="43">
        <v>1</v>
      </c>
      <c r="AB68" s="43">
        <v>1</v>
      </c>
      <c r="AC68" s="43">
        <v>1</v>
      </c>
      <c r="AD68" s="43">
        <v>1</v>
      </c>
      <c r="AE68" s="43">
        <v>1</v>
      </c>
    </row>
    <row r="69" spans="11:31" s="5" customFormat="1" ht="16.5" customHeight="1">
      <c r="K69" s="10">
        <v>65</v>
      </c>
      <c r="L69" s="19" t="s">
        <v>23</v>
      </c>
      <c r="M69" s="19" t="s">
        <v>92</v>
      </c>
      <c r="N69" s="19" t="s">
        <v>94</v>
      </c>
      <c r="O69" s="19" t="s">
        <v>96</v>
      </c>
      <c r="P69" s="19" t="s">
        <v>23</v>
      </c>
      <c r="Q69" s="19" t="s">
        <v>27</v>
      </c>
      <c r="S69" s="10">
        <v>6</v>
      </c>
      <c r="T69" s="10">
        <v>9</v>
      </c>
      <c r="U69" s="10">
        <v>10</v>
      </c>
      <c r="V69" s="10">
        <v>11</v>
      </c>
      <c r="W69" s="10">
        <v>6</v>
      </c>
      <c r="X69" s="10">
        <v>4</v>
      </c>
      <c r="Z69" s="43">
        <v>1</v>
      </c>
      <c r="AA69" s="43">
        <v>1</v>
      </c>
      <c r="AB69" s="43">
        <v>1</v>
      </c>
      <c r="AC69" s="43">
        <v>1</v>
      </c>
      <c r="AD69" s="43">
        <v>1</v>
      </c>
      <c r="AE69" s="43">
        <v>1</v>
      </c>
    </row>
    <row r="70" spans="11:31" s="5" customFormat="1" ht="16.5" customHeight="1">
      <c r="K70" s="10">
        <v>66</v>
      </c>
      <c r="L70" s="19" t="s">
        <v>23</v>
      </c>
      <c r="M70" s="19" t="s">
        <v>96</v>
      </c>
      <c r="N70" s="19" t="s">
        <v>96</v>
      </c>
      <c r="O70" s="19" t="s">
        <v>96</v>
      </c>
      <c r="P70" s="19" t="s">
        <v>23</v>
      </c>
      <c r="Q70" s="19" t="s">
        <v>27</v>
      </c>
      <c r="S70" s="10">
        <v>6</v>
      </c>
      <c r="T70" s="10">
        <v>11</v>
      </c>
      <c r="U70" s="10">
        <v>11</v>
      </c>
      <c r="V70" s="10">
        <v>11</v>
      </c>
      <c r="W70" s="10">
        <v>6</v>
      </c>
      <c r="X70" s="10">
        <v>4</v>
      </c>
      <c r="Z70" s="43">
        <v>1</v>
      </c>
      <c r="AA70" s="43">
        <v>1</v>
      </c>
      <c r="AB70" s="43">
        <v>1</v>
      </c>
      <c r="AC70" s="43">
        <v>1</v>
      </c>
      <c r="AD70" s="43">
        <v>1</v>
      </c>
      <c r="AE70" s="43">
        <v>1</v>
      </c>
    </row>
    <row r="71" spans="11:31" s="5" customFormat="1" ht="16.5" customHeight="1">
      <c r="K71" s="10">
        <v>67</v>
      </c>
      <c r="L71" s="19" t="s">
        <v>94</v>
      </c>
      <c r="M71" s="19" t="s">
        <v>96</v>
      </c>
      <c r="N71" s="19" t="s">
        <v>96</v>
      </c>
      <c r="O71" s="19" t="s">
        <v>22</v>
      </c>
      <c r="P71" s="19" t="s">
        <v>95</v>
      </c>
      <c r="Q71" s="19" t="s">
        <v>97</v>
      </c>
      <c r="S71" s="10">
        <v>10</v>
      </c>
      <c r="T71" s="10">
        <v>11</v>
      </c>
      <c r="U71" s="10">
        <v>11</v>
      </c>
      <c r="V71" s="10">
        <v>5</v>
      </c>
      <c r="W71" s="10">
        <v>7</v>
      </c>
      <c r="X71" s="10">
        <v>2</v>
      </c>
      <c r="Z71" s="43">
        <v>1</v>
      </c>
      <c r="AA71" s="43">
        <v>1</v>
      </c>
      <c r="AB71" s="43">
        <v>1</v>
      </c>
      <c r="AC71" s="43">
        <v>1</v>
      </c>
      <c r="AD71" s="43">
        <v>1</v>
      </c>
      <c r="AE71" s="43">
        <v>1</v>
      </c>
    </row>
    <row r="72" spans="11:31" s="5" customFormat="1" ht="16.5" customHeight="1">
      <c r="K72" s="10">
        <v>68</v>
      </c>
      <c r="L72" s="19" t="s">
        <v>94</v>
      </c>
      <c r="M72" s="19" t="s">
        <v>92</v>
      </c>
      <c r="N72" s="19" t="s">
        <v>95</v>
      </c>
      <c r="O72" s="19" t="s">
        <v>22</v>
      </c>
      <c r="P72" s="19" t="s">
        <v>95</v>
      </c>
      <c r="Q72" s="19" t="s">
        <v>95</v>
      </c>
      <c r="S72" s="10">
        <v>10</v>
      </c>
      <c r="T72" s="10">
        <v>9</v>
      </c>
      <c r="U72" s="10">
        <v>7</v>
      </c>
      <c r="V72" s="10">
        <v>5</v>
      </c>
      <c r="W72" s="10">
        <v>7</v>
      </c>
      <c r="X72" s="10">
        <v>7</v>
      </c>
      <c r="Z72" s="43">
        <v>1</v>
      </c>
      <c r="AA72" s="43">
        <v>1</v>
      </c>
      <c r="AB72" s="43">
        <v>1</v>
      </c>
      <c r="AC72" s="43">
        <v>1</v>
      </c>
      <c r="AD72" s="43">
        <v>1</v>
      </c>
      <c r="AE72" s="43">
        <v>1</v>
      </c>
    </row>
    <row r="73" spans="11:31" s="5" customFormat="1" ht="16.5" customHeight="1">
      <c r="K73" s="10">
        <v>69</v>
      </c>
      <c r="L73" s="19" t="s">
        <v>96</v>
      </c>
      <c r="M73" s="19" t="s">
        <v>92</v>
      </c>
      <c r="N73" s="19" t="s">
        <v>95</v>
      </c>
      <c r="O73" s="19" t="s">
        <v>97</v>
      </c>
      <c r="P73" s="19" t="s">
        <v>92</v>
      </c>
      <c r="Q73" s="19" t="s">
        <v>95</v>
      </c>
      <c r="S73" s="10">
        <v>11</v>
      </c>
      <c r="T73" s="10">
        <v>9</v>
      </c>
      <c r="U73" s="10">
        <v>7</v>
      </c>
      <c r="V73" s="10">
        <v>2</v>
      </c>
      <c r="W73" s="10">
        <v>9</v>
      </c>
      <c r="X73" s="10">
        <v>7</v>
      </c>
      <c r="Z73" s="43">
        <v>1</v>
      </c>
      <c r="AA73" s="43">
        <v>1</v>
      </c>
      <c r="AB73" s="43">
        <v>1</v>
      </c>
      <c r="AC73" s="43">
        <v>1</v>
      </c>
      <c r="AD73" s="43">
        <v>1</v>
      </c>
      <c r="AE73" s="43">
        <v>1</v>
      </c>
    </row>
    <row r="74" spans="11:31" s="5" customFormat="1" ht="16.5" customHeight="1">
      <c r="K74" s="10">
        <v>70</v>
      </c>
      <c r="L74" s="19" t="s">
        <v>96</v>
      </c>
      <c r="M74" s="19" t="s">
        <v>95</v>
      </c>
      <c r="N74" s="19" t="s">
        <v>23</v>
      </c>
      <c r="O74" s="19" t="s">
        <v>97</v>
      </c>
      <c r="P74" s="19" t="s">
        <v>92</v>
      </c>
      <c r="Q74" s="19" t="s">
        <v>93</v>
      </c>
      <c r="S74" s="10">
        <v>11</v>
      </c>
      <c r="T74" s="10">
        <v>7</v>
      </c>
      <c r="U74" s="10">
        <v>6</v>
      </c>
      <c r="V74" s="10">
        <v>2</v>
      </c>
      <c r="W74" s="10">
        <v>9</v>
      </c>
      <c r="X74" s="10">
        <v>8</v>
      </c>
      <c r="Z74" s="43">
        <v>1</v>
      </c>
      <c r="AA74" s="43">
        <v>1</v>
      </c>
      <c r="AB74" s="43">
        <v>1</v>
      </c>
      <c r="AC74" s="43">
        <v>1</v>
      </c>
      <c r="AD74" s="43">
        <v>1</v>
      </c>
      <c r="AE74" s="43">
        <v>1</v>
      </c>
    </row>
    <row r="75" spans="11:31" s="5" customFormat="1" ht="16.5" customHeight="1">
      <c r="K75" s="10">
        <v>71</v>
      </c>
      <c r="L75" s="19" t="s">
        <v>22</v>
      </c>
      <c r="M75" s="19" t="s">
        <v>95</v>
      </c>
      <c r="N75" s="19" t="s">
        <v>23</v>
      </c>
      <c r="O75" s="19" t="s">
        <v>93</v>
      </c>
      <c r="P75" s="19" t="s">
        <v>96</v>
      </c>
      <c r="Q75" s="19" t="s">
        <v>93</v>
      </c>
      <c r="S75" s="10">
        <v>5</v>
      </c>
      <c r="T75" s="10">
        <v>7</v>
      </c>
      <c r="U75" s="10">
        <v>6</v>
      </c>
      <c r="V75" s="10">
        <v>8</v>
      </c>
      <c r="W75" s="10">
        <v>11</v>
      </c>
      <c r="X75" s="10">
        <v>8</v>
      </c>
      <c r="Z75" s="43">
        <v>1</v>
      </c>
      <c r="AA75" s="43">
        <v>1</v>
      </c>
      <c r="AB75" s="43">
        <v>1</v>
      </c>
      <c r="AC75" s="43">
        <v>1</v>
      </c>
      <c r="AD75" s="43">
        <v>1</v>
      </c>
      <c r="AE75" s="43">
        <v>1</v>
      </c>
    </row>
    <row r="76" spans="11:31" s="5" customFormat="1" ht="16.5" customHeight="1">
      <c r="K76" s="10">
        <v>72</v>
      </c>
      <c r="L76" s="19" t="s">
        <v>22</v>
      </c>
      <c r="M76" s="19" t="s">
        <v>93</v>
      </c>
      <c r="N76" s="19" t="s">
        <v>23</v>
      </c>
      <c r="O76" s="19" t="s">
        <v>93</v>
      </c>
      <c r="P76" s="19" t="s">
        <v>96</v>
      </c>
      <c r="Q76" s="19" t="s">
        <v>26</v>
      </c>
      <c r="S76" s="10">
        <v>5</v>
      </c>
      <c r="T76" s="10">
        <v>8</v>
      </c>
      <c r="U76" s="10">
        <v>6</v>
      </c>
      <c r="V76" s="10">
        <v>8</v>
      </c>
      <c r="W76" s="10">
        <v>11</v>
      </c>
      <c r="X76" s="10">
        <v>3</v>
      </c>
      <c r="Z76" s="43">
        <v>1</v>
      </c>
      <c r="AA76" s="43">
        <v>1</v>
      </c>
      <c r="AB76" s="43">
        <v>1</v>
      </c>
      <c r="AC76" s="43">
        <v>1</v>
      </c>
      <c r="AD76" s="43">
        <v>1</v>
      </c>
      <c r="AE76" s="43">
        <v>1</v>
      </c>
    </row>
    <row r="77" spans="11:31" s="5" customFormat="1" ht="16.5" customHeight="1">
      <c r="K77" s="10">
        <v>73</v>
      </c>
      <c r="L77" s="19" t="s">
        <v>97</v>
      </c>
      <c r="M77" s="19" t="s">
        <v>93</v>
      </c>
      <c r="N77" s="19" t="s">
        <v>23</v>
      </c>
      <c r="O77" s="19" t="s">
        <v>26</v>
      </c>
      <c r="P77" s="19" t="s">
        <v>27</v>
      </c>
      <c r="Q77" s="19" t="s">
        <v>26</v>
      </c>
      <c r="S77" s="10">
        <v>2</v>
      </c>
      <c r="T77" s="10">
        <v>8</v>
      </c>
      <c r="U77" s="10">
        <v>6</v>
      </c>
      <c r="V77" s="10">
        <v>3</v>
      </c>
      <c r="W77" s="10">
        <v>4</v>
      </c>
      <c r="X77" s="10">
        <v>3</v>
      </c>
      <c r="Z77" s="43">
        <v>1</v>
      </c>
      <c r="AA77" s="43">
        <v>1</v>
      </c>
      <c r="AB77" s="43">
        <v>1</v>
      </c>
      <c r="AC77" s="43">
        <v>1</v>
      </c>
      <c r="AD77" s="43">
        <v>1</v>
      </c>
      <c r="AE77" s="43">
        <v>1</v>
      </c>
    </row>
    <row r="78" spans="11:31" s="5" customFormat="1" ht="16.5" customHeight="1">
      <c r="K78" s="10">
        <v>74</v>
      </c>
      <c r="L78" s="19" t="s">
        <v>93</v>
      </c>
      <c r="M78" s="19" t="s">
        <v>94</v>
      </c>
      <c r="N78" s="19" t="s">
        <v>94</v>
      </c>
      <c r="O78" s="19" t="s">
        <v>26</v>
      </c>
      <c r="P78" s="19" t="s">
        <v>27</v>
      </c>
      <c r="Q78" s="19" t="s">
        <v>92</v>
      </c>
      <c r="S78" s="10">
        <v>8</v>
      </c>
      <c r="T78" s="10">
        <v>10</v>
      </c>
      <c r="U78" s="10">
        <v>10</v>
      </c>
      <c r="V78" s="10">
        <v>3</v>
      </c>
      <c r="W78" s="10">
        <v>4</v>
      </c>
      <c r="X78" s="10">
        <v>9</v>
      </c>
      <c r="Z78" s="43">
        <v>1</v>
      </c>
      <c r="AA78" s="43">
        <v>1</v>
      </c>
      <c r="AB78" s="43">
        <v>1</v>
      </c>
      <c r="AC78" s="43">
        <v>1</v>
      </c>
      <c r="AD78" s="43">
        <v>1</v>
      </c>
      <c r="AE78" s="43">
        <v>1</v>
      </c>
    </row>
    <row r="79" spans="11:31" s="5" customFormat="1" ht="16.5" customHeight="1">
      <c r="K79" s="10">
        <v>75</v>
      </c>
      <c r="L79" s="19" t="s">
        <v>93</v>
      </c>
      <c r="M79" s="19" t="s">
        <v>94</v>
      </c>
      <c r="N79" s="19" t="s">
        <v>94</v>
      </c>
      <c r="O79" s="19" t="s">
        <v>95</v>
      </c>
      <c r="P79" s="19" t="s">
        <v>94</v>
      </c>
      <c r="Q79" s="19" t="s">
        <v>92</v>
      </c>
      <c r="S79" s="10">
        <v>8</v>
      </c>
      <c r="T79" s="10">
        <v>10</v>
      </c>
      <c r="U79" s="10">
        <v>10</v>
      </c>
      <c r="V79" s="10">
        <v>7</v>
      </c>
      <c r="W79" s="10">
        <v>10</v>
      </c>
      <c r="X79" s="10">
        <v>9</v>
      </c>
      <c r="Z79" s="43">
        <v>1</v>
      </c>
      <c r="AA79" s="43">
        <v>1</v>
      </c>
      <c r="AB79" s="43">
        <v>1</v>
      </c>
      <c r="AC79" s="43">
        <v>1</v>
      </c>
      <c r="AD79" s="43">
        <v>1</v>
      </c>
      <c r="AE79" s="43">
        <v>1</v>
      </c>
    </row>
    <row r="80" spans="11:31" s="5" customFormat="1">
      <c r="K80" s="10">
        <v>76</v>
      </c>
      <c r="L80" s="19" t="s">
        <v>95</v>
      </c>
      <c r="M80" s="19" t="s">
        <v>92</v>
      </c>
      <c r="N80" s="19" t="s">
        <v>96</v>
      </c>
      <c r="O80" s="19" t="s">
        <v>95</v>
      </c>
      <c r="P80" s="19" t="s">
        <v>94</v>
      </c>
      <c r="Q80" s="19" t="s">
        <v>96</v>
      </c>
      <c r="S80" s="10">
        <v>7</v>
      </c>
      <c r="T80" s="10">
        <v>9</v>
      </c>
      <c r="U80" s="10">
        <v>11</v>
      </c>
      <c r="V80" s="10">
        <v>7</v>
      </c>
      <c r="W80" s="10">
        <v>10</v>
      </c>
      <c r="X80" s="10">
        <v>11</v>
      </c>
      <c r="Z80" s="43">
        <v>1</v>
      </c>
      <c r="AA80" s="43">
        <v>1</v>
      </c>
      <c r="AB80" s="43">
        <v>1</v>
      </c>
      <c r="AC80" s="43">
        <v>1</v>
      </c>
      <c r="AD80" s="43">
        <v>1</v>
      </c>
      <c r="AE80" s="43">
        <v>1</v>
      </c>
    </row>
    <row r="81" spans="11:31" s="5" customFormat="1">
      <c r="K81" s="10">
        <v>77</v>
      </c>
      <c r="L81" s="19" t="s">
        <v>95</v>
      </c>
      <c r="M81" s="19" t="s">
        <v>92</v>
      </c>
      <c r="N81" s="19" t="s">
        <v>96</v>
      </c>
      <c r="O81" s="19" t="s">
        <v>97</v>
      </c>
      <c r="P81" s="19" t="s">
        <v>92</v>
      </c>
      <c r="Q81" s="19" t="s">
        <v>96</v>
      </c>
      <c r="S81" s="10">
        <v>7</v>
      </c>
      <c r="T81" s="10">
        <v>9</v>
      </c>
      <c r="U81" s="10">
        <v>11</v>
      </c>
      <c r="V81" s="10">
        <v>2</v>
      </c>
      <c r="W81" s="10">
        <v>9</v>
      </c>
      <c r="X81" s="10">
        <v>11</v>
      </c>
      <c r="Z81" s="43">
        <v>1</v>
      </c>
      <c r="AA81" s="43">
        <v>1</v>
      </c>
      <c r="AB81" s="43">
        <v>1</v>
      </c>
      <c r="AC81" s="43">
        <v>1</v>
      </c>
      <c r="AD81" s="43">
        <v>1</v>
      </c>
      <c r="AE81" s="43">
        <v>1</v>
      </c>
    </row>
    <row r="82" spans="11:31" s="5" customFormat="1">
      <c r="K82" s="10">
        <v>78</v>
      </c>
      <c r="L82" s="19" t="s">
        <v>93</v>
      </c>
      <c r="M82" s="19" t="s">
        <v>94</v>
      </c>
      <c r="N82" s="19" t="s">
        <v>22</v>
      </c>
      <c r="O82" s="19" t="s">
        <v>92</v>
      </c>
      <c r="P82" s="19" t="s">
        <v>92</v>
      </c>
      <c r="Q82" s="19" t="s">
        <v>27</v>
      </c>
      <c r="S82" s="10">
        <v>8</v>
      </c>
      <c r="T82" s="10">
        <v>10</v>
      </c>
      <c r="U82" s="10">
        <v>5</v>
      </c>
      <c r="V82" s="10">
        <v>9</v>
      </c>
      <c r="W82" s="10">
        <v>9</v>
      </c>
      <c r="X82" s="10">
        <v>4</v>
      </c>
      <c r="Z82" s="43">
        <v>1</v>
      </c>
      <c r="AA82" s="43">
        <v>1</v>
      </c>
      <c r="AB82" s="43">
        <v>1</v>
      </c>
      <c r="AC82" s="43">
        <v>1</v>
      </c>
      <c r="AD82" s="43">
        <v>1</v>
      </c>
      <c r="AE82" s="43">
        <v>1</v>
      </c>
    </row>
    <row r="83" spans="11:31" s="5" customFormat="1">
      <c r="K83" s="10">
        <v>79</v>
      </c>
      <c r="L83" s="19" t="s">
        <v>93</v>
      </c>
      <c r="M83" s="19" t="s">
        <v>94</v>
      </c>
      <c r="N83" s="19" t="s">
        <v>22</v>
      </c>
      <c r="O83" s="19" t="s">
        <v>92</v>
      </c>
      <c r="P83" s="19" t="s">
        <v>96</v>
      </c>
      <c r="Q83" s="19" t="s">
        <v>27</v>
      </c>
      <c r="S83" s="10">
        <v>8</v>
      </c>
      <c r="T83" s="10">
        <v>10</v>
      </c>
      <c r="U83" s="10">
        <v>5</v>
      </c>
      <c r="V83" s="10">
        <v>9</v>
      </c>
      <c r="W83" s="10">
        <v>11</v>
      </c>
      <c r="X83" s="10">
        <v>4</v>
      </c>
      <c r="Z83" s="43">
        <v>1</v>
      </c>
      <c r="AA83" s="43">
        <v>1</v>
      </c>
      <c r="AB83" s="43">
        <v>1</v>
      </c>
      <c r="AC83" s="43">
        <v>1</v>
      </c>
      <c r="AD83" s="43">
        <v>1</v>
      </c>
      <c r="AE83" s="43">
        <v>1</v>
      </c>
    </row>
    <row r="84" spans="11:31" s="5" customFormat="1">
      <c r="K84" s="10">
        <v>80</v>
      </c>
      <c r="L84" s="19" t="s">
        <v>26</v>
      </c>
      <c r="M84" s="19" t="s">
        <v>95</v>
      </c>
      <c r="N84" s="19" t="s">
        <v>97</v>
      </c>
      <c r="O84" s="19" t="s">
        <v>97</v>
      </c>
      <c r="P84" s="19" t="s">
        <v>96</v>
      </c>
      <c r="Q84" s="19" t="s">
        <v>92</v>
      </c>
      <c r="S84" s="10">
        <v>3</v>
      </c>
      <c r="T84" s="10">
        <v>7</v>
      </c>
      <c r="U84" s="10">
        <v>2</v>
      </c>
      <c r="V84" s="10">
        <v>2</v>
      </c>
      <c r="W84" s="10">
        <v>11</v>
      </c>
      <c r="X84" s="10">
        <v>9</v>
      </c>
      <c r="Z84" s="43">
        <v>1</v>
      </c>
      <c r="AA84" s="43">
        <v>1</v>
      </c>
      <c r="AB84" s="43">
        <v>1</v>
      </c>
      <c r="AC84" s="43">
        <v>1</v>
      </c>
      <c r="AD84" s="43">
        <v>1</v>
      </c>
      <c r="AE84" s="43">
        <v>1</v>
      </c>
    </row>
    <row r="85" spans="11:31" s="5" customFormat="1">
      <c r="K85" s="10">
        <v>81</v>
      </c>
      <c r="L85" s="19" t="s">
        <v>26</v>
      </c>
      <c r="M85" s="19" t="s">
        <v>95</v>
      </c>
      <c r="N85" s="19" t="s">
        <v>27</v>
      </c>
      <c r="O85" s="19" t="s">
        <v>97</v>
      </c>
      <c r="P85" s="19" t="s">
        <v>27</v>
      </c>
      <c r="Q85" s="19" t="s">
        <v>92</v>
      </c>
      <c r="S85" s="10">
        <v>3</v>
      </c>
      <c r="T85" s="10">
        <v>7</v>
      </c>
      <c r="U85" s="10">
        <v>4</v>
      </c>
      <c r="V85" s="10">
        <v>2</v>
      </c>
      <c r="W85" s="10">
        <v>4</v>
      </c>
      <c r="X85" s="10">
        <v>9</v>
      </c>
      <c r="Z85" s="43">
        <v>1</v>
      </c>
      <c r="AA85" s="43">
        <v>1</v>
      </c>
      <c r="AB85" s="43">
        <v>1</v>
      </c>
      <c r="AC85" s="43">
        <v>1</v>
      </c>
      <c r="AD85" s="43">
        <v>1</v>
      </c>
      <c r="AE85" s="43">
        <v>1</v>
      </c>
    </row>
    <row r="86" spans="11:31" s="5" customFormat="1">
      <c r="K86" s="10">
        <v>82</v>
      </c>
      <c r="L86" s="19" t="s">
        <v>22</v>
      </c>
      <c r="M86" s="19" t="s">
        <v>97</v>
      </c>
      <c r="N86" s="19" t="s">
        <v>92</v>
      </c>
      <c r="O86" s="19" t="s">
        <v>94</v>
      </c>
      <c r="P86" s="19" t="s">
        <v>27</v>
      </c>
      <c r="Q86" s="19" t="s">
        <v>23</v>
      </c>
      <c r="S86" s="10">
        <v>5</v>
      </c>
      <c r="T86" s="10">
        <v>2</v>
      </c>
      <c r="U86" s="10">
        <v>9</v>
      </c>
      <c r="V86" s="10">
        <v>10</v>
      </c>
      <c r="W86" s="10">
        <v>4</v>
      </c>
      <c r="X86" s="10">
        <v>6</v>
      </c>
      <c r="Z86" s="43">
        <v>1</v>
      </c>
      <c r="AA86" s="43">
        <v>1</v>
      </c>
      <c r="AB86" s="43">
        <v>1</v>
      </c>
      <c r="AC86" s="43">
        <v>1</v>
      </c>
      <c r="AD86" s="43">
        <v>1</v>
      </c>
      <c r="AE86" s="43">
        <v>1</v>
      </c>
    </row>
    <row r="87" spans="11:31" s="5" customFormat="1">
      <c r="K87" s="10">
        <v>83</v>
      </c>
      <c r="L87" s="19" t="s">
        <v>22</v>
      </c>
      <c r="M87" s="19" t="s">
        <v>97</v>
      </c>
      <c r="N87" s="19" t="s">
        <v>92</v>
      </c>
      <c r="O87" s="19" t="s">
        <v>94</v>
      </c>
      <c r="P87" s="19" t="s">
        <v>93</v>
      </c>
      <c r="Q87" s="19" t="s">
        <v>23</v>
      </c>
      <c r="S87" s="10">
        <v>5</v>
      </c>
      <c r="T87" s="10">
        <v>2</v>
      </c>
      <c r="U87" s="10">
        <v>9</v>
      </c>
      <c r="V87" s="10">
        <v>10</v>
      </c>
      <c r="W87" s="10">
        <v>8</v>
      </c>
      <c r="X87" s="10">
        <v>6</v>
      </c>
      <c r="Z87" s="43">
        <v>1</v>
      </c>
      <c r="AA87" s="43">
        <v>1</v>
      </c>
      <c r="AB87" s="43">
        <v>1</v>
      </c>
      <c r="AC87" s="43">
        <v>1</v>
      </c>
      <c r="AD87" s="43">
        <v>1</v>
      </c>
      <c r="AE87" s="43">
        <v>1</v>
      </c>
    </row>
    <row r="88" spans="11:31" s="5" customFormat="1">
      <c r="K88" s="10">
        <v>84</v>
      </c>
      <c r="L88" s="19" t="s">
        <v>95</v>
      </c>
      <c r="M88" s="19" t="s">
        <v>93</v>
      </c>
      <c r="N88" s="19" t="s">
        <v>94</v>
      </c>
      <c r="O88" s="19" t="s">
        <v>96</v>
      </c>
      <c r="P88" s="19" t="s">
        <v>93</v>
      </c>
      <c r="Q88" s="19" t="s">
        <v>94</v>
      </c>
      <c r="S88" s="10">
        <v>7</v>
      </c>
      <c r="T88" s="10">
        <v>8</v>
      </c>
      <c r="U88" s="10">
        <v>10</v>
      </c>
      <c r="V88" s="10">
        <v>11</v>
      </c>
      <c r="W88" s="10">
        <v>8</v>
      </c>
      <c r="X88" s="10">
        <v>10</v>
      </c>
      <c r="Z88" s="43">
        <v>1</v>
      </c>
      <c r="AA88" s="43">
        <v>1</v>
      </c>
      <c r="AB88" s="43">
        <v>1</v>
      </c>
      <c r="AC88" s="43">
        <v>1</v>
      </c>
      <c r="AD88" s="43">
        <v>1</v>
      </c>
      <c r="AE88" s="43">
        <v>1</v>
      </c>
    </row>
    <row r="89" spans="11:31" s="5" customFormat="1">
      <c r="K89" s="10">
        <v>85</v>
      </c>
      <c r="L89" s="19" t="s">
        <v>95</v>
      </c>
      <c r="M89" s="19" t="s">
        <v>93</v>
      </c>
      <c r="N89" s="19" t="s">
        <v>94</v>
      </c>
      <c r="O89" s="19" t="s">
        <v>96</v>
      </c>
      <c r="P89" s="19" t="s">
        <v>97</v>
      </c>
      <c r="Q89" s="19" t="s">
        <v>94</v>
      </c>
      <c r="S89" s="10">
        <v>7</v>
      </c>
      <c r="T89" s="10">
        <v>8</v>
      </c>
      <c r="U89" s="10">
        <v>10</v>
      </c>
      <c r="V89" s="10">
        <v>11</v>
      </c>
      <c r="W89" s="10">
        <v>2</v>
      </c>
      <c r="X89" s="10">
        <v>10</v>
      </c>
      <c r="Z89" s="43">
        <v>1</v>
      </c>
      <c r="AA89" s="43">
        <v>1</v>
      </c>
      <c r="AB89" s="43">
        <v>1</v>
      </c>
      <c r="AC89" s="43">
        <v>1</v>
      </c>
      <c r="AD89" s="43">
        <v>1</v>
      </c>
      <c r="AE89" s="43">
        <v>1</v>
      </c>
    </row>
    <row r="90" spans="11:31" s="5" customFormat="1">
      <c r="K90" s="10">
        <v>86</v>
      </c>
      <c r="L90" s="19" t="s">
        <v>23</v>
      </c>
      <c r="M90" s="19" t="s">
        <v>26</v>
      </c>
      <c r="N90" s="19" t="s">
        <v>95</v>
      </c>
      <c r="O90" s="19" t="s">
        <v>95</v>
      </c>
      <c r="P90" s="19" t="s">
        <v>97</v>
      </c>
      <c r="Q90" s="19" t="s">
        <v>96</v>
      </c>
      <c r="S90" s="10">
        <v>6</v>
      </c>
      <c r="T90" s="10">
        <v>3</v>
      </c>
      <c r="U90" s="10">
        <v>7</v>
      </c>
      <c r="V90" s="10">
        <v>7</v>
      </c>
      <c r="W90" s="10">
        <v>2</v>
      </c>
      <c r="X90" s="10">
        <v>11</v>
      </c>
      <c r="Z90" s="43">
        <v>1</v>
      </c>
      <c r="AA90" s="43">
        <v>1</v>
      </c>
      <c r="AB90" s="43">
        <v>1</v>
      </c>
      <c r="AC90" s="43">
        <v>1</v>
      </c>
      <c r="AD90" s="43">
        <v>1</v>
      </c>
      <c r="AE90" s="43">
        <v>1</v>
      </c>
    </row>
    <row r="91" spans="11:31" s="5" customFormat="1">
      <c r="K91" s="10">
        <v>87</v>
      </c>
      <c r="L91" s="19" t="s">
        <v>23</v>
      </c>
      <c r="M91" s="19" t="s">
        <v>26</v>
      </c>
      <c r="N91" s="19" t="s">
        <v>95</v>
      </c>
      <c r="O91" s="19" t="s">
        <v>95</v>
      </c>
      <c r="P91" s="19" t="s">
        <v>94</v>
      </c>
      <c r="Q91" s="19" t="s">
        <v>96</v>
      </c>
      <c r="S91" s="10">
        <v>6</v>
      </c>
      <c r="T91" s="10">
        <v>3</v>
      </c>
      <c r="U91" s="10">
        <v>7</v>
      </c>
      <c r="V91" s="10">
        <v>7</v>
      </c>
      <c r="W91" s="10">
        <v>10</v>
      </c>
      <c r="X91" s="10">
        <v>11</v>
      </c>
      <c r="Z91" s="43">
        <v>1</v>
      </c>
      <c r="AA91" s="43">
        <v>1</v>
      </c>
      <c r="AB91" s="43">
        <v>1</v>
      </c>
      <c r="AC91" s="43">
        <v>1</v>
      </c>
      <c r="AD91" s="43">
        <v>1</v>
      </c>
      <c r="AE91" s="43">
        <v>1</v>
      </c>
    </row>
    <row r="92" spans="11:31" s="5" customFormat="1">
      <c r="K92" s="10">
        <v>88</v>
      </c>
      <c r="L92" s="19" t="s">
        <v>94</v>
      </c>
      <c r="M92" s="19" t="s">
        <v>92</v>
      </c>
      <c r="N92" s="19" t="s">
        <v>27</v>
      </c>
      <c r="O92" s="19" t="s">
        <v>93</v>
      </c>
      <c r="P92" s="19" t="s">
        <v>94</v>
      </c>
      <c r="Q92" s="19" t="s">
        <v>22</v>
      </c>
      <c r="S92" s="10">
        <v>10</v>
      </c>
      <c r="T92" s="10">
        <v>9</v>
      </c>
      <c r="U92" s="10">
        <v>4</v>
      </c>
      <c r="V92" s="10">
        <v>8</v>
      </c>
      <c r="W92" s="10">
        <v>10</v>
      </c>
      <c r="X92" s="10">
        <v>5</v>
      </c>
      <c r="Z92" s="43">
        <v>1</v>
      </c>
      <c r="AA92" s="43">
        <v>1</v>
      </c>
      <c r="AB92" s="43">
        <v>1</v>
      </c>
      <c r="AC92" s="43">
        <v>1</v>
      </c>
      <c r="AD92" s="43">
        <v>1</v>
      </c>
      <c r="AE92" s="43">
        <v>1</v>
      </c>
    </row>
    <row r="93" spans="11:31" s="5" customFormat="1">
      <c r="K93" s="10">
        <v>89</v>
      </c>
      <c r="L93" s="19" t="s">
        <v>94</v>
      </c>
      <c r="M93" s="19" t="s">
        <v>92</v>
      </c>
      <c r="N93" s="19" t="s">
        <v>27</v>
      </c>
      <c r="O93" s="19" t="s">
        <v>93</v>
      </c>
      <c r="P93" s="19" t="s">
        <v>96</v>
      </c>
      <c r="Q93" s="19" t="s">
        <v>22</v>
      </c>
      <c r="S93" s="10">
        <v>10</v>
      </c>
      <c r="T93" s="10">
        <v>9</v>
      </c>
      <c r="U93" s="10">
        <v>4</v>
      </c>
      <c r="V93" s="10">
        <v>8</v>
      </c>
      <c r="W93" s="10">
        <v>11</v>
      </c>
      <c r="X93" s="10">
        <v>5</v>
      </c>
      <c r="Z93" s="43">
        <v>1</v>
      </c>
      <c r="AA93" s="43">
        <v>1</v>
      </c>
      <c r="AB93" s="43">
        <v>1</v>
      </c>
      <c r="AC93" s="43">
        <v>1</v>
      </c>
      <c r="AD93" s="43">
        <v>1</v>
      </c>
      <c r="AE93" s="43">
        <v>1</v>
      </c>
    </row>
    <row r="94" spans="11:31" s="5" customFormat="1">
      <c r="K94" s="10">
        <v>90</v>
      </c>
      <c r="L94" s="19" t="s">
        <v>96</v>
      </c>
      <c r="M94" s="19" t="s">
        <v>27</v>
      </c>
      <c r="N94" s="19" t="s">
        <v>23</v>
      </c>
      <c r="O94" s="19" t="s">
        <v>26</v>
      </c>
      <c r="P94" s="19" t="s">
        <v>96</v>
      </c>
      <c r="Q94" s="19" t="s">
        <v>95</v>
      </c>
      <c r="S94" s="10">
        <v>11</v>
      </c>
      <c r="T94" s="10">
        <v>4</v>
      </c>
      <c r="U94" s="10">
        <v>6</v>
      </c>
      <c r="V94" s="10">
        <v>3</v>
      </c>
      <c r="W94" s="10">
        <v>11</v>
      </c>
      <c r="X94" s="10">
        <v>7</v>
      </c>
      <c r="Z94" s="43">
        <v>1</v>
      </c>
      <c r="AA94" s="43">
        <v>1</v>
      </c>
      <c r="AB94" s="43">
        <v>1</v>
      </c>
      <c r="AC94" s="43">
        <v>1</v>
      </c>
      <c r="AD94" s="43">
        <v>1</v>
      </c>
      <c r="AE94" s="43">
        <v>1</v>
      </c>
    </row>
    <row r="95" spans="11:31" s="5" customFormat="1">
      <c r="K95" s="10">
        <v>91</v>
      </c>
      <c r="L95" s="19" t="s">
        <v>96</v>
      </c>
      <c r="M95" s="19" t="s">
        <v>24</v>
      </c>
      <c r="N95" s="19" t="s">
        <v>23</v>
      </c>
      <c r="O95" s="19" t="s">
        <v>26</v>
      </c>
      <c r="P95" s="19" t="s">
        <v>24</v>
      </c>
      <c r="Q95" s="19" t="s">
        <v>95</v>
      </c>
      <c r="S95" s="10">
        <v>11</v>
      </c>
      <c r="T95" s="10">
        <v>1</v>
      </c>
      <c r="U95" s="10">
        <v>6</v>
      </c>
      <c r="V95" s="10">
        <v>3</v>
      </c>
      <c r="W95" s="10">
        <v>1</v>
      </c>
      <c r="X95" s="10">
        <v>7</v>
      </c>
      <c r="Z95" s="43">
        <v>1</v>
      </c>
      <c r="AA95" s="43">
        <v>1</v>
      </c>
      <c r="AB95" s="43">
        <v>1</v>
      </c>
      <c r="AC95" s="43">
        <v>1</v>
      </c>
      <c r="AD95" s="43">
        <v>1</v>
      </c>
      <c r="AE95" s="43">
        <v>1</v>
      </c>
    </row>
    <row r="96" spans="11:31" s="5" customFormat="1">
      <c r="K96" s="10">
        <v>92</v>
      </c>
      <c r="L96" s="19" t="s">
        <v>22</v>
      </c>
      <c r="M96" s="19" t="s">
        <v>93</v>
      </c>
      <c r="N96" s="19" t="s">
        <v>94</v>
      </c>
      <c r="O96" s="19" t="s">
        <v>92</v>
      </c>
      <c r="P96" s="19" t="s">
        <v>97</v>
      </c>
      <c r="Q96" s="19" t="s">
        <v>93</v>
      </c>
      <c r="S96" s="10">
        <v>5</v>
      </c>
      <c r="T96" s="10">
        <v>8</v>
      </c>
      <c r="U96" s="10">
        <v>10</v>
      </c>
      <c r="V96" s="10">
        <v>9</v>
      </c>
      <c r="W96" s="10">
        <v>2</v>
      </c>
      <c r="X96" s="10">
        <v>8</v>
      </c>
      <c r="Z96" s="43">
        <v>1</v>
      </c>
      <c r="AA96" s="43">
        <v>1</v>
      </c>
      <c r="AB96" s="43">
        <v>1</v>
      </c>
      <c r="AC96" s="43">
        <v>1</v>
      </c>
      <c r="AD96" s="43">
        <v>1</v>
      </c>
      <c r="AE96" s="43">
        <v>1</v>
      </c>
    </row>
    <row r="97" spans="11:31" s="5" customFormat="1">
      <c r="K97" s="10">
        <v>93</v>
      </c>
      <c r="L97" s="19" t="s">
        <v>22</v>
      </c>
      <c r="M97" s="19" t="s">
        <v>93</v>
      </c>
      <c r="N97" s="19" t="s">
        <v>94</v>
      </c>
      <c r="O97" s="19" t="s">
        <v>92</v>
      </c>
      <c r="P97" s="19" t="s">
        <v>97</v>
      </c>
      <c r="Q97" s="19" t="s">
        <v>93</v>
      </c>
      <c r="S97" s="10">
        <v>5</v>
      </c>
      <c r="T97" s="10">
        <v>8</v>
      </c>
      <c r="U97" s="10">
        <v>10</v>
      </c>
      <c r="V97" s="10">
        <v>9</v>
      </c>
      <c r="W97" s="10">
        <v>2</v>
      </c>
      <c r="X97" s="10">
        <v>8</v>
      </c>
      <c r="Z97" s="43">
        <v>1</v>
      </c>
      <c r="AA97" s="43">
        <v>1</v>
      </c>
      <c r="AB97" s="43">
        <v>1</v>
      </c>
      <c r="AC97" s="43">
        <v>1</v>
      </c>
      <c r="AD97" s="43">
        <v>1</v>
      </c>
      <c r="AE97" s="43">
        <v>1</v>
      </c>
    </row>
    <row r="98" spans="11:31" s="5" customFormat="1">
      <c r="K98" s="10">
        <v>94</v>
      </c>
      <c r="L98" s="19" t="s">
        <v>93</v>
      </c>
      <c r="M98" s="19" t="s">
        <v>97</v>
      </c>
      <c r="N98" s="19" t="s">
        <v>96</v>
      </c>
      <c r="O98" s="19" t="s">
        <v>94</v>
      </c>
      <c r="P98" s="19" t="s">
        <v>93</v>
      </c>
      <c r="Q98" s="19" t="s">
        <v>26</v>
      </c>
      <c r="S98" s="10">
        <v>8</v>
      </c>
      <c r="T98" s="10">
        <v>2</v>
      </c>
      <c r="U98" s="10">
        <v>11</v>
      </c>
      <c r="V98" s="10">
        <v>10</v>
      </c>
      <c r="W98" s="10">
        <v>8</v>
      </c>
      <c r="X98" s="10">
        <v>3</v>
      </c>
      <c r="Z98" s="43">
        <v>1</v>
      </c>
      <c r="AA98" s="43">
        <v>1</v>
      </c>
      <c r="AB98" s="43">
        <v>1</v>
      </c>
      <c r="AC98" s="43">
        <v>1</v>
      </c>
      <c r="AD98" s="43">
        <v>1</v>
      </c>
      <c r="AE98" s="43">
        <v>1</v>
      </c>
    </row>
    <row r="99" spans="11:31" s="5" customFormat="1">
      <c r="K99" s="10">
        <v>95</v>
      </c>
      <c r="L99" s="19" t="s">
        <v>93</v>
      </c>
      <c r="M99" s="19" t="s">
        <v>97</v>
      </c>
      <c r="N99" s="19" t="s">
        <v>96</v>
      </c>
      <c r="O99" s="19" t="s">
        <v>94</v>
      </c>
      <c r="P99" s="19" t="s">
        <v>93</v>
      </c>
      <c r="Q99" s="19" t="s">
        <v>26</v>
      </c>
      <c r="S99" s="10">
        <v>8</v>
      </c>
      <c r="T99" s="10">
        <v>2</v>
      </c>
      <c r="U99" s="10">
        <v>11</v>
      </c>
      <c r="V99" s="10">
        <v>10</v>
      </c>
      <c r="W99" s="10">
        <v>8</v>
      </c>
      <c r="X99" s="10">
        <v>3</v>
      </c>
      <c r="Z99" s="43">
        <v>1</v>
      </c>
      <c r="AA99" s="43">
        <v>1</v>
      </c>
      <c r="AB99" s="43">
        <v>1</v>
      </c>
      <c r="AC99" s="43">
        <v>1</v>
      </c>
      <c r="AD99" s="43">
        <v>1</v>
      </c>
      <c r="AE99" s="43">
        <v>1</v>
      </c>
    </row>
    <row r="100" spans="11:31" s="5" customFormat="1">
      <c r="K100" s="10">
        <v>96</v>
      </c>
      <c r="L100" s="19" t="s">
        <v>94</v>
      </c>
      <c r="M100" s="19" t="s">
        <v>93</v>
      </c>
      <c r="N100" s="19" t="s">
        <v>22</v>
      </c>
      <c r="O100" s="19" t="s">
        <v>92</v>
      </c>
      <c r="P100" s="19" t="s">
        <v>26</v>
      </c>
      <c r="Q100" s="19" t="s">
        <v>93</v>
      </c>
      <c r="S100" s="10">
        <v>10</v>
      </c>
      <c r="T100" s="10">
        <v>8</v>
      </c>
      <c r="U100" s="10">
        <v>5</v>
      </c>
      <c r="V100" s="10">
        <v>9</v>
      </c>
      <c r="W100" s="10">
        <v>3</v>
      </c>
      <c r="X100" s="10">
        <v>8</v>
      </c>
      <c r="Z100" s="43">
        <v>1</v>
      </c>
      <c r="AA100" s="43">
        <v>1</v>
      </c>
      <c r="AB100" s="43">
        <v>1</v>
      </c>
      <c r="AC100" s="43">
        <v>1</v>
      </c>
      <c r="AD100" s="43">
        <v>1</v>
      </c>
      <c r="AE100" s="43">
        <v>1</v>
      </c>
    </row>
    <row r="101" spans="11:31" s="5" customFormat="1">
      <c r="K101" s="10">
        <v>97</v>
      </c>
      <c r="L101" s="19" t="s">
        <v>94</v>
      </c>
      <c r="M101" s="19" t="s">
        <v>93</v>
      </c>
      <c r="N101" s="19" t="s">
        <v>22</v>
      </c>
      <c r="O101" s="19" t="s">
        <v>92</v>
      </c>
      <c r="P101" s="19" t="s">
        <v>26</v>
      </c>
      <c r="Q101" s="19" t="s">
        <v>93</v>
      </c>
      <c r="S101" s="10">
        <v>10</v>
      </c>
      <c r="T101" s="10">
        <v>8</v>
      </c>
      <c r="U101" s="10">
        <v>5</v>
      </c>
      <c r="V101" s="10">
        <v>9</v>
      </c>
      <c r="W101" s="10">
        <v>3</v>
      </c>
      <c r="X101" s="10">
        <v>8</v>
      </c>
      <c r="Z101" s="43">
        <v>1</v>
      </c>
      <c r="AA101" s="43">
        <v>1</v>
      </c>
      <c r="AB101" s="43">
        <v>1</v>
      </c>
      <c r="AC101" s="43">
        <v>1</v>
      </c>
      <c r="AD101" s="43">
        <v>1</v>
      </c>
      <c r="AE101" s="43">
        <v>1</v>
      </c>
    </row>
    <row r="102" spans="11:31" s="5" customFormat="1">
      <c r="K102" s="10">
        <v>98</v>
      </c>
      <c r="L102" s="19" t="s">
        <v>93</v>
      </c>
      <c r="M102" s="19" t="s">
        <v>26</v>
      </c>
      <c r="N102" s="19" t="s">
        <v>23</v>
      </c>
      <c r="O102" s="19" t="s">
        <v>22</v>
      </c>
      <c r="P102" s="19" t="s">
        <v>23</v>
      </c>
      <c r="Q102" s="19" t="s">
        <v>95</v>
      </c>
      <c r="S102" s="10">
        <v>8</v>
      </c>
      <c r="T102" s="10">
        <v>3</v>
      </c>
      <c r="U102" s="10">
        <v>6</v>
      </c>
      <c r="V102" s="10">
        <v>5</v>
      </c>
      <c r="W102" s="10">
        <v>6</v>
      </c>
      <c r="X102" s="10">
        <v>7</v>
      </c>
      <c r="Z102" s="43">
        <v>1</v>
      </c>
      <c r="AA102" s="43">
        <v>1</v>
      </c>
      <c r="AB102" s="43">
        <v>1</v>
      </c>
      <c r="AC102" s="43">
        <v>1</v>
      </c>
      <c r="AD102" s="43">
        <v>1</v>
      </c>
      <c r="AE102" s="43">
        <v>1</v>
      </c>
    </row>
    <row r="103" spans="11:31" s="5" customFormat="1">
      <c r="K103" s="10">
        <v>99</v>
      </c>
      <c r="L103" s="19" t="s">
        <v>93</v>
      </c>
      <c r="M103" s="19" t="s">
        <v>26</v>
      </c>
      <c r="N103" s="19" t="s">
        <v>23</v>
      </c>
      <c r="O103" s="19" t="s">
        <v>22</v>
      </c>
      <c r="P103" s="19" t="s">
        <v>23</v>
      </c>
      <c r="Q103" s="19" t="s">
        <v>95</v>
      </c>
      <c r="S103" s="10">
        <v>8</v>
      </c>
      <c r="T103" s="10">
        <v>3</v>
      </c>
      <c r="U103" s="10">
        <v>6</v>
      </c>
      <c r="V103" s="10">
        <v>5</v>
      </c>
      <c r="W103" s="10">
        <v>6</v>
      </c>
      <c r="X103" s="10">
        <v>7</v>
      </c>
      <c r="Z103" s="43">
        <v>1</v>
      </c>
      <c r="AA103" s="43">
        <v>1</v>
      </c>
      <c r="AB103" s="43">
        <v>1</v>
      </c>
      <c r="AC103" s="43">
        <v>1</v>
      </c>
      <c r="AD103" s="43">
        <v>1</v>
      </c>
      <c r="AE103" s="43">
        <v>1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{A2F9A575-6E93-4217-A500-40ACA007F41D}</x14:id>
        </ext>
      </extLst>
    </cfRule>
  </conditionalFormatting>
  <conditionalFormatting sqref="L1:Q3 L198:Q1048576">
    <cfRule type="cellIs" dxfId="249" priority="15" operator="equal">
      <formula>$A$10</formula>
    </cfRule>
    <cfRule type="cellIs" dxfId="248" priority="16" operator="equal">
      <formula>$A$9</formula>
    </cfRule>
    <cfRule type="cellIs" dxfId="247" priority="17" operator="equal">
      <formula>$A$8</formula>
    </cfRule>
    <cfRule type="cellIs" dxfId="246" priority="18" operator="equal">
      <formula>$A$7</formula>
    </cfRule>
    <cfRule type="cellIs" dxfId="245" priority="19" operator="equal">
      <formula>$A$6</formula>
    </cfRule>
    <cfRule type="cellIs" dxfId="244" priority="20" operator="equal">
      <formula>$A$5</formula>
    </cfRule>
    <cfRule type="cellIs" dxfId="243" priority="21" operator="equal">
      <formula>$A$4</formula>
    </cfRule>
  </conditionalFormatting>
  <conditionalFormatting sqref="L4:Q197">
    <cfRule type="cellIs" dxfId="242" priority="8" operator="equal">
      <formula>$A$10</formula>
    </cfRule>
    <cfRule type="cellIs" dxfId="241" priority="9" operator="equal">
      <formula>$A$9</formula>
    </cfRule>
    <cfRule type="cellIs" dxfId="240" priority="10" operator="equal">
      <formula>$A$8</formula>
    </cfRule>
    <cfRule type="cellIs" dxfId="239" priority="11" operator="equal">
      <formula>$A$7</formula>
    </cfRule>
    <cfRule type="cellIs" dxfId="238" priority="12" operator="equal">
      <formula>$A$6</formula>
    </cfRule>
    <cfRule type="cellIs" dxfId="237" priority="13" operator="equal">
      <formula>$A$5</formula>
    </cfRule>
    <cfRule type="cellIs" dxfId="236" priority="14" operator="equal">
      <formula>$A$4</formula>
    </cfRule>
  </conditionalFormatting>
  <conditionalFormatting sqref="AD1">
    <cfRule type="cellIs" dxfId="235" priority="1" operator="equal">
      <formula>$A$10</formula>
    </cfRule>
    <cfRule type="cellIs" dxfId="234" priority="2" operator="equal">
      <formula>$A$9</formula>
    </cfRule>
    <cfRule type="cellIs" dxfId="233" priority="3" operator="equal">
      <formula>$A$8</formula>
    </cfRule>
    <cfRule type="cellIs" dxfId="232" priority="4" operator="equal">
      <formula>$A$7</formula>
    </cfRule>
    <cfRule type="cellIs" dxfId="231" priority="5" operator="equal">
      <formula>$A$6</formula>
    </cfRule>
    <cfRule type="cellIs" dxfId="230" priority="6" operator="equal">
      <formula>$A$5</formula>
    </cfRule>
    <cfRule type="cellIs" dxfId="229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F9A575-6E93-4217-A500-40ACA007F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6">
    <tabColor theme="3" tint="0.59999389629810485"/>
  </sheetPr>
  <dimension ref="A1:BB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4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24</v>
      </c>
      <c r="AI1" s="5">
        <f t="shared" ref="AI1:AM1" si="0">SUM(AI7:AI10)</f>
        <v>24</v>
      </c>
      <c r="AJ1" s="5">
        <f t="shared" si="0"/>
        <v>30</v>
      </c>
      <c r="AK1" s="5">
        <f t="shared" si="0"/>
        <v>24</v>
      </c>
      <c r="AL1" s="5">
        <f t="shared" si="0"/>
        <v>30</v>
      </c>
      <c r="AM1" s="5">
        <f t="shared" si="0"/>
        <v>28</v>
      </c>
      <c r="AN1" s="5"/>
      <c r="AO1" s="5"/>
      <c r="AP1" s="5"/>
      <c r="AQ1" s="5"/>
      <c r="AR1" s="5"/>
      <c r="AS1" s="5"/>
    </row>
    <row r="2" spans="1:54" ht="15.9" customHeight="1">
      <c r="J2" s="17"/>
      <c r="K2" s="5" t="s">
        <v>5</v>
      </c>
      <c r="S2" s="5" t="s">
        <v>6</v>
      </c>
      <c r="Z2" s="5" t="s">
        <v>79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4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44" t="s">
        <v>22</v>
      </c>
      <c r="M4" s="44" t="s">
        <v>94</v>
      </c>
      <c r="N4" s="19" t="s">
        <v>96</v>
      </c>
      <c r="O4" s="44" t="s">
        <v>94</v>
      </c>
      <c r="P4" s="19" t="s">
        <v>23</v>
      </c>
      <c r="Q4" s="44" t="s">
        <v>93</v>
      </c>
      <c r="S4" s="43" cm="1">
        <f t="array" ref="S4:X304">_xlfn.LET(_xlpm.x, L4:Q304, IF(_xlpm.x="", "", _xlfn.XLOOKUP(_xlpm.x, A4:A15, I4:I15)))</f>
        <v>5</v>
      </c>
      <c r="T4" s="43">
        <v>10</v>
      </c>
      <c r="U4" s="43">
        <v>11</v>
      </c>
      <c r="V4" s="43">
        <v>10</v>
      </c>
      <c r="W4" s="43">
        <v>6</v>
      </c>
      <c r="X4" s="43">
        <v>8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0</v>
      </c>
      <c r="AC4" s="43" cm="1">
        <f t="array" aca="1" ref="AC4" ca="1">_xlfn.LET(_xlpm.seq, OFFSET(O4,,,5), _xlpm.cnt, SUM((_xlpm.seq="C2")+(_xlpm.seq="WW")), IF(_xlpm.cnt&gt;0,0,1) )</f>
        <v>0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2</v>
      </c>
      <c r="AR4" s="5">
        <v>6</v>
      </c>
      <c r="AS4" s="5">
        <v>2</v>
      </c>
      <c r="AT4" s="5">
        <v>8</v>
      </c>
      <c r="AU4" s="5">
        <v>8</v>
      </c>
      <c r="AV4" s="5">
        <v>6</v>
      </c>
      <c r="AW4" s="5">
        <v>12</v>
      </c>
      <c r="AX4" s="5">
        <v>10</v>
      </c>
      <c r="AY4" s="5">
        <v>8</v>
      </c>
      <c r="AZ4" s="5">
        <v>18</v>
      </c>
      <c r="BA4" s="5">
        <v>20</v>
      </c>
    </row>
    <row r="5" spans="1:54" ht="15.9" customHeight="1">
      <c r="A5" s="10" t="s">
        <v>24</v>
      </c>
      <c r="B5" s="9" t="s">
        <v>25</v>
      </c>
      <c r="C5" s="59">
        <f t="shared" si="1"/>
        <v>0</v>
      </c>
      <c r="D5" s="59">
        <f t="shared" si="1"/>
        <v>2</v>
      </c>
      <c r="E5" s="59">
        <f t="shared" si="1"/>
        <v>2</v>
      </c>
      <c r="F5" s="59">
        <f t="shared" si="1"/>
        <v>0</v>
      </c>
      <c r="G5" s="59">
        <f t="shared" si="1"/>
        <v>0</v>
      </c>
      <c r="H5" s="59">
        <f t="shared" si="1"/>
        <v>2</v>
      </c>
      <c r="I5" s="9">
        <v>1</v>
      </c>
      <c r="J5" s="138"/>
      <c r="K5" s="10">
        <v>1</v>
      </c>
      <c r="L5" s="19" t="s">
        <v>22</v>
      </c>
      <c r="M5" s="19" t="s">
        <v>94</v>
      </c>
      <c r="N5" s="19" t="s">
        <v>96</v>
      </c>
      <c r="O5" s="19" t="s">
        <v>94</v>
      </c>
      <c r="P5" s="19" t="s">
        <v>23</v>
      </c>
      <c r="Q5" s="19" t="s">
        <v>93</v>
      </c>
      <c r="S5" s="10">
        <v>5</v>
      </c>
      <c r="T5" s="10">
        <v>10</v>
      </c>
      <c r="U5" s="10">
        <v>11</v>
      </c>
      <c r="V5" s="10">
        <v>10</v>
      </c>
      <c r="W5" s="10">
        <v>6</v>
      </c>
      <c r="X5" s="10">
        <v>8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0</v>
      </c>
      <c r="AC5" s="43" cm="1">
        <f t="array" aca="1" ref="AC5" ca="1">_xlfn.LET(_xlpm.seq, OFFSET(O5,,,5), _xlpm.cnt, SUM((_xlpm.seq="C2")+(_xlpm.seq="WW")), IF(_xlpm.cnt&gt;0,0,1) )</f>
        <v>0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/>
      <c r="AO5" s="5" t="str">
        <v>R2</v>
      </c>
      <c r="AP5" s="5">
        <v>0</v>
      </c>
      <c r="AQ5" s="5">
        <v>2</v>
      </c>
      <c r="AR5" s="5">
        <v>6</v>
      </c>
      <c r="AS5" s="5">
        <v>8</v>
      </c>
      <c r="AT5" s="5">
        <v>2</v>
      </c>
      <c r="AU5" s="5">
        <v>4</v>
      </c>
      <c r="AV5" s="5">
        <v>10</v>
      </c>
      <c r="AW5" s="5">
        <v>10</v>
      </c>
      <c r="AX5" s="5">
        <v>12</v>
      </c>
      <c r="AY5" s="5">
        <v>18</v>
      </c>
      <c r="AZ5" s="5">
        <v>12</v>
      </c>
      <c r="BA5" s="5">
        <v>16</v>
      </c>
    </row>
    <row r="6" spans="1:54" ht="15.9" customHeight="1">
      <c r="A6" s="10" t="s">
        <v>38</v>
      </c>
      <c r="B6" s="9" t="s">
        <v>39</v>
      </c>
      <c r="C6" s="59">
        <f t="shared" si="1"/>
        <v>6</v>
      </c>
      <c r="D6" s="59">
        <f t="shared" si="1"/>
        <v>6</v>
      </c>
      <c r="E6" s="59">
        <f t="shared" si="1"/>
        <v>6</v>
      </c>
      <c r="F6" s="59">
        <f t="shared" si="1"/>
        <v>6</v>
      </c>
      <c r="G6" s="59">
        <f t="shared" si="1"/>
        <v>6</v>
      </c>
      <c r="H6" s="59">
        <f t="shared" si="1"/>
        <v>6</v>
      </c>
      <c r="I6" s="9">
        <v>2</v>
      </c>
      <c r="J6" s="138"/>
      <c r="K6" s="10">
        <v>2</v>
      </c>
      <c r="L6" s="19" t="s">
        <v>23</v>
      </c>
      <c r="M6" s="19" t="s">
        <v>24</v>
      </c>
      <c r="N6" s="19" t="s">
        <v>30</v>
      </c>
      <c r="O6" s="19" t="s">
        <v>96</v>
      </c>
      <c r="P6" s="19" t="s">
        <v>96</v>
      </c>
      <c r="Q6" s="19" t="s">
        <v>96</v>
      </c>
      <c r="S6" s="10">
        <v>6</v>
      </c>
      <c r="T6" s="10">
        <v>1</v>
      </c>
      <c r="U6" s="10">
        <v>7</v>
      </c>
      <c r="V6" s="10">
        <v>11</v>
      </c>
      <c r="W6" s="10">
        <v>11</v>
      </c>
      <c r="X6" s="10">
        <v>11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0</v>
      </c>
      <c r="AD6" s="43" cm="1">
        <f t="array" aca="1" ref="AD6" ca="1">_xlfn.LET(_xlpm.seq, OFFSET(P6,,,5), _xlpm.cnt, SUM((_xlpm.seq="C2")+(_xlpm.seq="WW")), IF(_xlpm.cnt&gt;0,0,1) )</f>
        <v>0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6</v>
      </c>
      <c r="AI6" s="5">
        <v>6</v>
      </c>
      <c r="AJ6" s="5">
        <v>6</v>
      </c>
      <c r="AK6" s="5">
        <v>6</v>
      </c>
      <c r="AL6" s="5">
        <v>6</v>
      </c>
      <c r="AM6" s="5">
        <v>6</v>
      </c>
      <c r="AN6" s="5"/>
      <c r="AO6" s="5" t="str">
        <v>R3</v>
      </c>
      <c r="AP6" s="5">
        <v>0</v>
      </c>
      <c r="AQ6" s="5">
        <v>2</v>
      </c>
      <c r="AR6" s="5">
        <v>6</v>
      </c>
      <c r="AS6" s="5">
        <v>4</v>
      </c>
      <c r="AT6" s="5">
        <v>6</v>
      </c>
      <c r="AU6" s="5">
        <v>6</v>
      </c>
      <c r="AV6" s="5">
        <v>14</v>
      </c>
      <c r="AW6" s="5">
        <v>10</v>
      </c>
      <c r="AX6" s="5">
        <v>14</v>
      </c>
      <c r="AY6" s="5">
        <v>8</v>
      </c>
      <c r="AZ6" s="5">
        <v>16</v>
      </c>
      <c r="BA6" s="5">
        <v>14</v>
      </c>
    </row>
    <row r="7" spans="1:54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8</v>
      </c>
      <c r="E7" s="59">
        <f t="shared" si="1"/>
        <v>4</v>
      </c>
      <c r="F7" s="59">
        <f t="shared" si="1"/>
        <v>4</v>
      </c>
      <c r="G7" s="59">
        <f t="shared" si="1"/>
        <v>4</v>
      </c>
      <c r="H7" s="59">
        <f t="shared" si="1"/>
        <v>6</v>
      </c>
      <c r="I7" s="9">
        <v>3</v>
      </c>
      <c r="J7" s="138"/>
      <c r="K7" s="10">
        <v>3</v>
      </c>
      <c r="L7" s="19" t="s">
        <v>23</v>
      </c>
      <c r="M7" s="44" t="s">
        <v>96</v>
      </c>
      <c r="N7" s="19" t="s">
        <v>30</v>
      </c>
      <c r="O7" s="19" t="s">
        <v>96</v>
      </c>
      <c r="P7" s="19" t="s">
        <v>96</v>
      </c>
      <c r="Q7" s="19" t="s">
        <v>96</v>
      </c>
      <c r="S7" s="10">
        <v>6</v>
      </c>
      <c r="T7" s="10">
        <v>11</v>
      </c>
      <c r="U7" s="10">
        <v>7</v>
      </c>
      <c r="V7" s="10">
        <v>11</v>
      </c>
      <c r="W7" s="10">
        <v>11</v>
      </c>
      <c r="X7" s="10">
        <v>11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0</v>
      </c>
      <c r="AD7" s="43" cm="1">
        <f t="array" aca="1" ref="AD7" ca="1">_xlfn.LET(_xlpm.seq, OFFSET(P7,,,5), _xlpm.cnt, SUM((_xlpm.seq="C2")+(_xlpm.seq="WW")), IF(_xlpm.cnt&gt;0,0,1) )</f>
        <v>0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2</v>
      </c>
      <c r="AI7" s="5">
        <v>8</v>
      </c>
      <c r="AJ7" s="5">
        <v>4</v>
      </c>
      <c r="AK7" s="5">
        <v>4</v>
      </c>
      <c r="AL7" s="5">
        <v>4</v>
      </c>
      <c r="AM7" s="5">
        <v>6</v>
      </c>
      <c r="AN7" s="5"/>
      <c r="AO7" s="5" t="str">
        <v>R4</v>
      </c>
      <c r="AP7" s="5">
        <v>0</v>
      </c>
      <c r="AQ7" s="5">
        <v>2</v>
      </c>
      <c r="AR7" s="5">
        <v>6</v>
      </c>
      <c r="AS7" s="5">
        <v>4</v>
      </c>
      <c r="AT7" s="5">
        <v>6</v>
      </c>
      <c r="AU7" s="5">
        <v>8</v>
      </c>
      <c r="AV7" s="5">
        <v>6</v>
      </c>
      <c r="AW7" s="5">
        <v>6</v>
      </c>
      <c r="AX7" s="5">
        <v>10</v>
      </c>
      <c r="AY7" s="5">
        <v>20</v>
      </c>
      <c r="AZ7" s="5">
        <v>14</v>
      </c>
      <c r="BA7" s="5">
        <v>18</v>
      </c>
    </row>
    <row r="8" spans="1:54" ht="15.9" customHeight="1">
      <c r="A8" s="10" t="s">
        <v>27</v>
      </c>
      <c r="B8" s="9" t="s">
        <v>27</v>
      </c>
      <c r="C8" s="59">
        <f t="shared" si="1"/>
        <v>8</v>
      </c>
      <c r="D8" s="59">
        <f t="shared" si="1"/>
        <v>2</v>
      </c>
      <c r="E8" s="59">
        <f t="shared" si="1"/>
        <v>6</v>
      </c>
      <c r="F8" s="59">
        <f t="shared" si="1"/>
        <v>6</v>
      </c>
      <c r="G8" s="59">
        <f t="shared" si="1"/>
        <v>6</v>
      </c>
      <c r="H8" s="59">
        <f t="shared" si="1"/>
        <v>6</v>
      </c>
      <c r="I8" s="9">
        <v>4</v>
      </c>
      <c r="J8" s="138"/>
      <c r="K8" s="10">
        <v>4</v>
      </c>
      <c r="L8" s="19" t="s">
        <v>96</v>
      </c>
      <c r="M8" s="19" t="s">
        <v>96</v>
      </c>
      <c r="N8" s="19" t="s">
        <v>97</v>
      </c>
      <c r="O8" s="19" t="s">
        <v>97</v>
      </c>
      <c r="P8" s="19" t="s">
        <v>23</v>
      </c>
      <c r="Q8" s="19" t="s">
        <v>95</v>
      </c>
      <c r="S8" s="10">
        <v>11</v>
      </c>
      <c r="T8" s="10">
        <v>11</v>
      </c>
      <c r="U8" s="10">
        <v>2</v>
      </c>
      <c r="V8" s="10">
        <v>2</v>
      </c>
      <c r="W8" s="10">
        <v>6</v>
      </c>
      <c r="X8" s="10">
        <v>7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0</v>
      </c>
      <c r="AD8" s="43" cm="1">
        <f t="array" aca="1" ref="AD8" ca="1">_xlfn.LET(_xlpm.seq, OFFSET(P8,,,5), _xlpm.cnt, SUM((_xlpm.seq="C2")+(_xlpm.seq="WW")), IF(_xlpm.cnt&gt;0,0,1) )</f>
        <v>0</v>
      </c>
      <c r="AE8" s="43" cm="1">
        <f t="array" aca="1" ref="AE8" ca="1">_xlfn.LET(_xlpm.seq, OFFSET(Q8,,,5), _xlpm.cnt, SUM((_xlpm.seq="C2")+(_xlpm.seq="WW")), IF(_xlpm.cnt&gt;0,0,1) )</f>
        <v>0</v>
      </c>
      <c r="AG8" s="5" t="s">
        <v>27</v>
      </c>
      <c r="AH8" s="5">
        <v>8</v>
      </c>
      <c r="AI8" s="5">
        <v>2</v>
      </c>
      <c r="AJ8" s="5">
        <v>6</v>
      </c>
      <c r="AK8" s="5">
        <v>6</v>
      </c>
      <c r="AL8" s="5">
        <v>6</v>
      </c>
      <c r="AM8" s="5">
        <v>6</v>
      </c>
      <c r="AN8" s="5"/>
      <c r="AO8" s="5" t="str">
        <v>R5</v>
      </c>
      <c r="AP8" s="5">
        <v>0</v>
      </c>
      <c r="AQ8" s="5">
        <v>2</v>
      </c>
      <c r="AR8" s="5">
        <v>6</v>
      </c>
      <c r="AS8" s="5">
        <v>4</v>
      </c>
      <c r="AT8" s="5">
        <v>6</v>
      </c>
      <c r="AU8" s="5">
        <v>6</v>
      </c>
      <c r="AV8" s="5">
        <v>14</v>
      </c>
      <c r="AW8" s="5">
        <v>6</v>
      </c>
      <c r="AX8" s="5">
        <v>10</v>
      </c>
      <c r="AY8" s="5">
        <v>10</v>
      </c>
      <c r="AZ8" s="5">
        <v>14</v>
      </c>
      <c r="BA8" s="5">
        <v>22</v>
      </c>
    </row>
    <row r="9" spans="1:54" ht="15.9" customHeight="1">
      <c r="A9" s="10" t="s">
        <v>22</v>
      </c>
      <c r="B9" s="9" t="s">
        <v>22</v>
      </c>
      <c r="C9" s="59">
        <f t="shared" si="1"/>
        <v>8</v>
      </c>
      <c r="D9" s="59">
        <f t="shared" si="1"/>
        <v>4</v>
      </c>
      <c r="E9" s="59">
        <f t="shared" si="1"/>
        <v>6</v>
      </c>
      <c r="F9" s="59">
        <f t="shared" si="1"/>
        <v>9</v>
      </c>
      <c r="G9" s="59">
        <f t="shared" si="1"/>
        <v>6</v>
      </c>
      <c r="H9" s="59">
        <f t="shared" si="1"/>
        <v>8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97</v>
      </c>
      <c r="O9" s="19" t="s">
        <v>97</v>
      </c>
      <c r="P9" s="19" t="s">
        <v>23</v>
      </c>
      <c r="Q9" s="19" t="s">
        <v>95</v>
      </c>
      <c r="S9" s="10">
        <v>11</v>
      </c>
      <c r="T9" s="10">
        <v>9</v>
      </c>
      <c r="U9" s="10">
        <v>2</v>
      </c>
      <c r="V9" s="10">
        <v>2</v>
      </c>
      <c r="W9" s="10">
        <v>6</v>
      </c>
      <c r="X9" s="10">
        <v>7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0</v>
      </c>
      <c r="AD9" s="43" cm="1">
        <f t="array" aca="1" ref="AD9" ca="1">_xlfn.LET(_xlpm.seq, OFFSET(P9,,,5), _xlpm.cnt, SUM((_xlpm.seq="C2")+(_xlpm.seq="WW")), IF(_xlpm.cnt&gt;0,0,1) )</f>
        <v>0</v>
      </c>
      <c r="AE9" s="43" cm="1">
        <f t="array" aca="1" ref="AE9" ca="1">_xlfn.LET(_xlpm.seq, OFFSET(Q9,,,5), _xlpm.cnt, SUM((_xlpm.seq="C2")+(_xlpm.seq="WW")), IF(_xlpm.cnt&gt;0,0,1) )</f>
        <v>0</v>
      </c>
      <c r="AG9" s="5" t="s">
        <v>22</v>
      </c>
      <c r="AH9" s="5">
        <v>8</v>
      </c>
      <c r="AI9" s="5">
        <v>4</v>
      </c>
      <c r="AJ9" s="5">
        <v>6</v>
      </c>
      <c r="AK9" s="5">
        <v>8</v>
      </c>
      <c r="AL9" s="5">
        <v>6</v>
      </c>
      <c r="AM9" s="5">
        <v>8</v>
      </c>
      <c r="AN9" s="5"/>
      <c r="AO9" s="5" t="str">
        <v>R6</v>
      </c>
      <c r="AP9" s="5">
        <v>0</v>
      </c>
      <c r="AQ9" s="5">
        <v>2</v>
      </c>
      <c r="AR9" s="5">
        <v>6</v>
      </c>
      <c r="AS9" s="5">
        <v>6</v>
      </c>
      <c r="AT9" s="5">
        <v>6</v>
      </c>
      <c r="AU9" s="5">
        <v>8</v>
      </c>
      <c r="AV9" s="5">
        <v>8</v>
      </c>
      <c r="AW9" s="5">
        <v>8</v>
      </c>
      <c r="AX9" s="5">
        <v>12</v>
      </c>
      <c r="AY9" s="5">
        <v>12</v>
      </c>
      <c r="AZ9" s="5">
        <v>12</v>
      </c>
      <c r="BA9" s="5">
        <v>20</v>
      </c>
    </row>
    <row r="10" spans="1:54" ht="15.9" customHeight="1">
      <c r="A10" s="10" t="s">
        <v>23</v>
      </c>
      <c r="B10" s="9" t="s">
        <v>23</v>
      </c>
      <c r="C10" s="59">
        <f t="shared" si="1"/>
        <v>6</v>
      </c>
      <c r="D10" s="59">
        <f t="shared" si="1"/>
        <v>10</v>
      </c>
      <c r="E10" s="59">
        <f t="shared" si="1"/>
        <v>14</v>
      </c>
      <c r="F10" s="59">
        <f t="shared" si="1"/>
        <v>6</v>
      </c>
      <c r="G10" s="59">
        <f t="shared" si="1"/>
        <v>15</v>
      </c>
      <c r="H10" s="59">
        <f t="shared" si="1"/>
        <v>8</v>
      </c>
      <c r="I10" s="9">
        <v>6</v>
      </c>
      <c r="J10" s="138"/>
      <c r="K10" s="10">
        <v>6</v>
      </c>
      <c r="L10" s="19" t="s">
        <v>49</v>
      </c>
      <c r="M10" s="19" t="s">
        <v>92</v>
      </c>
      <c r="N10" s="19" t="s">
        <v>93</v>
      </c>
      <c r="O10" s="19" t="s">
        <v>92</v>
      </c>
      <c r="P10" s="19" t="s">
        <v>97</v>
      </c>
      <c r="Q10" s="19" t="s">
        <v>26</v>
      </c>
      <c r="S10" s="10">
        <v>8</v>
      </c>
      <c r="T10" s="10">
        <v>9</v>
      </c>
      <c r="U10" s="10">
        <v>8</v>
      </c>
      <c r="V10" s="10">
        <v>9</v>
      </c>
      <c r="W10" s="10">
        <v>2</v>
      </c>
      <c r="X10" s="10">
        <v>3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0</v>
      </c>
      <c r="AE10" s="43" cm="1">
        <f t="array" aca="1" ref="AE10" ca="1">_xlfn.LET(_xlpm.seq, OFFSET(Q10,,,5), _xlpm.cnt, SUM((_xlpm.seq="C2")+(_xlpm.seq="WW")), IF(_xlpm.cnt&gt;0,0,1) )</f>
        <v>0</v>
      </c>
      <c r="AG10" s="5" t="s">
        <v>23</v>
      </c>
      <c r="AH10" s="5">
        <v>6</v>
      </c>
      <c r="AI10" s="5">
        <v>10</v>
      </c>
      <c r="AJ10" s="5">
        <v>14</v>
      </c>
      <c r="AK10" s="5">
        <v>6</v>
      </c>
      <c r="AL10" s="5">
        <v>14</v>
      </c>
      <c r="AM10" s="5">
        <v>8</v>
      </c>
      <c r="AN10" s="5"/>
      <c r="AO10" s="5"/>
      <c r="AP10" s="5"/>
      <c r="AQ10" s="5"/>
      <c r="AR10" s="5"/>
      <c r="AS10" s="5"/>
    </row>
    <row r="11" spans="1:54" ht="15.9" customHeight="1">
      <c r="A11" s="10" t="s">
        <v>30</v>
      </c>
      <c r="B11" s="10" t="s">
        <v>30</v>
      </c>
      <c r="C11" s="59">
        <f t="shared" si="1"/>
        <v>14</v>
      </c>
      <c r="D11" s="59">
        <f t="shared" si="1"/>
        <v>10</v>
      </c>
      <c r="E11" s="59">
        <f t="shared" si="1"/>
        <v>10</v>
      </c>
      <c r="F11" s="59">
        <f t="shared" si="1"/>
        <v>6</v>
      </c>
      <c r="G11" s="59">
        <f t="shared" si="1"/>
        <v>6</v>
      </c>
      <c r="H11" s="59">
        <f t="shared" si="1"/>
        <v>8</v>
      </c>
      <c r="I11" s="9">
        <v>7</v>
      </c>
      <c r="J11" s="138"/>
      <c r="K11" s="10">
        <v>7</v>
      </c>
      <c r="L11" s="19" t="s">
        <v>96</v>
      </c>
      <c r="M11" s="19" t="s">
        <v>94</v>
      </c>
      <c r="N11" s="19" t="s">
        <v>93</v>
      </c>
      <c r="O11" s="19" t="s">
        <v>92</v>
      </c>
      <c r="P11" s="19" t="s">
        <v>97</v>
      </c>
      <c r="Q11" s="19" t="s">
        <v>26</v>
      </c>
      <c r="S11" s="10">
        <v>11</v>
      </c>
      <c r="T11" s="10">
        <v>10</v>
      </c>
      <c r="U11" s="10">
        <v>8</v>
      </c>
      <c r="V11" s="10">
        <v>9</v>
      </c>
      <c r="W11" s="10">
        <v>2</v>
      </c>
      <c r="X11" s="10">
        <v>3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0</v>
      </c>
      <c r="AE11" s="43" cm="1">
        <f t="array" aca="1" ref="AE11" ca="1">_xlfn.LET(_xlpm.seq, OFFSET(Q11,,,5), _xlpm.cnt, SUM((_xlpm.seq="C2")+(_xlpm.seq="WW")), IF(_xlpm.cnt&gt;0,0,1) )</f>
        <v>0</v>
      </c>
      <c r="AG11" s="5" t="s">
        <v>95</v>
      </c>
      <c r="AH11" s="5">
        <v>12</v>
      </c>
      <c r="AI11" s="5">
        <v>10</v>
      </c>
      <c r="AJ11" s="5">
        <v>10</v>
      </c>
      <c r="AK11" s="5">
        <v>6</v>
      </c>
      <c r="AL11" s="5">
        <v>6</v>
      </c>
      <c r="AM11" s="5">
        <v>8</v>
      </c>
      <c r="AN11" s="5"/>
      <c r="AO11" s="5"/>
      <c r="AP11" s="5"/>
      <c r="AQ11" s="5"/>
      <c r="AR11" s="5"/>
      <c r="AS11" s="5"/>
    </row>
    <row r="12" spans="1:54" ht="15.9" customHeight="1">
      <c r="A12" s="10" t="s">
        <v>31</v>
      </c>
      <c r="B12" s="10" t="s">
        <v>31</v>
      </c>
      <c r="C12" s="59">
        <f t="shared" si="1"/>
        <v>12</v>
      </c>
      <c r="D12" s="59">
        <f t="shared" si="1"/>
        <v>12</v>
      </c>
      <c r="E12" s="59">
        <f t="shared" si="1"/>
        <v>14</v>
      </c>
      <c r="F12" s="59">
        <f t="shared" si="1"/>
        <v>11</v>
      </c>
      <c r="G12" s="59">
        <f t="shared" si="1"/>
        <v>11</v>
      </c>
      <c r="H12" s="59">
        <f t="shared" si="1"/>
        <v>12</v>
      </c>
      <c r="I12" s="9">
        <v>8</v>
      </c>
      <c r="J12" s="138"/>
      <c r="K12" s="10">
        <v>8</v>
      </c>
      <c r="L12" s="19" t="s">
        <v>96</v>
      </c>
      <c r="M12" s="19" t="s">
        <v>94</v>
      </c>
      <c r="N12" s="19" t="s">
        <v>26</v>
      </c>
      <c r="O12" s="19" t="s">
        <v>96</v>
      </c>
      <c r="P12" s="19" t="s">
        <v>93</v>
      </c>
      <c r="Q12" s="19" t="s">
        <v>97</v>
      </c>
      <c r="S12" s="10">
        <v>11</v>
      </c>
      <c r="T12" s="10">
        <v>10</v>
      </c>
      <c r="U12" s="10">
        <v>3</v>
      </c>
      <c r="V12" s="10">
        <v>11</v>
      </c>
      <c r="W12" s="10">
        <v>8</v>
      </c>
      <c r="X12" s="10">
        <v>2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0</v>
      </c>
      <c r="AG12" s="5" t="s">
        <v>93</v>
      </c>
      <c r="AH12" s="5">
        <v>10</v>
      </c>
      <c r="AI12" s="5">
        <v>12</v>
      </c>
      <c r="AJ12" s="5">
        <v>14</v>
      </c>
      <c r="AK12" s="5">
        <v>10</v>
      </c>
      <c r="AL12" s="5">
        <v>10</v>
      </c>
      <c r="AM12" s="5">
        <v>12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6, </v>
      </c>
      <c r="AS12" s="54" t="str">
        <f t="shared" si="2"/>
        <v xml:space="preserve">'M1': 2, </v>
      </c>
      <c r="AT12" s="54" t="str">
        <f t="shared" si="2"/>
        <v xml:space="preserve">'M2': 8, </v>
      </c>
      <c r="AU12" s="54" t="str">
        <f t="shared" si="2"/>
        <v xml:space="preserve">'M3': 8, </v>
      </c>
      <c r="AV12" s="54" t="str">
        <f t="shared" si="2"/>
        <v xml:space="preserve">'M4': 6, </v>
      </c>
      <c r="AW12" s="54" t="str">
        <f t="shared" si="2"/>
        <v xml:space="preserve">'A': 12, </v>
      </c>
      <c r="AX12" s="54" t="str">
        <f t="shared" si="2"/>
        <v xml:space="preserve">'K': 10, </v>
      </c>
      <c r="AY12" s="54" t="str">
        <f t="shared" si="2"/>
        <v xml:space="preserve">'Q': 8, </v>
      </c>
      <c r="AZ12" s="54" t="str">
        <f t="shared" si="2"/>
        <v xml:space="preserve">'J': 18, </v>
      </c>
      <c r="BA12" s="54" t="str">
        <f>"'"&amp;BA$3&amp;"':"&amp;" "&amp;BA4</f>
        <v>'TE': 20</v>
      </c>
    </row>
    <row r="13" spans="1:54" ht="15.9" customHeight="1">
      <c r="A13" s="10" t="s">
        <v>32</v>
      </c>
      <c r="B13" s="10" t="s">
        <v>32</v>
      </c>
      <c r="C13" s="59">
        <f t="shared" si="1"/>
        <v>8</v>
      </c>
      <c r="D13" s="59">
        <f t="shared" si="1"/>
        <v>18</v>
      </c>
      <c r="E13" s="59">
        <f t="shared" si="1"/>
        <v>8</v>
      </c>
      <c r="F13" s="59">
        <f t="shared" si="1"/>
        <v>20</v>
      </c>
      <c r="G13" s="59">
        <f t="shared" si="1"/>
        <v>10</v>
      </c>
      <c r="H13" s="59">
        <f t="shared" si="1"/>
        <v>12</v>
      </c>
      <c r="I13" s="9">
        <v>9</v>
      </c>
      <c r="J13" s="138"/>
      <c r="K13" s="10">
        <v>9</v>
      </c>
      <c r="L13" s="19" t="s">
        <v>95</v>
      </c>
      <c r="M13" s="19" t="s">
        <v>92</v>
      </c>
      <c r="N13" s="19" t="s">
        <v>26</v>
      </c>
      <c r="O13" s="19" t="s">
        <v>96</v>
      </c>
      <c r="P13" s="19" t="s">
        <v>93</v>
      </c>
      <c r="Q13" s="19" t="s">
        <v>97</v>
      </c>
      <c r="S13" s="10">
        <v>7</v>
      </c>
      <c r="T13" s="10">
        <v>9</v>
      </c>
      <c r="U13" s="10">
        <v>3</v>
      </c>
      <c r="V13" s="10">
        <v>11</v>
      </c>
      <c r="W13" s="10">
        <v>8</v>
      </c>
      <c r="X13" s="10">
        <v>2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0</v>
      </c>
      <c r="AG13" s="5" t="s">
        <v>92</v>
      </c>
      <c r="AH13" s="5">
        <v>8</v>
      </c>
      <c r="AI13" s="5">
        <v>18</v>
      </c>
      <c r="AJ13" s="5">
        <v>8</v>
      </c>
      <c r="AK13" s="5">
        <v>20</v>
      </c>
      <c r="AL13" s="5">
        <v>10</v>
      </c>
      <c r="AM13" s="5">
        <v>12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2, </v>
      </c>
      <c r="AR13" s="54" t="str">
        <f t="shared" si="3"/>
        <v xml:space="preserve">'C2': 6, </v>
      </c>
      <c r="AS13" s="54" t="str">
        <f t="shared" si="3"/>
        <v xml:space="preserve">'M1': 8, </v>
      </c>
      <c r="AT13" s="54" t="str">
        <f t="shared" si="3"/>
        <v xml:space="preserve">'M2': 2, </v>
      </c>
      <c r="AU13" s="54" t="str">
        <f t="shared" si="3"/>
        <v xml:space="preserve">'M3': 4, </v>
      </c>
      <c r="AV13" s="54" t="str">
        <f t="shared" si="3"/>
        <v xml:space="preserve">'M4': 10, </v>
      </c>
      <c r="AW13" s="54" t="str">
        <f t="shared" si="3"/>
        <v xml:space="preserve">'A': 10, </v>
      </c>
      <c r="AX13" s="54" t="str">
        <f t="shared" si="3"/>
        <v xml:space="preserve">'K': 12, </v>
      </c>
      <c r="AY13" s="54" t="str">
        <f t="shared" si="3"/>
        <v xml:space="preserve">'Q': 18, </v>
      </c>
      <c r="AZ13" s="54" t="str">
        <f t="shared" si="3"/>
        <v xml:space="preserve">'J': 12, </v>
      </c>
      <c r="BA13" s="54" t="str">
        <f t="shared" ref="BA13:BA17" si="4">"'"&amp;BA$3&amp;"':"&amp;" "&amp;BA5</f>
        <v>'TE': 16</v>
      </c>
    </row>
    <row r="14" spans="1:54" ht="15.9" customHeight="1">
      <c r="A14" s="10" t="s">
        <v>33</v>
      </c>
      <c r="B14" s="10" t="s">
        <v>33</v>
      </c>
      <c r="C14" s="59">
        <f t="shared" si="1"/>
        <v>16</v>
      </c>
      <c r="D14" s="59">
        <f t="shared" si="1"/>
        <v>12</v>
      </c>
      <c r="E14" s="59">
        <f t="shared" si="1"/>
        <v>16</v>
      </c>
      <c r="F14" s="59">
        <f t="shared" si="1"/>
        <v>14</v>
      </c>
      <c r="G14" s="59">
        <f t="shared" si="1"/>
        <v>14</v>
      </c>
      <c r="H14" s="59">
        <f t="shared" si="1"/>
        <v>12</v>
      </c>
      <c r="I14" s="9">
        <v>10</v>
      </c>
      <c r="J14" s="138"/>
      <c r="K14" s="10">
        <v>10</v>
      </c>
      <c r="L14" s="19" t="s">
        <v>95</v>
      </c>
      <c r="M14" s="19" t="s">
        <v>92</v>
      </c>
      <c r="N14" s="19" t="s">
        <v>94</v>
      </c>
      <c r="O14" s="19" t="s">
        <v>23</v>
      </c>
      <c r="P14" s="19" t="s">
        <v>26</v>
      </c>
      <c r="Q14" s="19" t="s">
        <v>93</v>
      </c>
      <c r="S14" s="10">
        <v>7</v>
      </c>
      <c r="T14" s="10">
        <v>9</v>
      </c>
      <c r="U14" s="10">
        <v>10</v>
      </c>
      <c r="V14" s="10">
        <v>6</v>
      </c>
      <c r="W14" s="10">
        <v>3</v>
      </c>
      <c r="X14" s="10">
        <v>8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0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1</v>
      </c>
      <c r="AG14" s="5" t="s">
        <v>94</v>
      </c>
      <c r="AH14" s="5">
        <v>18</v>
      </c>
      <c r="AI14" s="5">
        <v>12</v>
      </c>
      <c r="AJ14" s="5">
        <v>16</v>
      </c>
      <c r="AK14" s="5">
        <v>14</v>
      </c>
      <c r="AL14" s="5">
        <v>14</v>
      </c>
      <c r="AM14" s="5">
        <v>12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2, </v>
      </c>
      <c r="AR14" s="54" t="str">
        <f t="shared" si="3"/>
        <v xml:space="preserve">'C2': 6, </v>
      </c>
      <c r="AS14" s="54" t="str">
        <f t="shared" si="3"/>
        <v xml:space="preserve">'M1': 4, </v>
      </c>
      <c r="AT14" s="54" t="str">
        <f t="shared" si="3"/>
        <v xml:space="preserve">'M2': 6, </v>
      </c>
      <c r="AU14" s="54" t="str">
        <f t="shared" si="3"/>
        <v xml:space="preserve">'M3': 6, </v>
      </c>
      <c r="AV14" s="54" t="str">
        <f t="shared" si="3"/>
        <v xml:space="preserve">'M4': 14, </v>
      </c>
      <c r="AW14" s="54" t="str">
        <f t="shared" si="3"/>
        <v xml:space="preserve">'A': 10, </v>
      </c>
      <c r="AX14" s="54" t="str">
        <f t="shared" si="3"/>
        <v xml:space="preserve">'K': 14, </v>
      </c>
      <c r="AY14" s="54" t="str">
        <f t="shared" si="3"/>
        <v xml:space="preserve">'Q': 8, </v>
      </c>
      <c r="AZ14" s="54" t="str">
        <f t="shared" si="3"/>
        <v xml:space="preserve">'J': 16, </v>
      </c>
      <c r="BA14" s="54" t="str">
        <f t="shared" si="4"/>
        <v>'TE': 14</v>
      </c>
    </row>
    <row r="15" spans="1:54" ht="15.9" customHeight="1">
      <c r="A15" s="10" t="s">
        <v>34</v>
      </c>
      <c r="B15" s="10" t="s">
        <v>34</v>
      </c>
      <c r="C15" s="59">
        <f>COUNTIF(L$4:L$304,$A15)</f>
        <v>20</v>
      </c>
      <c r="D15" s="59">
        <f t="shared" si="1"/>
        <v>16</v>
      </c>
      <c r="E15" s="59">
        <f t="shared" si="1"/>
        <v>14</v>
      </c>
      <c r="F15" s="59">
        <f t="shared" si="1"/>
        <v>18</v>
      </c>
      <c r="G15" s="59">
        <f t="shared" si="1"/>
        <v>22</v>
      </c>
      <c r="H15" s="59">
        <f t="shared" si="1"/>
        <v>20</v>
      </c>
      <c r="I15" s="9">
        <v>11</v>
      </c>
      <c r="J15" s="138"/>
      <c r="K15" s="10">
        <v>11</v>
      </c>
      <c r="L15" s="19" t="s">
        <v>22</v>
      </c>
      <c r="M15" s="19" t="s">
        <v>94</v>
      </c>
      <c r="N15" s="19" t="s">
        <v>94</v>
      </c>
      <c r="O15" s="19" t="s">
        <v>23</v>
      </c>
      <c r="P15" s="19" t="s">
        <v>26</v>
      </c>
      <c r="Q15" s="19" t="s">
        <v>93</v>
      </c>
      <c r="S15" s="10">
        <v>5</v>
      </c>
      <c r="T15" s="10">
        <v>10</v>
      </c>
      <c r="U15" s="10">
        <v>10</v>
      </c>
      <c r="V15" s="10">
        <v>6</v>
      </c>
      <c r="W15" s="10">
        <v>3</v>
      </c>
      <c r="X15" s="10">
        <v>8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0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 cm="1">
        <f t="array" aca="1" ref="AE15" ca="1">_xlfn.LET(_xlpm.seq, OFFSET(Q15,,,5), _xlpm.cnt, SUM((_xlpm.seq="C2")+(_xlpm.seq="WW")), IF(_xlpm.cnt&gt;0,0,1) )</f>
        <v>1</v>
      </c>
      <c r="AG15" s="5" t="s">
        <v>96</v>
      </c>
      <c r="AH15" s="5">
        <v>20</v>
      </c>
      <c r="AI15" s="5">
        <v>16</v>
      </c>
      <c r="AJ15" s="5">
        <v>14</v>
      </c>
      <c r="AK15" s="5">
        <v>18</v>
      </c>
      <c r="AL15" s="5">
        <v>22</v>
      </c>
      <c r="AM15" s="5">
        <v>20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2, </v>
      </c>
      <c r="AR15" s="54" t="str">
        <f t="shared" si="3"/>
        <v xml:space="preserve">'C2': 6, </v>
      </c>
      <c r="AS15" s="54" t="str">
        <f t="shared" si="3"/>
        <v xml:space="preserve">'M1': 4, </v>
      </c>
      <c r="AT15" s="54" t="str">
        <f t="shared" si="3"/>
        <v xml:space="preserve">'M2': 6, </v>
      </c>
      <c r="AU15" s="54" t="str">
        <f t="shared" si="3"/>
        <v xml:space="preserve">'M3': 8, </v>
      </c>
      <c r="AV15" s="54" t="str">
        <f t="shared" si="3"/>
        <v xml:space="preserve">'M4': 6, </v>
      </c>
      <c r="AW15" s="54" t="str">
        <f t="shared" si="3"/>
        <v xml:space="preserve">'A': 6, </v>
      </c>
      <c r="AX15" s="54" t="str">
        <f t="shared" si="3"/>
        <v xml:space="preserve">'K': 10, </v>
      </c>
      <c r="AY15" s="54" t="str">
        <f t="shared" si="3"/>
        <v xml:space="preserve">'Q': 20, </v>
      </c>
      <c r="AZ15" s="54" t="str">
        <f t="shared" si="3"/>
        <v xml:space="preserve">'J': 14, </v>
      </c>
      <c r="BA15" s="54" t="str">
        <f t="shared" si="4"/>
        <v>'TE': 18</v>
      </c>
    </row>
    <row r="16" spans="1:54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22</v>
      </c>
      <c r="M16" s="19" t="s">
        <v>94</v>
      </c>
      <c r="N16" s="19" t="s">
        <v>23</v>
      </c>
      <c r="O16" s="19" t="s">
        <v>94</v>
      </c>
      <c r="P16" s="19" t="s">
        <v>96</v>
      </c>
      <c r="Q16" s="19" t="s">
        <v>27</v>
      </c>
      <c r="S16" s="10">
        <v>5</v>
      </c>
      <c r="T16" s="10">
        <v>10</v>
      </c>
      <c r="U16" s="10">
        <v>6</v>
      </c>
      <c r="V16" s="10">
        <v>10</v>
      </c>
      <c r="W16" s="10">
        <v>11</v>
      </c>
      <c r="X16" s="10">
        <v>4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0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 cm="1">
        <f t="array" aca="1" ref="AE16" ca="1">_xlfn.LET(_xlpm.seq, OFFSET(Q16,,,5), _xlpm.cnt, SUM((_xlpm.seq="C2")+(_xlpm.seq="WW")), IF(_xlpm.cnt&gt;0,0,1) )</f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2, </v>
      </c>
      <c r="AR16" s="54" t="str">
        <f t="shared" si="3"/>
        <v xml:space="preserve">'C2': 6, </v>
      </c>
      <c r="AS16" s="54" t="str">
        <f t="shared" si="3"/>
        <v xml:space="preserve">'M1': 4, </v>
      </c>
      <c r="AT16" s="54" t="str">
        <f t="shared" si="3"/>
        <v xml:space="preserve">'M2': 6, </v>
      </c>
      <c r="AU16" s="54" t="str">
        <f t="shared" si="3"/>
        <v xml:space="preserve">'M3': 6, </v>
      </c>
      <c r="AV16" s="54" t="str">
        <f t="shared" si="3"/>
        <v xml:space="preserve">'M4': 14, </v>
      </c>
      <c r="AW16" s="54" t="str">
        <f t="shared" si="3"/>
        <v xml:space="preserve">'A': 6, </v>
      </c>
      <c r="AX16" s="54" t="str">
        <f t="shared" si="3"/>
        <v xml:space="preserve">'K': 10, </v>
      </c>
      <c r="AY16" s="54" t="str">
        <f t="shared" si="3"/>
        <v xml:space="preserve">'Q': 10, </v>
      </c>
      <c r="AZ16" s="54" t="str">
        <f t="shared" si="3"/>
        <v xml:space="preserve">'J': 14, </v>
      </c>
      <c r="BA16" s="54" t="str">
        <f t="shared" si="4"/>
        <v>'TE': 22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95</v>
      </c>
      <c r="M17" s="19" t="s">
        <v>97</v>
      </c>
      <c r="N17" s="19" t="s">
        <v>23</v>
      </c>
      <c r="O17" s="19" t="s">
        <v>94</v>
      </c>
      <c r="P17" s="19" t="s">
        <v>96</v>
      </c>
      <c r="Q17" s="19" t="s">
        <v>27</v>
      </c>
      <c r="S17" s="10">
        <v>7</v>
      </c>
      <c r="T17" s="10">
        <v>2</v>
      </c>
      <c r="U17" s="10">
        <v>6</v>
      </c>
      <c r="V17" s="10">
        <v>10</v>
      </c>
      <c r="W17" s="10">
        <v>11</v>
      </c>
      <c r="X17" s="10">
        <v>4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0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2, </v>
      </c>
      <c r="AR17" s="54" t="str">
        <f t="shared" si="3"/>
        <v xml:space="preserve">'C2': 6, </v>
      </c>
      <c r="AS17" s="54" t="str">
        <f t="shared" si="3"/>
        <v xml:space="preserve">'M1': 6, </v>
      </c>
      <c r="AT17" s="54" t="str">
        <f t="shared" si="3"/>
        <v xml:space="preserve">'M2': 6, </v>
      </c>
      <c r="AU17" s="54" t="str">
        <f t="shared" si="3"/>
        <v xml:space="preserve">'M3': 8, </v>
      </c>
      <c r="AV17" s="54" t="str">
        <f t="shared" si="3"/>
        <v xml:space="preserve">'M4': 8, </v>
      </c>
      <c r="AW17" s="54" t="str">
        <f t="shared" si="3"/>
        <v xml:space="preserve">'A': 8, </v>
      </c>
      <c r="AX17" s="54" t="str">
        <f t="shared" si="3"/>
        <v xml:space="preserve">'K': 12, </v>
      </c>
      <c r="AY17" s="54" t="str">
        <f t="shared" si="3"/>
        <v xml:space="preserve">'Q': 12, </v>
      </c>
      <c r="AZ17" s="54" t="str">
        <f t="shared" si="3"/>
        <v xml:space="preserve">'J': 12, </v>
      </c>
      <c r="BA17" s="54" t="str">
        <f t="shared" si="4"/>
        <v>'TE': 20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95</v>
      </c>
      <c r="M18" s="19" t="s">
        <v>97</v>
      </c>
      <c r="N18" s="19" t="s">
        <v>92</v>
      </c>
      <c r="O18" s="19" t="s">
        <v>96</v>
      </c>
      <c r="P18" s="19" t="s">
        <v>92</v>
      </c>
      <c r="Q18" s="19" t="s">
        <v>22</v>
      </c>
      <c r="S18" s="10">
        <v>7</v>
      </c>
      <c r="T18" s="10">
        <v>2</v>
      </c>
      <c r="U18" s="10">
        <v>9</v>
      </c>
      <c r="V18" s="10">
        <v>11</v>
      </c>
      <c r="W18" s="10">
        <v>9</v>
      </c>
      <c r="X18" s="10">
        <v>5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0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30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96</v>
      </c>
      <c r="M19" s="19" t="s">
        <v>95</v>
      </c>
      <c r="N19" s="19" t="s">
        <v>92</v>
      </c>
      <c r="O19" s="19" t="s">
        <v>96</v>
      </c>
      <c r="P19" s="19" t="s">
        <v>92</v>
      </c>
      <c r="Q19" s="19" t="s">
        <v>22</v>
      </c>
      <c r="S19" s="10">
        <v>11</v>
      </c>
      <c r="T19" s="10">
        <v>7</v>
      </c>
      <c r="U19" s="10">
        <v>9</v>
      </c>
      <c r="V19" s="10">
        <v>11</v>
      </c>
      <c r="W19" s="10">
        <v>9</v>
      </c>
      <c r="X19" s="10">
        <v>5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0</v>
      </c>
      <c r="AI19" s="5">
        <v>2</v>
      </c>
      <c r="AJ19" s="5">
        <v>2</v>
      </c>
      <c r="AK19" s="5">
        <v>0</v>
      </c>
      <c r="AL19" s="5">
        <v>0</v>
      </c>
      <c r="AM19" s="5">
        <v>2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si="7"/>
        <v>0</v>
      </c>
      <c r="D20" s="53">
        <f t="shared" si="7"/>
        <v>0.02</v>
      </c>
      <c r="E20" s="53">
        <f t="shared" si="7"/>
        <v>0.02</v>
      </c>
      <c r="F20" s="53">
        <f t="shared" si="7"/>
        <v>0</v>
      </c>
      <c r="G20" s="53">
        <f t="shared" si="7"/>
        <v>0</v>
      </c>
      <c r="H20" s="53">
        <f t="shared" si="7"/>
        <v>0.02</v>
      </c>
      <c r="I20" s="21"/>
      <c r="J20" s="138"/>
      <c r="K20" s="10">
        <v>16</v>
      </c>
      <c r="L20" s="19" t="s">
        <v>96</v>
      </c>
      <c r="M20" s="19" t="s">
        <v>95</v>
      </c>
      <c r="N20" s="19" t="s">
        <v>23</v>
      </c>
      <c r="O20" s="19" t="s">
        <v>22</v>
      </c>
      <c r="P20" s="19" t="s">
        <v>96</v>
      </c>
      <c r="Q20" s="19" t="s">
        <v>93</v>
      </c>
      <c r="S20" s="10">
        <v>11</v>
      </c>
      <c r="T20" s="10">
        <v>7</v>
      </c>
      <c r="U20" s="10">
        <v>6</v>
      </c>
      <c r="V20" s="10">
        <v>5</v>
      </c>
      <c r="W20" s="10">
        <v>11</v>
      </c>
      <c r="X20" s="10">
        <v>8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6</v>
      </c>
      <c r="AI20" s="5">
        <v>6</v>
      </c>
      <c r="AJ20" s="5">
        <v>6</v>
      </c>
      <c r="AK20" s="5">
        <v>6</v>
      </c>
      <c r="AL20" s="5">
        <v>6</v>
      </c>
      <c r="AM20" s="5">
        <v>6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7"/>
        <v>0.06</v>
      </c>
      <c r="D21" s="50">
        <f t="shared" si="7"/>
        <v>0.06</v>
      </c>
      <c r="E21" s="50">
        <f t="shared" si="7"/>
        <v>0.06</v>
      </c>
      <c r="F21" s="50">
        <f t="shared" si="7"/>
        <v>0.06</v>
      </c>
      <c r="G21" s="50">
        <f t="shared" si="7"/>
        <v>0.06</v>
      </c>
      <c r="H21" s="50">
        <f t="shared" si="7"/>
        <v>0.06</v>
      </c>
      <c r="I21" s="21"/>
      <c r="J21" s="138"/>
      <c r="K21" s="10">
        <v>17</v>
      </c>
      <c r="L21" s="19" t="s">
        <v>95</v>
      </c>
      <c r="M21" s="19" t="s">
        <v>93</v>
      </c>
      <c r="N21" s="19" t="s">
        <v>23</v>
      </c>
      <c r="O21" s="19" t="s">
        <v>22</v>
      </c>
      <c r="P21" s="19" t="s">
        <v>96</v>
      </c>
      <c r="Q21" s="19" t="s">
        <v>93</v>
      </c>
      <c r="S21" s="10">
        <v>7</v>
      </c>
      <c r="T21" s="10">
        <v>8</v>
      </c>
      <c r="U21" s="10">
        <v>6</v>
      </c>
      <c r="V21" s="10">
        <v>5</v>
      </c>
      <c r="W21" s="10">
        <v>11</v>
      </c>
      <c r="X21" s="10">
        <v>8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2</v>
      </c>
      <c r="AI21" s="5">
        <v>8</v>
      </c>
      <c r="AJ21" s="5">
        <v>4</v>
      </c>
      <c r="AK21" s="5">
        <v>4</v>
      </c>
      <c r="AL21" s="5">
        <v>4</v>
      </c>
      <c r="AM21" s="5">
        <v>6</v>
      </c>
      <c r="AN21" s="5"/>
      <c r="AO21" s="5"/>
      <c r="AP21" s="54" t="str">
        <f>"{"&amp;_xlfn.CONCAT(AP12:BA12)&amp;"},"</f>
        <v>{'WW': 0, 'C1': 2, 'C2': 6, 'M1': 2, 'M2': 8, 'M3': 8, 'M4': 6, 'A': 12, 'K': 10, 'Q': 8, 'J': 18, 'TE': 20},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7"/>
        <v>0.02</v>
      </c>
      <c r="D22" s="42">
        <f t="shared" si="7"/>
        <v>0.08</v>
      </c>
      <c r="E22" s="42">
        <f t="shared" si="7"/>
        <v>0.04</v>
      </c>
      <c r="F22" s="42">
        <f t="shared" si="7"/>
        <v>0.04</v>
      </c>
      <c r="G22" s="42">
        <f t="shared" si="7"/>
        <v>0.04</v>
      </c>
      <c r="H22" s="42">
        <f t="shared" si="7"/>
        <v>0.06</v>
      </c>
      <c r="I22" s="12"/>
      <c r="J22" s="138"/>
      <c r="K22" s="10">
        <v>18</v>
      </c>
      <c r="L22" s="19" t="s">
        <v>95</v>
      </c>
      <c r="M22" s="19" t="s">
        <v>93</v>
      </c>
      <c r="N22" s="19" t="s">
        <v>96</v>
      </c>
      <c r="O22" s="19" t="s">
        <v>23</v>
      </c>
      <c r="P22" s="19" t="s">
        <v>23</v>
      </c>
      <c r="Q22" s="19" t="s">
        <v>27</v>
      </c>
      <c r="S22" s="10">
        <v>7</v>
      </c>
      <c r="T22" s="10">
        <v>8</v>
      </c>
      <c r="U22" s="10">
        <v>11</v>
      </c>
      <c r="V22" s="10">
        <v>6</v>
      </c>
      <c r="W22" s="10">
        <v>6</v>
      </c>
      <c r="X22" s="10">
        <v>4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8</v>
      </c>
      <c r="AI22" s="5">
        <v>2</v>
      </c>
      <c r="AJ22" s="5">
        <v>6</v>
      </c>
      <c r="AK22" s="5">
        <v>6</v>
      </c>
      <c r="AL22" s="5">
        <v>6</v>
      </c>
      <c r="AM22" s="5">
        <v>6</v>
      </c>
      <c r="AN22" s="5"/>
      <c r="AO22" s="5"/>
      <c r="AP22" s="54" t="str">
        <f t="shared" ref="AP22:AP26" si="8">"{"&amp;_xlfn.CONCAT(AP13:BA13)&amp;"},"</f>
        <v>{'WW': 0, 'C1': 2, 'C2': 6, 'M1': 8, 'M2': 2, 'M3': 4, 'M4': 10, 'A': 10, 'K': 12, 'Q': 18, 'J': 12, 'TE': 16},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7"/>
        <v>0.08</v>
      </c>
      <c r="D23" s="42">
        <f t="shared" si="7"/>
        <v>0.02</v>
      </c>
      <c r="E23" s="42">
        <f t="shared" si="7"/>
        <v>0.06</v>
      </c>
      <c r="F23" s="42">
        <f t="shared" si="7"/>
        <v>0.06</v>
      </c>
      <c r="G23" s="42">
        <f t="shared" si="7"/>
        <v>0.06</v>
      </c>
      <c r="H23" s="42">
        <f t="shared" si="7"/>
        <v>0.06</v>
      </c>
      <c r="I23" s="12"/>
      <c r="J23" s="138"/>
      <c r="K23" s="10">
        <v>19</v>
      </c>
      <c r="L23" s="19" t="s">
        <v>26</v>
      </c>
      <c r="M23" s="19" t="s">
        <v>92</v>
      </c>
      <c r="N23" s="19" t="s">
        <v>96</v>
      </c>
      <c r="O23" s="19" t="s">
        <v>23</v>
      </c>
      <c r="P23" s="19" t="s">
        <v>23</v>
      </c>
      <c r="Q23" s="19" t="s">
        <v>27</v>
      </c>
      <c r="S23" s="10">
        <v>3</v>
      </c>
      <c r="T23" s="10">
        <v>9</v>
      </c>
      <c r="U23" s="10">
        <v>11</v>
      </c>
      <c r="V23" s="10">
        <v>6</v>
      </c>
      <c r="W23" s="10">
        <v>6</v>
      </c>
      <c r="X23" s="10">
        <v>4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8</v>
      </c>
      <c r="AI23" s="5">
        <v>4</v>
      </c>
      <c r="AJ23" s="5">
        <v>6</v>
      </c>
      <c r="AK23" s="5">
        <v>9</v>
      </c>
      <c r="AL23" s="5">
        <v>6</v>
      </c>
      <c r="AM23" s="5">
        <v>8</v>
      </c>
      <c r="AN23" s="5"/>
      <c r="AO23" s="5"/>
      <c r="AP23" s="54" t="str">
        <f t="shared" si="8"/>
        <v>{'WW': 0, 'C1': 2, 'C2': 6, 'M1': 4, 'M2': 6, 'M3': 6, 'M4': 14, 'A': 10, 'K': 14, 'Q': 8, 'J': 16, 'TE': 14},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7"/>
        <v>0.08</v>
      </c>
      <c r="D24" s="42">
        <f t="shared" si="7"/>
        <v>0.04</v>
      </c>
      <c r="E24" s="42">
        <f t="shared" si="7"/>
        <v>0.06</v>
      </c>
      <c r="F24" s="42">
        <f t="shared" si="7"/>
        <v>0.09</v>
      </c>
      <c r="G24" s="42">
        <f t="shared" si="7"/>
        <v>0.06</v>
      </c>
      <c r="H24" s="42">
        <f t="shared" si="7"/>
        <v>0.08</v>
      </c>
      <c r="I24" s="12"/>
      <c r="J24" s="138"/>
      <c r="K24" s="10">
        <v>20</v>
      </c>
      <c r="L24" s="19" t="s">
        <v>26</v>
      </c>
      <c r="M24" s="19" t="s">
        <v>92</v>
      </c>
      <c r="N24" s="19" t="s">
        <v>93</v>
      </c>
      <c r="O24" s="19" t="s">
        <v>94</v>
      </c>
      <c r="P24" s="19" t="s">
        <v>94</v>
      </c>
      <c r="Q24" s="19" t="s">
        <v>22</v>
      </c>
      <c r="S24" s="10">
        <v>3</v>
      </c>
      <c r="T24" s="10">
        <v>9</v>
      </c>
      <c r="U24" s="10">
        <v>8</v>
      </c>
      <c r="V24" s="10">
        <v>10</v>
      </c>
      <c r="W24" s="10">
        <v>10</v>
      </c>
      <c r="X24" s="10">
        <v>5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6</v>
      </c>
      <c r="AI24" s="5">
        <v>10</v>
      </c>
      <c r="AJ24" s="5">
        <v>14</v>
      </c>
      <c r="AK24" s="5">
        <v>6</v>
      </c>
      <c r="AL24" s="5">
        <v>15</v>
      </c>
      <c r="AM24" s="5">
        <v>8</v>
      </c>
      <c r="AN24" s="5"/>
      <c r="AO24" s="5"/>
      <c r="AP24" s="54" t="str">
        <f t="shared" si="8"/>
        <v>{'WW': 0, 'C1': 2, 'C2': 6, 'M1': 4, 'M2': 6, 'M3': 8, 'M4': 6, 'A': 6, 'K': 10, 'Q': 20, 'J': 14, 'TE': 18},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7"/>
        <v>0.06</v>
      </c>
      <c r="D25" s="42">
        <f t="shared" si="7"/>
        <v>0.1</v>
      </c>
      <c r="E25" s="42">
        <f t="shared" si="7"/>
        <v>0.14000000000000001</v>
      </c>
      <c r="F25" s="42">
        <f t="shared" si="7"/>
        <v>0.06</v>
      </c>
      <c r="G25" s="42">
        <f t="shared" si="7"/>
        <v>0.15</v>
      </c>
      <c r="H25" s="42">
        <f t="shared" si="7"/>
        <v>0.08</v>
      </c>
      <c r="I25" s="12"/>
      <c r="J25" s="138"/>
      <c r="K25" s="10">
        <v>21</v>
      </c>
      <c r="L25" s="19" t="s">
        <v>27</v>
      </c>
      <c r="M25" s="19" t="s">
        <v>95</v>
      </c>
      <c r="N25" s="19" t="s">
        <v>93</v>
      </c>
      <c r="O25" s="19" t="s">
        <v>94</v>
      </c>
      <c r="P25" s="19" t="s">
        <v>94</v>
      </c>
      <c r="Q25" s="19" t="s">
        <v>22</v>
      </c>
      <c r="S25" s="10">
        <v>4</v>
      </c>
      <c r="T25" s="10">
        <v>7</v>
      </c>
      <c r="U25" s="10">
        <v>8</v>
      </c>
      <c r="V25" s="10">
        <v>10</v>
      </c>
      <c r="W25" s="10">
        <v>10</v>
      </c>
      <c r="X25" s="10">
        <v>5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14</v>
      </c>
      <c r="AI25" s="5">
        <v>10</v>
      </c>
      <c r="AJ25" s="5">
        <v>10</v>
      </c>
      <c r="AK25" s="5">
        <v>6</v>
      </c>
      <c r="AL25" s="5">
        <v>6</v>
      </c>
      <c r="AM25" s="5">
        <v>8</v>
      </c>
      <c r="AN25" s="5"/>
      <c r="AO25" s="5"/>
      <c r="AP25" s="54" t="str">
        <f t="shared" si="8"/>
        <v>{'WW': 0, 'C1': 2, 'C2': 6, 'M1': 4, 'M2': 6, 'M3': 6, 'M4': 14, 'A': 6, 'K': 10, 'Q': 10, 'J': 14, 'TE': 22},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7"/>
        <v>0.14000000000000001</v>
      </c>
      <c r="D26" s="42">
        <f t="shared" si="7"/>
        <v>0.1</v>
      </c>
      <c r="E26" s="42">
        <f t="shared" si="7"/>
        <v>0.1</v>
      </c>
      <c r="F26" s="42">
        <f t="shared" si="7"/>
        <v>0.06</v>
      </c>
      <c r="G26" s="42">
        <f t="shared" si="7"/>
        <v>0.06</v>
      </c>
      <c r="H26" s="42">
        <f t="shared" si="7"/>
        <v>0.08</v>
      </c>
      <c r="I26" s="12"/>
      <c r="J26" s="138"/>
      <c r="K26" s="10">
        <v>22</v>
      </c>
      <c r="L26" s="19" t="s">
        <v>27</v>
      </c>
      <c r="M26" s="19" t="s">
        <v>95</v>
      </c>
      <c r="N26" s="19" t="s">
        <v>95</v>
      </c>
      <c r="O26" s="19" t="s">
        <v>92</v>
      </c>
      <c r="P26" s="19" t="s">
        <v>93</v>
      </c>
      <c r="Q26" s="19" t="s">
        <v>92</v>
      </c>
      <c r="S26" s="10">
        <v>4</v>
      </c>
      <c r="T26" s="10">
        <v>7</v>
      </c>
      <c r="U26" s="10">
        <v>7</v>
      </c>
      <c r="V26" s="10">
        <v>9</v>
      </c>
      <c r="W26" s="10">
        <v>8</v>
      </c>
      <c r="X26" s="10">
        <v>9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12</v>
      </c>
      <c r="AI26" s="5">
        <v>12</v>
      </c>
      <c r="AJ26" s="5">
        <v>14</v>
      </c>
      <c r="AK26" s="5">
        <v>11</v>
      </c>
      <c r="AL26" s="5">
        <v>11</v>
      </c>
      <c r="AM26" s="5">
        <v>12</v>
      </c>
      <c r="AN26" s="5"/>
      <c r="AO26" s="5"/>
      <c r="AP26" s="54" t="str">
        <f t="shared" si="8"/>
        <v>{'WW': 0, 'C1': 2, 'C2': 6, 'M1': 6, 'M2': 6, 'M3': 8, 'M4': 8, 'A': 8, 'K': 12, 'Q': 12, 'J': 12, 'TE': 20},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7"/>
        <v>0.12</v>
      </c>
      <c r="D27" s="42">
        <f t="shared" si="7"/>
        <v>0.12</v>
      </c>
      <c r="E27" s="42">
        <f t="shared" si="7"/>
        <v>0.14000000000000001</v>
      </c>
      <c r="F27" s="42">
        <f t="shared" si="7"/>
        <v>0.11</v>
      </c>
      <c r="G27" s="42">
        <f t="shared" si="7"/>
        <v>0.11</v>
      </c>
      <c r="H27" s="42">
        <f t="shared" si="7"/>
        <v>0.12</v>
      </c>
      <c r="I27" s="12"/>
      <c r="J27" s="138"/>
      <c r="K27" s="10">
        <v>23</v>
      </c>
      <c r="L27" s="19" t="s">
        <v>95</v>
      </c>
      <c r="M27" s="19" t="s">
        <v>92</v>
      </c>
      <c r="N27" s="19" t="s">
        <v>95</v>
      </c>
      <c r="O27" s="19" t="s">
        <v>92</v>
      </c>
      <c r="P27" s="19" t="s">
        <v>93</v>
      </c>
      <c r="Q27" s="19" t="s">
        <v>92</v>
      </c>
      <c r="S27" s="10">
        <v>7</v>
      </c>
      <c r="T27" s="10">
        <v>9</v>
      </c>
      <c r="U27" s="10">
        <v>7</v>
      </c>
      <c r="V27" s="10">
        <v>9</v>
      </c>
      <c r="W27" s="10">
        <v>8</v>
      </c>
      <c r="X27" s="10">
        <v>9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0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8</v>
      </c>
      <c r="AI27" s="5">
        <v>18</v>
      </c>
      <c r="AJ27" s="5">
        <v>8</v>
      </c>
      <c r="AK27" s="5">
        <v>20</v>
      </c>
      <c r="AL27" s="5">
        <v>10</v>
      </c>
      <c r="AM27" s="5">
        <v>12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7"/>
        <v>0.08</v>
      </c>
      <c r="D28" s="42">
        <f t="shared" si="7"/>
        <v>0.18</v>
      </c>
      <c r="E28" s="42">
        <f t="shared" si="7"/>
        <v>0.08</v>
      </c>
      <c r="F28" s="42">
        <f t="shared" si="7"/>
        <v>0.2</v>
      </c>
      <c r="G28" s="42">
        <f t="shared" si="7"/>
        <v>0.1</v>
      </c>
      <c r="H28" s="42">
        <f t="shared" si="7"/>
        <v>0.12</v>
      </c>
      <c r="I28" s="12"/>
      <c r="J28" s="138"/>
      <c r="K28" s="10">
        <v>24</v>
      </c>
      <c r="L28" s="19" t="s">
        <v>95</v>
      </c>
      <c r="M28" s="19" t="s">
        <v>92</v>
      </c>
      <c r="N28" s="19" t="s">
        <v>92</v>
      </c>
      <c r="O28" s="19" t="s">
        <v>93</v>
      </c>
      <c r="P28" s="19" t="s">
        <v>92</v>
      </c>
      <c r="Q28" s="19" t="s">
        <v>96</v>
      </c>
      <c r="S28" s="10">
        <v>7</v>
      </c>
      <c r="T28" s="10">
        <v>9</v>
      </c>
      <c r="U28" s="10">
        <v>9</v>
      </c>
      <c r="V28" s="10">
        <v>8</v>
      </c>
      <c r="W28" s="10">
        <v>9</v>
      </c>
      <c r="X28" s="10">
        <v>11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0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16</v>
      </c>
      <c r="AI28" s="5">
        <v>12</v>
      </c>
      <c r="AJ28" s="5">
        <v>16</v>
      </c>
      <c r="AK28" s="5">
        <v>14</v>
      </c>
      <c r="AL28" s="5">
        <v>14</v>
      </c>
      <c r="AM28" s="5">
        <v>12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7"/>
        <v>0.16</v>
      </c>
      <c r="D29" s="42">
        <f t="shared" si="7"/>
        <v>0.12</v>
      </c>
      <c r="E29" s="42">
        <f t="shared" si="7"/>
        <v>0.16</v>
      </c>
      <c r="F29" s="42">
        <f t="shared" si="7"/>
        <v>0.14000000000000001</v>
      </c>
      <c r="G29" s="42">
        <f t="shared" si="7"/>
        <v>0.14000000000000001</v>
      </c>
      <c r="H29" s="42">
        <f t="shared" si="7"/>
        <v>0.12</v>
      </c>
      <c r="I29" s="12"/>
      <c r="J29" s="138"/>
      <c r="K29" s="10">
        <v>25</v>
      </c>
      <c r="L29" s="19" t="s">
        <v>22</v>
      </c>
      <c r="M29" s="19" t="s">
        <v>93</v>
      </c>
      <c r="N29" s="19" t="s">
        <v>92</v>
      </c>
      <c r="O29" s="19" t="s">
        <v>93</v>
      </c>
      <c r="P29" s="19" t="s">
        <v>92</v>
      </c>
      <c r="Q29" s="19" t="s">
        <v>96</v>
      </c>
      <c r="S29" s="10">
        <v>5</v>
      </c>
      <c r="T29" s="10">
        <v>8</v>
      </c>
      <c r="U29" s="10">
        <v>9</v>
      </c>
      <c r="V29" s="10">
        <v>8</v>
      </c>
      <c r="W29" s="10">
        <v>9</v>
      </c>
      <c r="X29" s="10">
        <v>11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0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0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20</v>
      </c>
      <c r="AI29" s="5">
        <v>16</v>
      </c>
      <c r="AJ29" s="5">
        <v>14</v>
      </c>
      <c r="AK29" s="5">
        <v>18</v>
      </c>
      <c r="AL29" s="5">
        <v>22</v>
      </c>
      <c r="AM29" s="5">
        <v>20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7"/>
        <v>0.2</v>
      </c>
      <c r="D30" s="42">
        <f t="shared" si="7"/>
        <v>0.16</v>
      </c>
      <c r="E30" s="42">
        <f t="shared" si="7"/>
        <v>0.14000000000000001</v>
      </c>
      <c r="F30" s="42">
        <f t="shared" si="7"/>
        <v>0.18</v>
      </c>
      <c r="G30" s="42">
        <f t="shared" si="7"/>
        <v>0.22</v>
      </c>
      <c r="H30" s="42">
        <f t="shared" si="7"/>
        <v>0.2</v>
      </c>
      <c r="I30" s="12"/>
      <c r="J30" s="138"/>
      <c r="K30" s="10">
        <v>26</v>
      </c>
      <c r="L30" s="19" t="s">
        <v>22</v>
      </c>
      <c r="M30" s="19" t="s">
        <v>93</v>
      </c>
      <c r="N30" s="19" t="s">
        <v>96</v>
      </c>
      <c r="O30" s="19" t="s">
        <v>97</v>
      </c>
      <c r="P30" s="19" t="s">
        <v>23</v>
      </c>
      <c r="Q30" s="19" t="s">
        <v>23</v>
      </c>
      <c r="S30" s="10">
        <v>5</v>
      </c>
      <c r="T30" s="10">
        <v>8</v>
      </c>
      <c r="U30" s="10">
        <v>11</v>
      </c>
      <c r="V30" s="10">
        <v>2</v>
      </c>
      <c r="W30" s="10">
        <v>6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0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0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96</v>
      </c>
      <c r="M31" s="19" t="s">
        <v>23</v>
      </c>
      <c r="N31" s="19" t="s">
        <v>96</v>
      </c>
      <c r="O31" s="19" t="s">
        <v>94</v>
      </c>
      <c r="P31" s="19" t="s">
        <v>23</v>
      </c>
      <c r="Q31" s="19" t="s">
        <v>23</v>
      </c>
      <c r="S31" s="10">
        <v>11</v>
      </c>
      <c r="T31" s="10">
        <v>6</v>
      </c>
      <c r="U31" s="10">
        <v>11</v>
      </c>
      <c r="V31" s="10">
        <v>10</v>
      </c>
      <c r="W31" s="10">
        <v>6</v>
      </c>
      <c r="X31" s="10">
        <v>6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0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96</v>
      </c>
      <c r="M32" s="19" t="s">
        <v>23</v>
      </c>
      <c r="N32" s="19" t="s">
        <v>26</v>
      </c>
      <c r="O32" s="19" t="s">
        <v>94</v>
      </c>
      <c r="P32" s="19" t="s">
        <v>94</v>
      </c>
      <c r="Q32" s="19" t="s">
        <v>24</v>
      </c>
      <c r="S32" s="10">
        <v>11</v>
      </c>
      <c r="T32" s="10">
        <v>6</v>
      </c>
      <c r="U32" s="10">
        <v>3</v>
      </c>
      <c r="V32" s="10">
        <v>10</v>
      </c>
      <c r="W32" s="10">
        <v>10</v>
      </c>
      <c r="X32" s="10">
        <v>1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0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0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3:45" ht="16.5" customHeight="1">
      <c r="C33" s="17"/>
      <c r="D33" s="17"/>
      <c r="E33" s="17"/>
      <c r="F33" s="17"/>
      <c r="G33" s="17"/>
      <c r="H33" s="17"/>
      <c r="K33" s="10">
        <v>29</v>
      </c>
      <c r="L33" s="19" t="s">
        <v>94</v>
      </c>
      <c r="M33" s="19" t="s">
        <v>97</v>
      </c>
      <c r="N33" s="19" t="s">
        <v>26</v>
      </c>
      <c r="O33" s="19" t="s">
        <v>96</v>
      </c>
      <c r="P33" s="19" t="s">
        <v>94</v>
      </c>
      <c r="Q33" s="19" t="s">
        <v>95</v>
      </c>
      <c r="S33" s="10">
        <v>10</v>
      </c>
      <c r="T33" s="10">
        <v>2</v>
      </c>
      <c r="U33" s="10">
        <v>3</v>
      </c>
      <c r="V33" s="10">
        <v>11</v>
      </c>
      <c r="W33" s="10">
        <v>10</v>
      </c>
      <c r="X33" s="10">
        <v>7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0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0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3:45" ht="16.5" customHeight="1">
      <c r="K34" s="10">
        <v>30</v>
      </c>
      <c r="L34" s="19" t="s">
        <v>94</v>
      </c>
      <c r="M34" s="19" t="s">
        <v>97</v>
      </c>
      <c r="N34" s="19" t="s">
        <v>95</v>
      </c>
      <c r="O34" s="19" t="s">
        <v>96</v>
      </c>
      <c r="P34" s="19" t="s">
        <v>23</v>
      </c>
      <c r="Q34" s="19" t="s">
        <v>95</v>
      </c>
      <c r="S34" s="10">
        <v>10</v>
      </c>
      <c r="T34" s="10">
        <v>2</v>
      </c>
      <c r="U34" s="10">
        <v>7</v>
      </c>
      <c r="V34" s="10">
        <v>11</v>
      </c>
      <c r="W34" s="10">
        <v>6</v>
      </c>
      <c r="X34" s="10">
        <v>7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0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0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3:45" ht="16.5" customHeight="1">
      <c r="K35" s="10">
        <v>31</v>
      </c>
      <c r="L35" s="19" t="s">
        <v>96</v>
      </c>
      <c r="M35" s="19" t="s">
        <v>93</v>
      </c>
      <c r="N35" s="19" t="s">
        <v>95</v>
      </c>
      <c r="O35" s="19" t="s">
        <v>22</v>
      </c>
      <c r="P35" s="19" t="s">
        <v>23</v>
      </c>
      <c r="Q35" s="19" t="s">
        <v>94</v>
      </c>
      <c r="S35" s="10">
        <v>11</v>
      </c>
      <c r="T35" s="10">
        <v>8</v>
      </c>
      <c r="U35" s="10">
        <v>7</v>
      </c>
      <c r="V35" s="10">
        <v>5</v>
      </c>
      <c r="W35" s="10">
        <v>6</v>
      </c>
      <c r="X35" s="10">
        <v>10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0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3:45" ht="16.5" customHeight="1">
      <c r="K36" s="10">
        <v>32</v>
      </c>
      <c r="L36" s="19" t="s">
        <v>96</v>
      </c>
      <c r="M36" s="19" t="s">
        <v>93</v>
      </c>
      <c r="N36" s="19" t="s">
        <v>23</v>
      </c>
      <c r="O36" s="19" t="s">
        <v>22</v>
      </c>
      <c r="P36" s="19" t="s">
        <v>97</v>
      </c>
      <c r="Q36" s="19" t="s">
        <v>94</v>
      </c>
      <c r="S36" s="10">
        <v>11</v>
      </c>
      <c r="T36" s="10">
        <v>8</v>
      </c>
      <c r="U36" s="10">
        <v>6</v>
      </c>
      <c r="V36" s="10">
        <v>5</v>
      </c>
      <c r="W36" s="10">
        <v>2</v>
      </c>
      <c r="X36" s="10">
        <v>10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0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3:45" ht="16.5" customHeight="1">
      <c r="K37" s="10">
        <v>33</v>
      </c>
      <c r="L37" s="19" t="s">
        <v>94</v>
      </c>
      <c r="M37" s="19" t="s">
        <v>26</v>
      </c>
      <c r="N37" s="19" t="s">
        <v>23</v>
      </c>
      <c r="O37" s="19" t="s">
        <v>96</v>
      </c>
      <c r="P37" s="19" t="s">
        <v>97</v>
      </c>
      <c r="Q37" s="19" t="s">
        <v>23</v>
      </c>
      <c r="S37" s="10">
        <v>10</v>
      </c>
      <c r="T37" s="10">
        <v>3</v>
      </c>
      <c r="U37" s="10">
        <v>6</v>
      </c>
      <c r="V37" s="10">
        <v>11</v>
      </c>
      <c r="W37" s="10">
        <v>2</v>
      </c>
      <c r="X37" s="10">
        <v>6</v>
      </c>
      <c r="Z37" s="43" cm="1">
        <f t="array" aca="1" ref="Z37" ca="1">_xlfn.LET(_xlpm.seq, OFFSET(L37,,,5), _xlpm.cnt, SUM((_xlpm.seq="C2")+(_xlpm.seq="WW")), IF(_xlpm.cnt&gt;0,0,1) )</f>
        <v>0</v>
      </c>
      <c r="AA37" s="43" cm="1">
        <f t="array" aca="1" ref="AA37" ca="1">_xlfn.LET(_xlpm.seq, OFFSET(M37,,,5), _xlpm.cnt, SUM((_xlpm.seq="C2")+(_xlpm.seq="WW")), IF(_xlpm.cnt&gt;0,0,1) )</f>
        <v>1</v>
      </c>
      <c r="AB37" s="43"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0</v>
      </c>
      <c r="AE37" s="43" cm="1">
        <f t="array" aca="1" ref="AE37" ca="1">_xlfn.LET(_xlpm.seq, OFFSET(Q37,,,5), _xlpm.cnt, SUM((_xlpm.seq="C2")+(_xlpm.seq="WW")), IF(_xlpm.cnt&gt;0,0,1) )</f>
        <v>0</v>
      </c>
      <c r="AN37" s="5"/>
      <c r="AO37" s="5"/>
      <c r="AP37" s="5"/>
      <c r="AQ37" s="5"/>
      <c r="AR37" s="5"/>
      <c r="AS37" s="5"/>
    </row>
    <row r="38" spans="3:45" ht="16.5" customHeight="1">
      <c r="K38" s="10">
        <v>34</v>
      </c>
      <c r="L38" s="19" t="s">
        <v>94</v>
      </c>
      <c r="M38" s="19" t="s">
        <v>26</v>
      </c>
      <c r="N38" s="19" t="s">
        <v>93</v>
      </c>
      <c r="O38" s="19" t="s">
        <v>96</v>
      </c>
      <c r="P38" s="19" t="s">
        <v>94</v>
      </c>
      <c r="Q38" s="19" t="s">
        <v>23</v>
      </c>
      <c r="S38" s="10">
        <v>10</v>
      </c>
      <c r="T38" s="10">
        <v>3</v>
      </c>
      <c r="U38" s="10">
        <v>8</v>
      </c>
      <c r="V38" s="10">
        <v>11</v>
      </c>
      <c r="W38" s="10">
        <v>10</v>
      </c>
      <c r="X38" s="10">
        <v>6</v>
      </c>
      <c r="Z38" s="43" cm="1">
        <f t="array" aca="1" ref="Z38" ca="1">_xlfn.LET(_xlpm.seq, OFFSET(L38,,,5), _xlpm.cnt, SUM((_xlpm.seq="C2")+(_xlpm.seq="WW")), IF(_xlpm.cnt&gt;0,0,1) )</f>
        <v>0</v>
      </c>
      <c r="AA38" s="43" cm="1">
        <f t="array" aca="1" ref="AA38" ca="1">_xlfn.LET(_xlpm.seq, OFFSET(M38,,,5), _xlpm.cnt, SUM((_xlpm.seq="C2")+(_xlpm.seq="WW")), IF(_xlpm.cnt&gt;0,0,1) )</f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0</v>
      </c>
      <c r="AN38" s="5"/>
      <c r="AO38" s="5"/>
      <c r="AP38" s="5"/>
      <c r="AQ38" s="5"/>
      <c r="AR38" s="5"/>
      <c r="AS38" s="5"/>
    </row>
    <row r="39" spans="3:45" ht="16.5" customHeight="1">
      <c r="K39" s="10">
        <v>35</v>
      </c>
      <c r="L39" s="19" t="s">
        <v>96</v>
      </c>
      <c r="M39" s="19" t="s">
        <v>26</v>
      </c>
      <c r="N39" s="19" t="s">
        <v>93</v>
      </c>
      <c r="O39" s="19" t="s">
        <v>22</v>
      </c>
      <c r="P39" s="19" t="s">
        <v>94</v>
      </c>
      <c r="Q39" s="19" t="s">
        <v>94</v>
      </c>
      <c r="S39" s="10">
        <v>11</v>
      </c>
      <c r="T39" s="10">
        <v>3</v>
      </c>
      <c r="U39" s="10">
        <v>8</v>
      </c>
      <c r="V39" s="10">
        <v>5</v>
      </c>
      <c r="W39" s="10">
        <v>10</v>
      </c>
      <c r="X39" s="10">
        <v>10</v>
      </c>
      <c r="Z39" s="43" cm="1">
        <f t="array" aca="1" ref="Z39" ca="1">_xlfn.LET(_xlpm.seq, OFFSET(L39,,,5), _xlpm.cnt, SUM((_xlpm.seq="C2")+(_xlpm.seq="WW")), IF(_xlpm.cnt&gt;0,0,1) )</f>
        <v>0</v>
      </c>
      <c r="AA39" s="43" cm="1">
        <f t="array" aca="1" ref="AA39" ca="1">_xlfn.LET(_xlpm.seq, OFFSET(M39,,,5), _xlpm.cnt, SUM((_xlpm.seq="C2")+(_xlpm.seq="WW")), IF(_xlpm.cnt&gt;0,0,1) )</f>
        <v>1</v>
      </c>
      <c r="AB39" s="43"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0</v>
      </c>
      <c r="AN39" s="5"/>
      <c r="AO39" s="5"/>
      <c r="AP39" s="5"/>
      <c r="AQ39" s="5"/>
      <c r="AR39" s="5"/>
      <c r="AS39" s="5"/>
    </row>
    <row r="40" spans="3:45" ht="16.5" customHeight="1">
      <c r="K40" s="10">
        <v>36</v>
      </c>
      <c r="L40" s="19" t="s">
        <v>96</v>
      </c>
      <c r="M40" s="19" t="s">
        <v>26</v>
      </c>
      <c r="N40" s="19" t="s">
        <v>97</v>
      </c>
      <c r="O40" s="19" t="s">
        <v>22</v>
      </c>
      <c r="P40" s="19" t="s">
        <v>96</v>
      </c>
      <c r="Q40" s="19" t="s">
        <v>94</v>
      </c>
      <c r="S40" s="10">
        <v>11</v>
      </c>
      <c r="T40" s="10">
        <v>3</v>
      </c>
      <c r="U40" s="10">
        <v>2</v>
      </c>
      <c r="V40" s="10">
        <v>5</v>
      </c>
      <c r="W40" s="10">
        <v>11</v>
      </c>
      <c r="X40" s="10">
        <v>10</v>
      </c>
      <c r="Z40" s="43" cm="1">
        <f t="array" aca="1" ref="Z40" ca="1">_xlfn.LET(_xlpm.seq, OFFSET(L40,,,5), _xlpm.cnt, SUM((_xlpm.seq="C2")+(_xlpm.seq="WW")), IF(_xlpm.cnt&gt;0,0,1) )</f>
        <v>0</v>
      </c>
      <c r="AA40" s="43" cm="1">
        <f t="array" aca="1" ref="AA40" ca="1">_xlfn.LET(_xlpm.seq, OFFSET(M40,,,5), _xlpm.cnt, SUM((_xlpm.seq="C2")+(_xlpm.seq="WW")), IF(_xlpm.cnt&gt;0,0,1) )</f>
        <v>1</v>
      </c>
      <c r="AB40" s="43"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0</v>
      </c>
      <c r="AN40" s="5"/>
      <c r="AO40" s="5"/>
      <c r="AP40" s="5"/>
      <c r="AQ40" s="5"/>
      <c r="AR40" s="5"/>
      <c r="AS40" s="5"/>
    </row>
    <row r="41" spans="3:45" ht="16.5" customHeight="1">
      <c r="K41" s="10">
        <v>37</v>
      </c>
      <c r="L41" s="19" t="s">
        <v>97</v>
      </c>
      <c r="M41" s="19" t="s">
        <v>23</v>
      </c>
      <c r="N41" s="19" t="s">
        <v>94</v>
      </c>
      <c r="O41" s="19" t="s">
        <v>92</v>
      </c>
      <c r="P41" s="19" t="s">
        <v>96</v>
      </c>
      <c r="Q41" s="19" t="s">
        <v>97</v>
      </c>
      <c r="S41" s="10">
        <v>2</v>
      </c>
      <c r="T41" s="10">
        <v>6</v>
      </c>
      <c r="U41" s="10">
        <v>10</v>
      </c>
      <c r="V41" s="10">
        <v>9</v>
      </c>
      <c r="W41" s="10">
        <v>11</v>
      </c>
      <c r="X41" s="10">
        <v>2</v>
      </c>
      <c r="Z41" s="43" cm="1">
        <f t="array" aca="1" ref="Z41" ca="1">_xlfn.LET(_xlpm.seq, OFFSET(L41,,,5), _xlpm.cnt, SUM((_xlpm.seq="C2")+(_xlpm.seq="WW")), IF(_xlpm.cnt&gt;0,0,1) )</f>
        <v>0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0</v>
      </c>
      <c r="AN41" s="5"/>
      <c r="AO41" s="5"/>
      <c r="AP41" s="5"/>
      <c r="AQ41" s="5"/>
      <c r="AR41" s="5"/>
      <c r="AS41" s="5"/>
    </row>
    <row r="42" spans="3:45" ht="16.5" customHeight="1">
      <c r="K42" s="10">
        <v>38</v>
      </c>
      <c r="L42" s="19" t="s">
        <v>97</v>
      </c>
      <c r="M42" s="19" t="s">
        <v>23</v>
      </c>
      <c r="N42" s="19" t="s">
        <v>94</v>
      </c>
      <c r="O42" s="19" t="s">
        <v>92</v>
      </c>
      <c r="P42" s="19" t="s">
        <v>22</v>
      </c>
      <c r="Q42" s="19" t="s">
        <v>94</v>
      </c>
      <c r="S42" s="10">
        <v>2</v>
      </c>
      <c r="T42" s="10">
        <v>6</v>
      </c>
      <c r="U42" s="10">
        <v>10</v>
      </c>
      <c r="V42" s="10">
        <v>9</v>
      </c>
      <c r="W42" s="10">
        <v>5</v>
      </c>
      <c r="X42" s="10">
        <v>10</v>
      </c>
      <c r="Z42" s="43" cm="1">
        <f t="array" aca="1" ref="Z42" ca="1">_xlfn.LET(_xlpm.seq, OFFSET(L42,,,5), _xlpm.cnt, SUM((_xlpm.seq="C2")+(_xlpm.seq="WW")), IF(_xlpm.cnt&gt;0,0,1) )</f>
        <v>0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3:45" ht="16.5" customHeight="1">
      <c r="K43" s="10">
        <v>39</v>
      </c>
      <c r="L43" s="19" t="s">
        <v>95</v>
      </c>
      <c r="M43" s="19" t="s">
        <v>24</v>
      </c>
      <c r="N43" s="19" t="s">
        <v>96</v>
      </c>
      <c r="O43" s="19" t="s">
        <v>95</v>
      </c>
      <c r="P43" s="19" t="s">
        <v>22</v>
      </c>
      <c r="Q43" s="19" t="s">
        <v>94</v>
      </c>
      <c r="S43" s="10">
        <v>7</v>
      </c>
      <c r="T43" s="10">
        <v>1</v>
      </c>
      <c r="U43" s="10">
        <v>11</v>
      </c>
      <c r="V43" s="10">
        <v>7</v>
      </c>
      <c r="W43" s="10">
        <v>5</v>
      </c>
      <c r="X43" s="10">
        <v>10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3:45" ht="16.5" customHeight="1">
      <c r="K44" s="10">
        <v>40</v>
      </c>
      <c r="L44" s="19" t="s">
        <v>95</v>
      </c>
      <c r="M44" s="19" t="s">
        <v>96</v>
      </c>
      <c r="N44" s="19" t="s">
        <v>96</v>
      </c>
      <c r="O44" s="19" t="s">
        <v>95</v>
      </c>
      <c r="P44" s="19" t="s">
        <v>26</v>
      </c>
      <c r="Q44" s="19" t="s">
        <v>96</v>
      </c>
      <c r="S44" s="10">
        <v>7</v>
      </c>
      <c r="T44" s="10">
        <v>11</v>
      </c>
      <c r="U44" s="10">
        <v>11</v>
      </c>
      <c r="V44" s="10">
        <v>7</v>
      </c>
      <c r="W44" s="10">
        <v>3</v>
      </c>
      <c r="X44" s="10">
        <v>11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3:45" ht="16.5" customHeight="1">
      <c r="K45" s="10">
        <v>41</v>
      </c>
      <c r="L45" s="19" t="s">
        <v>93</v>
      </c>
      <c r="M45" s="19" t="s">
        <v>96</v>
      </c>
      <c r="N45" s="19" t="s">
        <v>22</v>
      </c>
      <c r="O45" s="19" t="s">
        <v>96</v>
      </c>
      <c r="P45" s="19" t="s">
        <v>26</v>
      </c>
      <c r="Q45" s="19" t="s">
        <v>96</v>
      </c>
      <c r="S45" s="10">
        <v>8</v>
      </c>
      <c r="T45" s="10">
        <v>11</v>
      </c>
      <c r="U45" s="10">
        <v>5</v>
      </c>
      <c r="V45" s="10">
        <v>11</v>
      </c>
      <c r="W45" s="10">
        <v>3</v>
      </c>
      <c r="X45" s="10">
        <v>11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3:45" ht="16.5" customHeight="1">
      <c r="K46" s="10">
        <v>42</v>
      </c>
      <c r="L46" s="19" t="s">
        <v>93</v>
      </c>
      <c r="M46" s="19" t="s">
        <v>93</v>
      </c>
      <c r="N46" s="19" t="s">
        <v>22</v>
      </c>
      <c r="O46" s="19" t="s">
        <v>96</v>
      </c>
      <c r="P46" s="19" t="s">
        <v>95</v>
      </c>
      <c r="Q46" s="19" t="s">
        <v>22</v>
      </c>
      <c r="S46" s="10">
        <v>8</v>
      </c>
      <c r="T46" s="10">
        <v>8</v>
      </c>
      <c r="U46" s="10">
        <v>5</v>
      </c>
      <c r="V46" s="10">
        <v>11</v>
      </c>
      <c r="W46" s="10">
        <v>7</v>
      </c>
      <c r="X46" s="10">
        <v>5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1</v>
      </c>
      <c r="AN46" s="5"/>
      <c r="AO46" s="5"/>
      <c r="AP46" s="5"/>
      <c r="AQ46" s="5"/>
      <c r="AR46" s="5"/>
      <c r="AS46" s="5"/>
    </row>
    <row r="47" spans="3:45" ht="16.5" customHeight="1">
      <c r="K47" s="10">
        <v>43</v>
      </c>
      <c r="L47" s="19" t="s">
        <v>92</v>
      </c>
      <c r="M47" s="19" t="s">
        <v>93</v>
      </c>
      <c r="N47" s="19" t="s">
        <v>94</v>
      </c>
      <c r="O47" s="19" t="s">
        <v>38</v>
      </c>
      <c r="P47" s="19" t="s">
        <v>95</v>
      </c>
      <c r="Q47" s="19" t="s">
        <v>22</v>
      </c>
      <c r="S47" s="10">
        <v>9</v>
      </c>
      <c r="T47" s="10">
        <v>8</v>
      </c>
      <c r="U47" s="10">
        <v>10</v>
      </c>
      <c r="V47" s="10">
        <v>2</v>
      </c>
      <c r="W47" s="10">
        <v>7</v>
      </c>
      <c r="X47" s="10">
        <v>5</v>
      </c>
      <c r="Z47" s="43"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1</v>
      </c>
      <c r="AN47" s="5"/>
      <c r="AO47" s="5"/>
      <c r="AP47" s="5"/>
      <c r="AQ47" s="5"/>
      <c r="AR47" s="5"/>
      <c r="AS47" s="5"/>
    </row>
    <row r="48" spans="3:45" ht="16.5" customHeight="1">
      <c r="K48" s="10">
        <v>44</v>
      </c>
      <c r="L48" s="19" t="s">
        <v>92</v>
      </c>
      <c r="M48" s="19" t="s">
        <v>96</v>
      </c>
      <c r="N48" s="19" t="s">
        <v>94</v>
      </c>
      <c r="O48" s="19" t="s">
        <v>93</v>
      </c>
      <c r="P48" s="19" t="s">
        <v>22</v>
      </c>
      <c r="Q48" s="19" t="s">
        <v>93</v>
      </c>
      <c r="S48" s="10">
        <v>9</v>
      </c>
      <c r="T48" s="10">
        <v>11</v>
      </c>
      <c r="U48" s="10">
        <v>10</v>
      </c>
      <c r="V48" s="10">
        <v>8</v>
      </c>
      <c r="W48" s="10">
        <v>5</v>
      </c>
      <c r="X48" s="10">
        <v>8</v>
      </c>
      <c r="Z48" s="43"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96</v>
      </c>
      <c r="M49" s="19" t="s">
        <v>96</v>
      </c>
      <c r="N49" s="19" t="s">
        <v>23</v>
      </c>
      <c r="O49" s="19" t="s">
        <v>93</v>
      </c>
      <c r="P49" s="19" t="s">
        <v>22</v>
      </c>
      <c r="Q49" s="19" t="s">
        <v>93</v>
      </c>
      <c r="S49" s="10">
        <v>11</v>
      </c>
      <c r="T49" s="10">
        <v>11</v>
      </c>
      <c r="U49" s="10">
        <v>6</v>
      </c>
      <c r="V49" s="10">
        <v>8</v>
      </c>
      <c r="W49" s="10">
        <v>5</v>
      </c>
      <c r="X49" s="10">
        <v>8</v>
      </c>
      <c r="Z49" s="43"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96</v>
      </c>
      <c r="M50" s="19" t="s">
        <v>95</v>
      </c>
      <c r="N50" s="19" t="s">
        <v>23</v>
      </c>
      <c r="O50" s="19" t="s">
        <v>92</v>
      </c>
      <c r="P50" s="19" t="s">
        <v>94</v>
      </c>
      <c r="Q50" s="19" t="s">
        <v>94</v>
      </c>
      <c r="S50" s="10">
        <v>11</v>
      </c>
      <c r="T50" s="10">
        <v>7</v>
      </c>
      <c r="U50" s="10">
        <v>6</v>
      </c>
      <c r="V50" s="10">
        <v>9</v>
      </c>
      <c r="W50" s="10">
        <v>10</v>
      </c>
      <c r="X50" s="10">
        <v>10</v>
      </c>
      <c r="Z50" s="43"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38</v>
      </c>
      <c r="M51" s="19" t="s">
        <v>95</v>
      </c>
      <c r="N51" s="19" t="s">
        <v>24</v>
      </c>
      <c r="O51" s="19" t="s">
        <v>92</v>
      </c>
      <c r="P51" s="19" t="s">
        <v>94</v>
      </c>
      <c r="Q51" s="19" t="s">
        <v>94</v>
      </c>
      <c r="S51" s="10">
        <v>2</v>
      </c>
      <c r="T51" s="10">
        <v>7</v>
      </c>
      <c r="U51" s="10">
        <v>1</v>
      </c>
      <c r="V51" s="10">
        <v>9</v>
      </c>
      <c r="W51" s="10">
        <v>10</v>
      </c>
      <c r="X51" s="10">
        <v>10</v>
      </c>
      <c r="Z51" s="43"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94</v>
      </c>
      <c r="M52" s="19" t="s">
        <v>96</v>
      </c>
      <c r="N52" s="19" t="s">
        <v>94</v>
      </c>
      <c r="O52" s="19" t="s">
        <v>94</v>
      </c>
      <c r="P52" s="19" t="s">
        <v>96</v>
      </c>
      <c r="Q52" s="19" t="s">
        <v>92</v>
      </c>
      <c r="S52" s="10">
        <v>10</v>
      </c>
      <c r="T52" s="10">
        <v>11</v>
      </c>
      <c r="U52" s="10">
        <v>10</v>
      </c>
      <c r="V52" s="10">
        <v>10</v>
      </c>
      <c r="W52" s="10">
        <v>11</v>
      </c>
      <c r="X52" s="10">
        <v>9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94</v>
      </c>
      <c r="M53" s="19" t="s">
        <v>96</v>
      </c>
      <c r="N53" s="19" t="s">
        <v>94</v>
      </c>
      <c r="O53" s="19" t="s">
        <v>94</v>
      </c>
      <c r="P53" s="19" t="s">
        <v>96</v>
      </c>
      <c r="Q53" s="19" t="s">
        <v>92</v>
      </c>
      <c r="S53" s="10">
        <v>10</v>
      </c>
      <c r="T53" s="10">
        <v>11</v>
      </c>
      <c r="U53" s="10">
        <v>10</v>
      </c>
      <c r="V53" s="10">
        <v>10</v>
      </c>
      <c r="W53" s="10">
        <v>11</v>
      </c>
      <c r="X53" s="10">
        <v>9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96</v>
      </c>
      <c r="M54" s="19" t="s">
        <v>94</v>
      </c>
      <c r="N54" s="19" t="s">
        <v>93</v>
      </c>
      <c r="O54" s="19" t="s">
        <v>92</v>
      </c>
      <c r="P54" s="19" t="s">
        <v>22</v>
      </c>
      <c r="Q54" s="19" t="s">
        <v>96</v>
      </c>
      <c r="S54" s="10">
        <v>11</v>
      </c>
      <c r="T54" s="10">
        <v>10</v>
      </c>
      <c r="U54" s="10">
        <v>8</v>
      </c>
      <c r="V54" s="10">
        <v>9</v>
      </c>
      <c r="W54" s="10">
        <v>5</v>
      </c>
      <c r="X54" s="10">
        <v>11</v>
      </c>
      <c r="Z54" s="43" cm="1">
        <f t="array" aca="1" ref="Z54" ca="1">_xlfn.LET(_xlpm.seq, OFFSET(L54,,,5), _xlpm.cnt, SUM((_xlpm.seq="C2")+(_xlpm.seq="WW")), IF(_xlpm.cnt&gt;0,0,1) )</f>
        <v>1</v>
      </c>
      <c r="AA54" s="43"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96</v>
      </c>
      <c r="M55" s="19" t="s">
        <v>94</v>
      </c>
      <c r="N55" s="19" t="s">
        <v>93</v>
      </c>
      <c r="O55" s="19" t="s">
        <v>92</v>
      </c>
      <c r="P55" s="19" t="s">
        <v>22</v>
      </c>
      <c r="Q55" s="19" t="s">
        <v>96</v>
      </c>
      <c r="S55" s="10">
        <v>11</v>
      </c>
      <c r="T55" s="10">
        <v>10</v>
      </c>
      <c r="U55" s="10">
        <v>8</v>
      </c>
      <c r="V55" s="10">
        <v>9</v>
      </c>
      <c r="W55" s="10">
        <v>5</v>
      </c>
      <c r="X55" s="10">
        <v>11</v>
      </c>
      <c r="Z55" s="43" cm="1">
        <f t="array" aca="1" ref="Z55" ca="1">_xlfn.LET(_xlpm.seq, OFFSET(L55,,,5), _xlpm.cnt, SUM((_xlpm.seq="C2")+(_xlpm.seq="WW")), IF(_xlpm.cnt&gt;0,0,1) )</f>
        <v>1</v>
      </c>
      <c r="AA55" s="43"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27</v>
      </c>
      <c r="M56" s="19" t="s">
        <v>96</v>
      </c>
      <c r="N56" s="19" t="s">
        <v>92</v>
      </c>
      <c r="O56" s="19" t="s">
        <v>94</v>
      </c>
      <c r="P56" s="19" t="s">
        <v>92</v>
      </c>
      <c r="Q56" s="19" t="s">
        <v>38</v>
      </c>
      <c r="S56" s="10">
        <v>4</v>
      </c>
      <c r="T56" s="10">
        <v>11</v>
      </c>
      <c r="U56" s="10">
        <v>9</v>
      </c>
      <c r="V56" s="10">
        <v>10</v>
      </c>
      <c r="W56" s="10">
        <v>9</v>
      </c>
      <c r="X56" s="10">
        <v>2</v>
      </c>
      <c r="Z56" s="43" cm="1">
        <f t="array" aca="1" ref="Z56" ca="1">_xlfn.LET(_xlpm.seq, OFFSET(L56,,,5), _xlpm.cnt, SUM((_xlpm.seq="C2")+(_xlpm.seq="WW")), IF(_xlpm.cnt&gt;0,0,1) )</f>
        <v>1</v>
      </c>
      <c r="AA56" s="43"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27</v>
      </c>
      <c r="M57" s="19" t="s">
        <v>96</v>
      </c>
      <c r="N57" s="19" t="s">
        <v>92</v>
      </c>
      <c r="O57" s="19" t="s">
        <v>94</v>
      </c>
      <c r="P57" s="19" t="s">
        <v>92</v>
      </c>
      <c r="Q57" s="19" t="s">
        <v>96</v>
      </c>
      <c r="S57" s="10">
        <v>4</v>
      </c>
      <c r="T57" s="10">
        <v>11</v>
      </c>
      <c r="U57" s="10">
        <v>9</v>
      </c>
      <c r="V57" s="10">
        <v>10</v>
      </c>
      <c r="W57" s="10">
        <v>9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96</v>
      </c>
      <c r="M58" s="19" t="s">
        <v>97</v>
      </c>
      <c r="N58" s="19" t="s">
        <v>93</v>
      </c>
      <c r="O58" s="19" t="s">
        <v>92</v>
      </c>
      <c r="P58" s="19" t="s">
        <v>95</v>
      </c>
      <c r="Q58" s="19" t="s">
        <v>96</v>
      </c>
      <c r="S58" s="10">
        <v>11</v>
      </c>
      <c r="T58" s="10">
        <v>2</v>
      </c>
      <c r="U58" s="10">
        <v>8</v>
      </c>
      <c r="V58" s="10">
        <v>9</v>
      </c>
      <c r="W58" s="10">
        <v>7</v>
      </c>
      <c r="X58" s="10">
        <v>11</v>
      </c>
      <c r="Z58" s="43" cm="1">
        <f t="array" aca="1" ref="Z58" ca="1">_xlfn.LET(_xlpm.seq, OFFSET(L58,,,5), _xlpm.cnt, SUM((_xlpm.seq="C2")+(_xlpm.seq="WW")), IF(_xlpm.cnt&gt;0,0,1) )</f>
        <v>1</v>
      </c>
      <c r="AA58" s="43">
        <v>1</v>
      </c>
      <c r="AB58" s="43" cm="1">
        <f t="array" aca="1" ref="AB58" ca="1">_xlfn.LET(_xlpm.seq, OFFSET(N58,,,5), _xlpm.cnt, SUM((_xlpm.seq="C2")+(_xlpm.seq="WW")), IF(_xlpm.cnt&gt;0,0,1) )</f>
        <v>0</v>
      </c>
      <c r="AC58" s="43" cm="1">
        <f t="array" aca="1" ref="AC58" ca="1">_xlfn.LET(_xlpm.seq, OFFSET(O58,,,5), _xlpm.cnt, SUM((_xlpm.seq="C2")+(_xlpm.seq="WW")), IF(_xlpm.cnt&gt;0,0,1) )</f>
        <v>0</v>
      </c>
      <c r="AD58" s="43"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93</v>
      </c>
      <c r="N59" s="19" t="s">
        <v>93</v>
      </c>
      <c r="O59" s="19" t="s">
        <v>92</v>
      </c>
      <c r="P59" s="19" t="s">
        <v>95</v>
      </c>
      <c r="Q59" s="19" t="s">
        <v>95</v>
      </c>
      <c r="S59" s="10">
        <v>11</v>
      </c>
      <c r="T59" s="10">
        <v>8</v>
      </c>
      <c r="U59" s="10">
        <v>8</v>
      </c>
      <c r="V59" s="10">
        <v>9</v>
      </c>
      <c r="W59" s="10">
        <v>7</v>
      </c>
      <c r="X59" s="10">
        <v>7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0</v>
      </c>
      <c r="AC59" s="43" cm="1">
        <f t="array" aca="1" ref="AC59" ca="1">_xlfn.LET(_xlpm.seq, OFFSET(O59,,,5), _xlpm.cnt, SUM((_xlpm.seq="C2")+(_xlpm.seq="WW")), IF(_xlpm.cnt&gt;0,0,1) )</f>
        <v>0</v>
      </c>
      <c r="AD59" s="43"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22</v>
      </c>
      <c r="M60" s="19" t="s">
        <v>93</v>
      </c>
      <c r="N60" s="19" t="s">
        <v>94</v>
      </c>
      <c r="O60" s="19" t="s">
        <v>27</v>
      </c>
      <c r="P60" s="19" t="s">
        <v>27</v>
      </c>
      <c r="Q60" s="19" t="s">
        <v>95</v>
      </c>
      <c r="S60" s="10">
        <v>5</v>
      </c>
      <c r="T60" s="10">
        <v>8</v>
      </c>
      <c r="U60" s="10">
        <v>10</v>
      </c>
      <c r="V60" s="10">
        <v>4</v>
      </c>
      <c r="W60" s="10">
        <v>4</v>
      </c>
      <c r="X60" s="10">
        <v>7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0</v>
      </c>
      <c r="AC60" s="43" cm="1">
        <f t="array" aca="1" ref="AC60" ca="1">_xlfn.LET(_xlpm.seq, OFFSET(O60,,,5), _xlpm.cnt, SUM((_xlpm.seq="C2")+(_xlpm.seq="WW")), IF(_xlpm.cnt&gt;0,0,1) )</f>
        <v>0</v>
      </c>
      <c r="AD60" s="43"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22</v>
      </c>
      <c r="M61" s="19" t="s">
        <v>27</v>
      </c>
      <c r="N61" s="19" t="s">
        <v>94</v>
      </c>
      <c r="O61" s="19" t="s">
        <v>27</v>
      </c>
      <c r="P61" s="19" t="s">
        <v>27</v>
      </c>
      <c r="Q61" s="19" t="s">
        <v>96</v>
      </c>
      <c r="S61" s="10">
        <v>5</v>
      </c>
      <c r="T61" s="10">
        <v>4</v>
      </c>
      <c r="U61" s="10">
        <v>10</v>
      </c>
      <c r="V61" s="10">
        <v>4</v>
      </c>
      <c r="W61" s="10">
        <v>4</v>
      </c>
      <c r="X61" s="10">
        <v>11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0</v>
      </c>
      <c r="AC61" s="43" cm="1">
        <f t="array" aca="1" ref="AC61" ca="1">_xlfn.LET(_xlpm.seq, OFFSET(O61,,,5), _xlpm.cnt, SUM((_xlpm.seq="C2")+(_xlpm.seq="WW")), IF(_xlpm.cnt&gt;0,0,1) )</f>
        <v>0</v>
      </c>
      <c r="AD61" s="43"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49</v>
      </c>
      <c r="M62" s="19" t="s">
        <v>27</v>
      </c>
      <c r="N62" s="19" t="s">
        <v>97</v>
      </c>
      <c r="O62" s="19" t="s">
        <v>38</v>
      </c>
      <c r="P62" s="19" t="s">
        <v>97</v>
      </c>
      <c r="Q62" s="19" t="s">
        <v>96</v>
      </c>
      <c r="S62" s="10">
        <v>8</v>
      </c>
      <c r="T62" s="10">
        <v>4</v>
      </c>
      <c r="U62" s="10">
        <v>2</v>
      </c>
      <c r="V62" s="10">
        <v>2</v>
      </c>
      <c r="W62" s="10">
        <v>2</v>
      </c>
      <c r="X62" s="10">
        <v>11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0</v>
      </c>
      <c r="AC62" s="43" cm="1">
        <f t="array" aca="1" ref="AC62" ca="1">_xlfn.LET(_xlpm.seq, OFFSET(O62,,,5), _xlpm.cnt, SUM((_xlpm.seq="C2")+(_xlpm.seq="WW")), IF(_xlpm.cnt&gt;0,0,1) )</f>
        <v>0</v>
      </c>
      <c r="AD62" s="43"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30</v>
      </c>
      <c r="M63" s="19" t="s">
        <v>23</v>
      </c>
      <c r="N63" s="19" t="s">
        <v>97</v>
      </c>
      <c r="O63" s="19" t="s">
        <v>38</v>
      </c>
      <c r="P63" s="19" t="s">
        <v>92</v>
      </c>
      <c r="Q63" s="19" t="s">
        <v>26</v>
      </c>
      <c r="S63" s="10">
        <v>7</v>
      </c>
      <c r="T63" s="10">
        <v>6</v>
      </c>
      <c r="U63" s="10">
        <v>2</v>
      </c>
      <c r="V63" s="10">
        <v>2</v>
      </c>
      <c r="W63" s="10">
        <v>9</v>
      </c>
      <c r="X63" s="10">
        <v>3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0</v>
      </c>
      <c r="AC63" s="43" cm="1">
        <f t="array" aca="1" ref="AC63" ca="1">_xlfn.LET(_xlpm.seq, OFFSET(O63,,,5), _xlpm.cnt, SUM((_xlpm.seq="C2")+(_xlpm.seq="WW")), IF(_xlpm.cnt&gt;0,0,1) )</f>
        <v>0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30</v>
      </c>
      <c r="M64" s="19" t="s">
        <v>23</v>
      </c>
      <c r="N64" s="19" t="s">
        <v>92</v>
      </c>
      <c r="O64" s="19" t="s">
        <v>92</v>
      </c>
      <c r="P64" s="19" t="s">
        <v>92</v>
      </c>
      <c r="Q64" s="19" t="s">
        <v>26</v>
      </c>
      <c r="S64" s="10">
        <v>7</v>
      </c>
      <c r="T64" s="10">
        <v>6</v>
      </c>
      <c r="U64" s="10">
        <v>9</v>
      </c>
      <c r="V64" s="10">
        <v>9</v>
      </c>
      <c r="W64" s="10">
        <v>9</v>
      </c>
      <c r="X64" s="10">
        <v>3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94</v>
      </c>
      <c r="M65" s="19" t="s">
        <v>96</v>
      </c>
      <c r="N65" s="19" t="s">
        <v>92</v>
      </c>
      <c r="O65" s="19" t="s">
        <v>92</v>
      </c>
      <c r="P65" s="19" t="s">
        <v>96</v>
      </c>
      <c r="Q65" s="19" t="s">
        <v>48</v>
      </c>
      <c r="S65" s="10">
        <v>10</v>
      </c>
      <c r="T65" s="10">
        <v>11</v>
      </c>
      <c r="U65" s="10">
        <v>9</v>
      </c>
      <c r="V65" s="10">
        <v>9</v>
      </c>
      <c r="W65" s="10">
        <v>11</v>
      </c>
      <c r="X65" s="10">
        <v>1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1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96</v>
      </c>
      <c r="N66" s="19" t="s">
        <v>96</v>
      </c>
      <c r="O66" s="19" t="s">
        <v>27</v>
      </c>
      <c r="P66" s="19" t="s">
        <v>96</v>
      </c>
      <c r="Q66" s="19" t="s">
        <v>96</v>
      </c>
      <c r="S66" s="10">
        <v>10</v>
      </c>
      <c r="T66" s="10">
        <v>11</v>
      </c>
      <c r="U66" s="10">
        <v>11</v>
      </c>
      <c r="V66" s="10">
        <v>4</v>
      </c>
      <c r="W66" s="10">
        <v>11</v>
      </c>
      <c r="X66" s="10">
        <v>11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27</v>
      </c>
      <c r="M67" s="19" t="s">
        <v>22</v>
      </c>
      <c r="N67" s="19" t="s">
        <v>96</v>
      </c>
      <c r="O67" s="19" t="s">
        <v>27</v>
      </c>
      <c r="P67" s="19" t="s">
        <v>23</v>
      </c>
      <c r="Q67" s="19" t="s">
        <v>96</v>
      </c>
      <c r="S67" s="10">
        <v>4</v>
      </c>
      <c r="T67" s="10">
        <v>5</v>
      </c>
      <c r="U67" s="10">
        <v>11</v>
      </c>
      <c r="V67" s="10">
        <v>4</v>
      </c>
      <c r="W67" s="10">
        <v>6</v>
      </c>
      <c r="X67" s="10">
        <v>11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27</v>
      </c>
      <c r="M68" s="19" t="s">
        <v>22</v>
      </c>
      <c r="N68" s="19" t="s">
        <v>23</v>
      </c>
      <c r="O68" s="19" t="s">
        <v>92</v>
      </c>
      <c r="P68" s="19" t="s">
        <v>23</v>
      </c>
      <c r="Q68" s="19" t="s">
        <v>26</v>
      </c>
      <c r="S68" s="10">
        <v>4</v>
      </c>
      <c r="T68" s="10">
        <v>5</v>
      </c>
      <c r="U68" s="10">
        <v>6</v>
      </c>
      <c r="V68" s="10">
        <v>9</v>
      </c>
      <c r="W68" s="10">
        <v>6</v>
      </c>
      <c r="X68" s="10">
        <v>3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94</v>
      </c>
      <c r="M69" s="19" t="s">
        <v>92</v>
      </c>
      <c r="N69" s="19" t="s">
        <v>23</v>
      </c>
      <c r="O69" s="19" t="s">
        <v>92</v>
      </c>
      <c r="P69" s="19" t="s">
        <v>96</v>
      </c>
      <c r="Q69" s="19" t="s">
        <v>26</v>
      </c>
      <c r="S69" s="10">
        <v>10</v>
      </c>
      <c r="T69" s="10">
        <v>9</v>
      </c>
      <c r="U69" s="10">
        <v>6</v>
      </c>
      <c r="V69" s="10">
        <v>9</v>
      </c>
      <c r="W69" s="10">
        <v>11</v>
      </c>
      <c r="X69" s="10">
        <v>3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94</v>
      </c>
      <c r="M70" s="19" t="s">
        <v>92</v>
      </c>
      <c r="N70" s="19" t="s">
        <v>94</v>
      </c>
      <c r="O70" s="19" t="s">
        <v>95</v>
      </c>
      <c r="P70" s="19" t="s">
        <v>96</v>
      </c>
      <c r="Q70" s="19" t="s">
        <v>22</v>
      </c>
      <c r="S70" s="10">
        <v>10</v>
      </c>
      <c r="T70" s="10">
        <v>9</v>
      </c>
      <c r="U70" s="10">
        <v>10</v>
      </c>
      <c r="V70" s="10">
        <v>7</v>
      </c>
      <c r="W70" s="10">
        <v>11</v>
      </c>
      <c r="X70" s="10">
        <v>5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92</v>
      </c>
      <c r="M71" s="19" t="s">
        <v>22</v>
      </c>
      <c r="N71" s="19" t="s">
        <v>94</v>
      </c>
      <c r="O71" s="19" t="s">
        <v>95</v>
      </c>
      <c r="P71" s="19" t="s">
        <v>92</v>
      </c>
      <c r="Q71" s="19" t="s">
        <v>22</v>
      </c>
      <c r="S71" s="10">
        <v>9</v>
      </c>
      <c r="T71" s="10">
        <v>5</v>
      </c>
      <c r="U71" s="10">
        <v>10</v>
      </c>
      <c r="V71" s="10">
        <v>7</v>
      </c>
      <c r="W71" s="10">
        <v>9</v>
      </c>
      <c r="X71" s="10">
        <v>5</v>
      </c>
      <c r="Z71" s="43" cm="1">
        <f t="array" aca="1" ref="Z71" ca="1">_xlfn.LET(_xlpm.seq, OFFSET(L71,,,5), _xlpm.cnt, SUM((_xlpm.seq="C2")+(_xlpm.seq="WW")), IF(_xlpm.cnt&gt;0,0,1) )</f>
        <v>0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92</v>
      </c>
      <c r="M72" s="19" t="s">
        <v>22</v>
      </c>
      <c r="N72" s="19" t="s">
        <v>27</v>
      </c>
      <c r="O72" s="19" t="s">
        <v>93</v>
      </c>
      <c r="P72" s="19" t="s">
        <v>92</v>
      </c>
      <c r="Q72" s="19" t="s">
        <v>92</v>
      </c>
      <c r="S72" s="10">
        <v>9</v>
      </c>
      <c r="T72" s="10">
        <v>5</v>
      </c>
      <c r="U72" s="10">
        <v>4</v>
      </c>
      <c r="V72" s="10">
        <v>8</v>
      </c>
      <c r="W72" s="10">
        <v>9</v>
      </c>
      <c r="X72" s="10">
        <v>9</v>
      </c>
      <c r="Z72" s="43" cm="1">
        <f t="array" aca="1" ref="Z72" ca="1">_xlfn.LET(_xlpm.seq, OFFSET(L72,,,5), _xlpm.cnt, SUM((_xlpm.seq="C2")+(_xlpm.seq="WW")), IF(_xlpm.cnt&gt;0,0,1) )</f>
        <v>0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94</v>
      </c>
      <c r="M73" s="19" t="s">
        <v>93</v>
      </c>
      <c r="N73" s="19" t="s">
        <v>27</v>
      </c>
      <c r="O73" s="19" t="s">
        <v>93</v>
      </c>
      <c r="P73" s="19" t="s">
        <v>94</v>
      </c>
      <c r="Q73" s="19" t="s">
        <v>92</v>
      </c>
      <c r="S73" s="10">
        <v>10</v>
      </c>
      <c r="T73" s="10">
        <v>8</v>
      </c>
      <c r="U73" s="10">
        <v>4</v>
      </c>
      <c r="V73" s="10">
        <v>8</v>
      </c>
      <c r="W73" s="10">
        <v>10</v>
      </c>
      <c r="X73" s="10">
        <v>9</v>
      </c>
      <c r="Z73" s="43" cm="1">
        <f t="array" aca="1" ref="Z73" ca="1">_xlfn.LET(_xlpm.seq, OFFSET(L73,,,5), _xlpm.cnt, SUM((_xlpm.seq="C2")+(_xlpm.seq="WW")), IF(_xlpm.cnt&gt;0,0,1) )</f>
        <v>0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94</v>
      </c>
      <c r="M74" s="19" t="s">
        <v>93</v>
      </c>
      <c r="N74" s="19" t="s">
        <v>94</v>
      </c>
      <c r="O74" s="19" t="s">
        <v>26</v>
      </c>
      <c r="P74" s="19" t="s">
        <v>94</v>
      </c>
      <c r="Q74" s="19" t="s">
        <v>96</v>
      </c>
      <c r="S74" s="10">
        <v>10</v>
      </c>
      <c r="T74" s="10">
        <v>8</v>
      </c>
      <c r="U74" s="10">
        <v>10</v>
      </c>
      <c r="V74" s="10">
        <v>3</v>
      </c>
      <c r="W74" s="10">
        <v>10</v>
      </c>
      <c r="X74" s="10">
        <v>11</v>
      </c>
      <c r="Z74" s="43" cm="1">
        <f t="array" aca="1" ref="Z74" ca="1">_xlfn.LET(_xlpm.seq, OFFSET(L74,,,5), _xlpm.cnt, SUM((_xlpm.seq="C2")+(_xlpm.seq="WW")), IF(_xlpm.cnt&gt;0,0,1) )</f>
        <v>0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97</v>
      </c>
      <c r="M75" s="19" t="s">
        <v>92</v>
      </c>
      <c r="N75" s="19" t="s">
        <v>94</v>
      </c>
      <c r="O75" s="19" t="s">
        <v>26</v>
      </c>
      <c r="P75" s="19" t="s">
        <v>38</v>
      </c>
      <c r="Q75" s="19" t="s">
        <v>96</v>
      </c>
      <c r="S75" s="10">
        <v>2</v>
      </c>
      <c r="T75" s="10">
        <v>9</v>
      </c>
      <c r="U75" s="10">
        <v>10</v>
      </c>
      <c r="V75" s="10">
        <v>3</v>
      </c>
      <c r="W75" s="10">
        <v>2</v>
      </c>
      <c r="X75" s="10">
        <v>11</v>
      </c>
      <c r="Z75" s="43" cm="1">
        <f t="array" aca="1" ref="Z75" ca="1">_xlfn.LET(_xlpm.seq, OFFSET(L75,,,5), _xlpm.cnt, SUM((_xlpm.seq="C2")+(_xlpm.seq="WW")), IF(_xlpm.cnt&gt;0,0,1) )</f>
        <v>0</v>
      </c>
      <c r="AA75" s="43" cm="1">
        <f t="array" aca="1" ref="AA75" ca="1">_xlfn.LET(_xlpm.seq, OFFSET(M75,,,5), _xlpm.cnt, SUM((_xlpm.seq="C2")+(_xlpm.seq="WW")), IF(_xlpm.cnt&gt;0,0,1) )</f>
        <v>0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97</v>
      </c>
      <c r="M76" s="19" t="s">
        <v>92</v>
      </c>
      <c r="N76" s="19" t="s">
        <v>24</v>
      </c>
      <c r="O76" s="19" t="s">
        <v>93</v>
      </c>
      <c r="P76" s="19" t="s">
        <v>93</v>
      </c>
      <c r="Q76" s="19" t="s">
        <v>95</v>
      </c>
      <c r="S76" s="10">
        <v>2</v>
      </c>
      <c r="T76" s="10">
        <v>9</v>
      </c>
      <c r="U76" s="10">
        <v>1</v>
      </c>
      <c r="V76" s="10">
        <v>8</v>
      </c>
      <c r="W76" s="10">
        <v>8</v>
      </c>
      <c r="X76" s="10">
        <v>7</v>
      </c>
      <c r="Z76" s="43" cm="1">
        <f t="array" aca="1" ref="Z76" ca="1">_xlfn.LET(_xlpm.seq, OFFSET(L76,,,5), _xlpm.cnt, SUM((_xlpm.seq="C2")+(_xlpm.seq="WW")), IF(_xlpm.cnt&gt;0,0,1) )</f>
        <v>0</v>
      </c>
      <c r="AA76" s="43" cm="1">
        <f t="array" aca="1" ref="AA76" ca="1">_xlfn.LET(_xlpm.seq, OFFSET(M76,,,5), _xlpm.cnt, SUM((_xlpm.seq="C2")+(_xlpm.seq="WW")), IF(_xlpm.cnt&gt;0,0,1) )</f>
        <v>0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92</v>
      </c>
      <c r="M77" s="19" t="s">
        <v>23</v>
      </c>
      <c r="N77" s="19" t="s">
        <v>96</v>
      </c>
      <c r="O77" s="19" t="s">
        <v>93</v>
      </c>
      <c r="P77" s="19" t="s">
        <v>93</v>
      </c>
      <c r="Q77" s="19" t="s">
        <v>95</v>
      </c>
      <c r="S77" s="10">
        <v>9</v>
      </c>
      <c r="T77" s="10">
        <v>6</v>
      </c>
      <c r="U77" s="10">
        <v>11</v>
      </c>
      <c r="V77" s="10">
        <v>8</v>
      </c>
      <c r="W77" s="10">
        <v>8</v>
      </c>
      <c r="X77" s="10">
        <v>7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0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92</v>
      </c>
      <c r="M78" s="19" t="s">
        <v>23</v>
      </c>
      <c r="N78" s="19" t="s">
        <v>96</v>
      </c>
      <c r="O78" s="19" t="s">
        <v>46</v>
      </c>
      <c r="P78" s="19" t="s">
        <v>27</v>
      </c>
      <c r="Q78" s="19" t="s">
        <v>27</v>
      </c>
      <c r="S78" s="10">
        <v>9</v>
      </c>
      <c r="T78" s="10">
        <v>6</v>
      </c>
      <c r="U78" s="10">
        <v>11</v>
      </c>
      <c r="V78" s="10">
        <v>5</v>
      </c>
      <c r="W78" s="10">
        <v>4</v>
      </c>
      <c r="X78" s="10">
        <v>4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0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96</v>
      </c>
      <c r="M79" s="19" t="s">
        <v>38</v>
      </c>
      <c r="N79" s="19" t="s">
        <v>22</v>
      </c>
      <c r="O79" s="19" t="s">
        <v>96</v>
      </c>
      <c r="P79" s="19" t="s">
        <v>27</v>
      </c>
      <c r="Q79" s="19" t="s">
        <v>27</v>
      </c>
      <c r="S79" s="10">
        <v>11</v>
      </c>
      <c r="T79" s="10">
        <v>2</v>
      </c>
      <c r="U79" s="10">
        <v>5</v>
      </c>
      <c r="V79" s="10">
        <v>11</v>
      </c>
      <c r="W79" s="10">
        <v>4</v>
      </c>
      <c r="X79" s="10">
        <v>4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0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96</v>
      </c>
      <c r="M80" s="19" t="s">
        <v>94</v>
      </c>
      <c r="N80" s="19" t="s">
        <v>22</v>
      </c>
      <c r="O80" s="19" t="s">
        <v>96</v>
      </c>
      <c r="P80" s="19" t="s">
        <v>93</v>
      </c>
      <c r="Q80" s="19" t="s">
        <v>96</v>
      </c>
      <c r="S80" s="10">
        <v>11</v>
      </c>
      <c r="T80" s="10">
        <v>10</v>
      </c>
      <c r="U80" s="10">
        <v>5</v>
      </c>
      <c r="V80" s="10">
        <v>11</v>
      </c>
      <c r="W80" s="10">
        <v>8</v>
      </c>
      <c r="X80" s="10">
        <v>11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23</v>
      </c>
      <c r="M81" s="19" t="s">
        <v>94</v>
      </c>
      <c r="N81" s="19" t="s">
        <v>23</v>
      </c>
      <c r="O81" s="19" t="s">
        <v>92</v>
      </c>
      <c r="P81" s="19" t="s">
        <v>93</v>
      </c>
      <c r="Q81" s="19" t="s">
        <v>96</v>
      </c>
      <c r="S81" s="10">
        <v>6</v>
      </c>
      <c r="T81" s="10">
        <v>10</v>
      </c>
      <c r="U81" s="10">
        <v>6</v>
      </c>
      <c r="V81" s="10">
        <v>9</v>
      </c>
      <c r="W81" s="10">
        <v>8</v>
      </c>
      <c r="X81" s="10">
        <v>11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23</v>
      </c>
      <c r="M82" s="19" t="s">
        <v>92</v>
      </c>
      <c r="N82" s="19" t="s">
        <v>23</v>
      </c>
      <c r="O82" s="19" t="s">
        <v>92</v>
      </c>
      <c r="P82" s="19" t="s">
        <v>27</v>
      </c>
      <c r="Q82" s="19" t="s">
        <v>23</v>
      </c>
      <c r="S82" s="10">
        <v>6</v>
      </c>
      <c r="T82" s="10">
        <v>9</v>
      </c>
      <c r="U82" s="10">
        <v>6</v>
      </c>
      <c r="V82" s="10">
        <v>9</v>
      </c>
      <c r="W82" s="10">
        <v>4</v>
      </c>
      <c r="X82" s="10">
        <v>6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0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93</v>
      </c>
      <c r="M83" s="19" t="s">
        <v>92</v>
      </c>
      <c r="N83" s="19" t="s">
        <v>94</v>
      </c>
      <c r="O83" s="19" t="s">
        <v>96</v>
      </c>
      <c r="P83" s="19" t="s">
        <v>27</v>
      </c>
      <c r="Q83" s="19" t="s">
        <v>23</v>
      </c>
      <c r="S83" s="10">
        <v>8</v>
      </c>
      <c r="T83" s="10">
        <v>9</v>
      </c>
      <c r="U83" s="10">
        <v>10</v>
      </c>
      <c r="V83" s="10">
        <v>11</v>
      </c>
      <c r="W83" s="10">
        <v>4</v>
      </c>
      <c r="X83" s="10">
        <v>6</v>
      </c>
      <c r="Z83" s="43"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0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93</v>
      </c>
      <c r="M84" s="19" t="s">
        <v>94</v>
      </c>
      <c r="N84" s="19" t="s">
        <v>94</v>
      </c>
      <c r="O84" s="19" t="s">
        <v>96</v>
      </c>
      <c r="P84" s="19" t="s">
        <v>94</v>
      </c>
      <c r="Q84" s="19" t="s">
        <v>93</v>
      </c>
      <c r="S84" s="10">
        <v>8</v>
      </c>
      <c r="T84" s="10">
        <v>10</v>
      </c>
      <c r="U84" s="10">
        <v>10</v>
      </c>
      <c r="V84" s="10">
        <v>11</v>
      </c>
      <c r="W84" s="10">
        <v>10</v>
      </c>
      <c r="X84" s="10">
        <v>8</v>
      </c>
      <c r="Z84" s="43"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0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94</v>
      </c>
      <c r="M85" s="19" t="s">
        <v>94</v>
      </c>
      <c r="N85" s="19" t="s">
        <v>38</v>
      </c>
      <c r="O85" s="19" t="s">
        <v>27</v>
      </c>
      <c r="P85" s="19" t="s">
        <v>94</v>
      </c>
      <c r="Q85" s="19" t="s">
        <v>93</v>
      </c>
      <c r="S85" s="10">
        <v>10</v>
      </c>
      <c r="T85" s="10">
        <v>10</v>
      </c>
      <c r="U85" s="10">
        <v>2</v>
      </c>
      <c r="V85" s="10">
        <v>4</v>
      </c>
      <c r="W85" s="10">
        <v>10</v>
      </c>
      <c r="X85" s="10">
        <v>8</v>
      </c>
      <c r="Z85" s="43"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0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94</v>
      </c>
      <c r="M86" s="19" t="s">
        <v>92</v>
      </c>
      <c r="N86" s="19" t="s">
        <v>95</v>
      </c>
      <c r="O86" s="19" t="s">
        <v>27</v>
      </c>
      <c r="P86" s="19" t="s">
        <v>96</v>
      </c>
      <c r="Q86" s="19" t="s">
        <v>38</v>
      </c>
      <c r="S86" s="10">
        <v>10</v>
      </c>
      <c r="T86" s="10">
        <v>9</v>
      </c>
      <c r="U86" s="10">
        <v>7</v>
      </c>
      <c r="V86" s="10">
        <v>4</v>
      </c>
      <c r="W86" s="10">
        <v>11</v>
      </c>
      <c r="X86" s="10">
        <v>2</v>
      </c>
      <c r="Z86" s="43"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0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97</v>
      </c>
      <c r="M87" s="19" t="s">
        <v>92</v>
      </c>
      <c r="N87" s="19" t="s">
        <v>95</v>
      </c>
      <c r="O87" s="19" t="s">
        <v>92</v>
      </c>
      <c r="P87" s="19" t="s">
        <v>96</v>
      </c>
      <c r="Q87" s="19" t="s">
        <v>38</v>
      </c>
      <c r="S87" s="10">
        <v>2</v>
      </c>
      <c r="T87" s="10">
        <v>9</v>
      </c>
      <c r="U87" s="10">
        <v>7</v>
      </c>
      <c r="V87" s="10">
        <v>9</v>
      </c>
      <c r="W87" s="10">
        <v>11</v>
      </c>
      <c r="X87" s="10">
        <v>2</v>
      </c>
      <c r="Z87" s="43"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0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95</v>
      </c>
      <c r="M88" s="19" t="s">
        <v>26</v>
      </c>
      <c r="N88" s="19" t="s">
        <v>96</v>
      </c>
      <c r="O88" s="19" t="s">
        <v>92</v>
      </c>
      <c r="P88" s="19" t="s">
        <v>47</v>
      </c>
      <c r="Q88" s="19" t="s">
        <v>96</v>
      </c>
      <c r="S88" s="10">
        <v>7</v>
      </c>
      <c r="T88" s="10">
        <v>3</v>
      </c>
      <c r="U88" s="10">
        <v>11</v>
      </c>
      <c r="V88" s="10">
        <v>9</v>
      </c>
      <c r="W88" s="10">
        <v>6</v>
      </c>
      <c r="X88" s="10">
        <v>11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95</v>
      </c>
      <c r="M89" s="19" t="s">
        <v>26</v>
      </c>
      <c r="N89" s="19" t="s">
        <v>96</v>
      </c>
      <c r="O89" s="19" t="s">
        <v>23</v>
      </c>
      <c r="P89" s="19" t="s">
        <v>96</v>
      </c>
      <c r="Q89" s="19" t="s">
        <v>96</v>
      </c>
      <c r="S89" s="10">
        <v>7</v>
      </c>
      <c r="T89" s="10">
        <v>3</v>
      </c>
      <c r="U89" s="10">
        <v>11</v>
      </c>
      <c r="V89" s="10">
        <v>6</v>
      </c>
      <c r="W89" s="10">
        <v>11</v>
      </c>
      <c r="X89" s="10">
        <v>11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93</v>
      </c>
      <c r="M90" s="19" t="s">
        <v>92</v>
      </c>
      <c r="N90" s="19" t="s">
        <v>27</v>
      </c>
      <c r="O90" s="19" t="s">
        <v>23</v>
      </c>
      <c r="P90" s="19" t="s">
        <v>96</v>
      </c>
      <c r="Q90" s="19" t="s">
        <v>92</v>
      </c>
      <c r="S90" s="10">
        <v>8</v>
      </c>
      <c r="T90" s="10">
        <v>9</v>
      </c>
      <c r="U90" s="10">
        <v>4</v>
      </c>
      <c r="V90" s="10">
        <v>6</v>
      </c>
      <c r="W90" s="10">
        <v>11</v>
      </c>
      <c r="X90" s="10">
        <v>9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93</v>
      </c>
      <c r="M91" s="19" t="s">
        <v>92</v>
      </c>
      <c r="N91" s="19" t="s">
        <v>27</v>
      </c>
      <c r="O91" s="19" t="s">
        <v>94</v>
      </c>
      <c r="P91" s="19" t="s">
        <v>94</v>
      </c>
      <c r="Q91" s="19" t="s">
        <v>92</v>
      </c>
      <c r="S91" s="10">
        <v>8</v>
      </c>
      <c r="T91" s="10">
        <v>9</v>
      </c>
      <c r="U91" s="10">
        <v>4</v>
      </c>
      <c r="V91" s="10">
        <v>10</v>
      </c>
      <c r="W91" s="10">
        <v>10</v>
      </c>
      <c r="X91" s="10">
        <v>9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92</v>
      </c>
      <c r="M92" s="19" t="s">
        <v>96</v>
      </c>
      <c r="N92" s="19" t="s">
        <v>93</v>
      </c>
      <c r="O92" s="19" t="s">
        <v>94</v>
      </c>
      <c r="P92" s="19" t="s">
        <v>94</v>
      </c>
      <c r="Q92" s="19" t="s">
        <v>93</v>
      </c>
      <c r="S92" s="10">
        <v>9</v>
      </c>
      <c r="T92" s="10">
        <v>11</v>
      </c>
      <c r="U92" s="10">
        <v>8</v>
      </c>
      <c r="V92" s="10">
        <v>10</v>
      </c>
      <c r="W92" s="10">
        <v>10</v>
      </c>
      <c r="X92" s="10">
        <v>8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92</v>
      </c>
      <c r="M93" s="19" t="s">
        <v>96</v>
      </c>
      <c r="N93" s="19" t="s">
        <v>93</v>
      </c>
      <c r="O93" s="19" t="s">
        <v>22</v>
      </c>
      <c r="P93" s="19" t="s">
        <v>96</v>
      </c>
      <c r="Q93" s="19" t="s">
        <v>93</v>
      </c>
      <c r="S93" s="10">
        <v>9</v>
      </c>
      <c r="T93" s="10">
        <v>11</v>
      </c>
      <c r="U93" s="10">
        <v>8</v>
      </c>
      <c r="V93" s="10">
        <v>5</v>
      </c>
      <c r="W93" s="10">
        <v>11</v>
      </c>
      <c r="X93" s="10">
        <v>8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94</v>
      </c>
      <c r="M94" s="19" t="s">
        <v>95</v>
      </c>
      <c r="N94" s="19" t="s">
        <v>22</v>
      </c>
      <c r="O94" s="19" t="s">
        <v>22</v>
      </c>
      <c r="P94" s="19" t="s">
        <v>96</v>
      </c>
      <c r="Q94" s="19" t="s">
        <v>23</v>
      </c>
      <c r="S94" s="10">
        <v>10</v>
      </c>
      <c r="T94" s="10">
        <v>7</v>
      </c>
      <c r="U94" s="10">
        <v>5</v>
      </c>
      <c r="V94" s="10">
        <v>5</v>
      </c>
      <c r="W94" s="10">
        <v>11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94</v>
      </c>
      <c r="M95" s="19" t="s">
        <v>95</v>
      </c>
      <c r="N95" s="19" t="s">
        <v>22</v>
      </c>
      <c r="O95" s="19" t="s">
        <v>95</v>
      </c>
      <c r="P95" s="19" t="s">
        <v>93</v>
      </c>
      <c r="Q95" s="19" t="s">
        <v>23</v>
      </c>
      <c r="S95" s="10">
        <v>10</v>
      </c>
      <c r="T95" s="10">
        <v>7</v>
      </c>
      <c r="U95" s="10">
        <v>5</v>
      </c>
      <c r="V95" s="10">
        <v>7</v>
      </c>
      <c r="W95" s="10">
        <v>8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27</v>
      </c>
      <c r="M96" s="19" t="s">
        <v>96</v>
      </c>
      <c r="N96" s="19" t="s">
        <v>93</v>
      </c>
      <c r="O96" s="19" t="s">
        <v>95</v>
      </c>
      <c r="P96" s="19" t="s">
        <v>93</v>
      </c>
      <c r="Q96" s="19" t="s">
        <v>92</v>
      </c>
      <c r="S96" s="10">
        <v>4</v>
      </c>
      <c r="T96" s="10">
        <v>11</v>
      </c>
      <c r="U96" s="10">
        <v>8</v>
      </c>
      <c r="V96" s="10">
        <v>7</v>
      </c>
      <c r="W96" s="10">
        <v>8</v>
      </c>
      <c r="X96" s="10">
        <v>9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27</v>
      </c>
      <c r="M97" s="19" t="s">
        <v>96</v>
      </c>
      <c r="N97" s="19" t="s">
        <v>93</v>
      </c>
      <c r="O97" s="19" t="s">
        <v>49</v>
      </c>
      <c r="P97" s="19" t="s">
        <v>96</v>
      </c>
      <c r="Q97" s="19" t="s">
        <v>92</v>
      </c>
      <c r="S97" s="10">
        <v>4</v>
      </c>
      <c r="T97" s="10">
        <v>11</v>
      </c>
      <c r="U97" s="10">
        <v>8</v>
      </c>
      <c r="V97" s="10">
        <v>8</v>
      </c>
      <c r="W97" s="10">
        <v>11</v>
      </c>
      <c r="X97" s="10">
        <v>9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93</v>
      </c>
      <c r="M98" s="19" t="s">
        <v>95</v>
      </c>
      <c r="N98" s="19" t="s">
        <v>27</v>
      </c>
      <c r="O98" s="19" t="s">
        <v>96</v>
      </c>
      <c r="P98" s="19" t="s">
        <v>96</v>
      </c>
      <c r="Q98" s="19" t="s">
        <v>94</v>
      </c>
      <c r="S98" s="10">
        <v>8</v>
      </c>
      <c r="T98" s="10">
        <v>7</v>
      </c>
      <c r="U98" s="10">
        <v>4</v>
      </c>
      <c r="V98" s="10">
        <v>11</v>
      </c>
      <c r="W98" s="10">
        <v>11</v>
      </c>
      <c r="X98" s="10">
        <v>10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93</v>
      </c>
      <c r="M99" s="19" t="s">
        <v>95</v>
      </c>
      <c r="N99" s="19" t="s">
        <v>27</v>
      </c>
      <c r="O99" s="19" t="s">
        <v>96</v>
      </c>
      <c r="P99" s="19" t="s">
        <v>49</v>
      </c>
      <c r="Q99" s="19" t="s">
        <v>94</v>
      </c>
      <c r="S99" s="10">
        <v>8</v>
      </c>
      <c r="T99" s="10">
        <v>7</v>
      </c>
      <c r="U99" s="10">
        <v>4</v>
      </c>
      <c r="V99" s="10">
        <v>11</v>
      </c>
      <c r="W99" s="10">
        <v>8</v>
      </c>
      <c r="X99" s="10">
        <v>10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23</v>
      </c>
      <c r="M100" s="19" t="s">
        <v>26</v>
      </c>
      <c r="N100" s="19" t="s">
        <v>23</v>
      </c>
      <c r="O100" s="19" t="s">
        <v>26</v>
      </c>
      <c r="P100" s="19" t="s">
        <v>95</v>
      </c>
      <c r="Q100" s="19" t="s">
        <v>92</v>
      </c>
      <c r="S100" s="10">
        <v>6</v>
      </c>
      <c r="T100" s="10">
        <v>3</v>
      </c>
      <c r="U100" s="10">
        <v>6</v>
      </c>
      <c r="V100" s="10">
        <v>3</v>
      </c>
      <c r="W100" s="10">
        <v>7</v>
      </c>
      <c r="X100" s="10">
        <v>9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23</v>
      </c>
      <c r="M101" s="19" t="s">
        <v>26</v>
      </c>
      <c r="N101" s="19" t="s">
        <v>23</v>
      </c>
      <c r="O101" s="19" t="s">
        <v>26</v>
      </c>
      <c r="P101" s="19" t="s">
        <v>95</v>
      </c>
      <c r="Q101" s="19" t="s">
        <v>92</v>
      </c>
      <c r="S101" s="10">
        <v>6</v>
      </c>
      <c r="T101" s="10">
        <v>3</v>
      </c>
      <c r="U101" s="10">
        <v>6</v>
      </c>
      <c r="V101" s="10">
        <v>3</v>
      </c>
      <c r="W101" s="10">
        <v>7</v>
      </c>
      <c r="X101" s="10">
        <v>9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93</v>
      </c>
      <c r="M102" s="19" t="s">
        <v>23</v>
      </c>
      <c r="N102" s="19" t="s">
        <v>95</v>
      </c>
      <c r="O102" s="19" t="s">
        <v>93</v>
      </c>
      <c r="P102" s="19" t="s">
        <v>23</v>
      </c>
      <c r="Q102" s="19" t="s">
        <v>94</v>
      </c>
      <c r="S102" s="10">
        <v>8</v>
      </c>
      <c r="T102" s="10">
        <v>6</v>
      </c>
      <c r="U102" s="10">
        <v>7</v>
      </c>
      <c r="V102" s="10">
        <v>8</v>
      </c>
      <c r="W102" s="10">
        <v>6</v>
      </c>
      <c r="X102" s="10">
        <v>10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93</v>
      </c>
      <c r="M103" s="19" t="s">
        <v>23</v>
      </c>
      <c r="N103" s="19" t="s">
        <v>95</v>
      </c>
      <c r="O103" s="19" t="s">
        <v>93</v>
      </c>
      <c r="P103" s="19" t="s">
        <v>23</v>
      </c>
      <c r="Q103" s="19" t="s">
        <v>94</v>
      </c>
      <c r="S103" s="10">
        <v>8</v>
      </c>
      <c r="T103" s="10">
        <v>6</v>
      </c>
      <c r="U103" s="10">
        <v>7</v>
      </c>
      <c r="V103" s="10">
        <v>8</v>
      </c>
      <c r="W103" s="10">
        <v>6</v>
      </c>
      <c r="X103" s="10">
        <v>10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{9A1A7F34-E628-4CCF-A115-1DF43593AD75}</x14:id>
        </ext>
      </extLst>
    </cfRule>
  </conditionalFormatting>
  <conditionalFormatting sqref="L1:Q3 L198:Q1048576">
    <cfRule type="cellIs" dxfId="228" priority="16" operator="equal">
      <formula>$A$10</formula>
    </cfRule>
    <cfRule type="cellIs" dxfId="227" priority="17" operator="equal">
      <formula>$A$9</formula>
    </cfRule>
    <cfRule type="cellIs" dxfId="226" priority="18" operator="equal">
      <formula>$A$8</formula>
    </cfRule>
    <cfRule type="cellIs" dxfId="225" priority="19" operator="equal">
      <formula>$A$7</formula>
    </cfRule>
    <cfRule type="cellIs" dxfId="224" priority="20" operator="equal">
      <formula>$A$6</formula>
    </cfRule>
    <cfRule type="cellIs" dxfId="223" priority="21" operator="equal">
      <formula>$A$5</formula>
    </cfRule>
    <cfRule type="cellIs" dxfId="222" priority="22" operator="equal">
      <formula>$A$4</formula>
    </cfRule>
  </conditionalFormatting>
  <conditionalFormatting sqref="L4:Q197">
    <cfRule type="cellIs" dxfId="221" priority="9" operator="equal">
      <formula>$A$10</formula>
    </cfRule>
    <cfRule type="cellIs" dxfId="220" priority="10" operator="equal">
      <formula>$A$9</formula>
    </cfRule>
    <cfRule type="cellIs" dxfId="219" priority="11" operator="equal">
      <formula>$A$8</formula>
    </cfRule>
    <cfRule type="cellIs" dxfId="218" priority="12" operator="equal">
      <formula>$A$7</formula>
    </cfRule>
    <cfRule type="cellIs" dxfId="217" priority="13" operator="equal">
      <formula>$A$6</formula>
    </cfRule>
    <cfRule type="cellIs" dxfId="216" priority="14" operator="equal">
      <formula>$A$5</formula>
    </cfRule>
    <cfRule type="cellIs" dxfId="215" priority="15" operator="equal">
      <formula>$A$4</formula>
    </cfRule>
  </conditionalFormatting>
  <conditionalFormatting sqref="AD1">
    <cfRule type="cellIs" dxfId="214" priority="2" operator="equal">
      <formula>$A$10</formula>
    </cfRule>
    <cfRule type="cellIs" dxfId="213" priority="3" operator="equal">
      <formula>$A$9</formula>
    </cfRule>
    <cfRule type="cellIs" dxfId="212" priority="4" operator="equal">
      <formula>$A$8</formula>
    </cfRule>
    <cfRule type="cellIs" dxfId="211" priority="5" operator="equal">
      <formula>$A$7</formula>
    </cfRule>
    <cfRule type="cellIs" dxfId="210" priority="6" operator="equal">
      <formula>$A$6</formula>
    </cfRule>
    <cfRule type="cellIs" dxfId="209" priority="7" operator="equal">
      <formula>$A$5</formula>
    </cfRule>
    <cfRule type="cellIs" dxfId="208" priority="8" operator="equal">
      <formula>$A$4</formula>
    </cfRule>
  </conditionalFormatting>
  <conditionalFormatting sqref="Z4:AE103">
    <cfRule type="expression" dxfId="207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1A7F34-E628-4CCF-A115-1DF43593A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1">
    <tabColor theme="3" tint="0.59999389629810485"/>
  </sheetPr>
  <dimension ref="A1:BC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5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22</v>
      </c>
      <c r="AI1" s="5">
        <f t="shared" ref="AI1:AM1" si="0">SUM(AI7:AI10)</f>
        <v>22</v>
      </c>
      <c r="AJ1" s="5">
        <f t="shared" si="0"/>
        <v>22</v>
      </c>
      <c r="AK1" s="5">
        <f t="shared" si="0"/>
        <v>22</v>
      </c>
      <c r="AL1" s="5">
        <f t="shared" si="0"/>
        <v>22</v>
      </c>
      <c r="AM1" s="5">
        <f t="shared" si="0"/>
        <v>22</v>
      </c>
      <c r="AN1" s="5"/>
      <c r="AO1" s="5"/>
      <c r="AP1" s="5"/>
      <c r="AQ1" s="5"/>
      <c r="AR1" s="5"/>
      <c r="AS1" s="5"/>
    </row>
    <row r="2" spans="1:55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  <c r="BC2" s="5"/>
    </row>
    <row r="3" spans="1:55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5" ht="15.9" customHeight="1">
      <c r="A4" s="59" t="s">
        <v>20</v>
      </c>
      <c r="B4" s="9" t="s">
        <v>21</v>
      </c>
      <c r="C4" s="59">
        <f t="shared" ref="C4:H15" si="1">COUNTIF(L$4:L$304,$A4)</f>
        <v>3</v>
      </c>
      <c r="D4" s="59">
        <f t="shared" si="1"/>
        <v>3</v>
      </c>
      <c r="E4" s="59">
        <f t="shared" si="1"/>
        <v>3</v>
      </c>
      <c r="F4" s="59">
        <f t="shared" si="1"/>
        <v>3</v>
      </c>
      <c r="G4" s="59">
        <f t="shared" si="1"/>
        <v>3</v>
      </c>
      <c r="H4" s="59">
        <f t="shared" si="1"/>
        <v>3</v>
      </c>
      <c r="I4" s="9">
        <v>0</v>
      </c>
      <c r="J4" s="138"/>
      <c r="K4" s="43">
        <v>0</v>
      </c>
      <c r="L4" s="44" t="s">
        <v>46</v>
      </c>
      <c r="M4" s="44" t="s">
        <v>92</v>
      </c>
      <c r="N4" s="44" t="s">
        <v>94</v>
      </c>
      <c r="O4" s="44" t="s">
        <v>96</v>
      </c>
      <c r="P4" s="44" t="s">
        <v>26</v>
      </c>
      <c r="Q4" s="44" t="s">
        <v>96</v>
      </c>
      <c r="S4" s="43" cm="1">
        <f t="array" ref="S4:X304">_xlfn.LET(_xlpm.x, L4:Q304, IF(_xlpm.x="", "", _xlfn.XLOOKUP(_xlpm.x, $A$4:$A$15, $I$4:$I$15)))</f>
        <v>5</v>
      </c>
      <c r="T4" s="43">
        <v>9</v>
      </c>
      <c r="U4" s="43">
        <v>10</v>
      </c>
      <c r="V4" s="43">
        <v>11</v>
      </c>
      <c r="W4" s="43">
        <v>3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3</v>
      </c>
      <c r="AI4" s="5">
        <v>3</v>
      </c>
      <c r="AJ4" s="5">
        <v>3</v>
      </c>
      <c r="AK4" s="5">
        <v>3</v>
      </c>
      <c r="AL4" s="5">
        <v>3</v>
      </c>
      <c r="AM4" s="5">
        <v>3</v>
      </c>
      <c r="AN4" s="5"/>
      <c r="AO4" s="5" t="str">
        <v>R1</v>
      </c>
      <c r="AP4" s="5">
        <v>3</v>
      </c>
      <c r="AQ4" s="5">
        <v>2</v>
      </c>
      <c r="AR4" s="5">
        <v>3</v>
      </c>
      <c r="AS4" s="5">
        <v>8</v>
      </c>
      <c r="AT4" s="5">
        <v>2</v>
      </c>
      <c r="AU4" s="5">
        <v>10</v>
      </c>
      <c r="AV4" s="5">
        <v>2</v>
      </c>
      <c r="AW4" s="5">
        <v>4</v>
      </c>
      <c r="AX4" s="5">
        <v>4</v>
      </c>
      <c r="AY4" s="5">
        <v>4</v>
      </c>
      <c r="AZ4" s="5">
        <v>30</v>
      </c>
      <c r="BA4" s="5">
        <v>28</v>
      </c>
    </row>
    <row r="5" spans="1:55" ht="15.9" customHeight="1">
      <c r="A5" s="10" t="s">
        <v>24</v>
      </c>
      <c r="B5" s="9" t="s">
        <v>25</v>
      </c>
      <c r="C5" s="59">
        <f t="shared" si="1"/>
        <v>2</v>
      </c>
      <c r="D5" s="59">
        <f t="shared" si="1"/>
        <v>2</v>
      </c>
      <c r="E5" s="59">
        <f t="shared" si="1"/>
        <v>2</v>
      </c>
      <c r="F5" s="59">
        <f t="shared" si="1"/>
        <v>0</v>
      </c>
      <c r="G5" s="59">
        <f t="shared" si="1"/>
        <v>0</v>
      </c>
      <c r="H5" s="59">
        <f t="shared" si="1"/>
        <v>0</v>
      </c>
      <c r="I5" s="9">
        <v>1</v>
      </c>
      <c r="J5" s="138"/>
      <c r="K5" s="10">
        <v>1</v>
      </c>
      <c r="L5" s="19" t="s">
        <v>46</v>
      </c>
      <c r="M5" s="19" t="s">
        <v>92</v>
      </c>
      <c r="N5" s="19" t="s">
        <v>94</v>
      </c>
      <c r="O5" s="19" t="s">
        <v>96</v>
      </c>
      <c r="P5" s="19" t="s">
        <v>26</v>
      </c>
      <c r="Q5" s="19" t="s">
        <v>96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2</v>
      </c>
      <c r="AI5" s="5">
        <v>2</v>
      </c>
      <c r="AJ5" s="5">
        <v>2</v>
      </c>
      <c r="AK5" s="5">
        <v>0</v>
      </c>
      <c r="AL5" s="5">
        <v>0</v>
      </c>
      <c r="AM5" s="5">
        <v>0</v>
      </c>
      <c r="AN5" s="5"/>
      <c r="AO5" s="5" t="str">
        <v>R2</v>
      </c>
      <c r="AP5" s="5">
        <v>3</v>
      </c>
      <c r="AQ5" s="5">
        <v>2</v>
      </c>
      <c r="AR5" s="5">
        <v>3</v>
      </c>
      <c r="AS5" s="5">
        <v>2</v>
      </c>
      <c r="AT5" s="5">
        <v>2</v>
      </c>
      <c r="AU5" s="5">
        <v>8</v>
      </c>
      <c r="AV5" s="5">
        <v>10</v>
      </c>
      <c r="AW5" s="5">
        <v>4</v>
      </c>
      <c r="AX5" s="5">
        <v>22</v>
      </c>
      <c r="AY5" s="5">
        <v>24</v>
      </c>
      <c r="AZ5" s="5">
        <v>4</v>
      </c>
      <c r="BA5" s="5">
        <v>16</v>
      </c>
    </row>
    <row r="6" spans="1:55" ht="15.9" customHeight="1">
      <c r="A6" s="10" t="s">
        <v>38</v>
      </c>
      <c r="B6" s="9" t="s">
        <v>39</v>
      </c>
      <c r="C6" s="59">
        <f t="shared" si="1"/>
        <v>3</v>
      </c>
      <c r="D6" s="59">
        <f t="shared" si="1"/>
        <v>3</v>
      </c>
      <c r="E6" s="59">
        <f t="shared" si="1"/>
        <v>3</v>
      </c>
      <c r="F6" s="59">
        <f t="shared" si="1"/>
        <v>3</v>
      </c>
      <c r="G6" s="59">
        <f t="shared" si="1"/>
        <v>3</v>
      </c>
      <c r="H6" s="59">
        <f t="shared" si="1"/>
        <v>3</v>
      </c>
      <c r="I6" s="9">
        <v>2</v>
      </c>
      <c r="J6" s="138"/>
      <c r="K6" s="10">
        <v>2</v>
      </c>
      <c r="L6" s="19" t="s">
        <v>24</v>
      </c>
      <c r="M6" s="19" t="s">
        <v>22</v>
      </c>
      <c r="N6" s="19" t="s">
        <v>93</v>
      </c>
      <c r="O6" s="19" t="s">
        <v>95</v>
      </c>
      <c r="P6" s="19" t="s">
        <v>94</v>
      </c>
      <c r="Q6" s="19" t="s">
        <v>93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0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/>
      <c r="AO6" s="5" t="str">
        <v>R3</v>
      </c>
      <c r="AP6" s="5">
        <v>3</v>
      </c>
      <c r="AQ6" s="5">
        <v>2</v>
      </c>
      <c r="AR6" s="5">
        <v>3</v>
      </c>
      <c r="AS6" s="5">
        <v>8</v>
      </c>
      <c r="AT6" s="5">
        <v>10</v>
      </c>
      <c r="AU6" s="5">
        <v>2</v>
      </c>
      <c r="AV6" s="5">
        <v>2</v>
      </c>
      <c r="AW6" s="5">
        <v>20</v>
      </c>
      <c r="AX6" s="5">
        <v>20</v>
      </c>
      <c r="AY6" s="5">
        <v>4</v>
      </c>
      <c r="AZ6" s="5">
        <v>22</v>
      </c>
      <c r="BA6" s="5">
        <v>4</v>
      </c>
    </row>
    <row r="7" spans="1:55" ht="15.9" customHeight="1">
      <c r="A7" s="10" t="s">
        <v>26</v>
      </c>
      <c r="B7" s="9" t="s">
        <v>26</v>
      </c>
      <c r="C7" s="59">
        <f t="shared" si="1"/>
        <v>8</v>
      </c>
      <c r="D7" s="59">
        <f t="shared" si="1"/>
        <v>2</v>
      </c>
      <c r="E7" s="59">
        <f t="shared" si="1"/>
        <v>8</v>
      </c>
      <c r="F7" s="59">
        <f t="shared" si="1"/>
        <v>2</v>
      </c>
      <c r="G7" s="59">
        <f t="shared" si="1"/>
        <v>10</v>
      </c>
      <c r="H7" s="59">
        <f t="shared" si="1"/>
        <v>2</v>
      </c>
      <c r="I7" s="9">
        <v>3</v>
      </c>
      <c r="J7" s="138"/>
      <c r="K7" s="10">
        <v>3</v>
      </c>
      <c r="L7" s="19" t="s">
        <v>94</v>
      </c>
      <c r="M7" s="44" t="s">
        <v>22</v>
      </c>
      <c r="N7" s="19" t="s">
        <v>93</v>
      </c>
      <c r="O7" s="19" t="s">
        <v>95</v>
      </c>
      <c r="P7" s="19" t="s">
        <v>94</v>
      </c>
      <c r="Q7" s="19" t="s">
        <v>93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0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8</v>
      </c>
      <c r="AI7" s="5">
        <v>2</v>
      </c>
      <c r="AJ7" s="5">
        <v>8</v>
      </c>
      <c r="AK7" s="5">
        <v>2</v>
      </c>
      <c r="AL7" s="5">
        <v>10</v>
      </c>
      <c r="AM7" s="5">
        <v>2</v>
      </c>
      <c r="AN7" s="5"/>
      <c r="AO7" s="5" t="str">
        <v>R4</v>
      </c>
      <c r="AP7" s="5">
        <v>3</v>
      </c>
      <c r="AQ7" s="5">
        <v>0</v>
      </c>
      <c r="AR7" s="5">
        <v>3</v>
      </c>
      <c r="AS7" s="5">
        <v>2</v>
      </c>
      <c r="AT7" s="5">
        <v>2</v>
      </c>
      <c r="AU7" s="5">
        <v>10</v>
      </c>
      <c r="AV7" s="5">
        <v>8</v>
      </c>
      <c r="AW7" s="5">
        <v>10</v>
      </c>
      <c r="AX7" s="5">
        <v>4</v>
      </c>
      <c r="AY7" s="5">
        <v>4</v>
      </c>
      <c r="AZ7" s="5">
        <v>28</v>
      </c>
      <c r="BA7" s="5">
        <v>26</v>
      </c>
    </row>
    <row r="8" spans="1:55" ht="15.9" customHeight="1">
      <c r="A8" s="10" t="s">
        <v>27</v>
      </c>
      <c r="B8" s="9" t="s">
        <v>27</v>
      </c>
      <c r="C8" s="59">
        <f t="shared" si="1"/>
        <v>2</v>
      </c>
      <c r="D8" s="59">
        <f t="shared" si="1"/>
        <v>2</v>
      </c>
      <c r="E8" s="59">
        <f t="shared" si="1"/>
        <v>10</v>
      </c>
      <c r="F8" s="59">
        <f t="shared" si="1"/>
        <v>2</v>
      </c>
      <c r="G8" s="59">
        <f t="shared" si="1"/>
        <v>8</v>
      </c>
      <c r="H8" s="59">
        <f t="shared" si="1"/>
        <v>8</v>
      </c>
      <c r="I8" s="9">
        <v>4</v>
      </c>
      <c r="J8" s="138"/>
      <c r="K8" s="10">
        <v>4</v>
      </c>
      <c r="L8" s="19" t="s">
        <v>94</v>
      </c>
      <c r="M8" s="19" t="s">
        <v>92</v>
      </c>
      <c r="N8" s="19" t="s">
        <v>27</v>
      </c>
      <c r="O8" s="19" t="s">
        <v>94</v>
      </c>
      <c r="P8" s="19" t="s">
        <v>95</v>
      </c>
      <c r="Q8" s="19" t="s">
        <v>96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2</v>
      </c>
      <c r="AI8" s="5">
        <v>2</v>
      </c>
      <c r="AJ8" s="5">
        <v>10</v>
      </c>
      <c r="AK8" s="5">
        <v>2</v>
      </c>
      <c r="AL8" s="5">
        <v>8</v>
      </c>
      <c r="AM8" s="5">
        <v>8</v>
      </c>
      <c r="AN8" s="5"/>
      <c r="AO8" s="5" t="str">
        <v>R5</v>
      </c>
      <c r="AP8" s="5">
        <v>3</v>
      </c>
      <c r="AQ8" s="5">
        <v>0</v>
      </c>
      <c r="AR8" s="5">
        <v>3</v>
      </c>
      <c r="AS8" s="5">
        <v>10</v>
      </c>
      <c r="AT8" s="5">
        <v>8</v>
      </c>
      <c r="AU8" s="5">
        <v>2</v>
      </c>
      <c r="AV8" s="5">
        <v>2</v>
      </c>
      <c r="AW8" s="5">
        <v>22</v>
      </c>
      <c r="AX8" s="5">
        <v>4</v>
      </c>
      <c r="AY8" s="5">
        <v>28</v>
      </c>
      <c r="AZ8" s="5">
        <v>14</v>
      </c>
      <c r="BA8" s="5">
        <v>4</v>
      </c>
    </row>
    <row r="9" spans="1:55" ht="15.9" customHeight="1">
      <c r="A9" s="10" t="s">
        <v>22</v>
      </c>
      <c r="B9" s="9" t="s">
        <v>22</v>
      </c>
      <c r="C9" s="59">
        <f t="shared" si="1"/>
        <v>10</v>
      </c>
      <c r="D9" s="59">
        <f t="shared" si="1"/>
        <v>8</v>
      </c>
      <c r="E9" s="59">
        <f t="shared" si="1"/>
        <v>2</v>
      </c>
      <c r="F9" s="59">
        <f t="shared" si="1"/>
        <v>10</v>
      </c>
      <c r="G9" s="59">
        <f t="shared" si="1"/>
        <v>2</v>
      </c>
      <c r="H9" s="59">
        <f t="shared" si="1"/>
        <v>2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27</v>
      </c>
      <c r="O9" s="19" t="s">
        <v>94</v>
      </c>
      <c r="P9" s="19" t="s">
        <v>95</v>
      </c>
      <c r="Q9" s="19" t="s">
        <v>96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1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10</v>
      </c>
      <c r="AI9" s="5">
        <v>8</v>
      </c>
      <c r="AJ9" s="5">
        <v>2</v>
      </c>
      <c r="AK9" s="5">
        <v>10</v>
      </c>
      <c r="AL9" s="5">
        <v>2</v>
      </c>
      <c r="AM9" s="5">
        <v>2</v>
      </c>
      <c r="AN9" s="5"/>
      <c r="AO9" s="5" t="str">
        <v>R6</v>
      </c>
      <c r="AP9" s="5">
        <v>3</v>
      </c>
      <c r="AQ9" s="5">
        <v>0</v>
      </c>
      <c r="AR9" s="5">
        <v>3</v>
      </c>
      <c r="AS9" s="5">
        <v>2</v>
      </c>
      <c r="AT9" s="5">
        <v>8</v>
      </c>
      <c r="AU9" s="5">
        <v>2</v>
      </c>
      <c r="AV9" s="5">
        <v>10</v>
      </c>
      <c r="AW9" s="5">
        <v>4</v>
      </c>
      <c r="AX9" s="5">
        <v>24</v>
      </c>
      <c r="AY9" s="5">
        <v>18</v>
      </c>
      <c r="AZ9" s="5">
        <v>4</v>
      </c>
      <c r="BA9" s="5">
        <v>22</v>
      </c>
    </row>
    <row r="10" spans="1:55" ht="15.9" customHeight="1">
      <c r="A10" s="10" t="s">
        <v>23</v>
      </c>
      <c r="B10" s="9" t="s">
        <v>23</v>
      </c>
      <c r="C10" s="59">
        <f t="shared" si="1"/>
        <v>2</v>
      </c>
      <c r="D10" s="59">
        <f t="shared" si="1"/>
        <v>10</v>
      </c>
      <c r="E10" s="59">
        <f t="shared" si="1"/>
        <v>2</v>
      </c>
      <c r="F10" s="59">
        <f t="shared" si="1"/>
        <v>8</v>
      </c>
      <c r="G10" s="59">
        <f t="shared" si="1"/>
        <v>2</v>
      </c>
      <c r="H10" s="59">
        <f t="shared" si="1"/>
        <v>10</v>
      </c>
      <c r="I10" s="9">
        <v>6</v>
      </c>
      <c r="J10" s="138"/>
      <c r="K10" s="10">
        <v>6</v>
      </c>
      <c r="L10" s="19" t="s">
        <v>96</v>
      </c>
      <c r="M10" s="19" t="s">
        <v>97</v>
      </c>
      <c r="N10" s="19" t="s">
        <v>93</v>
      </c>
      <c r="O10" s="19" t="s">
        <v>93</v>
      </c>
      <c r="P10" s="19" t="s">
        <v>27</v>
      </c>
      <c r="Q10" s="19" t="s">
        <v>95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2</v>
      </c>
      <c r="AI10" s="5">
        <v>10</v>
      </c>
      <c r="AJ10" s="5">
        <v>2</v>
      </c>
      <c r="AK10" s="5">
        <v>8</v>
      </c>
      <c r="AL10" s="5">
        <v>2</v>
      </c>
      <c r="AM10" s="5">
        <v>10</v>
      </c>
      <c r="AN10" s="5"/>
      <c r="AO10" s="5"/>
      <c r="AP10" s="5"/>
      <c r="AQ10" s="5"/>
      <c r="AR10" s="5"/>
      <c r="AS10" s="5"/>
    </row>
    <row r="11" spans="1:55" ht="15.9" customHeight="1">
      <c r="A11" s="10" t="s">
        <v>30</v>
      </c>
      <c r="B11" s="10" t="s">
        <v>30</v>
      </c>
      <c r="C11" s="59">
        <f t="shared" si="1"/>
        <v>4</v>
      </c>
      <c r="D11" s="59">
        <f t="shared" si="1"/>
        <v>4</v>
      </c>
      <c r="E11" s="59">
        <f t="shared" si="1"/>
        <v>20</v>
      </c>
      <c r="F11" s="59">
        <f t="shared" si="1"/>
        <v>10</v>
      </c>
      <c r="G11" s="59">
        <f t="shared" si="1"/>
        <v>22</v>
      </c>
      <c r="H11" s="59">
        <f t="shared" si="1"/>
        <v>4</v>
      </c>
      <c r="I11" s="9">
        <v>7</v>
      </c>
      <c r="J11" s="138"/>
      <c r="K11" s="10">
        <v>7</v>
      </c>
      <c r="L11" s="19" t="s">
        <v>94</v>
      </c>
      <c r="M11" s="19" t="s">
        <v>97</v>
      </c>
      <c r="N11" s="19" t="s">
        <v>93</v>
      </c>
      <c r="O11" s="19" t="s">
        <v>93</v>
      </c>
      <c r="P11" s="19" t="s">
        <v>27</v>
      </c>
      <c r="Q11" s="19" t="s">
        <v>95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4</v>
      </c>
      <c r="AI11" s="5">
        <v>4</v>
      </c>
      <c r="AJ11" s="5">
        <v>20</v>
      </c>
      <c r="AK11" s="5">
        <v>10</v>
      </c>
      <c r="AL11" s="5">
        <v>22</v>
      </c>
      <c r="AM11" s="5">
        <v>4</v>
      </c>
      <c r="AN11" s="5"/>
      <c r="AO11" s="5"/>
      <c r="AP11" s="5"/>
      <c r="AQ11" s="5"/>
      <c r="AR11" s="5"/>
      <c r="AS11" s="5"/>
    </row>
    <row r="12" spans="1:55" ht="15.9" customHeight="1">
      <c r="A12" s="10" t="s">
        <v>31</v>
      </c>
      <c r="B12" s="10" t="s">
        <v>31</v>
      </c>
      <c r="C12" s="59">
        <f t="shared" si="1"/>
        <v>4</v>
      </c>
      <c r="D12" s="59">
        <f t="shared" si="1"/>
        <v>22</v>
      </c>
      <c r="E12" s="59">
        <f t="shared" si="1"/>
        <v>20</v>
      </c>
      <c r="F12" s="59">
        <f t="shared" si="1"/>
        <v>4</v>
      </c>
      <c r="G12" s="59">
        <f t="shared" si="1"/>
        <v>4</v>
      </c>
      <c r="H12" s="59">
        <f t="shared" si="1"/>
        <v>24</v>
      </c>
      <c r="I12" s="9">
        <v>8</v>
      </c>
      <c r="J12" s="138"/>
      <c r="K12" s="10">
        <v>8</v>
      </c>
      <c r="L12" s="19" t="s">
        <v>94</v>
      </c>
      <c r="M12" s="19" t="s">
        <v>94</v>
      </c>
      <c r="N12" s="19" t="s">
        <v>95</v>
      </c>
      <c r="O12" s="19" t="s">
        <v>52</v>
      </c>
      <c r="P12" s="19" t="s">
        <v>23</v>
      </c>
      <c r="Q12" s="19" t="s">
        <v>93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0</v>
      </c>
      <c r="AE12" s="43" cm="1">
        <f t="array" aca="1" ref="AE12" ca="1">_xlfn.LET(_xlpm.seq, OFFSET(Q12,,,5), _xlpm.cnt, SUM((_xlpm.seq="C2")+(_xlpm.seq="WW")), IF(_xlpm.cnt&gt;0,0,1) )</f>
        <v>1</v>
      </c>
      <c r="AG12" s="5" t="s">
        <v>93</v>
      </c>
      <c r="AH12" s="5">
        <v>4</v>
      </c>
      <c r="AI12" s="5">
        <v>22</v>
      </c>
      <c r="AJ12" s="5">
        <v>20</v>
      </c>
      <c r="AK12" s="5">
        <v>4</v>
      </c>
      <c r="AL12" s="5">
        <v>4</v>
      </c>
      <c r="AM12" s="5">
        <v>24</v>
      </c>
      <c r="AN12" s="5"/>
      <c r="AO12" s="5"/>
      <c r="AP12" s="54" t="str">
        <f>"'"&amp;AP$3&amp;"':"&amp;" "&amp;AP4&amp;", "</f>
        <v xml:space="preserve">'WW': 3,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3, </v>
      </c>
      <c r="AS12" s="54" t="str">
        <f t="shared" si="2"/>
        <v xml:space="preserve">'M1': 8, </v>
      </c>
      <c r="AT12" s="54" t="str">
        <f t="shared" si="2"/>
        <v xml:space="preserve">'M2': 2, </v>
      </c>
      <c r="AU12" s="54" t="str">
        <f t="shared" si="2"/>
        <v xml:space="preserve">'M3': 10, </v>
      </c>
      <c r="AV12" s="54" t="str">
        <f t="shared" si="2"/>
        <v xml:space="preserve">'M4': 2, </v>
      </c>
      <c r="AW12" s="54" t="str">
        <f t="shared" si="2"/>
        <v xml:space="preserve">'A': 4, </v>
      </c>
      <c r="AX12" s="54" t="str">
        <f t="shared" si="2"/>
        <v xml:space="preserve">'K': 4, </v>
      </c>
      <c r="AY12" s="54" t="str">
        <f t="shared" si="2"/>
        <v xml:space="preserve">'Q': 4, </v>
      </c>
      <c r="AZ12" s="54" t="str">
        <f t="shared" si="2"/>
        <v xml:space="preserve">'J': 30, </v>
      </c>
      <c r="BA12" s="54" t="str">
        <f>"'"&amp;BA$3&amp;"':"&amp;" "&amp;BA4</f>
        <v>'TE': 28</v>
      </c>
    </row>
    <row r="13" spans="1:55" ht="15.9" customHeight="1">
      <c r="A13" s="10" t="s">
        <v>32</v>
      </c>
      <c r="B13" s="10" t="s">
        <v>32</v>
      </c>
      <c r="C13" s="59">
        <f t="shared" si="1"/>
        <v>4</v>
      </c>
      <c r="D13" s="59">
        <f t="shared" si="1"/>
        <v>24</v>
      </c>
      <c r="E13" s="59">
        <f t="shared" si="1"/>
        <v>4</v>
      </c>
      <c r="F13" s="59">
        <f t="shared" si="1"/>
        <v>4</v>
      </c>
      <c r="G13" s="59">
        <f t="shared" si="1"/>
        <v>28</v>
      </c>
      <c r="H13" s="59">
        <f t="shared" si="1"/>
        <v>18</v>
      </c>
      <c r="I13" s="9">
        <v>9</v>
      </c>
      <c r="J13" s="138"/>
      <c r="K13" s="10">
        <v>9</v>
      </c>
      <c r="L13" s="19" t="s">
        <v>96</v>
      </c>
      <c r="M13" s="19" t="s">
        <v>94</v>
      </c>
      <c r="N13" s="19" t="s">
        <v>95</v>
      </c>
      <c r="O13" s="19" t="s">
        <v>52</v>
      </c>
      <c r="P13" s="19" t="s">
        <v>23</v>
      </c>
      <c r="Q13" s="19" t="s">
        <v>93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43" cm="1">
        <f t="array" aca="1" ref="Z13" ca="1">_xlfn.LET(_xlpm.seq, OFFSET(L13,,,5), _xlpm.cnt, SUM((_xlpm.seq="C2")+(_xlpm.seq="WW")), IF(_xlpm.cnt&gt;0,0,1) )</f>
        <v>0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>
        <v>1</v>
      </c>
      <c r="AE13" s="43" cm="1">
        <f t="array" aca="1" ref="AE13" ca="1">_xlfn.LET(_xlpm.seq, OFFSET(Q13,,,5), _xlpm.cnt, SUM((_xlpm.seq="C2")+(_xlpm.seq="WW")), IF(_xlpm.cnt&gt;0,0,1) )</f>
        <v>1</v>
      </c>
      <c r="AG13" s="5" t="s">
        <v>92</v>
      </c>
      <c r="AH13" s="5">
        <v>4</v>
      </c>
      <c r="AI13" s="5">
        <v>24</v>
      </c>
      <c r="AJ13" s="5">
        <v>4</v>
      </c>
      <c r="AK13" s="5">
        <v>4</v>
      </c>
      <c r="AL13" s="5">
        <v>28</v>
      </c>
      <c r="AM13" s="5">
        <v>18</v>
      </c>
      <c r="AN13" s="5"/>
      <c r="AO13" s="5"/>
      <c r="AP13" s="54" t="str">
        <f t="shared" ref="AP13:AZ17" si="3">"'"&amp;AP$3&amp;"':"&amp;" "&amp;AP5&amp;", "</f>
        <v xml:space="preserve">'WW': 3, </v>
      </c>
      <c r="AQ13" s="54" t="str">
        <f t="shared" si="3"/>
        <v xml:space="preserve">'C1': 2, </v>
      </c>
      <c r="AR13" s="54" t="str">
        <f t="shared" si="3"/>
        <v xml:space="preserve">'C2': 3, </v>
      </c>
      <c r="AS13" s="54" t="str">
        <f t="shared" si="3"/>
        <v xml:space="preserve">'M1': 2, </v>
      </c>
      <c r="AT13" s="54" t="str">
        <f t="shared" si="3"/>
        <v xml:space="preserve">'M2': 2, </v>
      </c>
      <c r="AU13" s="54" t="str">
        <f t="shared" si="3"/>
        <v xml:space="preserve">'M3': 8, </v>
      </c>
      <c r="AV13" s="54" t="str">
        <f t="shared" si="3"/>
        <v xml:space="preserve">'M4': 10, </v>
      </c>
      <c r="AW13" s="54" t="str">
        <f t="shared" si="3"/>
        <v xml:space="preserve">'A': 4, </v>
      </c>
      <c r="AX13" s="54" t="str">
        <f t="shared" si="3"/>
        <v xml:space="preserve">'K': 22, </v>
      </c>
      <c r="AY13" s="54" t="str">
        <f t="shared" si="3"/>
        <v xml:space="preserve">'Q': 24, </v>
      </c>
      <c r="AZ13" s="54" t="str">
        <f t="shared" si="3"/>
        <v xml:space="preserve">'J': 4, </v>
      </c>
      <c r="BA13" s="54" t="str">
        <f t="shared" ref="BA13:BA17" si="4">"'"&amp;BA$3&amp;"':"&amp;" "&amp;BA5</f>
        <v>'TE': 16</v>
      </c>
    </row>
    <row r="14" spans="1:55" ht="15.9" customHeight="1">
      <c r="A14" s="10" t="s">
        <v>33</v>
      </c>
      <c r="B14" s="10" t="s">
        <v>33</v>
      </c>
      <c r="C14" s="59">
        <f t="shared" si="1"/>
        <v>30</v>
      </c>
      <c r="D14" s="59">
        <f t="shared" si="1"/>
        <v>4</v>
      </c>
      <c r="E14" s="59">
        <f t="shared" si="1"/>
        <v>22</v>
      </c>
      <c r="F14" s="59">
        <f t="shared" si="1"/>
        <v>28</v>
      </c>
      <c r="G14" s="59">
        <f t="shared" si="1"/>
        <v>14</v>
      </c>
      <c r="H14" s="59">
        <f t="shared" si="1"/>
        <v>4</v>
      </c>
      <c r="I14" s="9">
        <v>10</v>
      </c>
      <c r="J14" s="138"/>
      <c r="K14" s="10">
        <v>10</v>
      </c>
      <c r="L14" s="19" t="s">
        <v>96</v>
      </c>
      <c r="M14" s="19" t="s">
        <v>96</v>
      </c>
      <c r="N14" s="19" t="s">
        <v>93</v>
      </c>
      <c r="O14" s="19" t="s">
        <v>92</v>
      </c>
      <c r="P14" s="19" t="s">
        <v>92</v>
      </c>
      <c r="Q14" s="19" t="s">
        <v>94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>
        <v>1</v>
      </c>
      <c r="AE14" s="43" cm="1">
        <f t="array" aca="1" ref="AE14" ca="1">_xlfn.LET(_xlpm.seq, OFFSET(Q14,,,5), _xlpm.cnt, SUM((_xlpm.seq="C2")+(_xlpm.seq="WW")), IF(_xlpm.cnt&gt;0,0,1) )</f>
        <v>1</v>
      </c>
      <c r="AG14" s="5" t="s">
        <v>94</v>
      </c>
      <c r="AH14" s="5">
        <v>30</v>
      </c>
      <c r="AI14" s="5">
        <v>4</v>
      </c>
      <c r="AJ14" s="5">
        <v>22</v>
      </c>
      <c r="AK14" s="5">
        <v>28</v>
      </c>
      <c r="AL14" s="5">
        <v>14</v>
      </c>
      <c r="AM14" s="5">
        <v>4</v>
      </c>
      <c r="AN14" s="5"/>
      <c r="AO14" s="5"/>
      <c r="AP14" s="54" t="str">
        <f t="shared" si="3"/>
        <v xml:space="preserve">'WW': 3, </v>
      </c>
      <c r="AQ14" s="54" t="str">
        <f t="shared" si="3"/>
        <v xml:space="preserve">'C1': 2, </v>
      </c>
      <c r="AR14" s="54" t="str">
        <f t="shared" si="3"/>
        <v xml:space="preserve">'C2': 3, </v>
      </c>
      <c r="AS14" s="54" t="str">
        <f t="shared" si="3"/>
        <v xml:space="preserve">'M1': 8, </v>
      </c>
      <c r="AT14" s="54" t="str">
        <f t="shared" si="3"/>
        <v xml:space="preserve">'M2': 10, </v>
      </c>
      <c r="AU14" s="54" t="str">
        <f t="shared" si="3"/>
        <v xml:space="preserve">'M3': 2, </v>
      </c>
      <c r="AV14" s="54" t="str">
        <f t="shared" si="3"/>
        <v xml:space="preserve">'M4': 2, </v>
      </c>
      <c r="AW14" s="54" t="str">
        <f t="shared" si="3"/>
        <v xml:space="preserve">'A': 20, </v>
      </c>
      <c r="AX14" s="54" t="str">
        <f t="shared" si="3"/>
        <v xml:space="preserve">'K': 20, </v>
      </c>
      <c r="AY14" s="54" t="str">
        <f t="shared" si="3"/>
        <v xml:space="preserve">'Q': 4, </v>
      </c>
      <c r="AZ14" s="54" t="str">
        <f t="shared" si="3"/>
        <v xml:space="preserve">'J': 22, </v>
      </c>
      <c r="BA14" s="54" t="str">
        <f t="shared" si="4"/>
        <v>'TE': 4</v>
      </c>
    </row>
    <row r="15" spans="1:55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1"/>
        <v>16</v>
      </c>
      <c r="E15" s="59">
        <f t="shared" si="1"/>
        <v>4</v>
      </c>
      <c r="F15" s="59">
        <f t="shared" si="1"/>
        <v>26</v>
      </c>
      <c r="G15" s="59">
        <f t="shared" si="1"/>
        <v>4</v>
      </c>
      <c r="H15" s="59">
        <f t="shared" si="1"/>
        <v>22</v>
      </c>
      <c r="I15" s="9">
        <v>11</v>
      </c>
      <c r="J15" s="138"/>
      <c r="K15" s="10">
        <v>11</v>
      </c>
      <c r="L15" s="19" t="s">
        <v>94</v>
      </c>
      <c r="M15" s="19" t="s">
        <v>96</v>
      </c>
      <c r="N15" s="19" t="s">
        <v>93</v>
      </c>
      <c r="O15" s="19" t="s">
        <v>92</v>
      </c>
      <c r="P15" s="19" t="s">
        <v>92</v>
      </c>
      <c r="Q15" s="19" t="s">
        <v>94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1</v>
      </c>
      <c r="AG15" s="5" t="s">
        <v>96</v>
      </c>
      <c r="AH15" s="5">
        <v>28</v>
      </c>
      <c r="AI15" s="5">
        <v>16</v>
      </c>
      <c r="AJ15" s="5">
        <v>4</v>
      </c>
      <c r="AK15" s="5">
        <v>26</v>
      </c>
      <c r="AL15" s="5">
        <v>4</v>
      </c>
      <c r="AM15" s="5">
        <v>22</v>
      </c>
      <c r="AN15" s="5"/>
      <c r="AO15" s="5"/>
      <c r="AP15" s="54" t="str">
        <f t="shared" si="3"/>
        <v xml:space="preserve">'WW': 3, </v>
      </c>
      <c r="AQ15" s="54" t="str">
        <f t="shared" si="3"/>
        <v xml:space="preserve">'C1': 0, </v>
      </c>
      <c r="AR15" s="54" t="str">
        <f t="shared" si="3"/>
        <v xml:space="preserve">'C2': 3, </v>
      </c>
      <c r="AS15" s="54" t="str">
        <f t="shared" si="3"/>
        <v xml:space="preserve">'M1': 2, </v>
      </c>
      <c r="AT15" s="54" t="str">
        <f t="shared" si="3"/>
        <v xml:space="preserve">'M2': 2, </v>
      </c>
      <c r="AU15" s="54" t="str">
        <f t="shared" si="3"/>
        <v xml:space="preserve">'M3': 10, </v>
      </c>
      <c r="AV15" s="54" t="str">
        <f t="shared" si="3"/>
        <v xml:space="preserve">'M4': 8, </v>
      </c>
      <c r="AW15" s="54" t="str">
        <f t="shared" si="3"/>
        <v xml:space="preserve">'A': 10, </v>
      </c>
      <c r="AX15" s="54" t="str">
        <f t="shared" si="3"/>
        <v xml:space="preserve">'K': 4, </v>
      </c>
      <c r="AY15" s="54" t="str">
        <f t="shared" si="3"/>
        <v xml:space="preserve">'Q': 4, </v>
      </c>
      <c r="AZ15" s="54" t="str">
        <f t="shared" si="3"/>
        <v xml:space="preserve">'J': 28, </v>
      </c>
      <c r="BA15" s="54" t="str">
        <f t="shared" si="4"/>
        <v>'TE': 26</v>
      </c>
    </row>
    <row r="16" spans="1:55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94</v>
      </c>
      <c r="M16" s="19" t="s">
        <v>22</v>
      </c>
      <c r="N16" s="19" t="s">
        <v>27</v>
      </c>
      <c r="O16" s="19" t="s">
        <v>94</v>
      </c>
      <c r="P16" s="19" t="s">
        <v>97</v>
      </c>
      <c r="Q16" s="19" t="s">
        <v>96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0</v>
      </c>
      <c r="AE16" s="43" cm="1">
        <f t="array" aca="1" ref="AE16" ca="1">_xlfn.LET(_xlpm.seq, OFFSET(Q16,,,5), _xlpm.cnt, SUM((_xlpm.seq="C2")+(_xlpm.seq="WW")), IF(_xlpm.cnt&gt;0,0,1) )</f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3, </v>
      </c>
      <c r="AQ16" s="54" t="str">
        <f t="shared" si="3"/>
        <v xml:space="preserve">'C1': 0, </v>
      </c>
      <c r="AR16" s="54" t="str">
        <f t="shared" si="3"/>
        <v xml:space="preserve">'C2': 3, </v>
      </c>
      <c r="AS16" s="54" t="str">
        <f t="shared" si="3"/>
        <v xml:space="preserve">'M1': 10, </v>
      </c>
      <c r="AT16" s="54" t="str">
        <f t="shared" si="3"/>
        <v xml:space="preserve">'M2': 8, </v>
      </c>
      <c r="AU16" s="54" t="str">
        <f t="shared" si="3"/>
        <v xml:space="preserve">'M3': 2, </v>
      </c>
      <c r="AV16" s="54" t="str">
        <f t="shared" si="3"/>
        <v xml:space="preserve">'M4': 2, </v>
      </c>
      <c r="AW16" s="54" t="str">
        <f t="shared" si="3"/>
        <v xml:space="preserve">'A': 22, </v>
      </c>
      <c r="AX16" s="54" t="str">
        <f t="shared" si="3"/>
        <v xml:space="preserve">'K': 4, </v>
      </c>
      <c r="AY16" s="54" t="str">
        <f t="shared" si="3"/>
        <v xml:space="preserve">'Q': 28, </v>
      </c>
      <c r="AZ16" s="54" t="str">
        <f t="shared" si="3"/>
        <v xml:space="preserve">'J': 14, </v>
      </c>
      <c r="BA16" s="54" t="str">
        <f t="shared" si="4"/>
        <v>'TE': 4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94</v>
      </c>
      <c r="P17" s="19" t="s">
        <v>92</v>
      </c>
      <c r="Q17" s="19" t="s">
        <v>96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3, </v>
      </c>
      <c r="AQ17" s="54" t="str">
        <f t="shared" si="3"/>
        <v xml:space="preserve">'C1': 0, </v>
      </c>
      <c r="AR17" s="54" t="str">
        <f t="shared" si="3"/>
        <v xml:space="preserve">'C2': 3, </v>
      </c>
      <c r="AS17" s="54" t="str">
        <f t="shared" si="3"/>
        <v xml:space="preserve">'M1': 2, </v>
      </c>
      <c r="AT17" s="54" t="str">
        <f t="shared" si="3"/>
        <v xml:space="preserve">'M2': 8, </v>
      </c>
      <c r="AU17" s="54" t="str">
        <f t="shared" si="3"/>
        <v xml:space="preserve">'M3': 2, </v>
      </c>
      <c r="AV17" s="54" t="str">
        <f t="shared" si="3"/>
        <v xml:space="preserve">'M4': 10, </v>
      </c>
      <c r="AW17" s="54" t="str">
        <f t="shared" si="3"/>
        <v xml:space="preserve">'A': 4, </v>
      </c>
      <c r="AX17" s="54" t="str">
        <f t="shared" si="3"/>
        <v xml:space="preserve">'K': 24, </v>
      </c>
      <c r="AY17" s="54" t="str">
        <f t="shared" si="3"/>
        <v xml:space="preserve">'Q': 18, </v>
      </c>
      <c r="AZ17" s="54" t="str">
        <f t="shared" si="3"/>
        <v xml:space="preserve">'J': 4, </v>
      </c>
      <c r="BA17" s="54" t="str">
        <f t="shared" si="4"/>
        <v>'TE': 22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20</v>
      </c>
      <c r="M18" s="19" t="s">
        <v>92</v>
      </c>
      <c r="N18" s="19" t="s">
        <v>94</v>
      </c>
      <c r="O18" s="19" t="s">
        <v>96</v>
      </c>
      <c r="P18" s="19" t="s">
        <v>92</v>
      </c>
      <c r="Q18" s="19" t="s">
        <v>92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43" cm="1">
        <f t="array" aca="1" ref="Z18" ca="1">_xlfn.LET(_xlpm.seq, OFFSET(L18,,,5), _xlpm.cnt, SUM((_xlpm.seq="C2")+(_xlpm.seq="WW")), IF(_xlpm.cnt&gt;0,0,1) )</f>
        <v>0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3</v>
      </c>
      <c r="AI18" s="5">
        <v>3</v>
      </c>
      <c r="AJ18" s="5">
        <v>3</v>
      </c>
      <c r="AK18" s="5">
        <v>3</v>
      </c>
      <c r="AL18" s="5">
        <v>3</v>
      </c>
      <c r="AM18" s="5">
        <v>3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0.03</v>
      </c>
      <c r="D19" s="41">
        <f t="shared" si="7"/>
        <v>0.03</v>
      </c>
      <c r="E19" s="41">
        <f t="shared" si="7"/>
        <v>0.03</v>
      </c>
      <c r="F19" s="41">
        <f t="shared" si="7"/>
        <v>0.03</v>
      </c>
      <c r="G19" s="41">
        <f t="shared" si="7"/>
        <v>0.03</v>
      </c>
      <c r="H19" s="41">
        <f t="shared" si="7"/>
        <v>0.03</v>
      </c>
      <c r="I19" s="14"/>
      <c r="J19" s="138"/>
      <c r="K19" s="10">
        <v>15</v>
      </c>
      <c r="L19" s="19" t="s">
        <v>95</v>
      </c>
      <c r="M19" s="19" t="s">
        <v>92</v>
      </c>
      <c r="N19" s="19" t="s">
        <v>94</v>
      </c>
      <c r="O19" s="19" t="s">
        <v>96</v>
      </c>
      <c r="P19" s="19" t="s">
        <v>94</v>
      </c>
      <c r="Q19" s="19" t="s">
        <v>92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2</v>
      </c>
      <c r="AI19" s="5">
        <v>2</v>
      </c>
      <c r="AJ19" s="5">
        <v>2</v>
      </c>
      <c r="AK19" s="5">
        <v>0</v>
      </c>
      <c r="AL19" s="5">
        <v>0</v>
      </c>
      <c r="AM19" s="5">
        <v>0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0.02</v>
      </c>
      <c r="D20" s="53">
        <f t="shared" si="8"/>
        <v>0.02</v>
      </c>
      <c r="E20" s="53">
        <f t="shared" si="8"/>
        <v>0.02</v>
      </c>
      <c r="F20" s="53">
        <f t="shared" si="8"/>
        <v>0</v>
      </c>
      <c r="G20" s="53">
        <f t="shared" si="8"/>
        <v>0</v>
      </c>
      <c r="H20" s="53">
        <f t="shared" si="8"/>
        <v>0</v>
      </c>
      <c r="I20" s="21"/>
      <c r="J20" s="138"/>
      <c r="K20" s="10">
        <v>16</v>
      </c>
      <c r="L20" s="19" t="s">
        <v>95</v>
      </c>
      <c r="M20" s="19" t="s">
        <v>93</v>
      </c>
      <c r="N20" s="19" t="s">
        <v>27</v>
      </c>
      <c r="O20" s="19" t="s">
        <v>94</v>
      </c>
      <c r="P20" s="19" t="s">
        <v>94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0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8"/>
        <v>0.03</v>
      </c>
      <c r="D21" s="50">
        <f t="shared" si="8"/>
        <v>0.03</v>
      </c>
      <c r="E21" s="50">
        <f t="shared" si="8"/>
        <v>0.03</v>
      </c>
      <c r="F21" s="50">
        <f t="shared" si="8"/>
        <v>0.03</v>
      </c>
      <c r="G21" s="50">
        <f t="shared" si="8"/>
        <v>0.03</v>
      </c>
      <c r="H21" s="50">
        <f t="shared" si="8"/>
        <v>0.03</v>
      </c>
      <c r="I21" s="21"/>
      <c r="J21" s="138"/>
      <c r="K21" s="10">
        <v>17</v>
      </c>
      <c r="L21" s="19" t="s">
        <v>22</v>
      </c>
      <c r="M21" s="19" t="s">
        <v>93</v>
      </c>
      <c r="N21" s="19" t="s">
        <v>27</v>
      </c>
      <c r="O21" s="19" t="s">
        <v>94</v>
      </c>
      <c r="P21" s="19" t="s">
        <v>92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0</v>
      </c>
      <c r="AE21" s="43" cm="1">
        <f t="array" aca="1" ref="AE21" ca="1">_xlfn.LET(_xlpm.seq, OFFSET(Q21,,,5), _xlpm.cnt, SUM((_xlpm.seq="C2")+(_xlpm.seq="WW")), IF(_xlpm.cnt&gt;0,0,1) )</f>
        <v>1</v>
      </c>
      <c r="AH21" s="5">
        <v>8</v>
      </c>
      <c r="AI21" s="5">
        <v>2</v>
      </c>
      <c r="AJ21" s="5">
        <v>8</v>
      </c>
      <c r="AK21" s="5">
        <v>2</v>
      </c>
      <c r="AL21" s="5">
        <v>10</v>
      </c>
      <c r="AM21" s="5">
        <v>2</v>
      </c>
      <c r="AN21" s="5"/>
      <c r="AO21" s="5"/>
      <c r="AP21" s="54" t="str">
        <f>"{"&amp;_xlfn.CONCAT(AP12:BA12)&amp;"},"</f>
        <v>{'WW': 3, 'C1': 2, 'C2': 3, 'M1': 8, 'M2': 2, 'M3': 10, 'M4': 2, 'A': 4, 'K': 4, 'Q': 4, 'J': 30, 'TE': 28},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0.08</v>
      </c>
      <c r="D22" s="42">
        <f t="shared" si="8"/>
        <v>0.02</v>
      </c>
      <c r="E22" s="42">
        <f t="shared" si="8"/>
        <v>0.08</v>
      </c>
      <c r="F22" s="42">
        <f t="shared" si="8"/>
        <v>0.02</v>
      </c>
      <c r="G22" s="42">
        <f t="shared" si="8"/>
        <v>0.1</v>
      </c>
      <c r="H22" s="42">
        <f t="shared" si="8"/>
        <v>0.02</v>
      </c>
      <c r="I22" s="12"/>
      <c r="J22" s="138"/>
      <c r="K22" s="10">
        <v>18</v>
      </c>
      <c r="L22" s="19" t="s">
        <v>22</v>
      </c>
      <c r="M22" s="19" t="s">
        <v>92</v>
      </c>
      <c r="N22" s="19" t="s">
        <v>96</v>
      </c>
      <c r="O22" s="19" t="s">
        <v>23</v>
      </c>
      <c r="P22" s="19" t="s">
        <v>92</v>
      </c>
      <c r="Q22" s="19" t="s">
        <v>92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2</v>
      </c>
      <c r="AI22" s="5">
        <v>2</v>
      </c>
      <c r="AJ22" s="5">
        <v>10</v>
      </c>
      <c r="AK22" s="5">
        <v>2</v>
      </c>
      <c r="AL22" s="5">
        <v>8</v>
      </c>
      <c r="AM22" s="5">
        <v>8</v>
      </c>
      <c r="AN22" s="5"/>
      <c r="AO22" s="5"/>
      <c r="AP22" s="54" t="str">
        <f t="shared" ref="AP22:AP26" si="9">"{"&amp;_xlfn.CONCAT(AP13:BA13)&amp;"},"</f>
        <v>{'WW': 3, 'C1': 2, 'C2': 3, 'M1': 2, 'M2': 2, 'M3': 8, 'M4': 10, 'A': 4, 'K': 22, 'Q': 24, 'J': 4, 'TE': 16},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0.02</v>
      </c>
      <c r="D23" s="42">
        <f t="shared" si="8"/>
        <v>0.02</v>
      </c>
      <c r="E23" s="42">
        <f t="shared" si="8"/>
        <v>0.1</v>
      </c>
      <c r="F23" s="42">
        <f t="shared" si="8"/>
        <v>0.02</v>
      </c>
      <c r="G23" s="42">
        <f t="shared" si="8"/>
        <v>0.08</v>
      </c>
      <c r="H23" s="42">
        <f t="shared" si="8"/>
        <v>0.08</v>
      </c>
      <c r="I23" s="12"/>
      <c r="J23" s="138"/>
      <c r="K23" s="10">
        <v>19</v>
      </c>
      <c r="L23" s="19" t="s">
        <v>96</v>
      </c>
      <c r="M23" s="19" t="s">
        <v>92</v>
      </c>
      <c r="N23" s="19" t="s">
        <v>96</v>
      </c>
      <c r="O23" s="19" t="s">
        <v>23</v>
      </c>
      <c r="P23" s="19" t="s">
        <v>93</v>
      </c>
      <c r="Q23" s="19" t="s">
        <v>92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10</v>
      </c>
      <c r="AI23" s="5">
        <v>8</v>
      </c>
      <c r="AJ23" s="5">
        <v>2</v>
      </c>
      <c r="AK23" s="5">
        <v>10</v>
      </c>
      <c r="AL23" s="5">
        <v>2</v>
      </c>
      <c r="AM23" s="5">
        <v>2</v>
      </c>
      <c r="AN23" s="5"/>
      <c r="AO23" s="5"/>
      <c r="AP23" s="54" t="str">
        <f t="shared" si="9"/>
        <v>{'WW': 3, 'C1': 2, 'C2': 3, 'M1': 8, 'M2': 10, 'M3': 2, 'M4': 2, 'A': 20, 'K': 20, 'Q': 4, 'J': 22, 'TE': 4},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0.1</v>
      </c>
      <c r="D24" s="42">
        <f t="shared" si="8"/>
        <v>0.08</v>
      </c>
      <c r="E24" s="42">
        <f t="shared" si="8"/>
        <v>0.02</v>
      </c>
      <c r="F24" s="42">
        <f t="shared" si="8"/>
        <v>0.1</v>
      </c>
      <c r="G24" s="42">
        <f t="shared" si="8"/>
        <v>0.02</v>
      </c>
      <c r="H24" s="42">
        <f t="shared" si="8"/>
        <v>0.02</v>
      </c>
      <c r="I24" s="12"/>
      <c r="J24" s="138"/>
      <c r="K24" s="10">
        <v>20</v>
      </c>
      <c r="L24" s="19" t="s">
        <v>96</v>
      </c>
      <c r="M24" s="19" t="s">
        <v>27</v>
      </c>
      <c r="N24" s="19" t="s">
        <v>97</v>
      </c>
      <c r="O24" s="19" t="s">
        <v>95</v>
      </c>
      <c r="P24" s="19" t="s">
        <v>93</v>
      </c>
      <c r="Q24" s="19" t="s">
        <v>93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0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2</v>
      </c>
      <c r="AI24" s="5">
        <v>10</v>
      </c>
      <c r="AJ24" s="5">
        <v>2</v>
      </c>
      <c r="AK24" s="5">
        <v>8</v>
      </c>
      <c r="AL24" s="5">
        <v>2</v>
      </c>
      <c r="AM24" s="5">
        <v>10</v>
      </c>
      <c r="AN24" s="5"/>
      <c r="AO24" s="5"/>
      <c r="AP24" s="54" t="str">
        <f t="shared" si="9"/>
        <v>{'WW': 3, 'C1': 0, 'C2': 3, 'M1': 2, 'M2': 2, 'M3': 10, 'M4': 8, 'A': 10, 'K': 4, 'Q': 4, 'J': 28, 'TE': 26},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0.02</v>
      </c>
      <c r="D25" s="42">
        <f t="shared" si="8"/>
        <v>0.1</v>
      </c>
      <c r="E25" s="42">
        <f t="shared" si="8"/>
        <v>0.02</v>
      </c>
      <c r="F25" s="42">
        <f t="shared" si="8"/>
        <v>0.08</v>
      </c>
      <c r="G25" s="42">
        <f t="shared" si="8"/>
        <v>0.02</v>
      </c>
      <c r="H25" s="42">
        <f t="shared" si="8"/>
        <v>0.1</v>
      </c>
      <c r="I25" s="12"/>
      <c r="J25" s="138"/>
      <c r="K25" s="10">
        <v>21</v>
      </c>
      <c r="L25" s="19" t="s">
        <v>95</v>
      </c>
      <c r="M25" s="19" t="s">
        <v>27</v>
      </c>
      <c r="N25" s="19" t="s">
        <v>92</v>
      </c>
      <c r="O25" s="19" t="s">
        <v>95</v>
      </c>
      <c r="P25" s="19" t="s">
        <v>20</v>
      </c>
      <c r="Q25" s="19" t="s">
        <v>93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4</v>
      </c>
      <c r="AI25" s="5">
        <v>4</v>
      </c>
      <c r="AJ25" s="5">
        <v>20</v>
      </c>
      <c r="AK25" s="5">
        <v>10</v>
      </c>
      <c r="AL25" s="5">
        <v>22</v>
      </c>
      <c r="AM25" s="5">
        <v>4</v>
      </c>
      <c r="AN25" s="5"/>
      <c r="AO25" s="5"/>
      <c r="AP25" s="54" t="str">
        <f t="shared" si="9"/>
        <v>{'WW': 3, 'C1': 0, 'C2': 3, 'M1': 10, 'M2': 8, 'M3': 2, 'M4': 2, 'A': 22, 'K': 4, 'Q': 28, 'J': 14, 'TE': 4},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0.04</v>
      </c>
      <c r="D26" s="42">
        <f t="shared" si="8"/>
        <v>0.04</v>
      </c>
      <c r="E26" s="42">
        <f t="shared" si="8"/>
        <v>0.2</v>
      </c>
      <c r="F26" s="42">
        <f t="shared" si="8"/>
        <v>0.1</v>
      </c>
      <c r="G26" s="42">
        <f t="shared" si="8"/>
        <v>0.22</v>
      </c>
      <c r="H26" s="42">
        <f t="shared" si="8"/>
        <v>0.04</v>
      </c>
      <c r="I26" s="12"/>
      <c r="J26" s="138"/>
      <c r="K26" s="10">
        <v>22</v>
      </c>
      <c r="L26" s="19" t="s">
        <v>95</v>
      </c>
      <c r="M26" s="19" t="s">
        <v>92</v>
      </c>
      <c r="N26" s="19" t="s">
        <v>92</v>
      </c>
      <c r="O26" s="19" t="s">
        <v>23</v>
      </c>
      <c r="P26" s="19" t="s">
        <v>20</v>
      </c>
      <c r="Q26" s="19" t="s">
        <v>96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0</v>
      </c>
      <c r="AE26" s="43" cm="1">
        <f t="array" aca="1" ref="AE26" ca="1">_xlfn.LET(_xlpm.seq, OFFSET(Q26,,,5), _xlpm.cnt, SUM((_xlpm.seq="C2")+(_xlpm.seq="WW")), IF(_xlpm.cnt&gt;0,0,1) )</f>
        <v>1</v>
      </c>
      <c r="AH26" s="5">
        <v>4</v>
      </c>
      <c r="AI26" s="5">
        <v>22</v>
      </c>
      <c r="AJ26" s="5">
        <v>20</v>
      </c>
      <c r="AK26" s="5">
        <v>4</v>
      </c>
      <c r="AL26" s="5">
        <v>4</v>
      </c>
      <c r="AM26" s="5">
        <v>24</v>
      </c>
      <c r="AN26" s="5"/>
      <c r="AO26" s="5"/>
      <c r="AP26" s="54" t="str">
        <f t="shared" si="9"/>
        <v>{'WW': 3, 'C1': 0, 'C2': 3, 'M1': 2, 'M2': 8, 'M3': 2, 'M4': 10, 'A': 4, 'K': 24, 'Q': 18, 'J': 4, 'TE': 22},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0.04</v>
      </c>
      <c r="D27" s="42">
        <f t="shared" si="8"/>
        <v>0.22</v>
      </c>
      <c r="E27" s="42">
        <f t="shared" si="8"/>
        <v>0.2</v>
      </c>
      <c r="F27" s="42">
        <f t="shared" si="8"/>
        <v>0.04</v>
      </c>
      <c r="G27" s="42">
        <f t="shared" si="8"/>
        <v>0.04</v>
      </c>
      <c r="H27" s="42">
        <f t="shared" si="8"/>
        <v>0.24</v>
      </c>
      <c r="I27" s="12"/>
      <c r="J27" s="138"/>
      <c r="K27" s="10">
        <v>23</v>
      </c>
      <c r="L27" s="19" t="s">
        <v>27</v>
      </c>
      <c r="M27" s="19" t="s">
        <v>92</v>
      </c>
      <c r="N27" s="19" t="s">
        <v>95</v>
      </c>
      <c r="O27" s="19" t="s">
        <v>23</v>
      </c>
      <c r="P27" s="19" t="s">
        <v>95</v>
      </c>
      <c r="Q27" s="19" t="s">
        <v>96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>
        <v>1</v>
      </c>
      <c r="AD27" s="43">
        <v>2</v>
      </c>
      <c r="AE27" s="43" cm="1">
        <f t="array" aca="1" ref="AE27" ca="1">_xlfn.LET(_xlpm.seq, OFFSET(Q27,,,5), _xlpm.cnt, SUM((_xlpm.seq="C2")+(_xlpm.seq="WW")), IF(_xlpm.cnt&gt;0,0,1) )</f>
        <v>1</v>
      </c>
      <c r="AH27" s="5">
        <v>4</v>
      </c>
      <c r="AI27" s="5">
        <v>24</v>
      </c>
      <c r="AJ27" s="5">
        <v>4</v>
      </c>
      <c r="AK27" s="5">
        <v>4</v>
      </c>
      <c r="AL27" s="5">
        <v>28</v>
      </c>
      <c r="AM27" s="5">
        <v>18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0.04</v>
      </c>
      <c r="D28" s="42">
        <f t="shared" si="8"/>
        <v>0.24</v>
      </c>
      <c r="E28" s="42">
        <f t="shared" si="8"/>
        <v>0.04</v>
      </c>
      <c r="F28" s="42">
        <f t="shared" si="8"/>
        <v>0.04</v>
      </c>
      <c r="G28" s="42">
        <f t="shared" si="8"/>
        <v>0.28000000000000003</v>
      </c>
      <c r="H28" s="42">
        <f t="shared" si="8"/>
        <v>0.18</v>
      </c>
      <c r="I28" s="12"/>
      <c r="J28" s="138"/>
      <c r="K28" s="10">
        <v>24</v>
      </c>
      <c r="L28" s="19" t="s">
        <v>27</v>
      </c>
      <c r="M28" s="19" t="s">
        <v>96</v>
      </c>
      <c r="N28" s="19" t="s">
        <v>95</v>
      </c>
      <c r="O28" s="19" t="s">
        <v>51</v>
      </c>
      <c r="P28" s="19" t="s">
        <v>95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>
        <v>1</v>
      </c>
      <c r="AD28" s="43">
        <v>2</v>
      </c>
      <c r="AE28" s="43" cm="1">
        <f t="array" aca="1" ref="AE28" ca="1">_xlfn.LET(_xlpm.seq, OFFSET(Q28,,,5), _xlpm.cnt, SUM((_xlpm.seq="C2")+(_xlpm.seq="WW")), IF(_xlpm.cnt&gt;0,0,1) )</f>
        <v>1</v>
      </c>
      <c r="AH28" s="5">
        <v>30</v>
      </c>
      <c r="AI28" s="5">
        <v>4</v>
      </c>
      <c r="AJ28" s="5">
        <v>22</v>
      </c>
      <c r="AK28" s="5">
        <v>28</v>
      </c>
      <c r="AL28" s="5">
        <v>14</v>
      </c>
      <c r="AM28" s="5">
        <v>4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0.3</v>
      </c>
      <c r="D29" s="42">
        <f t="shared" si="8"/>
        <v>0.04</v>
      </c>
      <c r="E29" s="42">
        <f t="shared" si="8"/>
        <v>0.22</v>
      </c>
      <c r="F29" s="42">
        <f t="shared" si="8"/>
        <v>0.28000000000000003</v>
      </c>
      <c r="G29" s="42">
        <f t="shared" si="8"/>
        <v>0.14000000000000001</v>
      </c>
      <c r="H29" s="42">
        <f t="shared" si="8"/>
        <v>0.04</v>
      </c>
      <c r="I29" s="12"/>
      <c r="J29" s="138"/>
      <c r="K29" s="10">
        <v>25</v>
      </c>
      <c r="L29" s="19" t="s">
        <v>51</v>
      </c>
      <c r="M29" s="19" t="s">
        <v>96</v>
      </c>
      <c r="N29" s="19" t="s">
        <v>93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0</v>
      </c>
      <c r="AC29" s="43">
        <v>1</v>
      </c>
      <c r="AD29" s="43">
        <v>2</v>
      </c>
      <c r="AE29" s="43" cm="1">
        <f t="array" aca="1" ref="AE29" ca="1">_xlfn.LET(_xlpm.seq, OFFSET(Q29,,,5), _xlpm.cnt, SUM((_xlpm.seq="C2")+(_xlpm.seq="WW")), IF(_xlpm.cnt&gt;0,0,1) )</f>
        <v>1</v>
      </c>
      <c r="AH29" s="5">
        <v>28</v>
      </c>
      <c r="AI29" s="5">
        <v>16</v>
      </c>
      <c r="AJ29" s="5">
        <v>4</v>
      </c>
      <c r="AK29" s="5">
        <v>26</v>
      </c>
      <c r="AL29" s="5">
        <v>4</v>
      </c>
      <c r="AM29" s="5">
        <v>22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0.28000000000000003</v>
      </c>
      <c r="D30" s="42">
        <f t="shared" si="8"/>
        <v>0.16</v>
      </c>
      <c r="E30" s="42">
        <f t="shared" si="8"/>
        <v>0.04</v>
      </c>
      <c r="F30" s="42">
        <f t="shared" si="8"/>
        <v>0.26</v>
      </c>
      <c r="G30" s="42">
        <f t="shared" si="8"/>
        <v>0.04</v>
      </c>
      <c r="H30" s="42">
        <f t="shared" si="8"/>
        <v>0.22</v>
      </c>
      <c r="I30" s="12"/>
      <c r="J30" s="138"/>
      <c r="K30" s="10">
        <v>26</v>
      </c>
      <c r="L30" s="19" t="s">
        <v>51</v>
      </c>
      <c r="M30" s="19" t="s">
        <v>24</v>
      </c>
      <c r="N30" s="19" t="s">
        <v>93</v>
      </c>
      <c r="O30" s="19" t="s">
        <v>20</v>
      </c>
      <c r="P30" s="19" t="s">
        <v>26</v>
      </c>
      <c r="Q30" s="19" t="s">
        <v>96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0</v>
      </c>
      <c r="AC30" s="43">
        <v>1</v>
      </c>
      <c r="AD30" s="43">
        <v>2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52</v>
      </c>
      <c r="M31" s="19" t="s">
        <v>95</v>
      </c>
      <c r="N31" s="19" t="s">
        <v>92</v>
      </c>
      <c r="O31" s="19" t="s">
        <v>20</v>
      </c>
      <c r="P31" s="19" t="s">
        <v>94</v>
      </c>
      <c r="Q31" s="19" t="s">
        <v>96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0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52</v>
      </c>
      <c r="M32" s="19" t="s">
        <v>95</v>
      </c>
      <c r="N32" s="19" t="s">
        <v>92</v>
      </c>
      <c r="O32" s="19" t="s">
        <v>96</v>
      </c>
      <c r="P32" s="19" t="s">
        <v>94</v>
      </c>
      <c r="Q32" s="19" t="s">
        <v>93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0</v>
      </c>
      <c r="AC32" s="43">
        <v>2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11:45" ht="16.5" customHeight="1">
      <c r="K33" s="10">
        <v>29</v>
      </c>
      <c r="L33" s="19" t="s">
        <v>24</v>
      </c>
      <c r="M33" s="19" t="s">
        <v>93</v>
      </c>
      <c r="N33" s="19" t="s">
        <v>20</v>
      </c>
      <c r="O33" s="19" t="s">
        <v>96</v>
      </c>
      <c r="P33" s="19" t="s">
        <v>92</v>
      </c>
      <c r="Q33" s="19" t="s">
        <v>93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0</v>
      </c>
      <c r="AC33" s="43">
        <v>2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11:45" ht="16.5" customHeight="1">
      <c r="K34" s="10">
        <v>30</v>
      </c>
      <c r="L34" s="19" t="s">
        <v>22</v>
      </c>
      <c r="M34" s="19" t="s">
        <v>93</v>
      </c>
      <c r="N34" s="19" t="s">
        <v>93</v>
      </c>
      <c r="O34" s="19" t="s">
        <v>46</v>
      </c>
      <c r="P34" s="19" t="s">
        <v>92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>
        <v>2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11:45" ht="16.5" customHeight="1">
      <c r="K35" s="10">
        <v>31</v>
      </c>
      <c r="L35" s="19" t="s">
        <v>22</v>
      </c>
      <c r="M35" s="19" t="s">
        <v>92</v>
      </c>
      <c r="N35" s="19" t="s">
        <v>93</v>
      </c>
      <c r="O35" s="19" t="s">
        <v>46</v>
      </c>
      <c r="P35" s="19" t="s">
        <v>94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>
        <v>2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11:45" ht="16.5" customHeight="1">
      <c r="K36" s="10">
        <v>32</v>
      </c>
      <c r="L36" s="19" t="s">
        <v>94</v>
      </c>
      <c r="M36" s="19" t="s">
        <v>92</v>
      </c>
      <c r="N36" s="19" t="s">
        <v>95</v>
      </c>
      <c r="O36" s="19" t="s">
        <v>96</v>
      </c>
      <c r="P36" s="19" t="s">
        <v>94</v>
      </c>
      <c r="Q36" s="19" t="s">
        <v>93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11:45" ht="16.5" customHeight="1">
      <c r="K37" s="10">
        <v>33</v>
      </c>
      <c r="L37" s="19" t="s">
        <v>94</v>
      </c>
      <c r="M37" s="19" t="s">
        <v>95</v>
      </c>
      <c r="N37" s="19" t="s">
        <v>95</v>
      </c>
      <c r="O37" s="19" t="s">
        <v>96</v>
      </c>
      <c r="P37" s="19" t="s">
        <v>95</v>
      </c>
      <c r="Q37" s="19" t="s">
        <v>93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11:45" ht="16.5" customHeight="1">
      <c r="K38" s="10">
        <v>34</v>
      </c>
      <c r="L38" s="19" t="s">
        <v>96</v>
      </c>
      <c r="M38" s="19" t="s">
        <v>95</v>
      </c>
      <c r="N38" s="19" t="s">
        <v>93</v>
      </c>
      <c r="O38" s="19" t="s">
        <v>94</v>
      </c>
      <c r="P38" s="19" t="s">
        <v>95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 cm="1">
        <f t="array" aca="1" ref="AB38" ca="1">_xlfn.LET(_xlpm.seq, OFFSET(N38,,,5), _xlpm.cnt, SUM((_xlpm.seq="C2")+(_xlpm.seq="WW")), IF(_xlpm.cnt&gt;0,0,1) )</f>
        <v>0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11:45" ht="16.5" customHeight="1">
      <c r="K39" s="10">
        <v>35</v>
      </c>
      <c r="L39" s="19" t="s">
        <v>96</v>
      </c>
      <c r="M39" s="19" t="s">
        <v>93</v>
      </c>
      <c r="N39" s="19" t="s">
        <v>93</v>
      </c>
      <c r="O39" s="19" t="s">
        <v>94</v>
      </c>
      <c r="P39" s="19" t="s">
        <v>92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 cm="1">
        <f t="array" aca="1" ref="AB39" ca="1">_xlfn.LET(_xlpm.seq, OFFSET(N39,,,5), _xlpm.cnt, SUM((_xlpm.seq="C2")+(_xlpm.seq="WW")), IF(_xlpm.cnt&gt;0,0,1) )</f>
        <v>0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11:45" ht="16.5" customHeight="1">
      <c r="K40" s="10">
        <v>36</v>
      </c>
      <c r="L40" s="19" t="s">
        <v>26</v>
      </c>
      <c r="M40" s="19" t="s">
        <v>93</v>
      </c>
      <c r="N40" s="19" t="s">
        <v>26</v>
      </c>
      <c r="O40" s="19" t="s">
        <v>23</v>
      </c>
      <c r="P40" s="19" t="s">
        <v>92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 cm="1">
        <f t="array" aca="1" ref="AB40" ca="1">_xlfn.LET(_xlpm.seq, OFFSET(N40,,,5), _xlpm.cnt, SUM((_xlpm.seq="C2")+(_xlpm.seq="WW")), IF(_xlpm.cnt&gt;0,0,1) )</f>
        <v>0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11:45" ht="16.5" customHeight="1">
      <c r="K41" s="10">
        <v>37</v>
      </c>
      <c r="L41" s="19" t="s">
        <v>26</v>
      </c>
      <c r="M41" s="19" t="s">
        <v>92</v>
      </c>
      <c r="N41" s="19" t="s">
        <v>26</v>
      </c>
      <c r="O41" s="19" t="s">
        <v>23</v>
      </c>
      <c r="P41" s="19" t="s">
        <v>95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0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11:45" ht="16.5" customHeight="1">
      <c r="K42" s="10">
        <v>38</v>
      </c>
      <c r="L42" s="19" t="s">
        <v>94</v>
      </c>
      <c r="M42" s="19" t="s">
        <v>92</v>
      </c>
      <c r="N42" s="19" t="s">
        <v>97</v>
      </c>
      <c r="O42" s="19" t="s">
        <v>22</v>
      </c>
      <c r="P42" s="19" t="s">
        <v>95</v>
      </c>
      <c r="Q42" s="19" t="s">
        <v>93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0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0</v>
      </c>
      <c r="AN42" s="5"/>
      <c r="AO42" s="5"/>
      <c r="AP42" s="5"/>
      <c r="AQ42" s="5"/>
      <c r="AR42" s="5"/>
      <c r="AS42" s="5"/>
    </row>
    <row r="43" spans="11:45" ht="16.5" customHeight="1">
      <c r="K43" s="10">
        <v>39</v>
      </c>
      <c r="L43" s="19" t="s">
        <v>94</v>
      </c>
      <c r="M43" s="19" t="s">
        <v>23</v>
      </c>
      <c r="N43" s="19" t="s">
        <v>97</v>
      </c>
      <c r="O43" s="19" t="s">
        <v>22</v>
      </c>
      <c r="P43" s="19" t="s">
        <v>43</v>
      </c>
      <c r="Q43" s="19" t="s">
        <v>93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0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0</v>
      </c>
      <c r="AN43" s="5"/>
      <c r="AO43" s="5"/>
      <c r="AP43" s="5"/>
      <c r="AQ43" s="5"/>
      <c r="AR43" s="5"/>
      <c r="AS43" s="5"/>
    </row>
    <row r="44" spans="11:45" ht="16.5" customHeight="1">
      <c r="K44" s="10">
        <v>40</v>
      </c>
      <c r="L44" s="19" t="s">
        <v>26</v>
      </c>
      <c r="M44" s="19" t="s">
        <v>23</v>
      </c>
      <c r="N44" s="19" t="s">
        <v>94</v>
      </c>
      <c r="O44" s="19" t="s">
        <v>96</v>
      </c>
      <c r="P44" s="19" t="s">
        <v>92</v>
      </c>
      <c r="Q44" s="19" t="s">
        <v>96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43" cm="1">
        <f t="array" aca="1" ref="Z44" ca="1">_xlfn.LET(_xlpm.seq, OFFSET(L44,,,5), _xlpm.cnt, SUM((_xlpm.seq="C2")+(_xlpm.seq="WW")), IF(_xlpm.cnt&gt;0,0,1) )</f>
        <v>0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>
        <v>2</v>
      </c>
      <c r="AE44" s="43" cm="1">
        <f t="array" aca="1" ref="AE44" ca="1">_xlfn.LET(_xlpm.seq, OFFSET(Q44,,,5), _xlpm.cnt, SUM((_xlpm.seq="C2")+(_xlpm.seq="WW")), IF(_xlpm.cnt&gt;0,0,1) )</f>
        <v>0</v>
      </c>
      <c r="AN44" s="5"/>
      <c r="AO44" s="5"/>
      <c r="AP44" s="5"/>
      <c r="AQ44" s="5"/>
      <c r="AR44" s="5"/>
      <c r="AS44" s="5"/>
    </row>
    <row r="45" spans="11:45" ht="16.5" customHeight="1">
      <c r="K45" s="10">
        <v>41</v>
      </c>
      <c r="L45" s="19" t="s">
        <v>26</v>
      </c>
      <c r="M45" s="19" t="s">
        <v>48</v>
      </c>
      <c r="N45" s="19" t="s">
        <v>94</v>
      </c>
      <c r="O45" s="19" t="s">
        <v>96</v>
      </c>
      <c r="P45" s="19" t="s">
        <v>92</v>
      </c>
      <c r="Q45" s="19" t="s">
        <v>96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43" cm="1">
        <f t="array" aca="1" ref="Z45" ca="1">_xlfn.LET(_xlpm.seq, OFFSET(L45,,,5), _xlpm.cnt, SUM((_xlpm.seq="C2")+(_xlpm.seq="WW")), IF(_xlpm.cnt&gt;0,0,1) )</f>
        <v>0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>
        <v>2</v>
      </c>
      <c r="AE45" s="43" cm="1">
        <f t="array" aca="1" ref="AE45" ca="1">_xlfn.LET(_xlpm.seq, OFFSET(Q45,,,5), _xlpm.cnt, SUM((_xlpm.seq="C2")+(_xlpm.seq="WW")), IF(_xlpm.cnt&gt;0,0,1) )</f>
        <v>0</v>
      </c>
      <c r="AN45" s="5"/>
      <c r="AO45" s="5"/>
      <c r="AP45" s="5"/>
      <c r="AQ45" s="5"/>
      <c r="AR45" s="5"/>
      <c r="AS45" s="5"/>
    </row>
    <row r="46" spans="11:45" ht="16.5" customHeight="1">
      <c r="K46" s="10">
        <v>42</v>
      </c>
      <c r="L46" s="19" t="s">
        <v>96</v>
      </c>
      <c r="M46" s="19" t="s">
        <v>92</v>
      </c>
      <c r="N46" s="19" t="s">
        <v>26</v>
      </c>
      <c r="O46" s="19" t="s">
        <v>45</v>
      </c>
      <c r="P46" s="19" t="s">
        <v>95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43" cm="1">
        <f t="array" aca="1" ref="Z46" ca="1">_xlfn.LET(_xlpm.seq, OFFSET(L46,,,5), _xlpm.cnt, SUM((_xlpm.seq="C2")+(_xlpm.seq="WW")), IF(_xlpm.cnt&gt;0,0,1) )</f>
        <v>0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0</v>
      </c>
      <c r="AC46" s="43" cm="1">
        <f t="array" aca="1" ref="AC46" ca="1">_xlfn.LET(_xlpm.seq, OFFSET(O46,,,5), _xlpm.cnt, SUM((_xlpm.seq="C2")+(_xlpm.seq="WW")), IF(_xlpm.cnt&gt;0,0,1) )</f>
        <v>1</v>
      </c>
      <c r="AD46" s="43">
        <v>2</v>
      </c>
      <c r="AE46" s="43" cm="1">
        <f t="array" aca="1" ref="AE46" ca="1">_xlfn.LET(_xlpm.seq, OFFSET(Q46,,,5), _xlpm.cnt, SUM((_xlpm.seq="C2")+(_xlpm.seq="WW")), IF(_xlpm.cnt&gt;0,0,1) )</f>
        <v>0</v>
      </c>
      <c r="AN46" s="5"/>
      <c r="AO46" s="5"/>
      <c r="AP46" s="5"/>
      <c r="AQ46" s="5"/>
      <c r="AR46" s="5"/>
      <c r="AS46" s="5"/>
    </row>
    <row r="47" spans="11:45" ht="16.5" customHeight="1">
      <c r="K47" s="10">
        <v>43</v>
      </c>
      <c r="L47" s="19" t="s">
        <v>96</v>
      </c>
      <c r="M47" s="19" t="s">
        <v>92</v>
      </c>
      <c r="N47" s="19" t="s">
        <v>26</v>
      </c>
      <c r="O47" s="19" t="s">
        <v>45</v>
      </c>
      <c r="P47" s="19" t="s">
        <v>95</v>
      </c>
      <c r="Q47" s="19" t="s">
        <v>92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43" cm="1">
        <f t="array" aca="1" ref="Z47" ca="1">_xlfn.LET(_xlpm.seq, OFFSET(L47,,,5), _xlpm.cnt, SUM((_xlpm.seq="C2")+(_xlpm.seq="WW")), IF(_xlpm.cnt&gt;0,0,1) )</f>
        <v>0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>
        <v>2</v>
      </c>
      <c r="AE47" s="43">
        <v>2</v>
      </c>
      <c r="AN47" s="5"/>
      <c r="AO47" s="5"/>
      <c r="AP47" s="5"/>
      <c r="AQ47" s="5"/>
      <c r="AR47" s="5"/>
      <c r="AS47" s="5"/>
    </row>
    <row r="48" spans="11:45" ht="16.5" customHeight="1">
      <c r="K48" s="10">
        <v>44</v>
      </c>
      <c r="L48" s="19" t="s">
        <v>97</v>
      </c>
      <c r="M48" s="19" t="s">
        <v>23</v>
      </c>
      <c r="N48" s="19" t="s">
        <v>95</v>
      </c>
      <c r="O48" s="19" t="s">
        <v>96</v>
      </c>
      <c r="P48" s="19" t="s">
        <v>92</v>
      </c>
      <c r="Q48" s="19" t="s">
        <v>92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43" cm="1">
        <f t="array" aca="1" ref="Z48" ca="1">_xlfn.LET(_xlpm.seq, OFFSET(L48,,,5), _xlpm.cnt, SUM((_xlpm.seq="C2")+(_xlpm.seq="WW")), IF(_xlpm.cnt&gt;0,0,1) )</f>
        <v>0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>
        <v>2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97</v>
      </c>
      <c r="M49" s="19" t="s">
        <v>23</v>
      </c>
      <c r="N49" s="19" t="s">
        <v>95</v>
      </c>
      <c r="O49" s="19" t="s">
        <v>96</v>
      </c>
      <c r="P49" s="19" t="s">
        <v>92</v>
      </c>
      <c r="Q49" s="19" t="s">
        <v>96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43" cm="1">
        <f t="array" aca="1" ref="Z49" ca="1">_xlfn.LET(_xlpm.seq, OFFSET(L49,,,5), _xlpm.cnt, SUM((_xlpm.seq="C2")+(_xlpm.seq="WW")), IF(_xlpm.cnt&gt;0,0,1) )</f>
        <v>0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>
        <v>2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92</v>
      </c>
      <c r="M50" s="19" t="s">
        <v>93</v>
      </c>
      <c r="N50" s="19" t="s">
        <v>20</v>
      </c>
      <c r="O50" s="19" t="s">
        <v>22</v>
      </c>
      <c r="P50" s="19" t="s">
        <v>27</v>
      </c>
      <c r="Q50" s="19" t="s">
        <v>96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>
        <v>1</v>
      </c>
      <c r="AC50" s="43" cm="1">
        <f t="array" aca="1" ref="AC50" ca="1">_xlfn.LET(_xlpm.seq, OFFSET(O50,,,5), _xlpm.cnt, SUM((_xlpm.seq="C2")+(_xlpm.seq="WW")), IF(_xlpm.cnt&gt;0,0,1) )</f>
        <v>0</v>
      </c>
      <c r="AD50" s="43" cm="1">
        <f t="array" aca="1" ref="AD50" ca="1">_xlfn.LET(_xlpm.seq, OFFSET(P50,,,5), _xlpm.cnt, SUM((_xlpm.seq="C2")+(_xlpm.seq="WW")), IF(_xlpm.cnt&gt;0,0,1) )</f>
        <v>1</v>
      </c>
      <c r="AE50" s="43">
        <v>2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92</v>
      </c>
      <c r="M51" s="19" t="s">
        <v>93</v>
      </c>
      <c r="N51" s="19" t="s">
        <v>20</v>
      </c>
      <c r="O51" s="19" t="s">
        <v>22</v>
      </c>
      <c r="P51" s="19" t="s">
        <v>27</v>
      </c>
      <c r="Q51" s="19" t="s">
        <v>92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0</v>
      </c>
      <c r="AC51" s="43"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96</v>
      </c>
      <c r="M52" s="19" t="s">
        <v>96</v>
      </c>
      <c r="N52" s="19" t="s">
        <v>94</v>
      </c>
      <c r="O52" s="19" t="s">
        <v>95</v>
      </c>
      <c r="P52" s="19" t="s">
        <v>94</v>
      </c>
      <c r="Q52" s="19" t="s">
        <v>92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96</v>
      </c>
      <c r="M53" s="19" t="s">
        <v>96</v>
      </c>
      <c r="N53" s="19" t="s">
        <v>94</v>
      </c>
      <c r="O53" s="19" t="s">
        <v>95</v>
      </c>
      <c r="P53" s="19" t="s">
        <v>94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23</v>
      </c>
      <c r="M54" s="19" t="s">
        <v>93</v>
      </c>
      <c r="N54" s="19" t="s">
        <v>95</v>
      </c>
      <c r="O54" s="19" t="s">
        <v>97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0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23</v>
      </c>
      <c r="M55" s="19" t="s">
        <v>93</v>
      </c>
      <c r="N55" s="19" t="s">
        <v>95</v>
      </c>
      <c r="O55" s="19" t="s">
        <v>22</v>
      </c>
      <c r="P55" s="19" t="s">
        <v>52</v>
      </c>
      <c r="Q55" s="19" t="s">
        <v>93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26</v>
      </c>
      <c r="M56" s="19" t="s">
        <v>92</v>
      </c>
      <c r="N56" s="19" t="s">
        <v>94</v>
      </c>
      <c r="O56" s="19" t="s">
        <v>22</v>
      </c>
      <c r="P56" s="19" t="s">
        <v>92</v>
      </c>
      <c r="Q56" s="19" t="s">
        <v>93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26</v>
      </c>
      <c r="M57" s="19" t="s">
        <v>92</v>
      </c>
      <c r="N57" s="19" t="s">
        <v>94</v>
      </c>
      <c r="O57" s="19" t="s">
        <v>94</v>
      </c>
      <c r="P57" s="19" t="s">
        <v>92</v>
      </c>
      <c r="Q57" s="19" t="s">
        <v>96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94</v>
      </c>
      <c r="M58" s="19" t="s">
        <v>93</v>
      </c>
      <c r="N58" s="19" t="s">
        <v>27</v>
      </c>
      <c r="O58" s="19" t="s">
        <v>94</v>
      </c>
      <c r="P58" s="19" t="s">
        <v>27</v>
      </c>
      <c r="Q58" s="19" t="s">
        <v>96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0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94</v>
      </c>
      <c r="M59" s="19" t="s">
        <v>93</v>
      </c>
      <c r="N59" s="19" t="s">
        <v>27</v>
      </c>
      <c r="O59" s="19" t="s">
        <v>92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0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96</v>
      </c>
      <c r="M60" s="19" t="s">
        <v>96</v>
      </c>
      <c r="N60" s="19" t="s">
        <v>93</v>
      </c>
      <c r="O60" s="19" t="s">
        <v>92</v>
      </c>
      <c r="P60" s="19" t="s">
        <v>92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0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96</v>
      </c>
      <c r="M61" s="19" t="s">
        <v>96</v>
      </c>
      <c r="N61" s="19" t="s">
        <v>93</v>
      </c>
      <c r="O61" s="19" t="s">
        <v>94</v>
      </c>
      <c r="P61" s="19" t="s">
        <v>92</v>
      </c>
      <c r="Q61" s="19" t="s">
        <v>92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0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94</v>
      </c>
      <c r="M62" s="19" t="s">
        <v>43</v>
      </c>
      <c r="N62" s="19" t="s">
        <v>95</v>
      </c>
      <c r="O62" s="19" t="s">
        <v>94</v>
      </c>
      <c r="P62" s="19" t="s">
        <v>95</v>
      </c>
      <c r="Q62" s="19" t="s">
        <v>92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0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94</v>
      </c>
      <c r="M63" s="19" t="s">
        <v>43</v>
      </c>
      <c r="N63" s="19" t="s">
        <v>95</v>
      </c>
      <c r="O63" s="19" t="s">
        <v>20</v>
      </c>
      <c r="P63" s="19" t="s">
        <v>95</v>
      </c>
      <c r="Q63" s="19" t="s">
        <v>93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0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0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96</v>
      </c>
      <c r="M64" s="19" t="s">
        <v>93</v>
      </c>
      <c r="N64" s="19" t="s">
        <v>22</v>
      </c>
      <c r="O64" s="19" t="s">
        <v>94</v>
      </c>
      <c r="P64" s="19" t="s">
        <v>92</v>
      </c>
      <c r="Q64" s="19" t="s">
        <v>93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43" cm="1">
        <f t="array" aca="1" ref="Z64" ca="1">_xlfn.LET(_xlpm.seq, OFFSET(L64,,,5), _xlpm.cnt, SUM((_xlpm.seq="C2")+(_xlpm.seq="WW")), IF(_xlpm.cnt&gt;0,0,1) )</f>
        <v>0</v>
      </c>
      <c r="AA64" s="43">
        <v>2</v>
      </c>
      <c r="AB64" s="43" cm="1">
        <f t="array" aca="1" ref="AB64" ca="1">_xlfn.LET(_xlpm.seq, OFFSET(N64,,,5), _xlpm.cnt, SUM((_xlpm.seq="C2")+(_xlpm.seq="WW")), IF(_xlpm.cnt&gt;0,0,1) )</f>
        <v>1</v>
      </c>
      <c r="AC64" s="43">
        <v>2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96</v>
      </c>
      <c r="M65" s="19" t="s">
        <v>93</v>
      </c>
      <c r="N65" s="19" t="s">
        <v>22</v>
      </c>
      <c r="O65" s="19" t="s">
        <v>94</v>
      </c>
      <c r="P65" s="19" t="s">
        <v>92</v>
      </c>
      <c r="Q65" s="19" t="s">
        <v>92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43">
        <v>1</v>
      </c>
      <c r="AA65" s="43">
        <v>2</v>
      </c>
      <c r="AB65" s="43" cm="1">
        <f t="array" aca="1" ref="AB65" ca="1">_xlfn.LET(_xlpm.seq, OFFSET(N65,,,5), _xlpm.cnt, SUM((_xlpm.seq="C2")+(_xlpm.seq="WW")), IF(_xlpm.cnt&gt;0,0,1) )</f>
        <v>1</v>
      </c>
      <c r="AC65" s="43">
        <v>2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94</v>
      </c>
      <c r="M66" s="19" t="s">
        <v>92</v>
      </c>
      <c r="N66" s="19" t="s">
        <v>24</v>
      </c>
      <c r="O66" s="19" t="s">
        <v>23</v>
      </c>
      <c r="P66" s="19" t="s">
        <v>27</v>
      </c>
      <c r="Q66" s="19" t="s">
        <v>92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43">
        <v>1</v>
      </c>
      <c r="AA66" s="43">
        <v>2</v>
      </c>
      <c r="AB66" s="43" cm="1">
        <f t="array" aca="1" ref="AB66" ca="1">_xlfn.LET(_xlpm.seq, OFFSET(N66,,,5), _xlpm.cnt, SUM((_xlpm.seq="C2")+(_xlpm.seq="WW")), IF(_xlpm.cnt&gt;0,0,1) )</f>
        <v>1</v>
      </c>
      <c r="AC66" s="43">
        <v>2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94</v>
      </c>
      <c r="M67" s="19" t="s">
        <v>92</v>
      </c>
      <c r="N67" s="19" t="s">
        <v>94</v>
      </c>
      <c r="O67" s="19" t="s">
        <v>23</v>
      </c>
      <c r="P67" s="19" t="s">
        <v>27</v>
      </c>
      <c r="Q67" s="19" t="s">
        <v>93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43">
        <v>1</v>
      </c>
      <c r="AA67" s="43">
        <v>2</v>
      </c>
      <c r="AB67" s="43" cm="1">
        <f t="array" aca="1" ref="AB67" ca="1">_xlfn.LET(_xlpm.seq, OFFSET(N67,,,5), _xlpm.cnt, SUM((_xlpm.seq="C2")+(_xlpm.seq="WW")), IF(_xlpm.cnt&gt;0,0,1) )</f>
        <v>1</v>
      </c>
      <c r="AC67" s="43">
        <v>2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97</v>
      </c>
      <c r="M68" s="19" t="s">
        <v>93</v>
      </c>
      <c r="N68" s="19" t="s">
        <v>94</v>
      </c>
      <c r="O68" s="19" t="s">
        <v>94</v>
      </c>
      <c r="P68" s="19" t="s">
        <v>95</v>
      </c>
      <c r="Q68" s="19" t="s">
        <v>93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43" cm="1">
        <f t="array" aca="1" ref="Z68" ca="1">_xlfn.LET(_xlpm.seq, OFFSET(L68,,,5), _xlpm.cnt, SUM((_xlpm.seq="C2")+(_xlpm.seq="WW")), IF(_xlpm.cnt&gt;0,0,1) )</f>
        <v>0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96</v>
      </c>
      <c r="M69" s="19" t="s">
        <v>93</v>
      </c>
      <c r="N69" s="19" t="s">
        <v>93</v>
      </c>
      <c r="O69" s="19" t="s">
        <v>94</v>
      </c>
      <c r="P69" s="19" t="s">
        <v>95</v>
      </c>
      <c r="Q69" s="19" t="s">
        <v>97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0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96</v>
      </c>
      <c r="M70" s="19" t="s">
        <v>96</v>
      </c>
      <c r="N70" s="19" t="s">
        <v>93</v>
      </c>
      <c r="O70" s="19" t="s">
        <v>96</v>
      </c>
      <c r="P70" s="19" t="s">
        <v>93</v>
      </c>
      <c r="Q70" s="19" t="s">
        <v>95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0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94</v>
      </c>
      <c r="M71" s="19" t="s">
        <v>96</v>
      </c>
      <c r="N71" s="19" t="s">
        <v>27</v>
      </c>
      <c r="O71" s="19" t="s">
        <v>96</v>
      </c>
      <c r="P71" s="19" t="s">
        <v>93</v>
      </c>
      <c r="Q71" s="19" t="s">
        <v>95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43" cm="1">
        <f t="array" aca="1" ref="Z71" ca="1">_xlfn.LET(_xlpm.seq, OFFSET(L71,,,5), _xlpm.cnt, SUM((_xlpm.seq="C2")+(_xlpm.seq="WW")), IF(_xlpm.cnt&gt;0,0,1) )</f>
        <v>0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0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94</v>
      </c>
      <c r="M72" s="19" t="s">
        <v>23</v>
      </c>
      <c r="N72" s="19" t="s">
        <v>27</v>
      </c>
      <c r="O72" s="19" t="s">
        <v>94</v>
      </c>
      <c r="P72" s="19" t="s">
        <v>26</v>
      </c>
      <c r="Q72" s="19" t="s">
        <v>96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43" cm="1">
        <f t="array" aca="1" ref="Z72" ca="1">_xlfn.LET(_xlpm.seq, OFFSET(L72,,,5), _xlpm.cnt, SUM((_xlpm.seq="C2")+(_xlpm.seq="WW")), IF(_xlpm.cnt&gt;0,0,1) )</f>
        <v>0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0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0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96</v>
      </c>
      <c r="M73" s="19" t="s">
        <v>23</v>
      </c>
      <c r="N73" s="19" t="s">
        <v>26</v>
      </c>
      <c r="O73" s="19" t="s">
        <v>94</v>
      </c>
      <c r="P73" s="19" t="s">
        <v>26</v>
      </c>
      <c r="Q73" s="19" t="s">
        <v>96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43" cm="1">
        <f t="array" aca="1" ref="Z73" ca="1">_xlfn.LET(_xlpm.seq, OFFSET(L73,,,5), _xlpm.cnt, SUM((_xlpm.seq="C2")+(_xlpm.seq="WW")), IF(_xlpm.cnt&gt;0,0,1) )</f>
        <v>0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0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0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96</v>
      </c>
      <c r="M74" s="19" t="s">
        <v>93</v>
      </c>
      <c r="N74" s="19" t="s">
        <v>26</v>
      </c>
      <c r="O74" s="19" t="s">
        <v>97</v>
      </c>
      <c r="P74" s="19" t="s">
        <v>92</v>
      </c>
      <c r="Q74" s="19" t="s">
        <v>92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43" cm="1">
        <f t="array" aca="1" ref="Z74" ca="1">_xlfn.LET(_xlpm.seq, OFFSET(L74,,,5), _xlpm.cnt, SUM((_xlpm.seq="C2")+(_xlpm.seq="WW")), IF(_xlpm.cnt&gt;0,0,1) )</f>
        <v>0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0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0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20</v>
      </c>
      <c r="M75" s="19" t="s">
        <v>93</v>
      </c>
      <c r="N75" s="19" t="s">
        <v>24</v>
      </c>
      <c r="O75" s="19" t="s">
        <v>97</v>
      </c>
      <c r="P75" s="19" t="s">
        <v>92</v>
      </c>
      <c r="Q75" s="19" t="s">
        <v>92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43" cm="1">
        <f t="array" aca="1" ref="Z75" ca="1">_xlfn.LET(_xlpm.seq, OFFSET(L75,,,5), _xlpm.cnt, SUM((_xlpm.seq="C2")+(_xlpm.seq="WW")), IF(_xlpm.cnt&gt;0,0,1) )</f>
        <v>0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0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0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51</v>
      </c>
      <c r="M76" s="19" t="s">
        <v>92</v>
      </c>
      <c r="N76" s="19" t="s">
        <v>95</v>
      </c>
      <c r="O76" s="19" t="s">
        <v>94</v>
      </c>
      <c r="P76" s="19" t="s">
        <v>95</v>
      </c>
      <c r="Q76" s="19" t="s">
        <v>97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43">
        <v>2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0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51</v>
      </c>
      <c r="M77" s="19" t="s">
        <v>92</v>
      </c>
      <c r="N77" s="19" t="s">
        <v>95</v>
      </c>
      <c r="O77" s="19" t="s">
        <v>94</v>
      </c>
      <c r="P77" s="19" t="s">
        <v>95</v>
      </c>
      <c r="Q77" s="19" t="s">
        <v>97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43">
        <v>2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0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22</v>
      </c>
      <c r="M78" s="19" t="s">
        <v>96</v>
      </c>
      <c r="N78" s="19" t="s">
        <v>94</v>
      </c>
      <c r="O78" s="19" t="s">
        <v>96</v>
      </c>
      <c r="P78" s="19" t="s">
        <v>92</v>
      </c>
      <c r="Q78" s="19" t="s">
        <v>93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43">
        <v>2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22</v>
      </c>
      <c r="M79" s="19" t="s">
        <v>96</v>
      </c>
      <c r="N79" s="19" t="s">
        <v>94</v>
      </c>
      <c r="O79" s="19" t="s">
        <v>96</v>
      </c>
      <c r="P79" s="19" t="s">
        <v>92</v>
      </c>
      <c r="Q79" s="19" t="s">
        <v>93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43">
        <v>2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94</v>
      </c>
      <c r="M80" s="19" t="s">
        <v>93</v>
      </c>
      <c r="N80" s="19" t="s">
        <v>93</v>
      </c>
      <c r="O80" s="19" t="s">
        <v>22</v>
      </c>
      <c r="P80" s="19" t="s">
        <v>95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0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94</v>
      </c>
      <c r="M81" s="19" t="s">
        <v>93</v>
      </c>
      <c r="N81" s="19" t="s">
        <v>93</v>
      </c>
      <c r="O81" s="19" t="s">
        <v>22</v>
      </c>
      <c r="P81" s="19" t="s">
        <v>95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43" cm="1">
        <f t="array" aca="1" ref="Z81" ca="1">_xlfn.LET(_xlpm.seq, OFFSET(L81,,,5), _xlpm.cnt, SUM((_xlpm.seq="C2")+(_xlpm.seq="WW")), IF(_xlpm.cnt&gt;0,0,1) )</f>
        <v>1</v>
      </c>
      <c r="AA81" s="43"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49</v>
      </c>
      <c r="M82" s="19" t="s">
        <v>26</v>
      </c>
      <c r="N82" s="19" t="s">
        <v>95</v>
      </c>
      <c r="O82" s="19" t="s">
        <v>94</v>
      </c>
      <c r="P82" s="19" t="s">
        <v>26</v>
      </c>
      <c r="Q82" s="19" t="s">
        <v>93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43" cm="1">
        <f t="array" aca="1" ref="Z82" ca="1">_xlfn.LET(_xlpm.seq, OFFSET(L82,,,5), _xlpm.cnt, SUM((_xlpm.seq="C2")+(_xlpm.seq="WW")), IF(_xlpm.cnt&gt;0,0,1) )</f>
        <v>1</v>
      </c>
      <c r="AA82" s="43"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49</v>
      </c>
      <c r="M83" s="19" t="s">
        <v>26</v>
      </c>
      <c r="N83" s="19" t="s">
        <v>95</v>
      </c>
      <c r="O83" s="19" t="s">
        <v>94</v>
      </c>
      <c r="P83" s="19" t="s">
        <v>26</v>
      </c>
      <c r="Q83" s="19" t="s">
        <v>93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43" cm="1">
        <f t="array" aca="1" ref="Z83" ca="1">_xlfn.LET(_xlpm.seq, OFFSET(L83,,,5), _xlpm.cnt, SUM((_xlpm.seq="C2")+(_xlpm.seq="WW")), IF(_xlpm.cnt&gt;0,0,1) )</f>
        <v>1</v>
      </c>
      <c r="AA83" s="43"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96</v>
      </c>
      <c r="M84" s="19" t="s">
        <v>97</v>
      </c>
      <c r="N84" s="19" t="s">
        <v>93</v>
      </c>
      <c r="O84" s="19" t="s">
        <v>96</v>
      </c>
      <c r="P84" s="19" t="s">
        <v>92</v>
      </c>
      <c r="Q84" s="19" t="s">
        <v>92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0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96</v>
      </c>
      <c r="M85" s="19" t="s">
        <v>96</v>
      </c>
      <c r="N85" s="19" t="s">
        <v>93</v>
      </c>
      <c r="O85" s="19" t="s">
        <v>96</v>
      </c>
      <c r="P85" s="19" t="s">
        <v>92</v>
      </c>
      <c r="Q85" s="19" t="s">
        <v>92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92</v>
      </c>
      <c r="M86" s="19" t="s">
        <v>96</v>
      </c>
      <c r="N86" s="19" t="s">
        <v>94</v>
      </c>
      <c r="O86" s="19" t="s">
        <v>93</v>
      </c>
      <c r="P86" s="19" t="s">
        <v>94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92</v>
      </c>
      <c r="M87" s="19" t="s">
        <v>22</v>
      </c>
      <c r="N87" s="19" t="s">
        <v>94</v>
      </c>
      <c r="O87" s="19" t="s">
        <v>93</v>
      </c>
      <c r="P87" s="19" t="s">
        <v>94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94</v>
      </c>
      <c r="M88" s="19" t="s">
        <v>22</v>
      </c>
      <c r="N88" s="19" t="s">
        <v>95</v>
      </c>
      <c r="O88" s="19" t="s">
        <v>94</v>
      </c>
      <c r="P88" s="19" t="s">
        <v>92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94</v>
      </c>
      <c r="M89" s="19" t="s">
        <v>92</v>
      </c>
      <c r="N89" s="19" t="s">
        <v>95</v>
      </c>
      <c r="O89" s="19" t="s">
        <v>94</v>
      </c>
      <c r="P89" s="19" t="s">
        <v>92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22</v>
      </c>
      <c r="M90" s="19" t="s">
        <v>92</v>
      </c>
      <c r="N90" s="19" t="s">
        <v>94</v>
      </c>
      <c r="O90" s="19" t="s">
        <v>96</v>
      </c>
      <c r="P90" s="19" t="s">
        <v>95</v>
      </c>
      <c r="Q90" s="19" t="s">
        <v>96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0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22</v>
      </c>
      <c r="M91" s="19" t="s">
        <v>96</v>
      </c>
      <c r="N91" s="19" t="s">
        <v>94</v>
      </c>
      <c r="O91" s="19" t="s">
        <v>96</v>
      </c>
      <c r="P91" s="19" t="s">
        <v>95</v>
      </c>
      <c r="Q91" s="19" t="s">
        <v>96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0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0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94</v>
      </c>
      <c r="M92" s="19" t="s">
        <v>96</v>
      </c>
      <c r="N92" s="19" t="s">
        <v>26</v>
      </c>
      <c r="O92" s="19" t="s">
        <v>95</v>
      </c>
      <c r="P92" s="19" t="s">
        <v>26</v>
      </c>
      <c r="Q92" s="19" t="s">
        <v>93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0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0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94</v>
      </c>
      <c r="M93" s="19" t="s">
        <v>23</v>
      </c>
      <c r="N93" s="19" t="s">
        <v>26</v>
      </c>
      <c r="O93" s="19" t="s">
        <v>95</v>
      </c>
      <c r="P93" s="19" t="s">
        <v>26</v>
      </c>
      <c r="Q93" s="19" t="s">
        <v>93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0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0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96</v>
      </c>
      <c r="M94" s="19" t="s">
        <v>23</v>
      </c>
      <c r="N94" s="19" t="s">
        <v>94</v>
      </c>
      <c r="O94" s="19" t="s">
        <v>96</v>
      </c>
      <c r="P94" s="19" t="s">
        <v>97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0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0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96</v>
      </c>
      <c r="M95" s="19" t="s">
        <v>20</v>
      </c>
      <c r="N95" s="19" t="s">
        <v>94</v>
      </c>
      <c r="O95" s="19" t="s">
        <v>96</v>
      </c>
      <c r="P95" s="19" t="s">
        <v>97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0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0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93</v>
      </c>
      <c r="M96" s="19" t="s">
        <v>93</v>
      </c>
      <c r="N96" s="19" t="s">
        <v>23</v>
      </c>
      <c r="O96" s="19" t="s">
        <v>94</v>
      </c>
      <c r="P96" s="19" t="s">
        <v>94</v>
      </c>
      <c r="Q96" s="19" t="s">
        <v>94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43" cm="1">
        <f t="array" aca="1" ref="Z96" ca="1">_xlfn.LET(_xlpm.seq, OFFSET(L96,,,5), _xlpm.cnt, SUM((_xlpm.seq="C2")+(_xlpm.seq="WW")), IF(_xlpm.cnt&gt;0,0,1) )</f>
        <v>1</v>
      </c>
      <c r="AA96" s="43">
        <v>2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93</v>
      </c>
      <c r="M97" s="19" t="s">
        <v>93</v>
      </c>
      <c r="N97" s="19" t="s">
        <v>23</v>
      </c>
      <c r="O97" s="19" t="s">
        <v>94</v>
      </c>
      <c r="P97" s="19" t="s">
        <v>94</v>
      </c>
      <c r="Q97" s="19" t="s">
        <v>94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43" cm="1">
        <f t="array" aca="1" ref="Z97" ca="1">_xlfn.LET(_xlpm.seq, OFFSET(L97,,,5), _xlpm.cnt, SUM((_xlpm.seq="C2")+(_xlpm.seq="WW")), IF(_xlpm.cnt&gt;0,0,1) )</f>
        <v>1</v>
      </c>
      <c r="AA97" s="43">
        <v>2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26</v>
      </c>
      <c r="M98" s="19" t="s">
        <v>46</v>
      </c>
      <c r="N98" s="19" t="s">
        <v>94</v>
      </c>
      <c r="O98" s="19" t="s">
        <v>96</v>
      </c>
      <c r="P98" s="19" t="s">
        <v>96</v>
      </c>
      <c r="Q98" s="19" t="s">
        <v>92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43" cm="1">
        <f t="array" aca="1" ref="Z98" ca="1">_xlfn.LET(_xlpm.seq, OFFSET(L98,,,5), _xlpm.cnt, SUM((_xlpm.seq="C2")+(_xlpm.seq="WW")), IF(_xlpm.cnt&gt;0,0,1) )</f>
        <v>1</v>
      </c>
      <c r="AA98" s="43">
        <v>2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0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26</v>
      </c>
      <c r="M99" s="19" t="s">
        <v>46</v>
      </c>
      <c r="N99" s="19" t="s">
        <v>94</v>
      </c>
      <c r="O99" s="19" t="s">
        <v>96</v>
      </c>
      <c r="P99" s="19" t="s">
        <v>96</v>
      </c>
      <c r="Q99" s="19" t="s">
        <v>92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43" cm="1">
        <f t="array" aca="1" ref="Z99" ca="1">_xlfn.LET(_xlpm.seq, OFFSET(L99,,,5), _xlpm.cnt, SUM((_xlpm.seq="C2")+(_xlpm.seq="WW")), IF(_xlpm.cnt&gt;0,0,1) )</f>
        <v>1</v>
      </c>
      <c r="AA99" s="43">
        <v>2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94</v>
      </c>
      <c r="M100" s="19" t="s">
        <v>94</v>
      </c>
      <c r="N100" s="19" t="s">
        <v>95</v>
      </c>
      <c r="O100" s="19" t="s">
        <v>95</v>
      </c>
      <c r="P100" s="19" t="s">
        <v>22</v>
      </c>
      <c r="Q100" s="19" t="s">
        <v>96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94</v>
      </c>
      <c r="M101" s="19" t="s">
        <v>94</v>
      </c>
      <c r="N101" s="19" t="s">
        <v>95</v>
      </c>
      <c r="O101" s="19" t="s">
        <v>95</v>
      </c>
      <c r="P101" s="19" t="s">
        <v>22</v>
      </c>
      <c r="Q101" s="19" t="s">
        <v>96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96</v>
      </c>
      <c r="M102" s="19" t="s">
        <v>23</v>
      </c>
      <c r="N102" s="19" t="s">
        <v>96</v>
      </c>
      <c r="O102" s="19" t="s">
        <v>26</v>
      </c>
      <c r="P102" s="19" t="s">
        <v>95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96</v>
      </c>
      <c r="M103" s="19" t="s">
        <v>23</v>
      </c>
      <c r="N103" s="19" t="s">
        <v>96</v>
      </c>
      <c r="O103" s="19" t="s">
        <v>26</v>
      </c>
      <c r="P103" s="19" t="s">
        <v>95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0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{FD50A846-283B-4601-84C0-34D61C8C0553}</x14:id>
        </ext>
      </extLst>
    </cfRule>
  </conditionalFormatting>
  <conditionalFormatting sqref="L1:M3 L198:M1048576 O198:Q1048576 O1:Q3">
    <cfRule type="cellIs" dxfId="206" priority="30" operator="equal">
      <formula>$A$10</formula>
    </cfRule>
    <cfRule type="cellIs" dxfId="205" priority="31" operator="equal">
      <formula>$A$9</formula>
    </cfRule>
    <cfRule type="cellIs" dxfId="204" priority="32" operator="equal">
      <formula>$A$8</formula>
    </cfRule>
    <cfRule type="cellIs" dxfId="203" priority="33" operator="equal">
      <formula>$A$7</formula>
    </cfRule>
    <cfRule type="cellIs" dxfId="202" priority="34" operator="equal">
      <formula>$A$6</formula>
    </cfRule>
    <cfRule type="cellIs" dxfId="201" priority="35" operator="equal">
      <formula>$A$5</formula>
    </cfRule>
    <cfRule type="cellIs" dxfId="200" priority="36" operator="equal">
      <formula>$A$4</formula>
    </cfRule>
  </conditionalFormatting>
  <conditionalFormatting sqref="L4:M197 O4:Q197">
    <cfRule type="cellIs" dxfId="199" priority="23" operator="equal">
      <formula>$A$10</formula>
    </cfRule>
    <cfRule type="cellIs" dxfId="198" priority="24" operator="equal">
      <formula>$A$9</formula>
    </cfRule>
    <cfRule type="cellIs" dxfId="197" priority="25" operator="equal">
      <formula>$A$8</formula>
    </cfRule>
    <cfRule type="cellIs" dxfId="196" priority="26" operator="equal">
      <formula>$A$7</formula>
    </cfRule>
    <cfRule type="cellIs" dxfId="195" priority="27" operator="equal">
      <formula>$A$6</formula>
    </cfRule>
    <cfRule type="cellIs" dxfId="194" priority="28" operator="equal">
      <formula>$A$5</formula>
    </cfRule>
    <cfRule type="cellIs" dxfId="193" priority="29" operator="equal">
      <formula>$A$4</formula>
    </cfRule>
  </conditionalFormatting>
  <conditionalFormatting sqref="AD1">
    <cfRule type="cellIs" dxfId="192" priority="16" operator="equal">
      <formula>$A$10</formula>
    </cfRule>
    <cfRule type="cellIs" dxfId="191" priority="17" operator="equal">
      <formula>$A$9</formula>
    </cfRule>
    <cfRule type="cellIs" dxfId="190" priority="18" operator="equal">
      <formula>$A$8</formula>
    </cfRule>
    <cfRule type="cellIs" dxfId="189" priority="19" operator="equal">
      <formula>$A$7</formula>
    </cfRule>
    <cfRule type="cellIs" dxfId="188" priority="20" operator="equal">
      <formula>$A$6</formula>
    </cfRule>
    <cfRule type="cellIs" dxfId="187" priority="21" operator="equal">
      <formula>$A$5</formula>
    </cfRule>
    <cfRule type="cellIs" dxfId="186" priority="22" operator="equal">
      <formula>$A$4</formula>
    </cfRule>
  </conditionalFormatting>
  <conditionalFormatting sqref="Z4:AE103">
    <cfRule type="expression" dxfId="185" priority="15">
      <formula>_xlfn.LET(_xlpm.x, Z4, AND(NOT(_xlfn.ISFORMULA(_xlpm.x)), _xlpm.x&lt;&gt;""))</formula>
    </cfRule>
  </conditionalFormatting>
  <conditionalFormatting sqref="N1:N3 N198:N1048576">
    <cfRule type="cellIs" dxfId="184" priority="8" operator="equal">
      <formula>$A$10</formula>
    </cfRule>
    <cfRule type="cellIs" dxfId="183" priority="9" operator="equal">
      <formula>$A$9</formula>
    </cfRule>
    <cfRule type="cellIs" dxfId="182" priority="10" operator="equal">
      <formula>$A$8</formula>
    </cfRule>
    <cfRule type="cellIs" dxfId="181" priority="11" operator="equal">
      <formula>$A$7</formula>
    </cfRule>
    <cfRule type="cellIs" dxfId="180" priority="12" operator="equal">
      <formula>$A$6</formula>
    </cfRule>
    <cfRule type="cellIs" dxfId="179" priority="13" operator="equal">
      <formula>$A$5</formula>
    </cfRule>
    <cfRule type="cellIs" dxfId="178" priority="14" operator="equal">
      <formula>$A$4</formula>
    </cfRule>
  </conditionalFormatting>
  <conditionalFormatting sqref="N4:N197">
    <cfRule type="cellIs" dxfId="177" priority="1" operator="equal">
      <formula>$A$10</formula>
    </cfRule>
    <cfRule type="cellIs" dxfId="176" priority="2" operator="equal">
      <formula>$A$9</formula>
    </cfRule>
    <cfRule type="cellIs" dxfId="175" priority="3" operator="equal">
      <formula>$A$8</formula>
    </cfRule>
    <cfRule type="cellIs" dxfId="174" priority="4" operator="equal">
      <formula>$A$7</formula>
    </cfRule>
    <cfRule type="cellIs" dxfId="173" priority="5" operator="equal">
      <formula>$A$6</formula>
    </cfRule>
    <cfRule type="cellIs" dxfId="172" priority="6" operator="equal">
      <formula>$A$5</formula>
    </cfRule>
    <cfRule type="cellIs" dxfId="171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50A846-283B-4601-84C0-34D61C8C05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3254-86AE-4FBB-BCB1-1DEF03F8B511}">
  <sheetPr codeName="工作表13">
    <tabColor theme="3" tint="0.59999389629810485"/>
  </sheetPr>
  <dimension ref="A1:BA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3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22</v>
      </c>
      <c r="AI1" s="5">
        <f t="shared" ref="AI1:AM1" si="0">SUM(AI7:AI10)</f>
        <v>22</v>
      </c>
      <c r="AJ1" s="5">
        <f t="shared" si="0"/>
        <v>22</v>
      </c>
      <c r="AK1" s="5">
        <f t="shared" si="0"/>
        <v>22</v>
      </c>
      <c r="AL1" s="5">
        <f t="shared" si="0"/>
        <v>22</v>
      </c>
      <c r="AM1" s="5">
        <f t="shared" si="0"/>
        <v>22</v>
      </c>
      <c r="AN1" s="5"/>
      <c r="AO1" s="5"/>
      <c r="AP1" s="5"/>
      <c r="AQ1" s="5"/>
      <c r="AR1" s="5"/>
      <c r="AS1" s="5"/>
    </row>
    <row r="2" spans="1:53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53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3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19" t="s">
        <v>95</v>
      </c>
      <c r="M4" s="19" t="s">
        <v>93</v>
      </c>
      <c r="N4" s="44" t="s">
        <v>23</v>
      </c>
      <c r="O4" s="44" t="s">
        <v>22</v>
      </c>
      <c r="P4" s="44" t="s">
        <v>92</v>
      </c>
      <c r="Q4" s="44" t="s">
        <v>96</v>
      </c>
      <c r="S4" s="43" cm="1">
        <f t="array" ref="S4:X304">_xlfn.LET(_xlpm.x, L4:Q304, IF(_xlpm.x="", "", _xlfn.XLOOKUP(_xlpm.x, $A$4:$A$15, $I$4:$I$15)))</f>
        <v>7</v>
      </c>
      <c r="T4" s="43">
        <v>8</v>
      </c>
      <c r="U4" s="43">
        <v>6</v>
      </c>
      <c r="V4" s="43">
        <v>5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2</v>
      </c>
      <c r="AR4" s="5">
        <v>3</v>
      </c>
      <c r="AS4" s="5">
        <v>2</v>
      </c>
      <c r="AT4" s="5">
        <v>8</v>
      </c>
      <c r="AU4" s="5">
        <v>10</v>
      </c>
      <c r="AV4" s="5">
        <v>2</v>
      </c>
      <c r="AW4" s="5">
        <v>20</v>
      </c>
      <c r="AX4" s="5">
        <v>20</v>
      </c>
      <c r="AY4" s="5">
        <v>10</v>
      </c>
      <c r="AZ4" s="5">
        <v>4</v>
      </c>
      <c r="BA4" s="5">
        <v>19</v>
      </c>
    </row>
    <row r="5" spans="1:53" ht="15.9" customHeight="1">
      <c r="A5" s="10" t="s">
        <v>24</v>
      </c>
      <c r="B5" s="9" t="s">
        <v>25</v>
      </c>
      <c r="C5" s="59">
        <f t="shared" si="1"/>
        <v>2</v>
      </c>
      <c r="D5" s="59">
        <f t="shared" si="1"/>
        <v>2</v>
      </c>
      <c r="E5" s="59">
        <f t="shared" si="1"/>
        <v>2</v>
      </c>
      <c r="F5" s="59">
        <f t="shared" si="1"/>
        <v>2</v>
      </c>
      <c r="G5" s="59">
        <f t="shared" si="1"/>
        <v>2</v>
      </c>
      <c r="H5" s="59">
        <f t="shared" si="1"/>
        <v>2</v>
      </c>
      <c r="I5" s="9">
        <v>1</v>
      </c>
      <c r="J5" s="138"/>
      <c r="K5" s="10">
        <v>1</v>
      </c>
      <c r="L5" s="19" t="s">
        <v>95</v>
      </c>
      <c r="M5" s="44" t="s">
        <v>93</v>
      </c>
      <c r="N5" s="19" t="s">
        <v>23</v>
      </c>
      <c r="O5" s="19" t="s">
        <v>22</v>
      </c>
      <c r="P5" s="19" t="s">
        <v>92</v>
      </c>
      <c r="Q5" s="19" t="s">
        <v>96</v>
      </c>
      <c r="S5" s="10">
        <v>7</v>
      </c>
      <c r="T5" s="10">
        <v>8</v>
      </c>
      <c r="U5" s="10">
        <v>6</v>
      </c>
      <c r="V5" s="10">
        <v>5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2</v>
      </c>
      <c r="AI5" s="5">
        <v>2</v>
      </c>
      <c r="AJ5" s="5">
        <v>2</v>
      </c>
      <c r="AK5" s="5">
        <v>2</v>
      </c>
      <c r="AL5" s="5">
        <v>2</v>
      </c>
      <c r="AM5" s="5">
        <v>2</v>
      </c>
      <c r="AN5" s="5"/>
      <c r="AO5" s="5" t="str">
        <v>R2</v>
      </c>
      <c r="AP5" s="5">
        <v>0</v>
      </c>
      <c r="AQ5" s="5">
        <v>2</v>
      </c>
      <c r="AR5" s="5">
        <v>3</v>
      </c>
      <c r="AS5" s="5">
        <v>8</v>
      </c>
      <c r="AT5" s="5">
        <v>2</v>
      </c>
      <c r="AU5" s="5">
        <v>2</v>
      </c>
      <c r="AV5" s="5">
        <v>10</v>
      </c>
      <c r="AW5" s="5">
        <v>10</v>
      </c>
      <c r="AX5" s="5">
        <v>10</v>
      </c>
      <c r="AY5" s="5">
        <v>14</v>
      </c>
      <c r="AZ5" s="5">
        <v>14</v>
      </c>
      <c r="BA5" s="5">
        <v>25</v>
      </c>
    </row>
    <row r="6" spans="1:53" ht="15.9" customHeight="1">
      <c r="A6" s="10" t="s">
        <v>38</v>
      </c>
      <c r="B6" s="9" t="s">
        <v>39</v>
      </c>
      <c r="C6" s="59">
        <f t="shared" si="1"/>
        <v>3</v>
      </c>
      <c r="D6" s="59">
        <f t="shared" si="1"/>
        <v>3</v>
      </c>
      <c r="E6" s="59">
        <f t="shared" si="1"/>
        <v>3</v>
      </c>
      <c r="F6" s="59">
        <f t="shared" si="1"/>
        <v>3</v>
      </c>
      <c r="G6" s="59">
        <f t="shared" si="1"/>
        <v>3</v>
      </c>
      <c r="H6" s="59">
        <f t="shared" si="1"/>
        <v>3</v>
      </c>
      <c r="I6" s="9">
        <v>2</v>
      </c>
      <c r="J6" s="138"/>
      <c r="K6" s="10">
        <v>2</v>
      </c>
      <c r="L6" s="19" t="s">
        <v>22</v>
      </c>
      <c r="M6" s="19" t="s">
        <v>26</v>
      </c>
      <c r="N6" s="19" t="s">
        <v>93</v>
      </c>
      <c r="O6" s="19" t="s">
        <v>94</v>
      </c>
      <c r="P6" s="19" t="s">
        <v>96</v>
      </c>
      <c r="Q6" s="19" t="s">
        <v>27</v>
      </c>
      <c r="S6" s="10">
        <v>5</v>
      </c>
      <c r="T6" s="10">
        <v>3</v>
      </c>
      <c r="U6" s="10">
        <v>8</v>
      </c>
      <c r="V6" s="10">
        <v>10</v>
      </c>
      <c r="W6" s="10">
        <v>11</v>
      </c>
      <c r="X6" s="10">
        <v>4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3</v>
      </c>
      <c r="AI6" s="5">
        <v>3</v>
      </c>
      <c r="AJ6" s="5">
        <v>3</v>
      </c>
      <c r="AK6" s="5">
        <v>3</v>
      </c>
      <c r="AL6" s="5">
        <v>3</v>
      </c>
      <c r="AM6" s="5">
        <v>3</v>
      </c>
      <c r="AN6" s="5"/>
      <c r="AO6" s="5" t="str">
        <v>R3</v>
      </c>
      <c r="AP6" s="5">
        <v>0</v>
      </c>
      <c r="AQ6" s="5">
        <v>2</v>
      </c>
      <c r="AR6" s="5">
        <v>3</v>
      </c>
      <c r="AS6" s="5">
        <v>6</v>
      </c>
      <c r="AT6" s="5">
        <v>2</v>
      </c>
      <c r="AU6" s="5">
        <v>6</v>
      </c>
      <c r="AV6" s="5">
        <v>8</v>
      </c>
      <c r="AW6" s="5">
        <v>21</v>
      </c>
      <c r="AX6" s="5">
        <v>18</v>
      </c>
      <c r="AY6" s="5">
        <v>14</v>
      </c>
      <c r="AZ6" s="5">
        <v>10</v>
      </c>
      <c r="BA6" s="5">
        <v>10</v>
      </c>
    </row>
    <row r="7" spans="1:53" ht="15.9" customHeight="1">
      <c r="A7" s="10" t="s">
        <v>26</v>
      </c>
      <c r="B7" s="9" t="s">
        <v>26</v>
      </c>
      <c r="C7" s="59">
        <f t="shared" si="1"/>
        <v>2</v>
      </c>
      <c r="D7" s="59">
        <f t="shared" si="1"/>
        <v>8</v>
      </c>
      <c r="E7" s="59">
        <f t="shared" si="1"/>
        <v>6</v>
      </c>
      <c r="F7" s="59">
        <f t="shared" si="1"/>
        <v>2</v>
      </c>
      <c r="G7" s="59">
        <f t="shared" si="1"/>
        <v>2</v>
      </c>
      <c r="H7" s="59">
        <f t="shared" si="1"/>
        <v>6</v>
      </c>
      <c r="I7" s="9">
        <v>3</v>
      </c>
      <c r="J7" s="138"/>
      <c r="K7" s="10">
        <v>3</v>
      </c>
      <c r="L7" s="19" t="s">
        <v>22</v>
      </c>
      <c r="M7" s="19" t="s">
        <v>26</v>
      </c>
      <c r="N7" s="19" t="s">
        <v>93</v>
      </c>
      <c r="O7" s="19" t="s">
        <v>94</v>
      </c>
      <c r="P7" s="19" t="s">
        <v>96</v>
      </c>
      <c r="Q7" s="19" t="s">
        <v>27</v>
      </c>
      <c r="S7" s="10">
        <v>5</v>
      </c>
      <c r="T7" s="10">
        <v>3</v>
      </c>
      <c r="U7" s="10">
        <v>8</v>
      </c>
      <c r="V7" s="10">
        <v>10</v>
      </c>
      <c r="W7" s="10">
        <v>11</v>
      </c>
      <c r="X7" s="10">
        <v>4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2</v>
      </c>
      <c r="AI7" s="5">
        <v>8</v>
      </c>
      <c r="AJ7" s="5">
        <v>6</v>
      </c>
      <c r="AK7" s="5">
        <v>2</v>
      </c>
      <c r="AL7" s="5">
        <v>2</v>
      </c>
      <c r="AM7" s="5">
        <v>6</v>
      </c>
      <c r="AN7" s="5"/>
      <c r="AO7" s="5" t="str">
        <v>R4</v>
      </c>
      <c r="AP7" s="5">
        <v>0</v>
      </c>
      <c r="AQ7" s="5">
        <v>2</v>
      </c>
      <c r="AR7" s="5">
        <v>3</v>
      </c>
      <c r="AS7" s="5">
        <v>2</v>
      </c>
      <c r="AT7" s="5">
        <v>6</v>
      </c>
      <c r="AU7" s="5">
        <v>8</v>
      </c>
      <c r="AV7" s="5">
        <v>6</v>
      </c>
      <c r="AW7" s="5">
        <v>9</v>
      </c>
      <c r="AX7" s="5">
        <v>4</v>
      </c>
      <c r="AY7" s="5">
        <v>16</v>
      </c>
      <c r="AZ7" s="5">
        <v>28</v>
      </c>
      <c r="BA7" s="5">
        <v>16</v>
      </c>
    </row>
    <row r="8" spans="1:53" ht="15.9" customHeight="1">
      <c r="A8" s="10" t="s">
        <v>27</v>
      </c>
      <c r="B8" s="9" t="s">
        <v>27</v>
      </c>
      <c r="C8" s="59">
        <f t="shared" si="1"/>
        <v>8</v>
      </c>
      <c r="D8" s="59">
        <f t="shared" si="1"/>
        <v>2</v>
      </c>
      <c r="E8" s="59">
        <f t="shared" si="1"/>
        <v>2</v>
      </c>
      <c r="F8" s="59">
        <f t="shared" si="1"/>
        <v>6</v>
      </c>
      <c r="G8" s="59">
        <f t="shared" si="1"/>
        <v>2</v>
      </c>
      <c r="H8" s="59">
        <f t="shared" si="1"/>
        <v>8</v>
      </c>
      <c r="I8" s="9">
        <v>4</v>
      </c>
      <c r="J8" s="138"/>
      <c r="K8" s="10">
        <v>4</v>
      </c>
      <c r="L8" s="19" t="s">
        <v>49</v>
      </c>
      <c r="M8" s="19" t="s">
        <v>92</v>
      </c>
      <c r="N8" s="19" t="s">
        <v>94</v>
      </c>
      <c r="O8" s="19" t="s">
        <v>93</v>
      </c>
      <c r="P8" s="19" t="s">
        <v>94</v>
      </c>
      <c r="Q8" s="19" t="s">
        <v>49</v>
      </c>
      <c r="S8" s="10">
        <v>8</v>
      </c>
      <c r="T8" s="10">
        <v>9</v>
      </c>
      <c r="U8" s="10">
        <v>10</v>
      </c>
      <c r="V8" s="10">
        <v>8</v>
      </c>
      <c r="W8" s="10">
        <v>10</v>
      </c>
      <c r="X8" s="10">
        <v>8</v>
      </c>
      <c r="Z8" s="43"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8</v>
      </c>
      <c r="AI8" s="5">
        <v>2</v>
      </c>
      <c r="AJ8" s="5">
        <v>2</v>
      </c>
      <c r="AK8" s="5">
        <v>6</v>
      </c>
      <c r="AL8" s="5">
        <v>2</v>
      </c>
      <c r="AM8" s="5">
        <v>8</v>
      </c>
      <c r="AN8" s="5"/>
      <c r="AO8" s="5" t="str">
        <v>R5</v>
      </c>
      <c r="AP8" s="5">
        <v>0</v>
      </c>
      <c r="AQ8" s="5">
        <v>2</v>
      </c>
      <c r="AR8" s="5">
        <v>3</v>
      </c>
      <c r="AS8" s="5">
        <v>2</v>
      </c>
      <c r="AT8" s="5">
        <v>2</v>
      </c>
      <c r="AU8" s="5">
        <v>8</v>
      </c>
      <c r="AV8" s="5">
        <v>10</v>
      </c>
      <c r="AW8" s="5">
        <v>18</v>
      </c>
      <c r="AX8" s="5">
        <v>16</v>
      </c>
      <c r="AY8" s="5">
        <v>8</v>
      </c>
      <c r="AZ8" s="5">
        <v>11</v>
      </c>
      <c r="BA8" s="5">
        <v>20</v>
      </c>
    </row>
    <row r="9" spans="1:53" ht="15.9" customHeight="1">
      <c r="A9" s="10" t="s">
        <v>22</v>
      </c>
      <c r="B9" s="9" t="s">
        <v>22</v>
      </c>
      <c r="C9" s="59">
        <f t="shared" si="1"/>
        <v>10</v>
      </c>
      <c r="D9" s="59">
        <f t="shared" si="1"/>
        <v>2</v>
      </c>
      <c r="E9" s="59">
        <f t="shared" si="1"/>
        <v>6</v>
      </c>
      <c r="F9" s="59">
        <f t="shared" si="1"/>
        <v>8</v>
      </c>
      <c r="G9" s="59">
        <f t="shared" si="1"/>
        <v>8</v>
      </c>
      <c r="H9" s="59">
        <f t="shared" si="1"/>
        <v>2</v>
      </c>
      <c r="I9" s="9">
        <v>5</v>
      </c>
      <c r="J9" s="138"/>
      <c r="K9" s="10">
        <v>5</v>
      </c>
      <c r="L9" s="19" t="s">
        <v>49</v>
      </c>
      <c r="M9" s="19" t="s">
        <v>92</v>
      </c>
      <c r="N9" s="19" t="s">
        <v>94</v>
      </c>
      <c r="O9" s="19" t="s">
        <v>93</v>
      </c>
      <c r="P9" s="19" t="s">
        <v>94</v>
      </c>
      <c r="Q9" s="19" t="s">
        <v>49</v>
      </c>
      <c r="S9" s="10">
        <v>8</v>
      </c>
      <c r="T9" s="10">
        <v>9</v>
      </c>
      <c r="U9" s="10">
        <v>10</v>
      </c>
      <c r="V9" s="10">
        <v>8</v>
      </c>
      <c r="W9" s="10">
        <v>10</v>
      </c>
      <c r="X9" s="10">
        <v>8</v>
      </c>
      <c r="Z9" s="43"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10</v>
      </c>
      <c r="AI9" s="5">
        <v>2</v>
      </c>
      <c r="AJ9" s="5">
        <v>6</v>
      </c>
      <c r="AK9" s="5">
        <v>8</v>
      </c>
      <c r="AL9" s="5">
        <v>8</v>
      </c>
      <c r="AM9" s="5">
        <v>2</v>
      </c>
      <c r="AN9" s="5"/>
      <c r="AO9" s="5" t="str">
        <v>R6</v>
      </c>
      <c r="AP9" s="5">
        <v>0</v>
      </c>
      <c r="AQ9" s="5">
        <v>2</v>
      </c>
      <c r="AR9" s="5">
        <v>3</v>
      </c>
      <c r="AS9" s="5">
        <v>6</v>
      </c>
      <c r="AT9" s="5">
        <v>8</v>
      </c>
      <c r="AU9" s="5">
        <v>2</v>
      </c>
      <c r="AV9" s="5">
        <v>6</v>
      </c>
      <c r="AW9" s="5">
        <v>18</v>
      </c>
      <c r="AX9" s="5">
        <v>21</v>
      </c>
      <c r="AY9" s="5">
        <v>8</v>
      </c>
      <c r="AZ9" s="5">
        <v>10</v>
      </c>
      <c r="BA9" s="5">
        <v>16</v>
      </c>
    </row>
    <row r="10" spans="1:53" ht="15.9" customHeight="1">
      <c r="A10" s="10" t="s">
        <v>23</v>
      </c>
      <c r="B10" s="9" t="s">
        <v>23</v>
      </c>
      <c r="C10" s="59">
        <f t="shared" si="1"/>
        <v>2</v>
      </c>
      <c r="D10" s="59">
        <f t="shared" si="1"/>
        <v>10</v>
      </c>
      <c r="E10" s="59">
        <f t="shared" si="1"/>
        <v>8</v>
      </c>
      <c r="F10" s="59">
        <f t="shared" si="1"/>
        <v>6</v>
      </c>
      <c r="G10" s="59">
        <f t="shared" si="1"/>
        <v>10</v>
      </c>
      <c r="H10" s="59">
        <f t="shared" si="1"/>
        <v>6</v>
      </c>
      <c r="I10" s="9">
        <v>6</v>
      </c>
      <c r="J10" s="138"/>
      <c r="K10" s="10">
        <v>6</v>
      </c>
      <c r="L10" s="19" t="s">
        <v>26</v>
      </c>
      <c r="M10" s="19" t="s">
        <v>96</v>
      </c>
      <c r="N10" s="19" t="s">
        <v>97</v>
      </c>
      <c r="O10" s="19" t="s">
        <v>95</v>
      </c>
      <c r="P10" s="19" t="s">
        <v>95</v>
      </c>
      <c r="Q10" s="19" t="s">
        <v>95</v>
      </c>
      <c r="S10" s="10">
        <v>3</v>
      </c>
      <c r="T10" s="10">
        <v>11</v>
      </c>
      <c r="U10" s="10">
        <v>2</v>
      </c>
      <c r="V10" s="10">
        <v>7</v>
      </c>
      <c r="W10" s="10">
        <v>7</v>
      </c>
      <c r="X10" s="10">
        <v>7</v>
      </c>
      <c r="Z10" s="43"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2</v>
      </c>
      <c r="AI10" s="5">
        <v>10</v>
      </c>
      <c r="AJ10" s="5">
        <v>8</v>
      </c>
      <c r="AK10" s="5">
        <v>6</v>
      </c>
      <c r="AL10" s="5">
        <v>10</v>
      </c>
      <c r="AM10" s="5">
        <v>6</v>
      </c>
      <c r="AN10" s="5"/>
      <c r="AO10" s="5"/>
      <c r="AP10" s="5"/>
      <c r="AQ10" s="5"/>
      <c r="AR10" s="5"/>
      <c r="AS10" s="5"/>
    </row>
    <row r="11" spans="1:53" ht="15.9" customHeight="1">
      <c r="A11" s="10" t="s">
        <v>30</v>
      </c>
      <c r="B11" s="10" t="s">
        <v>30</v>
      </c>
      <c r="C11" s="59">
        <f t="shared" si="1"/>
        <v>20</v>
      </c>
      <c r="D11" s="59">
        <f t="shared" si="1"/>
        <v>10</v>
      </c>
      <c r="E11" s="59">
        <f t="shared" si="1"/>
        <v>19</v>
      </c>
      <c r="F11" s="59">
        <f t="shared" si="1"/>
        <v>11</v>
      </c>
      <c r="G11" s="59">
        <f t="shared" si="1"/>
        <v>18</v>
      </c>
      <c r="H11" s="59">
        <f t="shared" si="1"/>
        <v>18</v>
      </c>
      <c r="I11" s="9">
        <v>7</v>
      </c>
      <c r="J11" s="138"/>
      <c r="K11" s="10">
        <v>7</v>
      </c>
      <c r="L11" s="19" t="s">
        <v>26</v>
      </c>
      <c r="M11" s="19" t="s">
        <v>96</v>
      </c>
      <c r="N11" s="19" t="s">
        <v>97</v>
      </c>
      <c r="O11" s="19" t="s">
        <v>95</v>
      </c>
      <c r="P11" s="19" t="s">
        <v>95</v>
      </c>
      <c r="Q11" s="19" t="s">
        <v>95</v>
      </c>
      <c r="S11" s="10">
        <v>3</v>
      </c>
      <c r="T11" s="10">
        <v>11</v>
      </c>
      <c r="U11" s="10">
        <v>2</v>
      </c>
      <c r="V11" s="10">
        <v>7</v>
      </c>
      <c r="W11" s="10">
        <v>7</v>
      </c>
      <c r="X11" s="10">
        <v>7</v>
      </c>
      <c r="Z11" s="43"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20</v>
      </c>
      <c r="AI11" s="5">
        <v>10</v>
      </c>
      <c r="AJ11" s="5">
        <v>21</v>
      </c>
      <c r="AK11" s="5">
        <v>9</v>
      </c>
      <c r="AL11" s="5">
        <v>18</v>
      </c>
      <c r="AM11" s="5">
        <v>18</v>
      </c>
      <c r="AN11" s="5"/>
      <c r="AO11" s="5"/>
      <c r="AP11" s="5"/>
      <c r="AQ11" s="5"/>
      <c r="AR11" s="5"/>
      <c r="AS11" s="5"/>
    </row>
    <row r="12" spans="1:53" ht="15.9" customHeight="1">
      <c r="A12" s="10" t="s">
        <v>31</v>
      </c>
      <c r="B12" s="10" t="s">
        <v>31</v>
      </c>
      <c r="C12" s="59">
        <f t="shared" si="1"/>
        <v>20</v>
      </c>
      <c r="D12" s="59">
        <f t="shared" si="1"/>
        <v>10</v>
      </c>
      <c r="E12" s="59">
        <f t="shared" si="1"/>
        <v>18</v>
      </c>
      <c r="F12" s="59">
        <f t="shared" si="1"/>
        <v>4</v>
      </c>
      <c r="G12" s="59">
        <f t="shared" si="1"/>
        <v>16</v>
      </c>
      <c r="H12" s="59">
        <f t="shared" si="1"/>
        <v>21</v>
      </c>
      <c r="I12" s="9">
        <v>8</v>
      </c>
      <c r="J12" s="138"/>
      <c r="K12" s="10">
        <v>8</v>
      </c>
      <c r="L12" s="19" t="s">
        <v>38</v>
      </c>
      <c r="M12" s="19" t="s">
        <v>27</v>
      </c>
      <c r="N12" s="19" t="s">
        <v>93</v>
      </c>
      <c r="O12" s="19" t="s">
        <v>46</v>
      </c>
      <c r="P12" s="19" t="s">
        <v>94</v>
      </c>
      <c r="Q12" s="19" t="s">
        <v>96</v>
      </c>
      <c r="S12" s="10">
        <v>2</v>
      </c>
      <c r="T12" s="10">
        <v>4</v>
      </c>
      <c r="U12" s="10">
        <v>8</v>
      </c>
      <c r="V12" s="10">
        <v>5</v>
      </c>
      <c r="W12" s="10">
        <v>10</v>
      </c>
      <c r="X12" s="10">
        <v>11</v>
      </c>
      <c r="Z12" s="43"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>
        <v>1</v>
      </c>
      <c r="AG12" s="5" t="s">
        <v>93</v>
      </c>
      <c r="AH12" s="5">
        <v>20</v>
      </c>
      <c r="AI12" s="5">
        <v>10</v>
      </c>
      <c r="AJ12" s="5">
        <v>18</v>
      </c>
      <c r="AK12" s="5">
        <v>4</v>
      </c>
      <c r="AL12" s="5">
        <v>16</v>
      </c>
      <c r="AM12" s="5">
        <v>21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2, </v>
      </c>
      <c r="AR12" s="54" t="str">
        <f t="shared" ref="AR12:AZ12" si="2">"'"&amp;AR$3&amp;"':"&amp;" "&amp;AR4&amp;", "</f>
        <v xml:space="preserve">'C2': 3, </v>
      </c>
      <c r="AS12" s="54" t="str">
        <f t="shared" si="2"/>
        <v xml:space="preserve">'M1': 2, </v>
      </c>
      <c r="AT12" s="54" t="str">
        <f t="shared" si="2"/>
        <v xml:space="preserve">'M2': 8, </v>
      </c>
      <c r="AU12" s="54" t="str">
        <f t="shared" si="2"/>
        <v xml:space="preserve">'M3': 10, </v>
      </c>
      <c r="AV12" s="54" t="str">
        <f t="shared" si="2"/>
        <v xml:space="preserve">'M4': 2, </v>
      </c>
      <c r="AW12" s="54" t="str">
        <f t="shared" si="2"/>
        <v xml:space="preserve">'A': 20, </v>
      </c>
      <c r="AX12" s="54" t="str">
        <f t="shared" si="2"/>
        <v xml:space="preserve">'K': 20, </v>
      </c>
      <c r="AY12" s="54" t="str">
        <f t="shared" si="2"/>
        <v xml:space="preserve">'Q': 10, </v>
      </c>
      <c r="AZ12" s="54" t="str">
        <f t="shared" si="2"/>
        <v xml:space="preserve">'J': 4, </v>
      </c>
      <c r="BA12" s="54" t="str">
        <f>"'"&amp;BA$3&amp;"':"&amp;" "&amp;BA4</f>
        <v>'TE': 19</v>
      </c>
    </row>
    <row r="13" spans="1:53" ht="15.9" customHeight="1">
      <c r="A13" s="10" t="s">
        <v>32</v>
      </c>
      <c r="B13" s="10" t="s">
        <v>32</v>
      </c>
      <c r="C13" s="59">
        <f t="shared" si="1"/>
        <v>10</v>
      </c>
      <c r="D13" s="59">
        <f t="shared" si="1"/>
        <v>14</v>
      </c>
      <c r="E13" s="59">
        <f t="shared" si="1"/>
        <v>14</v>
      </c>
      <c r="F13" s="59">
        <f t="shared" si="1"/>
        <v>14</v>
      </c>
      <c r="G13" s="59">
        <f t="shared" si="1"/>
        <v>8</v>
      </c>
      <c r="H13" s="59">
        <f t="shared" si="1"/>
        <v>8</v>
      </c>
      <c r="I13" s="9">
        <v>9</v>
      </c>
      <c r="J13" s="138"/>
      <c r="K13" s="10">
        <v>9</v>
      </c>
      <c r="L13" s="19" t="s">
        <v>95</v>
      </c>
      <c r="M13" s="19" t="s">
        <v>27</v>
      </c>
      <c r="N13" s="19" t="s">
        <v>93</v>
      </c>
      <c r="O13" s="19" t="s">
        <v>46</v>
      </c>
      <c r="P13" s="19" t="s">
        <v>94</v>
      </c>
      <c r="Q13" s="19" t="s">
        <v>96</v>
      </c>
      <c r="S13" s="10">
        <v>7</v>
      </c>
      <c r="T13" s="10">
        <v>4</v>
      </c>
      <c r="U13" s="10">
        <v>8</v>
      </c>
      <c r="V13" s="10">
        <v>5</v>
      </c>
      <c r="W13" s="10">
        <v>10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>
        <v>1</v>
      </c>
      <c r="AG13" s="5" t="s">
        <v>92</v>
      </c>
      <c r="AH13" s="5">
        <v>10</v>
      </c>
      <c r="AI13" s="5">
        <v>14</v>
      </c>
      <c r="AJ13" s="5">
        <v>14</v>
      </c>
      <c r="AK13" s="5">
        <v>16</v>
      </c>
      <c r="AL13" s="5">
        <v>8</v>
      </c>
      <c r="AM13" s="5">
        <v>8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2, </v>
      </c>
      <c r="AR13" s="54" t="str">
        <f t="shared" si="3"/>
        <v xml:space="preserve">'C2': 3, </v>
      </c>
      <c r="AS13" s="54" t="str">
        <f t="shared" si="3"/>
        <v xml:space="preserve">'M1': 8, </v>
      </c>
      <c r="AT13" s="54" t="str">
        <f t="shared" si="3"/>
        <v xml:space="preserve">'M2': 2, </v>
      </c>
      <c r="AU13" s="54" t="str">
        <f t="shared" si="3"/>
        <v xml:space="preserve">'M3': 2, </v>
      </c>
      <c r="AV13" s="54" t="str">
        <f t="shared" si="3"/>
        <v xml:space="preserve">'M4': 10, </v>
      </c>
      <c r="AW13" s="54" t="str">
        <f t="shared" si="3"/>
        <v xml:space="preserve">'A': 10, </v>
      </c>
      <c r="AX13" s="54" t="str">
        <f t="shared" si="3"/>
        <v xml:space="preserve">'K': 10, </v>
      </c>
      <c r="AY13" s="54" t="str">
        <f t="shared" si="3"/>
        <v xml:space="preserve">'Q': 14, </v>
      </c>
      <c r="AZ13" s="54" t="str">
        <f t="shared" si="3"/>
        <v xml:space="preserve">'J': 14, </v>
      </c>
      <c r="BA13" s="54" t="str">
        <f t="shared" ref="BA13:BA17" si="4">"'"&amp;BA$3&amp;"':"&amp;" "&amp;BA5</f>
        <v>'TE': 25</v>
      </c>
    </row>
    <row r="14" spans="1:53" ht="15.9" customHeight="1">
      <c r="A14" s="10" t="s">
        <v>33</v>
      </c>
      <c r="B14" s="10" t="s">
        <v>33</v>
      </c>
      <c r="C14" s="59">
        <f t="shared" si="1"/>
        <v>4</v>
      </c>
      <c r="D14" s="59">
        <f t="shared" si="1"/>
        <v>14</v>
      </c>
      <c r="E14" s="59">
        <f t="shared" si="1"/>
        <v>12</v>
      </c>
      <c r="F14" s="59">
        <f t="shared" si="1"/>
        <v>28</v>
      </c>
      <c r="G14" s="59">
        <f t="shared" si="1"/>
        <v>11</v>
      </c>
      <c r="H14" s="59">
        <f t="shared" si="1"/>
        <v>10</v>
      </c>
      <c r="I14" s="9">
        <v>10</v>
      </c>
      <c r="J14" s="138"/>
      <c r="K14" s="10">
        <v>10</v>
      </c>
      <c r="L14" s="19" t="s">
        <v>95</v>
      </c>
      <c r="M14" s="19" t="s">
        <v>26</v>
      </c>
      <c r="N14" s="19" t="s">
        <v>27</v>
      </c>
      <c r="O14" s="19" t="s">
        <v>94</v>
      </c>
      <c r="P14" s="19" t="s">
        <v>96</v>
      </c>
      <c r="Q14" s="19" t="s">
        <v>92</v>
      </c>
      <c r="S14" s="10">
        <v>7</v>
      </c>
      <c r="T14" s="10">
        <v>3</v>
      </c>
      <c r="U14" s="10">
        <v>4</v>
      </c>
      <c r="V14" s="10">
        <v>10</v>
      </c>
      <c r="W14" s="10">
        <v>11</v>
      </c>
      <c r="X14" s="10">
        <v>9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0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>
        <v>1</v>
      </c>
      <c r="AG14" s="5" t="s">
        <v>94</v>
      </c>
      <c r="AH14" s="5">
        <v>4</v>
      </c>
      <c r="AI14" s="5">
        <v>14</v>
      </c>
      <c r="AJ14" s="5">
        <v>10</v>
      </c>
      <c r="AK14" s="5">
        <v>28</v>
      </c>
      <c r="AL14" s="5">
        <v>11</v>
      </c>
      <c r="AM14" s="5">
        <v>10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2, </v>
      </c>
      <c r="AR14" s="54" t="str">
        <f t="shared" si="3"/>
        <v xml:space="preserve">'C2': 3, </v>
      </c>
      <c r="AS14" s="54" t="str">
        <f t="shared" si="3"/>
        <v xml:space="preserve">'M1': 6, </v>
      </c>
      <c r="AT14" s="54" t="str">
        <f t="shared" si="3"/>
        <v xml:space="preserve">'M2': 2, </v>
      </c>
      <c r="AU14" s="54" t="str">
        <f t="shared" si="3"/>
        <v xml:space="preserve">'M3': 6, </v>
      </c>
      <c r="AV14" s="54" t="str">
        <f t="shared" si="3"/>
        <v xml:space="preserve">'M4': 8, </v>
      </c>
      <c r="AW14" s="54" t="str">
        <f t="shared" si="3"/>
        <v xml:space="preserve">'A': 21, </v>
      </c>
      <c r="AX14" s="54" t="str">
        <f t="shared" si="3"/>
        <v xml:space="preserve">'K': 18, </v>
      </c>
      <c r="AY14" s="54" t="str">
        <f t="shared" si="3"/>
        <v xml:space="preserve">'Q': 14, </v>
      </c>
      <c r="AZ14" s="54" t="str">
        <f t="shared" si="3"/>
        <v xml:space="preserve">'J': 10, </v>
      </c>
      <c r="BA14" s="54" t="str">
        <f t="shared" si="4"/>
        <v>'TE': 10</v>
      </c>
    </row>
    <row r="15" spans="1:53" ht="15.9" customHeight="1">
      <c r="A15" s="10" t="s">
        <v>34</v>
      </c>
      <c r="B15" s="10" t="s">
        <v>34</v>
      </c>
      <c r="C15" s="59">
        <f>COUNTIF(L$4:L$304,$A15)</f>
        <v>19</v>
      </c>
      <c r="D15" s="59">
        <f t="shared" si="1"/>
        <v>25</v>
      </c>
      <c r="E15" s="59">
        <f t="shared" si="1"/>
        <v>10</v>
      </c>
      <c r="F15" s="59">
        <f t="shared" si="1"/>
        <v>16</v>
      </c>
      <c r="G15" s="59">
        <f t="shared" si="1"/>
        <v>20</v>
      </c>
      <c r="H15" s="59">
        <f t="shared" si="1"/>
        <v>16</v>
      </c>
      <c r="I15" s="9">
        <v>11</v>
      </c>
      <c r="J15" s="138"/>
      <c r="K15" s="10">
        <v>11</v>
      </c>
      <c r="L15" s="19" t="s">
        <v>93</v>
      </c>
      <c r="M15" s="19" t="s">
        <v>26</v>
      </c>
      <c r="N15" s="19" t="s">
        <v>27</v>
      </c>
      <c r="O15" s="19" t="s">
        <v>94</v>
      </c>
      <c r="P15" s="19" t="s">
        <v>96</v>
      </c>
      <c r="Q15" s="19" t="s">
        <v>92</v>
      </c>
      <c r="S15" s="10">
        <v>8</v>
      </c>
      <c r="T15" s="10">
        <v>3</v>
      </c>
      <c r="U15" s="10">
        <v>4</v>
      </c>
      <c r="V15" s="10">
        <v>10</v>
      </c>
      <c r="W15" s="10">
        <v>11</v>
      </c>
      <c r="X15" s="10">
        <v>9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0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>
        <v>1</v>
      </c>
      <c r="AG15" s="5" t="s">
        <v>96</v>
      </c>
      <c r="AH15" s="5">
        <v>19</v>
      </c>
      <c r="AI15" s="5">
        <v>25</v>
      </c>
      <c r="AJ15" s="5">
        <v>10</v>
      </c>
      <c r="AK15" s="5">
        <v>16</v>
      </c>
      <c r="AL15" s="5">
        <v>20</v>
      </c>
      <c r="AM15" s="5">
        <v>16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2, </v>
      </c>
      <c r="AR15" s="54" t="str">
        <f t="shared" si="3"/>
        <v xml:space="preserve">'C2': 3, </v>
      </c>
      <c r="AS15" s="54" t="str">
        <f t="shared" si="3"/>
        <v xml:space="preserve">'M1': 2, </v>
      </c>
      <c r="AT15" s="54" t="str">
        <f t="shared" si="3"/>
        <v xml:space="preserve">'M2': 6, </v>
      </c>
      <c r="AU15" s="54" t="str">
        <f t="shared" si="3"/>
        <v xml:space="preserve">'M3': 8, </v>
      </c>
      <c r="AV15" s="54" t="str">
        <f t="shared" si="3"/>
        <v xml:space="preserve">'M4': 6, </v>
      </c>
      <c r="AW15" s="54" t="str">
        <f t="shared" si="3"/>
        <v xml:space="preserve">'A': 9, </v>
      </c>
      <c r="AX15" s="54" t="str">
        <f t="shared" si="3"/>
        <v xml:space="preserve">'K': 4, </v>
      </c>
      <c r="AY15" s="54" t="str">
        <f t="shared" si="3"/>
        <v xml:space="preserve">'Q': 16, </v>
      </c>
      <c r="AZ15" s="54" t="str">
        <f t="shared" si="3"/>
        <v xml:space="preserve">'J': 28, </v>
      </c>
      <c r="BA15" s="54" t="str">
        <f t="shared" si="4"/>
        <v>'TE': 16</v>
      </c>
    </row>
    <row r="16" spans="1:53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93</v>
      </c>
      <c r="M16" s="19" t="s">
        <v>38</v>
      </c>
      <c r="N16" s="19" t="s">
        <v>94</v>
      </c>
      <c r="O16" s="19" t="s">
        <v>92</v>
      </c>
      <c r="P16" s="19" t="s">
        <v>23</v>
      </c>
      <c r="Q16" s="19" t="s">
        <v>97</v>
      </c>
      <c r="S16" s="10">
        <v>8</v>
      </c>
      <c r="T16" s="10">
        <v>2</v>
      </c>
      <c r="U16" s="10">
        <v>10</v>
      </c>
      <c r="V16" s="10">
        <v>9</v>
      </c>
      <c r="W16" s="10">
        <v>6</v>
      </c>
      <c r="X16" s="10">
        <v>2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0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>
        <v>1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2, </v>
      </c>
      <c r="AR16" s="54" t="str">
        <f t="shared" si="3"/>
        <v xml:space="preserve">'C2': 3, </v>
      </c>
      <c r="AS16" s="54" t="str">
        <f t="shared" si="3"/>
        <v xml:space="preserve">'M1': 2, </v>
      </c>
      <c r="AT16" s="54" t="str">
        <f t="shared" si="3"/>
        <v xml:space="preserve">'M2': 2, </v>
      </c>
      <c r="AU16" s="54" t="str">
        <f t="shared" si="3"/>
        <v xml:space="preserve">'M3': 8, </v>
      </c>
      <c r="AV16" s="54" t="str">
        <f t="shared" si="3"/>
        <v xml:space="preserve">'M4': 10, </v>
      </c>
      <c r="AW16" s="54" t="str">
        <f t="shared" si="3"/>
        <v xml:space="preserve">'A': 18, </v>
      </c>
      <c r="AX16" s="54" t="str">
        <f t="shared" si="3"/>
        <v xml:space="preserve">'K': 16, </v>
      </c>
      <c r="AY16" s="54" t="str">
        <f t="shared" si="3"/>
        <v xml:space="preserve">'Q': 8, </v>
      </c>
      <c r="AZ16" s="54" t="str">
        <f t="shared" si="3"/>
        <v xml:space="preserve">'J': 11, </v>
      </c>
      <c r="BA16" s="54" t="str">
        <f t="shared" si="4"/>
        <v>'TE': 20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92</v>
      </c>
      <c r="M17" s="19" t="s">
        <v>38</v>
      </c>
      <c r="N17" s="19" t="s">
        <v>94</v>
      </c>
      <c r="O17" s="19" t="s">
        <v>92</v>
      </c>
      <c r="P17" s="19" t="s">
        <v>23</v>
      </c>
      <c r="Q17" s="19" t="s">
        <v>93</v>
      </c>
      <c r="S17" s="10">
        <v>9</v>
      </c>
      <c r="T17" s="10">
        <v>2</v>
      </c>
      <c r="U17" s="10">
        <v>10</v>
      </c>
      <c r="V17" s="10">
        <v>9</v>
      </c>
      <c r="W17" s="10">
        <v>6</v>
      </c>
      <c r="X17" s="10">
        <v>8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0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2, </v>
      </c>
      <c r="AR17" s="54" t="str">
        <f t="shared" si="3"/>
        <v xml:space="preserve">'C2': 3, </v>
      </c>
      <c r="AS17" s="54" t="str">
        <f t="shared" si="3"/>
        <v xml:space="preserve">'M1': 6, </v>
      </c>
      <c r="AT17" s="54" t="str">
        <f t="shared" si="3"/>
        <v xml:space="preserve">'M2': 8, </v>
      </c>
      <c r="AU17" s="54" t="str">
        <f t="shared" si="3"/>
        <v xml:space="preserve">'M3': 2, </v>
      </c>
      <c r="AV17" s="54" t="str">
        <f t="shared" si="3"/>
        <v xml:space="preserve">'M4': 6, </v>
      </c>
      <c r="AW17" s="54" t="str">
        <f t="shared" si="3"/>
        <v xml:space="preserve">'A': 18, </v>
      </c>
      <c r="AX17" s="54" t="str">
        <f t="shared" si="3"/>
        <v xml:space="preserve">'K': 21, </v>
      </c>
      <c r="AY17" s="54" t="str">
        <f t="shared" si="3"/>
        <v xml:space="preserve">'Q': 8, </v>
      </c>
      <c r="AZ17" s="54" t="str">
        <f t="shared" si="3"/>
        <v xml:space="preserve">'J': 10, </v>
      </c>
      <c r="BA17" s="54" t="str">
        <f t="shared" si="4"/>
        <v>'TE': 16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92</v>
      </c>
      <c r="M18" s="19" t="s">
        <v>94</v>
      </c>
      <c r="N18" s="19" t="s">
        <v>96</v>
      </c>
      <c r="O18" s="19" t="s">
        <v>95</v>
      </c>
      <c r="P18" s="19" t="s">
        <v>22</v>
      </c>
      <c r="Q18" s="19" t="s">
        <v>93</v>
      </c>
      <c r="S18" s="10">
        <v>9</v>
      </c>
      <c r="T18" s="10">
        <v>10</v>
      </c>
      <c r="U18" s="10">
        <v>11</v>
      </c>
      <c r="V18" s="10">
        <v>7</v>
      </c>
      <c r="W18" s="10">
        <v>5</v>
      </c>
      <c r="X18" s="10">
        <v>8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93</v>
      </c>
      <c r="M19" s="19" t="s">
        <v>94</v>
      </c>
      <c r="N19" s="19" t="s">
        <v>96</v>
      </c>
      <c r="O19" s="19" t="s">
        <v>95</v>
      </c>
      <c r="P19" s="19" t="s">
        <v>22</v>
      </c>
      <c r="Q19" s="19" t="s">
        <v>94</v>
      </c>
      <c r="S19" s="10">
        <v>8</v>
      </c>
      <c r="T19" s="10">
        <v>10</v>
      </c>
      <c r="U19" s="10">
        <v>11</v>
      </c>
      <c r="V19" s="10">
        <v>7</v>
      </c>
      <c r="W19" s="10">
        <v>5</v>
      </c>
      <c r="X19" s="10">
        <v>10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  <c r="AH19" s="5">
        <v>2</v>
      </c>
      <c r="AI19" s="5">
        <v>2</v>
      </c>
      <c r="AJ19" s="5">
        <v>2</v>
      </c>
      <c r="AK19" s="5">
        <v>2</v>
      </c>
      <c r="AL19" s="5">
        <v>2</v>
      </c>
      <c r="AM19" s="5">
        <v>2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0.02</v>
      </c>
      <c r="D20" s="53">
        <f t="shared" si="8"/>
        <v>0.02</v>
      </c>
      <c r="E20" s="53">
        <f t="shared" si="8"/>
        <v>0.02</v>
      </c>
      <c r="F20" s="53">
        <f t="shared" si="8"/>
        <v>0.02</v>
      </c>
      <c r="G20" s="53">
        <f t="shared" si="8"/>
        <v>0.02</v>
      </c>
      <c r="H20" s="53">
        <f t="shared" si="8"/>
        <v>0.02</v>
      </c>
      <c r="I20" s="21"/>
      <c r="J20" s="138"/>
      <c r="K20" s="10">
        <v>16</v>
      </c>
      <c r="L20" s="19" t="s">
        <v>93</v>
      </c>
      <c r="M20" s="19" t="s">
        <v>96</v>
      </c>
      <c r="N20" s="19" t="s">
        <v>92</v>
      </c>
      <c r="O20" s="19" t="s">
        <v>51</v>
      </c>
      <c r="P20" s="19" t="s">
        <v>93</v>
      </c>
      <c r="Q20" s="19" t="s">
        <v>94</v>
      </c>
      <c r="S20" s="10">
        <v>8</v>
      </c>
      <c r="T20" s="10">
        <v>11</v>
      </c>
      <c r="U20" s="10">
        <v>9</v>
      </c>
      <c r="V20" s="10">
        <v>10</v>
      </c>
      <c r="W20" s="10">
        <v>8</v>
      </c>
      <c r="X20" s="10">
        <v>10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3</v>
      </c>
      <c r="AI20" s="5">
        <v>3</v>
      </c>
      <c r="AJ20" s="5">
        <v>3</v>
      </c>
      <c r="AK20" s="5">
        <v>3</v>
      </c>
      <c r="AL20" s="5">
        <v>3</v>
      </c>
      <c r="AM20" s="5">
        <v>3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 t="shared" si="8"/>
        <v>0.03</v>
      </c>
      <c r="D21" s="50">
        <f t="shared" si="8"/>
        <v>0.03</v>
      </c>
      <c r="E21" s="50">
        <f t="shared" si="8"/>
        <v>0.03</v>
      </c>
      <c r="F21" s="50">
        <f t="shared" si="8"/>
        <v>0.03</v>
      </c>
      <c r="G21" s="50">
        <f t="shared" si="8"/>
        <v>0.03</v>
      </c>
      <c r="H21" s="50">
        <f t="shared" si="8"/>
        <v>0.03</v>
      </c>
      <c r="I21" s="21"/>
      <c r="J21" s="138"/>
      <c r="K21" s="10">
        <v>17</v>
      </c>
      <c r="L21" s="19" t="s">
        <v>96</v>
      </c>
      <c r="M21" s="19" t="s">
        <v>96</v>
      </c>
      <c r="N21" s="19" t="s">
        <v>92</v>
      </c>
      <c r="O21" s="19" t="s">
        <v>51</v>
      </c>
      <c r="P21" s="19" t="s">
        <v>93</v>
      </c>
      <c r="Q21" s="19" t="s">
        <v>50</v>
      </c>
      <c r="S21" s="10">
        <v>11</v>
      </c>
      <c r="T21" s="10">
        <v>11</v>
      </c>
      <c r="U21" s="10">
        <v>9</v>
      </c>
      <c r="V21" s="10">
        <v>10</v>
      </c>
      <c r="W21" s="10">
        <v>8</v>
      </c>
      <c r="X21" s="10">
        <v>9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2</v>
      </c>
      <c r="AI21" s="5">
        <v>8</v>
      </c>
      <c r="AJ21" s="5">
        <v>6</v>
      </c>
      <c r="AK21" s="5">
        <v>2</v>
      </c>
      <c r="AL21" s="5">
        <v>2</v>
      </c>
      <c r="AM21" s="5">
        <v>6</v>
      </c>
      <c r="AN21" s="5"/>
      <c r="AO21" s="5"/>
      <c r="AP21" s="54" t="str">
        <f>"{"&amp;_xlfn.CONCAT(AP12:BA12)&amp;"},"</f>
        <v>{'WW': 0, 'C1': 2, 'C2': 3, 'M1': 2, 'M2': 8, 'M3': 10, 'M4': 2, 'A': 20, 'K': 20, 'Q': 10, 'J': 4, 'TE': 19},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0.02</v>
      </c>
      <c r="D22" s="42">
        <f t="shared" si="8"/>
        <v>0.08</v>
      </c>
      <c r="E22" s="42">
        <f t="shared" si="8"/>
        <v>0.06</v>
      </c>
      <c r="F22" s="42">
        <f t="shared" si="8"/>
        <v>0.02</v>
      </c>
      <c r="G22" s="42">
        <f t="shared" si="8"/>
        <v>0.02</v>
      </c>
      <c r="H22" s="42">
        <f t="shared" si="8"/>
        <v>0.06</v>
      </c>
      <c r="I22" s="12"/>
      <c r="J22" s="138"/>
      <c r="K22" s="10">
        <v>18</v>
      </c>
      <c r="L22" s="19" t="s">
        <v>96</v>
      </c>
      <c r="M22" s="19" t="s">
        <v>26</v>
      </c>
      <c r="N22" s="19" t="s">
        <v>96</v>
      </c>
      <c r="O22" s="19" t="s">
        <v>23</v>
      </c>
      <c r="P22" s="19" t="s">
        <v>22</v>
      </c>
      <c r="Q22" s="19" t="s">
        <v>50</v>
      </c>
      <c r="S22" s="10">
        <v>11</v>
      </c>
      <c r="T22" s="10">
        <v>3</v>
      </c>
      <c r="U22" s="10">
        <v>11</v>
      </c>
      <c r="V22" s="10">
        <v>6</v>
      </c>
      <c r="W22" s="10">
        <v>5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8</v>
      </c>
      <c r="AI22" s="5">
        <v>2</v>
      </c>
      <c r="AJ22" s="5">
        <v>2</v>
      </c>
      <c r="AK22" s="5">
        <v>6</v>
      </c>
      <c r="AL22" s="5">
        <v>2</v>
      </c>
      <c r="AM22" s="5">
        <v>8</v>
      </c>
      <c r="AN22" s="5"/>
      <c r="AO22" s="5"/>
      <c r="AP22" s="54" t="str">
        <f t="shared" ref="AP22:AP26" si="9">"{"&amp;_xlfn.CONCAT(AP13:BA13)&amp;"},"</f>
        <v>{'WW': 0, 'C1': 2, 'C2': 3, 'M1': 8, 'M2': 2, 'M3': 2, 'M4': 10, 'A': 10, 'K': 10, 'Q': 14, 'J': 14, 'TE': 25},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0.08</v>
      </c>
      <c r="D23" s="42">
        <f t="shared" si="8"/>
        <v>0.02</v>
      </c>
      <c r="E23" s="42">
        <f t="shared" si="8"/>
        <v>0.02</v>
      </c>
      <c r="F23" s="42">
        <f t="shared" si="8"/>
        <v>0.06</v>
      </c>
      <c r="G23" s="42">
        <f t="shared" si="8"/>
        <v>0.02</v>
      </c>
      <c r="H23" s="42">
        <f t="shared" si="8"/>
        <v>0.08</v>
      </c>
      <c r="I23" s="12"/>
      <c r="J23" s="138"/>
      <c r="K23" s="10">
        <v>19</v>
      </c>
      <c r="L23" s="19" t="s">
        <v>27</v>
      </c>
      <c r="M23" s="19" t="s">
        <v>26</v>
      </c>
      <c r="N23" s="19" t="s">
        <v>96</v>
      </c>
      <c r="O23" s="19" t="s">
        <v>23</v>
      </c>
      <c r="P23" s="19" t="s">
        <v>22</v>
      </c>
      <c r="Q23" s="19" t="s">
        <v>93</v>
      </c>
      <c r="S23" s="10">
        <v>4</v>
      </c>
      <c r="T23" s="10">
        <v>3</v>
      </c>
      <c r="U23" s="10">
        <v>11</v>
      </c>
      <c r="V23" s="10">
        <v>6</v>
      </c>
      <c r="W23" s="10">
        <v>5</v>
      </c>
      <c r="X23" s="10">
        <v>8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10</v>
      </c>
      <c r="AI23" s="5">
        <v>2</v>
      </c>
      <c r="AJ23" s="5">
        <v>6</v>
      </c>
      <c r="AK23" s="5">
        <v>8</v>
      </c>
      <c r="AL23" s="5">
        <v>8</v>
      </c>
      <c r="AM23" s="5">
        <v>2</v>
      </c>
      <c r="AN23" s="5"/>
      <c r="AO23" s="5"/>
      <c r="AP23" s="54" t="str">
        <f t="shared" si="9"/>
        <v>{'WW': 0, 'C1': 2, 'C2': 3, 'M1': 6, 'M2': 2, 'M3': 6, 'M4': 8, 'A': 21, 'K': 18, 'Q': 14, 'J': 10, 'TE': 10},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0.1</v>
      </c>
      <c r="D24" s="42">
        <f t="shared" si="8"/>
        <v>0.02</v>
      </c>
      <c r="E24" s="42">
        <f t="shared" si="8"/>
        <v>0.06</v>
      </c>
      <c r="F24" s="42">
        <f t="shared" si="8"/>
        <v>0.08</v>
      </c>
      <c r="G24" s="42">
        <f t="shared" si="8"/>
        <v>0.08</v>
      </c>
      <c r="H24" s="42">
        <f t="shared" si="8"/>
        <v>0.02</v>
      </c>
      <c r="I24" s="12"/>
      <c r="J24" s="138"/>
      <c r="K24" s="10">
        <v>20</v>
      </c>
      <c r="L24" s="19" t="s">
        <v>27</v>
      </c>
      <c r="M24" s="19" t="s">
        <v>22</v>
      </c>
      <c r="N24" s="19" t="s">
        <v>22</v>
      </c>
      <c r="O24" s="19" t="s">
        <v>94</v>
      </c>
      <c r="P24" s="19" t="s">
        <v>97</v>
      </c>
      <c r="Q24" s="19" t="s">
        <v>93</v>
      </c>
      <c r="S24" s="10">
        <v>4</v>
      </c>
      <c r="T24" s="10">
        <v>5</v>
      </c>
      <c r="U24" s="10">
        <v>5</v>
      </c>
      <c r="V24" s="10">
        <v>10</v>
      </c>
      <c r="W24" s="10">
        <v>2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2</v>
      </c>
      <c r="AI24" s="5">
        <v>10</v>
      </c>
      <c r="AJ24" s="5">
        <v>8</v>
      </c>
      <c r="AK24" s="5">
        <v>6</v>
      </c>
      <c r="AL24" s="5">
        <v>10</v>
      </c>
      <c r="AM24" s="5">
        <v>6</v>
      </c>
      <c r="AN24" s="5"/>
      <c r="AO24" s="5"/>
      <c r="AP24" s="54" t="str">
        <f t="shared" si="9"/>
        <v>{'WW': 0, 'C1': 2, 'C2': 3, 'M1': 2, 'M2': 6, 'M3': 8, 'M4': 6, 'A': 9, 'K': 4, 'Q': 16, 'J': 28, 'TE': 16},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0.02</v>
      </c>
      <c r="D25" s="42">
        <f t="shared" si="8"/>
        <v>0.1</v>
      </c>
      <c r="E25" s="42">
        <f t="shared" si="8"/>
        <v>0.08</v>
      </c>
      <c r="F25" s="42">
        <f t="shared" si="8"/>
        <v>0.06</v>
      </c>
      <c r="G25" s="42">
        <f t="shared" si="8"/>
        <v>0.1</v>
      </c>
      <c r="H25" s="42">
        <f t="shared" si="8"/>
        <v>0.06</v>
      </c>
      <c r="I25" s="12"/>
      <c r="J25" s="138"/>
      <c r="K25" s="10">
        <v>21</v>
      </c>
      <c r="L25" s="19" t="s">
        <v>30</v>
      </c>
      <c r="M25" s="19" t="s">
        <v>22</v>
      </c>
      <c r="N25" s="19" t="s">
        <v>22</v>
      </c>
      <c r="O25" s="19" t="s">
        <v>94</v>
      </c>
      <c r="P25" s="19" t="s">
        <v>96</v>
      </c>
      <c r="Q25" s="19" t="s">
        <v>96</v>
      </c>
      <c r="S25" s="10">
        <v>7</v>
      </c>
      <c r="T25" s="10">
        <v>5</v>
      </c>
      <c r="U25" s="10">
        <v>5</v>
      </c>
      <c r="V25" s="10">
        <v>10</v>
      </c>
      <c r="W25" s="10">
        <v>11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20</v>
      </c>
      <c r="AI25" s="5">
        <v>10</v>
      </c>
      <c r="AJ25" s="5">
        <v>19</v>
      </c>
      <c r="AK25" s="5">
        <v>11</v>
      </c>
      <c r="AL25" s="5">
        <v>18</v>
      </c>
      <c r="AM25" s="5">
        <v>18</v>
      </c>
      <c r="AN25" s="5"/>
      <c r="AO25" s="5"/>
      <c r="AP25" s="54" t="str">
        <f t="shared" si="9"/>
        <v>{'WW': 0, 'C1': 2, 'C2': 3, 'M1': 2, 'M2': 2, 'M3': 8, 'M4': 10, 'A': 18, 'K': 16, 'Q': 8, 'J': 11, 'TE': 20},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0.2</v>
      </c>
      <c r="D26" s="42">
        <f t="shared" si="8"/>
        <v>0.1</v>
      </c>
      <c r="E26" s="42">
        <f t="shared" si="8"/>
        <v>0.19</v>
      </c>
      <c r="F26" s="42">
        <f t="shared" si="8"/>
        <v>0.11</v>
      </c>
      <c r="G26" s="42">
        <f t="shared" si="8"/>
        <v>0.18</v>
      </c>
      <c r="H26" s="42">
        <f t="shared" si="8"/>
        <v>0.18</v>
      </c>
      <c r="I26" s="12"/>
      <c r="J26" s="138"/>
      <c r="K26" s="10">
        <v>22</v>
      </c>
      <c r="L26" s="19" t="s">
        <v>30</v>
      </c>
      <c r="M26" s="19" t="s">
        <v>94</v>
      </c>
      <c r="N26" s="19" t="s">
        <v>26</v>
      </c>
      <c r="O26" s="19" t="s">
        <v>22</v>
      </c>
      <c r="P26" s="19" t="s">
        <v>96</v>
      </c>
      <c r="Q26" s="19" t="s">
        <v>96</v>
      </c>
      <c r="S26" s="10">
        <v>7</v>
      </c>
      <c r="T26" s="10">
        <v>10</v>
      </c>
      <c r="U26" s="10">
        <v>3</v>
      </c>
      <c r="V26" s="10">
        <v>5</v>
      </c>
      <c r="W26" s="10">
        <v>11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20</v>
      </c>
      <c r="AI26" s="5">
        <v>10</v>
      </c>
      <c r="AJ26" s="5">
        <v>18</v>
      </c>
      <c r="AK26" s="5">
        <v>4</v>
      </c>
      <c r="AL26" s="5">
        <v>16</v>
      </c>
      <c r="AM26" s="5">
        <v>21</v>
      </c>
      <c r="AN26" s="5"/>
      <c r="AO26" s="5"/>
      <c r="AP26" s="54" t="str">
        <f t="shared" si="9"/>
        <v>{'WW': 0, 'C1': 2, 'C2': 3, 'M1': 6, 'M2': 8, 'M3': 2, 'M4': 6, 'A': 18, 'K': 21, 'Q': 8, 'J': 10, 'TE': 16},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0.2</v>
      </c>
      <c r="D27" s="42">
        <f t="shared" si="8"/>
        <v>0.1</v>
      </c>
      <c r="E27" s="42">
        <f t="shared" si="8"/>
        <v>0.18</v>
      </c>
      <c r="F27" s="42">
        <f t="shared" si="8"/>
        <v>0.04</v>
      </c>
      <c r="G27" s="42">
        <f t="shared" si="8"/>
        <v>0.16</v>
      </c>
      <c r="H27" s="42">
        <f t="shared" si="8"/>
        <v>0.21</v>
      </c>
      <c r="I27" s="12"/>
      <c r="J27" s="138"/>
      <c r="K27" s="10">
        <v>23</v>
      </c>
      <c r="L27" s="19" t="s">
        <v>96</v>
      </c>
      <c r="M27" s="19" t="s">
        <v>94</v>
      </c>
      <c r="N27" s="19" t="s">
        <v>26</v>
      </c>
      <c r="O27" s="19" t="s">
        <v>22</v>
      </c>
      <c r="P27" s="19" t="s">
        <v>93</v>
      </c>
      <c r="Q27" s="19" t="s">
        <v>24</v>
      </c>
      <c r="S27" s="10">
        <v>11</v>
      </c>
      <c r="T27" s="10">
        <v>10</v>
      </c>
      <c r="U27" s="10">
        <v>3</v>
      </c>
      <c r="V27" s="10">
        <v>5</v>
      </c>
      <c r="W27" s="10">
        <v>8</v>
      </c>
      <c r="X27" s="10">
        <v>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0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10</v>
      </c>
      <c r="AI27" s="5">
        <v>14</v>
      </c>
      <c r="AJ27" s="5">
        <v>14</v>
      </c>
      <c r="AK27" s="5">
        <v>14</v>
      </c>
      <c r="AL27" s="5">
        <v>8</v>
      </c>
      <c r="AM27" s="5">
        <v>8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0.1</v>
      </c>
      <c r="D28" s="42">
        <f t="shared" si="8"/>
        <v>0.14000000000000001</v>
      </c>
      <c r="E28" s="42">
        <f t="shared" si="8"/>
        <v>0.14000000000000001</v>
      </c>
      <c r="F28" s="42">
        <f t="shared" si="8"/>
        <v>0.14000000000000001</v>
      </c>
      <c r="G28" s="42">
        <f t="shared" si="8"/>
        <v>0.08</v>
      </c>
      <c r="H28" s="42">
        <f t="shared" si="8"/>
        <v>0.08</v>
      </c>
      <c r="I28" s="12"/>
      <c r="J28" s="138"/>
      <c r="K28" s="10">
        <v>24</v>
      </c>
      <c r="L28" s="19" t="s">
        <v>96</v>
      </c>
      <c r="M28" s="19" t="s">
        <v>93</v>
      </c>
      <c r="N28" s="19" t="s">
        <v>47</v>
      </c>
      <c r="O28" s="19" t="s">
        <v>96</v>
      </c>
      <c r="P28" s="19" t="s">
        <v>93</v>
      </c>
      <c r="Q28" s="19" t="s">
        <v>95</v>
      </c>
      <c r="S28" s="10">
        <v>11</v>
      </c>
      <c r="T28" s="10">
        <v>8</v>
      </c>
      <c r="U28" s="10">
        <v>6</v>
      </c>
      <c r="V28" s="10">
        <v>11</v>
      </c>
      <c r="W28" s="10">
        <v>8</v>
      </c>
      <c r="X28" s="10">
        <v>7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0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4</v>
      </c>
      <c r="AI28" s="5">
        <v>14</v>
      </c>
      <c r="AJ28" s="5">
        <v>12</v>
      </c>
      <c r="AK28" s="5">
        <v>28</v>
      </c>
      <c r="AL28" s="5">
        <v>11</v>
      </c>
      <c r="AM28" s="5">
        <v>10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0.04</v>
      </c>
      <c r="D29" s="42">
        <f t="shared" si="8"/>
        <v>0.14000000000000001</v>
      </c>
      <c r="E29" s="42">
        <f t="shared" si="8"/>
        <v>0.12</v>
      </c>
      <c r="F29" s="42">
        <f t="shared" si="8"/>
        <v>0.28000000000000003</v>
      </c>
      <c r="G29" s="42">
        <f t="shared" si="8"/>
        <v>0.11</v>
      </c>
      <c r="H29" s="42">
        <f t="shared" si="8"/>
        <v>0.1</v>
      </c>
      <c r="I29" s="12"/>
      <c r="J29" s="138"/>
      <c r="K29" s="10">
        <v>25</v>
      </c>
      <c r="L29" s="19" t="s">
        <v>93</v>
      </c>
      <c r="M29" s="19" t="s">
        <v>93</v>
      </c>
      <c r="N29" s="19" t="s">
        <v>47</v>
      </c>
      <c r="O29" s="19" t="s">
        <v>96</v>
      </c>
      <c r="P29" s="19" t="s">
        <v>95</v>
      </c>
      <c r="Q29" s="19" t="s">
        <v>95</v>
      </c>
      <c r="S29" s="10">
        <v>8</v>
      </c>
      <c r="T29" s="10">
        <v>8</v>
      </c>
      <c r="U29" s="10">
        <v>6</v>
      </c>
      <c r="V29" s="10">
        <v>11</v>
      </c>
      <c r="W29" s="10">
        <v>7</v>
      </c>
      <c r="X29" s="10">
        <v>7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0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19</v>
      </c>
      <c r="AI29" s="5">
        <v>25</v>
      </c>
      <c r="AJ29" s="5">
        <v>10</v>
      </c>
      <c r="AK29" s="5">
        <v>16</v>
      </c>
      <c r="AL29" s="5">
        <v>20</v>
      </c>
      <c r="AM29" s="5">
        <v>16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0.19</v>
      </c>
      <c r="D30" s="42">
        <f t="shared" si="8"/>
        <v>0.25</v>
      </c>
      <c r="E30" s="42">
        <f t="shared" si="8"/>
        <v>0.1</v>
      </c>
      <c r="F30" s="42">
        <f t="shared" si="8"/>
        <v>0.16</v>
      </c>
      <c r="G30" s="42">
        <f t="shared" si="8"/>
        <v>0.2</v>
      </c>
      <c r="H30" s="42">
        <f t="shared" si="8"/>
        <v>0.16</v>
      </c>
      <c r="I30" s="12"/>
      <c r="J30" s="138"/>
      <c r="K30" s="10">
        <v>26</v>
      </c>
      <c r="L30" s="19" t="s">
        <v>93</v>
      </c>
      <c r="M30" s="19" t="s">
        <v>92</v>
      </c>
      <c r="N30" s="19" t="s">
        <v>93</v>
      </c>
      <c r="O30" s="19" t="s">
        <v>97</v>
      </c>
      <c r="P30" s="19" t="s">
        <v>95</v>
      </c>
      <c r="Q30" s="19" t="s">
        <v>23</v>
      </c>
      <c r="S30" s="10">
        <v>8</v>
      </c>
      <c r="T30" s="10">
        <v>9</v>
      </c>
      <c r="U30" s="10">
        <v>8</v>
      </c>
      <c r="V30" s="10">
        <v>2</v>
      </c>
      <c r="W30" s="10">
        <v>7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0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24</v>
      </c>
      <c r="M31" s="19" t="s">
        <v>92</v>
      </c>
      <c r="N31" s="19" t="s">
        <v>93</v>
      </c>
      <c r="O31" s="19" t="s">
        <v>97</v>
      </c>
      <c r="P31" s="19" t="s">
        <v>93</v>
      </c>
      <c r="Q31" s="19" t="s">
        <v>23</v>
      </c>
      <c r="S31" s="10">
        <v>1</v>
      </c>
      <c r="T31" s="10">
        <v>9</v>
      </c>
      <c r="U31" s="10">
        <v>8</v>
      </c>
      <c r="V31" s="10">
        <v>2</v>
      </c>
      <c r="W31" s="10">
        <v>8</v>
      </c>
      <c r="X31" s="10">
        <v>6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95</v>
      </c>
      <c r="M32" s="19" t="s">
        <v>96</v>
      </c>
      <c r="N32" s="19" t="s">
        <v>22</v>
      </c>
      <c r="O32" s="19" t="s">
        <v>93</v>
      </c>
      <c r="P32" s="19" t="s">
        <v>93</v>
      </c>
      <c r="Q32" s="19" t="s">
        <v>49</v>
      </c>
      <c r="S32" s="10">
        <v>7</v>
      </c>
      <c r="T32" s="10">
        <v>11</v>
      </c>
      <c r="U32" s="10">
        <v>5</v>
      </c>
      <c r="V32" s="10">
        <v>8</v>
      </c>
      <c r="W32" s="10">
        <v>8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11:45" ht="16.5" customHeight="1">
      <c r="K33" s="10">
        <v>29</v>
      </c>
      <c r="L33" s="19" t="s">
        <v>95</v>
      </c>
      <c r="M33" s="19" t="s">
        <v>96</v>
      </c>
      <c r="N33" s="19" t="s">
        <v>22</v>
      </c>
      <c r="O33" s="19" t="s">
        <v>93</v>
      </c>
      <c r="P33" s="19" t="s">
        <v>23</v>
      </c>
      <c r="Q33" s="19" t="s">
        <v>49</v>
      </c>
      <c r="S33" s="10">
        <v>7</v>
      </c>
      <c r="T33" s="10">
        <v>11</v>
      </c>
      <c r="U33" s="10">
        <v>5</v>
      </c>
      <c r="V33" s="10">
        <v>8</v>
      </c>
      <c r="W33" s="10">
        <v>6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11:45" ht="16.5" customHeight="1">
      <c r="K34" s="10">
        <v>30</v>
      </c>
      <c r="L34" s="19" t="s">
        <v>92</v>
      </c>
      <c r="M34" s="19" t="s">
        <v>95</v>
      </c>
      <c r="N34" s="19" t="s">
        <v>93</v>
      </c>
      <c r="O34" s="19" t="s">
        <v>27</v>
      </c>
      <c r="P34" s="19" t="s">
        <v>23</v>
      </c>
      <c r="Q34" s="19" t="s">
        <v>95</v>
      </c>
      <c r="S34" s="10">
        <v>9</v>
      </c>
      <c r="T34" s="10">
        <v>7</v>
      </c>
      <c r="U34" s="10">
        <v>8</v>
      </c>
      <c r="V34" s="10">
        <v>4</v>
      </c>
      <c r="W34" s="10">
        <v>6</v>
      </c>
      <c r="X34" s="10">
        <v>7</v>
      </c>
      <c r="Z34" s="43" cm="1">
        <f t="array" aca="1" ref="Z34" ca="1">_xlfn.LET(_xlpm.seq, OFFSET(L34,,,5), _xlpm.cnt, SUM((_xlpm.seq="C2")+(_xlpm.seq="WW")), IF(_xlpm.cnt&gt;0,0,1) )</f>
        <v>1</v>
      </c>
      <c r="AA34" s="43"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11:45" ht="16.5" customHeight="1">
      <c r="K35" s="10">
        <v>31</v>
      </c>
      <c r="L35" s="19" t="s">
        <v>92</v>
      </c>
      <c r="M35" s="19" t="s">
        <v>95</v>
      </c>
      <c r="N35" s="19" t="s">
        <v>93</v>
      </c>
      <c r="O35" s="19" t="s">
        <v>27</v>
      </c>
      <c r="P35" s="19" t="s">
        <v>93</v>
      </c>
      <c r="Q35" s="19" t="s">
        <v>95</v>
      </c>
      <c r="S35" s="10">
        <v>9</v>
      </c>
      <c r="T35" s="10">
        <v>7</v>
      </c>
      <c r="U35" s="10">
        <v>8</v>
      </c>
      <c r="V35" s="10">
        <v>4</v>
      </c>
      <c r="W35" s="10">
        <v>8</v>
      </c>
      <c r="X35" s="10">
        <v>7</v>
      </c>
      <c r="Z35" s="43" cm="1">
        <f t="array" aca="1" ref="Z35" ca="1">_xlfn.LET(_xlpm.seq, OFFSET(L35,,,5), _xlpm.cnt, SUM((_xlpm.seq="C2")+(_xlpm.seq="WW")), IF(_xlpm.cnt&gt;0,0,1) )</f>
        <v>1</v>
      </c>
      <c r="AA35" s="43"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11:45" ht="16.5" customHeight="1">
      <c r="K36" s="10">
        <v>32</v>
      </c>
      <c r="L36" s="19" t="s">
        <v>52</v>
      </c>
      <c r="M36" s="19" t="s">
        <v>96</v>
      </c>
      <c r="N36" s="19" t="s">
        <v>96</v>
      </c>
      <c r="O36" s="19" t="s">
        <v>96</v>
      </c>
      <c r="P36" s="19" t="s">
        <v>93</v>
      </c>
      <c r="Q36" s="19" t="s">
        <v>94</v>
      </c>
      <c r="S36" s="10">
        <v>11</v>
      </c>
      <c r="T36" s="10">
        <v>11</v>
      </c>
      <c r="U36" s="10">
        <v>11</v>
      </c>
      <c r="V36" s="10">
        <v>11</v>
      </c>
      <c r="W36" s="10">
        <v>8</v>
      </c>
      <c r="X36" s="10">
        <v>10</v>
      </c>
      <c r="Z36" s="43" cm="1">
        <f t="array" aca="1" ref="Z36" ca="1">_xlfn.LET(_xlpm.seq, OFFSET(L36,,,5), _xlpm.cnt, SUM((_xlpm.seq="C2")+(_xlpm.seq="WW")), IF(_xlpm.cnt&gt;0,0,1) )</f>
        <v>1</v>
      </c>
      <c r="AA36" s="43"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11:45" ht="16.5" customHeight="1">
      <c r="K37" s="10">
        <v>33</v>
      </c>
      <c r="L37" s="19" t="s">
        <v>52</v>
      </c>
      <c r="M37" s="19" t="s">
        <v>96</v>
      </c>
      <c r="N37" s="19" t="s">
        <v>96</v>
      </c>
      <c r="O37" s="19" t="s">
        <v>96</v>
      </c>
      <c r="P37" s="19" t="s">
        <v>94</v>
      </c>
      <c r="Q37" s="19" t="s">
        <v>94</v>
      </c>
      <c r="S37" s="10">
        <v>11</v>
      </c>
      <c r="T37" s="10">
        <v>11</v>
      </c>
      <c r="U37" s="10">
        <v>11</v>
      </c>
      <c r="V37" s="10">
        <v>11</v>
      </c>
      <c r="W37" s="10">
        <v>10</v>
      </c>
      <c r="X37" s="10">
        <v>10</v>
      </c>
      <c r="Z37" s="43" cm="1">
        <f t="array" aca="1" ref="Z37" ca="1">_xlfn.LET(_xlpm.seq, OFFSET(L37,,,5), _xlpm.cnt, SUM((_xlpm.seq="C2")+(_xlpm.seq="WW")), IF(_xlpm.cnt&gt;0,0,1) )</f>
        <v>1</v>
      </c>
      <c r="AA37" s="43"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11:45" ht="16.5" customHeight="1">
      <c r="K38" s="10">
        <v>34</v>
      </c>
      <c r="L38" s="19" t="s">
        <v>22</v>
      </c>
      <c r="M38" s="19" t="s">
        <v>97</v>
      </c>
      <c r="N38" s="19" t="s">
        <v>95</v>
      </c>
      <c r="O38" s="19" t="s">
        <v>92</v>
      </c>
      <c r="P38" s="19" t="s">
        <v>94</v>
      </c>
      <c r="Q38" s="19" t="s">
        <v>93</v>
      </c>
      <c r="S38" s="10">
        <v>5</v>
      </c>
      <c r="T38" s="10">
        <v>2</v>
      </c>
      <c r="U38" s="10">
        <v>7</v>
      </c>
      <c r="V38" s="10">
        <v>9</v>
      </c>
      <c r="W38" s="10">
        <v>10</v>
      </c>
      <c r="X38" s="10">
        <v>8</v>
      </c>
      <c r="Z38" s="43" cm="1">
        <f t="array" aca="1" ref="Z38" ca="1">_xlfn.LET(_xlpm.seq, OFFSET(L38,,,5), _xlpm.cnt, SUM((_xlpm.seq="C2")+(_xlpm.seq="WW")), IF(_xlpm.cnt&gt;0,0,1) )</f>
        <v>1</v>
      </c>
      <c r="AA38" s="43"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11:45" ht="16.5" customHeight="1">
      <c r="K39" s="10">
        <v>35</v>
      </c>
      <c r="L39" s="19" t="s">
        <v>22</v>
      </c>
      <c r="M39" s="19" t="s">
        <v>96</v>
      </c>
      <c r="N39" s="19" t="s">
        <v>95</v>
      </c>
      <c r="O39" s="19" t="s">
        <v>92</v>
      </c>
      <c r="P39" s="19" t="s">
        <v>93</v>
      </c>
      <c r="Q39" s="19" t="s">
        <v>93</v>
      </c>
      <c r="S39" s="10">
        <v>5</v>
      </c>
      <c r="T39" s="10">
        <v>11</v>
      </c>
      <c r="U39" s="10">
        <v>7</v>
      </c>
      <c r="V39" s="10">
        <v>9</v>
      </c>
      <c r="W39" s="10">
        <v>8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11:45" ht="16.5" customHeight="1">
      <c r="K40" s="10">
        <v>36</v>
      </c>
      <c r="L40" s="19" t="s">
        <v>95</v>
      </c>
      <c r="M40" s="19" t="s">
        <v>96</v>
      </c>
      <c r="N40" s="19" t="s">
        <v>23</v>
      </c>
      <c r="O40" s="19" t="s">
        <v>94</v>
      </c>
      <c r="P40" s="19" t="s">
        <v>93</v>
      </c>
      <c r="Q40" s="19" t="s">
        <v>96</v>
      </c>
      <c r="S40" s="10">
        <v>7</v>
      </c>
      <c r="T40" s="10">
        <v>11</v>
      </c>
      <c r="U40" s="10">
        <v>6</v>
      </c>
      <c r="V40" s="10">
        <v>10</v>
      </c>
      <c r="W40" s="10">
        <v>8</v>
      </c>
      <c r="X40" s="10">
        <v>11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11:45" ht="16.5" customHeight="1">
      <c r="K41" s="10">
        <v>37</v>
      </c>
      <c r="L41" s="19" t="s">
        <v>95</v>
      </c>
      <c r="M41" s="19" t="s">
        <v>95</v>
      </c>
      <c r="N41" s="19" t="s">
        <v>23</v>
      </c>
      <c r="O41" s="19" t="s">
        <v>94</v>
      </c>
      <c r="P41" s="19" t="s">
        <v>22</v>
      </c>
      <c r="Q41" s="19" t="s">
        <v>96</v>
      </c>
      <c r="S41" s="10">
        <v>7</v>
      </c>
      <c r="T41" s="10">
        <v>7</v>
      </c>
      <c r="U41" s="10">
        <v>6</v>
      </c>
      <c r="V41" s="10">
        <v>10</v>
      </c>
      <c r="W41" s="10">
        <v>5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11:45" ht="16.5" customHeight="1">
      <c r="K42" s="10">
        <v>38</v>
      </c>
      <c r="L42" s="19" t="s">
        <v>96</v>
      </c>
      <c r="M42" s="19" t="s">
        <v>95</v>
      </c>
      <c r="N42" s="19" t="s">
        <v>38</v>
      </c>
      <c r="O42" s="19" t="s">
        <v>96</v>
      </c>
      <c r="P42" s="19" t="s">
        <v>22</v>
      </c>
      <c r="Q42" s="19" t="s">
        <v>94</v>
      </c>
      <c r="S42" s="10">
        <v>11</v>
      </c>
      <c r="T42" s="10">
        <v>7</v>
      </c>
      <c r="U42" s="10">
        <v>2</v>
      </c>
      <c r="V42" s="10">
        <v>11</v>
      </c>
      <c r="W42" s="10">
        <v>5</v>
      </c>
      <c r="X42" s="10">
        <v>10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11:45" ht="16.5" customHeight="1">
      <c r="K43" s="10">
        <v>39</v>
      </c>
      <c r="L43" s="19" t="s">
        <v>96</v>
      </c>
      <c r="M43" s="19" t="s">
        <v>96</v>
      </c>
      <c r="N43" s="19" t="s">
        <v>95</v>
      </c>
      <c r="O43" s="19" t="s">
        <v>96</v>
      </c>
      <c r="P43" s="19" t="s">
        <v>52</v>
      </c>
      <c r="Q43" s="19" t="s">
        <v>94</v>
      </c>
      <c r="S43" s="10">
        <v>11</v>
      </c>
      <c r="T43" s="10">
        <v>11</v>
      </c>
      <c r="U43" s="10">
        <v>7</v>
      </c>
      <c r="V43" s="10">
        <v>11</v>
      </c>
      <c r="W43" s="10">
        <v>11</v>
      </c>
      <c r="X43" s="10">
        <v>10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11:45" ht="16.5" customHeight="1">
      <c r="K44" s="10">
        <v>40</v>
      </c>
      <c r="L44" s="19" t="s">
        <v>95</v>
      </c>
      <c r="M44" s="19" t="s">
        <v>96</v>
      </c>
      <c r="N44" s="19" t="s">
        <v>95</v>
      </c>
      <c r="O44" s="19" t="s">
        <v>95</v>
      </c>
      <c r="P44" s="19" t="s">
        <v>52</v>
      </c>
      <c r="Q44" s="19" t="s">
        <v>93</v>
      </c>
      <c r="S44" s="10">
        <v>7</v>
      </c>
      <c r="T44" s="10">
        <v>11</v>
      </c>
      <c r="U44" s="10">
        <v>7</v>
      </c>
      <c r="V44" s="10">
        <v>7</v>
      </c>
      <c r="W44" s="10">
        <v>11</v>
      </c>
      <c r="X44" s="10">
        <v>8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0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11:45" ht="16.5" customHeight="1">
      <c r="K45" s="10">
        <v>41</v>
      </c>
      <c r="L45" s="19" t="s">
        <v>95</v>
      </c>
      <c r="M45" s="19" t="s">
        <v>94</v>
      </c>
      <c r="N45" s="19" t="s">
        <v>46</v>
      </c>
      <c r="O45" s="19" t="s">
        <v>95</v>
      </c>
      <c r="P45" s="19" t="s">
        <v>94</v>
      </c>
      <c r="Q45" s="19" t="s">
        <v>93</v>
      </c>
      <c r="S45" s="10">
        <v>7</v>
      </c>
      <c r="T45" s="10">
        <v>10</v>
      </c>
      <c r="U45" s="10">
        <v>5</v>
      </c>
      <c r="V45" s="10">
        <v>7</v>
      </c>
      <c r="W45" s="10">
        <v>10</v>
      </c>
      <c r="X45" s="10">
        <v>8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0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11:45" ht="16.5" customHeight="1">
      <c r="K46" s="10">
        <v>42</v>
      </c>
      <c r="L46" s="19" t="s">
        <v>96</v>
      </c>
      <c r="M46" s="19" t="s">
        <v>94</v>
      </c>
      <c r="N46" s="19" t="s">
        <v>46</v>
      </c>
      <c r="O46" s="19" t="s">
        <v>94</v>
      </c>
      <c r="P46" s="19" t="s">
        <v>97</v>
      </c>
      <c r="Q46" s="19" t="s">
        <v>96</v>
      </c>
      <c r="S46" s="10">
        <v>11</v>
      </c>
      <c r="T46" s="10">
        <v>10</v>
      </c>
      <c r="U46" s="10">
        <v>5</v>
      </c>
      <c r="V46" s="10">
        <v>10</v>
      </c>
      <c r="W46" s="10">
        <v>2</v>
      </c>
      <c r="X46" s="10">
        <v>11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 cm="1">
        <f t="array" aca="1" ref="AC46" ca="1">_xlfn.LET(_xlpm.seq, OFFSET(O46,,,5), _xlpm.cnt, SUM((_xlpm.seq="C2")+(_xlpm.seq="WW")), IF(_xlpm.cnt&gt;0,0,1) )</f>
        <v>1</v>
      </c>
      <c r="AD46" s="43" cm="1">
        <f t="array" aca="1" ref="AD46" ca="1">_xlfn.LET(_xlpm.seq, OFFSET(P46,,,5), _xlpm.cnt, SUM((_xlpm.seq="C2")+(_xlpm.seq="WW")), IF(_xlpm.cnt&gt;0,0,1) )</f>
        <v>0</v>
      </c>
      <c r="AE46" s="43" cm="1">
        <f t="array" aca="1" ref="AE46" ca="1">_xlfn.LET(_xlpm.seq, OFFSET(Q46,,,5), _xlpm.cnt, SUM((_xlpm.seq="C2")+(_xlpm.seq="WW")), IF(_xlpm.cnt&gt;0,0,1) )</f>
        <v>1</v>
      </c>
      <c r="AN46" s="5"/>
      <c r="AO46" s="5"/>
      <c r="AP46" s="5"/>
      <c r="AQ46" s="5"/>
      <c r="AR46" s="5"/>
      <c r="AS46" s="5"/>
    </row>
    <row r="47" spans="11:45" ht="16.5" customHeight="1">
      <c r="K47" s="10">
        <v>43</v>
      </c>
      <c r="L47" s="19" t="s">
        <v>96</v>
      </c>
      <c r="M47" s="19" t="s">
        <v>95</v>
      </c>
      <c r="N47" s="19" t="s">
        <v>51</v>
      </c>
      <c r="O47" s="19" t="s">
        <v>94</v>
      </c>
      <c r="P47" s="19" t="s">
        <v>97</v>
      </c>
      <c r="Q47" s="19" t="s">
        <v>96</v>
      </c>
      <c r="S47" s="10">
        <v>11</v>
      </c>
      <c r="T47" s="10">
        <v>7</v>
      </c>
      <c r="U47" s="10">
        <v>10</v>
      </c>
      <c r="V47" s="10">
        <v>10</v>
      </c>
      <c r="W47" s="10">
        <v>2</v>
      </c>
      <c r="X47" s="10">
        <v>11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 cm="1">
        <f t="array" aca="1" ref="AD47" ca="1">_xlfn.LET(_xlpm.seq, OFFSET(P47,,,5), _xlpm.cnt, SUM((_xlpm.seq="C2")+(_xlpm.seq="WW")), IF(_xlpm.cnt&gt;0,0,1) )</f>
        <v>0</v>
      </c>
      <c r="AE47" s="43" cm="1">
        <f t="array" aca="1" ref="AE47" ca="1">_xlfn.LET(_xlpm.seq, OFFSET(Q47,,,5), _xlpm.cnt, SUM((_xlpm.seq="C2")+(_xlpm.seq="WW")), IF(_xlpm.cnt&gt;0,0,1) )</f>
        <v>1</v>
      </c>
      <c r="AN47" s="5"/>
      <c r="AO47" s="5"/>
      <c r="AP47" s="5"/>
      <c r="AQ47" s="5"/>
      <c r="AR47" s="5"/>
      <c r="AS47" s="5"/>
    </row>
    <row r="48" spans="11:45" ht="16.5" customHeight="1">
      <c r="K48" s="10">
        <v>44</v>
      </c>
      <c r="L48" s="19" t="s">
        <v>95</v>
      </c>
      <c r="M48" s="19" t="s">
        <v>95</v>
      </c>
      <c r="N48" s="19" t="s">
        <v>51</v>
      </c>
      <c r="O48" s="19" t="s">
        <v>24</v>
      </c>
      <c r="P48" s="19" t="s">
        <v>93</v>
      </c>
      <c r="Q48" s="19" t="s">
        <v>48</v>
      </c>
      <c r="S48" s="10">
        <v>7</v>
      </c>
      <c r="T48" s="10">
        <v>7</v>
      </c>
      <c r="U48" s="10">
        <v>10</v>
      </c>
      <c r="V48" s="10">
        <v>1</v>
      </c>
      <c r="W48" s="10">
        <v>8</v>
      </c>
      <c r="X48" s="10">
        <v>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95</v>
      </c>
      <c r="M49" s="19" t="s">
        <v>94</v>
      </c>
      <c r="N49" s="19" t="s">
        <v>26</v>
      </c>
      <c r="O49" s="19" t="s">
        <v>96</v>
      </c>
      <c r="P49" s="19" t="s">
        <v>93</v>
      </c>
      <c r="Q49" s="19" t="s">
        <v>95</v>
      </c>
      <c r="S49" s="10">
        <v>7</v>
      </c>
      <c r="T49" s="10">
        <v>10</v>
      </c>
      <c r="U49" s="10">
        <v>3</v>
      </c>
      <c r="V49" s="10">
        <v>11</v>
      </c>
      <c r="W49" s="10">
        <v>8</v>
      </c>
      <c r="X49" s="10">
        <v>7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94</v>
      </c>
      <c r="M50" s="19" t="s">
        <v>94</v>
      </c>
      <c r="N50" s="19" t="s">
        <v>26</v>
      </c>
      <c r="O50" s="19" t="s">
        <v>96</v>
      </c>
      <c r="P50" s="19" t="s">
        <v>27</v>
      </c>
      <c r="Q50" s="19" t="s">
        <v>95</v>
      </c>
      <c r="S50" s="10">
        <v>10</v>
      </c>
      <c r="T50" s="10">
        <v>10</v>
      </c>
      <c r="U50" s="10">
        <v>3</v>
      </c>
      <c r="V50" s="10">
        <v>11</v>
      </c>
      <c r="W50" s="10">
        <v>4</v>
      </c>
      <c r="X50" s="10">
        <v>7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94</v>
      </c>
      <c r="M51" s="19" t="s">
        <v>93</v>
      </c>
      <c r="N51" s="19" t="s">
        <v>92</v>
      </c>
      <c r="O51" s="19" t="s">
        <v>27</v>
      </c>
      <c r="P51" s="19" t="s">
        <v>27</v>
      </c>
      <c r="Q51" s="19" t="s">
        <v>23</v>
      </c>
      <c r="S51" s="10">
        <v>10</v>
      </c>
      <c r="T51" s="10">
        <v>8</v>
      </c>
      <c r="U51" s="10">
        <v>9</v>
      </c>
      <c r="V51" s="10">
        <v>4</v>
      </c>
      <c r="W51" s="10">
        <v>4</v>
      </c>
      <c r="X51" s="10">
        <v>6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30</v>
      </c>
      <c r="M52" s="19" t="s">
        <v>93</v>
      </c>
      <c r="N52" s="19" t="s">
        <v>92</v>
      </c>
      <c r="O52" s="19" t="s">
        <v>27</v>
      </c>
      <c r="P52" s="19" t="s">
        <v>96</v>
      </c>
      <c r="Q52" s="19" t="s">
        <v>23</v>
      </c>
      <c r="S52" s="10">
        <v>7</v>
      </c>
      <c r="T52" s="10">
        <v>8</v>
      </c>
      <c r="U52" s="10">
        <v>9</v>
      </c>
      <c r="V52" s="10">
        <v>4</v>
      </c>
      <c r="W52" s="10">
        <v>11</v>
      </c>
      <c r="X52" s="10">
        <v>6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30</v>
      </c>
      <c r="M53" s="19" t="s">
        <v>48</v>
      </c>
      <c r="N53" s="19" t="s">
        <v>95</v>
      </c>
      <c r="O53" s="19" t="s">
        <v>51</v>
      </c>
      <c r="P53" s="19" t="s">
        <v>96</v>
      </c>
      <c r="Q53" s="19" t="s">
        <v>26</v>
      </c>
      <c r="S53" s="10">
        <v>7</v>
      </c>
      <c r="T53" s="10">
        <v>1</v>
      </c>
      <c r="U53" s="10">
        <v>7</v>
      </c>
      <c r="V53" s="10">
        <v>10</v>
      </c>
      <c r="W53" s="10">
        <v>11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92</v>
      </c>
      <c r="M54" s="19" t="s">
        <v>96</v>
      </c>
      <c r="N54" s="19" t="s">
        <v>95</v>
      </c>
      <c r="O54" s="19" t="s">
        <v>51</v>
      </c>
      <c r="P54" s="19" t="s">
        <v>94</v>
      </c>
      <c r="Q54" s="19" t="s">
        <v>26</v>
      </c>
      <c r="S54" s="10">
        <v>9</v>
      </c>
      <c r="T54" s="10">
        <v>11</v>
      </c>
      <c r="U54" s="10">
        <v>7</v>
      </c>
      <c r="V54" s="10">
        <v>10</v>
      </c>
      <c r="W54" s="10">
        <v>10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92</v>
      </c>
      <c r="M55" s="19" t="s">
        <v>96</v>
      </c>
      <c r="N55" s="19" t="s">
        <v>92</v>
      </c>
      <c r="O55" s="19" t="s">
        <v>95</v>
      </c>
      <c r="P55" s="19" t="s">
        <v>94</v>
      </c>
      <c r="Q55" s="19" t="s">
        <v>27</v>
      </c>
      <c r="S55" s="10">
        <v>9</v>
      </c>
      <c r="T55" s="10">
        <v>11</v>
      </c>
      <c r="U55" s="10">
        <v>9</v>
      </c>
      <c r="V55" s="10">
        <v>7</v>
      </c>
      <c r="W55" s="10">
        <v>10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93</v>
      </c>
      <c r="M56" s="19" t="s">
        <v>92</v>
      </c>
      <c r="N56" s="19" t="s">
        <v>92</v>
      </c>
      <c r="O56" s="19" t="s">
        <v>96</v>
      </c>
      <c r="P56" s="19" t="s">
        <v>95</v>
      </c>
      <c r="Q56" s="19" t="s">
        <v>27</v>
      </c>
      <c r="S56" s="10">
        <v>8</v>
      </c>
      <c r="T56" s="10">
        <v>9</v>
      </c>
      <c r="U56" s="10">
        <v>9</v>
      </c>
      <c r="V56" s="10">
        <v>11</v>
      </c>
      <c r="W56" s="10">
        <v>7</v>
      </c>
      <c r="X56" s="10">
        <v>4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93</v>
      </c>
      <c r="M57" s="19" t="s">
        <v>92</v>
      </c>
      <c r="N57" s="19" t="s">
        <v>48</v>
      </c>
      <c r="O57" s="19" t="s">
        <v>96</v>
      </c>
      <c r="P57" s="19" t="s">
        <v>95</v>
      </c>
      <c r="Q57" s="19" t="s">
        <v>95</v>
      </c>
      <c r="S57" s="10">
        <v>8</v>
      </c>
      <c r="T57" s="10">
        <v>9</v>
      </c>
      <c r="U57" s="10">
        <v>1</v>
      </c>
      <c r="V57" s="10">
        <v>11</v>
      </c>
      <c r="W57" s="10">
        <v>7</v>
      </c>
      <c r="X57" s="10">
        <v>7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96</v>
      </c>
      <c r="M58" s="19" t="s">
        <v>96</v>
      </c>
      <c r="N58" s="19" t="s">
        <v>93</v>
      </c>
      <c r="O58" s="19" t="s">
        <v>26</v>
      </c>
      <c r="P58" s="19" t="s">
        <v>92</v>
      </c>
      <c r="Q58" s="19" t="s">
        <v>95</v>
      </c>
      <c r="S58" s="10">
        <v>11</v>
      </c>
      <c r="T58" s="10">
        <v>11</v>
      </c>
      <c r="U58" s="10">
        <v>8</v>
      </c>
      <c r="V58" s="10">
        <v>3</v>
      </c>
      <c r="W58" s="10">
        <v>9</v>
      </c>
      <c r="X58" s="10">
        <v>7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96</v>
      </c>
      <c r="N59" s="19" t="s">
        <v>93</v>
      </c>
      <c r="O59" s="19" t="s">
        <v>26</v>
      </c>
      <c r="P59" s="19" t="s">
        <v>92</v>
      </c>
      <c r="Q59" s="19" t="s">
        <v>23</v>
      </c>
      <c r="S59" s="10">
        <v>11</v>
      </c>
      <c r="T59" s="10">
        <v>11</v>
      </c>
      <c r="U59" s="10">
        <v>8</v>
      </c>
      <c r="V59" s="10">
        <v>3</v>
      </c>
      <c r="W59" s="10">
        <v>9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23</v>
      </c>
      <c r="M60" s="19" t="s">
        <v>92</v>
      </c>
      <c r="N60" s="19" t="s">
        <v>95</v>
      </c>
      <c r="O60" s="19" t="s">
        <v>95</v>
      </c>
      <c r="P60" s="19" t="s">
        <v>95</v>
      </c>
      <c r="Q60" s="19" t="s">
        <v>23</v>
      </c>
      <c r="S60" s="10">
        <v>6</v>
      </c>
      <c r="T60" s="10">
        <v>9</v>
      </c>
      <c r="U60" s="10">
        <v>7</v>
      </c>
      <c r="V60" s="10">
        <v>7</v>
      </c>
      <c r="W60" s="10">
        <v>7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23</v>
      </c>
      <c r="M61" s="19" t="s">
        <v>92</v>
      </c>
      <c r="N61" s="19" t="s">
        <v>95</v>
      </c>
      <c r="O61" s="19" t="s">
        <v>95</v>
      </c>
      <c r="P61" s="19" t="s">
        <v>95</v>
      </c>
      <c r="Q61" s="19" t="s">
        <v>93</v>
      </c>
      <c r="S61" s="10">
        <v>6</v>
      </c>
      <c r="T61" s="10">
        <v>9</v>
      </c>
      <c r="U61" s="10">
        <v>7</v>
      </c>
      <c r="V61" s="10">
        <v>7</v>
      </c>
      <c r="W61" s="10">
        <v>7</v>
      </c>
      <c r="X61" s="10">
        <v>8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24</v>
      </c>
      <c r="M62" s="19" t="s">
        <v>96</v>
      </c>
      <c r="N62" s="19" t="s">
        <v>26</v>
      </c>
      <c r="O62" s="19" t="s">
        <v>92</v>
      </c>
      <c r="P62" s="19" t="s">
        <v>93</v>
      </c>
      <c r="Q62" s="19" t="s">
        <v>93</v>
      </c>
      <c r="S62" s="10">
        <v>1</v>
      </c>
      <c r="T62" s="10">
        <v>11</v>
      </c>
      <c r="U62" s="10">
        <v>3</v>
      </c>
      <c r="V62" s="10">
        <v>9</v>
      </c>
      <c r="W62" s="10">
        <v>8</v>
      </c>
      <c r="X62" s="10">
        <v>8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92</v>
      </c>
      <c r="M63" s="19" t="s">
        <v>51</v>
      </c>
      <c r="N63" s="19" t="s">
        <v>26</v>
      </c>
      <c r="O63" s="19" t="s">
        <v>92</v>
      </c>
      <c r="P63" s="19" t="s">
        <v>93</v>
      </c>
      <c r="Q63" s="19" t="s">
        <v>26</v>
      </c>
      <c r="S63" s="10">
        <v>9</v>
      </c>
      <c r="T63" s="10">
        <v>10</v>
      </c>
      <c r="U63" s="10">
        <v>3</v>
      </c>
      <c r="V63" s="10">
        <v>9</v>
      </c>
      <c r="W63" s="10">
        <v>8</v>
      </c>
      <c r="X63" s="10">
        <v>3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0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92</v>
      </c>
      <c r="M64" s="19" t="s">
        <v>51</v>
      </c>
      <c r="N64" s="19" t="s">
        <v>95</v>
      </c>
      <c r="O64" s="19" t="s">
        <v>96</v>
      </c>
      <c r="P64" s="19" t="s">
        <v>95</v>
      </c>
      <c r="Q64" s="19" t="s">
        <v>26</v>
      </c>
      <c r="S64" s="10">
        <v>9</v>
      </c>
      <c r="T64" s="10">
        <v>10</v>
      </c>
      <c r="U64" s="10">
        <v>7</v>
      </c>
      <c r="V64" s="10">
        <v>11</v>
      </c>
      <c r="W64" s="10">
        <v>7</v>
      </c>
      <c r="X64" s="10">
        <v>3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0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96</v>
      </c>
      <c r="M65" s="19" t="s">
        <v>47</v>
      </c>
      <c r="N65" s="19" t="s">
        <v>95</v>
      </c>
      <c r="O65" s="19" t="s">
        <v>96</v>
      </c>
      <c r="P65" s="19" t="s">
        <v>95</v>
      </c>
      <c r="Q65" s="19" t="s">
        <v>93</v>
      </c>
      <c r="S65" s="10">
        <v>11</v>
      </c>
      <c r="T65" s="10">
        <v>6</v>
      </c>
      <c r="U65" s="10">
        <v>7</v>
      </c>
      <c r="V65" s="10">
        <v>11</v>
      </c>
      <c r="W65" s="10">
        <v>7</v>
      </c>
      <c r="X65" s="10">
        <v>8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96</v>
      </c>
      <c r="M66" s="19" t="s">
        <v>47</v>
      </c>
      <c r="N66" s="19" t="s">
        <v>94</v>
      </c>
      <c r="O66" s="19" t="s">
        <v>48</v>
      </c>
      <c r="P66" s="19" t="s">
        <v>24</v>
      </c>
      <c r="Q66" s="19" t="s">
        <v>93</v>
      </c>
      <c r="S66" s="10">
        <v>11</v>
      </c>
      <c r="T66" s="10">
        <v>6</v>
      </c>
      <c r="U66" s="10">
        <v>10</v>
      </c>
      <c r="V66" s="10">
        <v>1</v>
      </c>
      <c r="W66" s="10">
        <v>1</v>
      </c>
      <c r="X66" s="10">
        <v>8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0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93</v>
      </c>
      <c r="M67" s="19" t="s">
        <v>95</v>
      </c>
      <c r="N67" s="19" t="s">
        <v>94</v>
      </c>
      <c r="O67" s="19" t="s">
        <v>94</v>
      </c>
      <c r="P67" s="19" t="s">
        <v>95</v>
      </c>
      <c r="Q67" s="19" t="s">
        <v>97</v>
      </c>
      <c r="S67" s="10">
        <v>8</v>
      </c>
      <c r="T67" s="10">
        <v>7</v>
      </c>
      <c r="U67" s="10">
        <v>10</v>
      </c>
      <c r="V67" s="10">
        <v>10</v>
      </c>
      <c r="W67" s="10">
        <v>7</v>
      </c>
      <c r="X67" s="10">
        <v>2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0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93</v>
      </c>
      <c r="M68" s="19" t="s">
        <v>95</v>
      </c>
      <c r="N68" s="19" t="s">
        <v>95</v>
      </c>
      <c r="O68" s="19" t="s">
        <v>94</v>
      </c>
      <c r="P68" s="19" t="s">
        <v>95</v>
      </c>
      <c r="Q68" s="19" t="s">
        <v>97</v>
      </c>
      <c r="S68" s="10">
        <v>8</v>
      </c>
      <c r="T68" s="10">
        <v>7</v>
      </c>
      <c r="U68" s="10">
        <v>7</v>
      </c>
      <c r="V68" s="10">
        <v>10</v>
      </c>
      <c r="W68" s="10">
        <v>7</v>
      </c>
      <c r="X68" s="10">
        <v>2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0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94</v>
      </c>
      <c r="M69" s="19" t="s">
        <v>96</v>
      </c>
      <c r="N69" s="19" t="s">
        <v>95</v>
      </c>
      <c r="O69" s="19" t="s">
        <v>92</v>
      </c>
      <c r="P69" s="19" t="s">
        <v>93</v>
      </c>
      <c r="Q69" s="19" t="s">
        <v>94</v>
      </c>
      <c r="S69" s="10">
        <v>10</v>
      </c>
      <c r="T69" s="10">
        <v>11</v>
      </c>
      <c r="U69" s="10">
        <v>7</v>
      </c>
      <c r="V69" s="10">
        <v>9</v>
      </c>
      <c r="W69" s="10">
        <v>8</v>
      </c>
      <c r="X69" s="10">
        <v>10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94</v>
      </c>
      <c r="M70" s="19" t="s">
        <v>96</v>
      </c>
      <c r="N70" s="19" t="s">
        <v>92</v>
      </c>
      <c r="O70" s="19" t="s">
        <v>92</v>
      </c>
      <c r="P70" s="19" t="s">
        <v>93</v>
      </c>
      <c r="Q70" s="19" t="s">
        <v>94</v>
      </c>
      <c r="S70" s="10">
        <v>10</v>
      </c>
      <c r="T70" s="10">
        <v>11</v>
      </c>
      <c r="U70" s="10">
        <v>9</v>
      </c>
      <c r="V70" s="10">
        <v>9</v>
      </c>
      <c r="W70" s="10">
        <v>8</v>
      </c>
      <c r="X70" s="10">
        <v>10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22</v>
      </c>
      <c r="M71" s="19" t="s">
        <v>92</v>
      </c>
      <c r="N71" s="19" t="s">
        <v>92</v>
      </c>
      <c r="O71" s="19" t="s">
        <v>23</v>
      </c>
      <c r="P71" s="19" t="s">
        <v>92</v>
      </c>
      <c r="Q71" s="19" t="s">
        <v>96</v>
      </c>
      <c r="S71" s="10">
        <v>5</v>
      </c>
      <c r="T71" s="10">
        <v>9</v>
      </c>
      <c r="U71" s="10">
        <v>9</v>
      </c>
      <c r="V71" s="10">
        <v>6</v>
      </c>
      <c r="W71" s="10">
        <v>9</v>
      </c>
      <c r="X71" s="10">
        <v>11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22</v>
      </c>
      <c r="M72" s="19" t="s">
        <v>92</v>
      </c>
      <c r="N72" s="19" t="s">
        <v>23</v>
      </c>
      <c r="O72" s="19" t="s">
        <v>23</v>
      </c>
      <c r="P72" s="19" t="s">
        <v>92</v>
      </c>
      <c r="Q72" s="19" t="s">
        <v>96</v>
      </c>
      <c r="S72" s="10">
        <v>5</v>
      </c>
      <c r="T72" s="10">
        <v>9</v>
      </c>
      <c r="U72" s="10">
        <v>6</v>
      </c>
      <c r="V72" s="10">
        <v>6</v>
      </c>
      <c r="W72" s="10">
        <v>9</v>
      </c>
      <c r="X72" s="10">
        <v>11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93</v>
      </c>
      <c r="M73" s="19" t="s">
        <v>47</v>
      </c>
      <c r="N73" s="19" t="s">
        <v>23</v>
      </c>
      <c r="O73" s="19" t="s">
        <v>94</v>
      </c>
      <c r="P73" s="19" t="s">
        <v>26</v>
      </c>
      <c r="Q73" s="19" t="s">
        <v>22</v>
      </c>
      <c r="S73" s="10">
        <v>8</v>
      </c>
      <c r="T73" s="10">
        <v>6</v>
      </c>
      <c r="U73" s="10">
        <v>6</v>
      </c>
      <c r="V73" s="10">
        <v>10</v>
      </c>
      <c r="W73" s="10">
        <v>3</v>
      </c>
      <c r="X73" s="10">
        <v>5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93</v>
      </c>
      <c r="M74" s="19" t="s">
        <v>47</v>
      </c>
      <c r="N74" s="19" t="s">
        <v>30</v>
      </c>
      <c r="O74" s="19" t="s">
        <v>94</v>
      </c>
      <c r="P74" s="19" t="s">
        <v>26</v>
      </c>
      <c r="Q74" s="19" t="s">
        <v>22</v>
      </c>
      <c r="S74" s="10">
        <v>8</v>
      </c>
      <c r="T74" s="10">
        <v>6</v>
      </c>
      <c r="U74" s="10">
        <v>7</v>
      </c>
      <c r="V74" s="10">
        <v>10</v>
      </c>
      <c r="W74" s="10">
        <v>3</v>
      </c>
      <c r="X74" s="10">
        <v>5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96</v>
      </c>
      <c r="M75" s="19" t="s">
        <v>52</v>
      </c>
      <c r="N75" s="19" t="s">
        <v>92</v>
      </c>
      <c r="O75" s="19" t="s">
        <v>27</v>
      </c>
      <c r="P75" s="19" t="s">
        <v>23</v>
      </c>
      <c r="Q75" s="19" t="s">
        <v>92</v>
      </c>
      <c r="S75" s="10">
        <v>11</v>
      </c>
      <c r="T75" s="10">
        <v>11</v>
      </c>
      <c r="U75" s="10">
        <v>9</v>
      </c>
      <c r="V75" s="10">
        <v>4</v>
      </c>
      <c r="W75" s="10">
        <v>6</v>
      </c>
      <c r="X75" s="10">
        <v>9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96</v>
      </c>
      <c r="M76" s="19" t="s">
        <v>52</v>
      </c>
      <c r="N76" s="19" t="s">
        <v>92</v>
      </c>
      <c r="O76" s="19" t="s">
        <v>27</v>
      </c>
      <c r="P76" s="19" t="s">
        <v>23</v>
      </c>
      <c r="Q76" s="19" t="s">
        <v>92</v>
      </c>
      <c r="S76" s="10">
        <v>11</v>
      </c>
      <c r="T76" s="10">
        <v>11</v>
      </c>
      <c r="U76" s="10">
        <v>9</v>
      </c>
      <c r="V76" s="10">
        <v>4</v>
      </c>
      <c r="W76" s="10">
        <v>6</v>
      </c>
      <c r="X76" s="10">
        <v>9</v>
      </c>
      <c r="Z76" s="43" cm="1">
        <f t="array" aca="1" ref="Z76" ca="1">_xlfn.LET(_xlpm.seq, OFFSET(L76,,,5), _xlpm.cnt, SUM((_xlpm.seq="C2")+(_xlpm.seq="WW")), IF(_xlpm.cnt&gt;0,0,1) )</f>
        <v>0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96</v>
      </c>
      <c r="M77" s="19" t="s">
        <v>92</v>
      </c>
      <c r="N77" s="19" t="s">
        <v>93</v>
      </c>
      <c r="O77" s="19" t="s">
        <v>94</v>
      </c>
      <c r="P77" s="19" t="s">
        <v>95</v>
      </c>
      <c r="Q77" s="19" t="s">
        <v>96</v>
      </c>
      <c r="S77" s="10">
        <v>11</v>
      </c>
      <c r="T77" s="10">
        <v>9</v>
      </c>
      <c r="U77" s="10">
        <v>8</v>
      </c>
      <c r="V77" s="10">
        <v>10</v>
      </c>
      <c r="W77" s="10">
        <v>7</v>
      </c>
      <c r="X77" s="10">
        <v>11</v>
      </c>
      <c r="Z77" s="43" cm="1">
        <f t="array" aca="1" ref="Z77" ca="1">_xlfn.LET(_xlpm.seq, OFFSET(L77,,,5), _xlpm.cnt, SUM((_xlpm.seq="C2")+(_xlpm.seq="WW")), IF(_xlpm.cnt&gt;0,0,1) )</f>
        <v>0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22</v>
      </c>
      <c r="M78" s="19" t="s">
        <v>92</v>
      </c>
      <c r="N78" s="19" t="s">
        <v>93</v>
      </c>
      <c r="O78" s="19" t="s">
        <v>94</v>
      </c>
      <c r="P78" s="19" t="s">
        <v>95</v>
      </c>
      <c r="Q78" s="19" t="s">
        <v>96</v>
      </c>
      <c r="S78" s="10">
        <v>5</v>
      </c>
      <c r="T78" s="10">
        <v>9</v>
      </c>
      <c r="U78" s="10">
        <v>8</v>
      </c>
      <c r="V78" s="10">
        <v>10</v>
      </c>
      <c r="W78" s="10">
        <v>7</v>
      </c>
      <c r="X78" s="10">
        <v>11</v>
      </c>
      <c r="Z78" s="43" cm="1">
        <f t="array" aca="1" ref="Z78" ca="1">_xlfn.LET(_xlpm.seq, OFFSET(L78,,,5), _xlpm.cnt, SUM((_xlpm.seq="C2")+(_xlpm.seq="WW")), IF(_xlpm.cnt&gt;0,0,1) )</f>
        <v>0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22</v>
      </c>
      <c r="M79" s="19" t="s">
        <v>96</v>
      </c>
      <c r="N79" s="19" t="s">
        <v>96</v>
      </c>
      <c r="O79" s="19" t="s">
        <v>92</v>
      </c>
      <c r="P79" s="19" t="s">
        <v>23</v>
      </c>
      <c r="Q79" s="19" t="s">
        <v>95</v>
      </c>
      <c r="S79" s="10">
        <v>5</v>
      </c>
      <c r="T79" s="10">
        <v>11</v>
      </c>
      <c r="U79" s="10">
        <v>11</v>
      </c>
      <c r="V79" s="10">
        <v>9</v>
      </c>
      <c r="W79" s="10">
        <v>6</v>
      </c>
      <c r="X79" s="10">
        <v>7</v>
      </c>
      <c r="Z79" s="43" cm="1">
        <f t="array" aca="1" ref="Z79" ca="1">_xlfn.LET(_xlpm.seq, OFFSET(L79,,,5), _xlpm.cnt, SUM((_xlpm.seq="C2")+(_xlpm.seq="WW")), IF(_xlpm.cnt&gt;0,0,1) )</f>
        <v>0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97</v>
      </c>
      <c r="M80" s="19" t="s">
        <v>96</v>
      </c>
      <c r="N80" s="19" t="s">
        <v>96</v>
      </c>
      <c r="O80" s="19" t="s">
        <v>92</v>
      </c>
      <c r="P80" s="19" t="s">
        <v>23</v>
      </c>
      <c r="Q80" s="19" t="s">
        <v>95</v>
      </c>
      <c r="S80" s="10">
        <v>2</v>
      </c>
      <c r="T80" s="10">
        <v>11</v>
      </c>
      <c r="U80" s="10">
        <v>11</v>
      </c>
      <c r="V80" s="10">
        <v>9</v>
      </c>
      <c r="W80" s="10">
        <v>6</v>
      </c>
      <c r="X80" s="10">
        <v>7</v>
      </c>
      <c r="Z80" s="43" cm="1">
        <f t="array" aca="1" ref="Z80" ca="1">_xlfn.LET(_xlpm.seq, OFFSET(L80,,,5), _xlpm.cnt, SUM((_xlpm.seq="C2")+(_xlpm.seq="WW")), IF(_xlpm.cnt&gt;0,0,1) )</f>
        <v>0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97</v>
      </c>
      <c r="M81" s="19" t="s">
        <v>94</v>
      </c>
      <c r="N81" s="19" t="s">
        <v>48</v>
      </c>
      <c r="O81" s="19" t="s">
        <v>94</v>
      </c>
      <c r="P81" s="19" t="s">
        <v>94</v>
      </c>
      <c r="Q81" s="19" t="s">
        <v>50</v>
      </c>
      <c r="S81" s="10">
        <v>2</v>
      </c>
      <c r="T81" s="10">
        <v>10</v>
      </c>
      <c r="U81" s="10">
        <v>1</v>
      </c>
      <c r="V81" s="10">
        <v>10</v>
      </c>
      <c r="W81" s="10">
        <v>10</v>
      </c>
      <c r="X81" s="10">
        <v>9</v>
      </c>
      <c r="Z81" s="43" cm="1">
        <f t="array" aca="1" ref="Z81" ca="1">_xlfn.LET(_xlpm.seq, OFFSET(L81,,,5), _xlpm.cnt, SUM((_xlpm.seq="C2")+(_xlpm.seq="WW")), IF(_xlpm.cnt&gt;0,0,1) )</f>
        <v>0</v>
      </c>
      <c r="AA81" s="43" cm="1">
        <f t="array" aca="1" ref="AA81" ca="1">_xlfn.LET(_xlpm.seq, OFFSET(M81,,,5), _xlpm.cnt, SUM((_xlpm.seq="C2")+(_xlpm.seq="WW")), IF(_xlpm.cnt&gt;0,0,1) )</f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93</v>
      </c>
      <c r="M82" s="19" t="s">
        <v>94</v>
      </c>
      <c r="N82" s="19" t="s">
        <v>95</v>
      </c>
      <c r="O82" s="19" t="s">
        <v>94</v>
      </c>
      <c r="P82" s="19" t="s">
        <v>94</v>
      </c>
      <c r="Q82" s="19" t="s">
        <v>50</v>
      </c>
      <c r="S82" s="10">
        <v>8</v>
      </c>
      <c r="T82" s="10">
        <v>10</v>
      </c>
      <c r="U82" s="10">
        <v>7</v>
      </c>
      <c r="V82" s="10">
        <v>10</v>
      </c>
      <c r="W82" s="10">
        <v>10</v>
      </c>
      <c r="X82" s="10">
        <v>9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93</v>
      </c>
      <c r="M83" s="19" t="s">
        <v>23</v>
      </c>
      <c r="N83" s="19" t="s">
        <v>95</v>
      </c>
      <c r="O83" s="19" t="s">
        <v>52</v>
      </c>
      <c r="P83" s="19" t="s">
        <v>96</v>
      </c>
      <c r="Q83" s="19" t="s">
        <v>27</v>
      </c>
      <c r="S83" s="10">
        <v>8</v>
      </c>
      <c r="T83" s="10">
        <v>6</v>
      </c>
      <c r="U83" s="10">
        <v>7</v>
      </c>
      <c r="V83" s="10">
        <v>11</v>
      </c>
      <c r="W83" s="10">
        <v>11</v>
      </c>
      <c r="X83" s="10">
        <v>4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27</v>
      </c>
      <c r="M84" s="19" t="s">
        <v>23</v>
      </c>
      <c r="N84" s="19" t="s">
        <v>93</v>
      </c>
      <c r="O84" s="19" t="s">
        <v>52</v>
      </c>
      <c r="P84" s="19" t="s">
        <v>96</v>
      </c>
      <c r="Q84" s="19" t="s">
        <v>27</v>
      </c>
      <c r="S84" s="10">
        <v>4</v>
      </c>
      <c r="T84" s="10">
        <v>6</v>
      </c>
      <c r="U84" s="10">
        <v>8</v>
      </c>
      <c r="V84" s="10">
        <v>11</v>
      </c>
      <c r="W84" s="10">
        <v>11</v>
      </c>
      <c r="X84" s="10">
        <v>4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27</v>
      </c>
      <c r="M85" s="19" t="s">
        <v>93</v>
      </c>
      <c r="N85" s="19" t="s">
        <v>93</v>
      </c>
      <c r="O85" s="19" t="s">
        <v>97</v>
      </c>
      <c r="P85" s="19" t="s">
        <v>48</v>
      </c>
      <c r="Q85" s="19" t="s">
        <v>49</v>
      </c>
      <c r="S85" s="10">
        <v>4</v>
      </c>
      <c r="T85" s="10">
        <v>8</v>
      </c>
      <c r="U85" s="10">
        <v>8</v>
      </c>
      <c r="V85" s="10">
        <v>2</v>
      </c>
      <c r="W85" s="10">
        <v>1</v>
      </c>
      <c r="X85" s="10">
        <v>8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93</v>
      </c>
      <c r="M86" s="19" t="s">
        <v>93</v>
      </c>
      <c r="N86" s="19" t="s">
        <v>92</v>
      </c>
      <c r="O86" s="19" t="s">
        <v>94</v>
      </c>
      <c r="P86" s="19" t="s">
        <v>92</v>
      </c>
      <c r="Q86" s="19" t="s">
        <v>49</v>
      </c>
      <c r="S86" s="10">
        <v>8</v>
      </c>
      <c r="T86" s="10">
        <v>8</v>
      </c>
      <c r="U86" s="10">
        <v>9</v>
      </c>
      <c r="V86" s="10">
        <v>10</v>
      </c>
      <c r="W86" s="10">
        <v>9</v>
      </c>
      <c r="X86" s="10">
        <v>8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93</v>
      </c>
      <c r="M87" s="19" t="s">
        <v>48</v>
      </c>
      <c r="N87" s="19" t="s">
        <v>92</v>
      </c>
      <c r="O87" s="19" t="s">
        <v>94</v>
      </c>
      <c r="P87" s="19" t="s">
        <v>92</v>
      </c>
      <c r="Q87" s="19" t="s">
        <v>94</v>
      </c>
      <c r="S87" s="10">
        <v>8</v>
      </c>
      <c r="T87" s="10">
        <v>1</v>
      </c>
      <c r="U87" s="10">
        <v>9</v>
      </c>
      <c r="V87" s="10">
        <v>10</v>
      </c>
      <c r="W87" s="10">
        <v>9</v>
      </c>
      <c r="X87" s="10">
        <v>10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92</v>
      </c>
      <c r="M88" s="19" t="s">
        <v>23</v>
      </c>
      <c r="N88" s="19" t="s">
        <v>93</v>
      </c>
      <c r="O88" s="19" t="s">
        <v>22</v>
      </c>
      <c r="P88" s="19" t="s">
        <v>96</v>
      </c>
      <c r="Q88" s="19" t="s">
        <v>94</v>
      </c>
      <c r="S88" s="10">
        <v>9</v>
      </c>
      <c r="T88" s="10">
        <v>6</v>
      </c>
      <c r="U88" s="10">
        <v>8</v>
      </c>
      <c r="V88" s="10">
        <v>5</v>
      </c>
      <c r="W88" s="10">
        <v>11</v>
      </c>
      <c r="X88" s="10">
        <v>10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92</v>
      </c>
      <c r="M89" s="19" t="s">
        <v>23</v>
      </c>
      <c r="N89" s="19" t="s">
        <v>93</v>
      </c>
      <c r="O89" s="19" t="s">
        <v>22</v>
      </c>
      <c r="P89" s="19" t="s">
        <v>96</v>
      </c>
      <c r="Q89" s="19" t="s">
        <v>95</v>
      </c>
      <c r="S89" s="10">
        <v>9</v>
      </c>
      <c r="T89" s="10">
        <v>6</v>
      </c>
      <c r="U89" s="10">
        <v>8</v>
      </c>
      <c r="V89" s="10">
        <v>5</v>
      </c>
      <c r="W89" s="10">
        <v>11</v>
      </c>
      <c r="X89" s="10">
        <v>7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27</v>
      </c>
      <c r="M90" s="19" t="s">
        <v>92</v>
      </c>
      <c r="N90" s="19" t="s">
        <v>94</v>
      </c>
      <c r="O90" s="19" t="s">
        <v>30</v>
      </c>
      <c r="P90" s="19" t="s">
        <v>23</v>
      </c>
      <c r="Q90" s="19" t="s">
        <v>95</v>
      </c>
      <c r="S90" s="10">
        <v>4</v>
      </c>
      <c r="T90" s="10">
        <v>9</v>
      </c>
      <c r="U90" s="10">
        <v>10</v>
      </c>
      <c r="V90" s="10">
        <v>7</v>
      </c>
      <c r="W90" s="10">
        <v>6</v>
      </c>
      <c r="X90" s="10">
        <v>7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27</v>
      </c>
      <c r="M91" s="19" t="s">
        <v>92</v>
      </c>
      <c r="N91" s="19" t="s">
        <v>94</v>
      </c>
      <c r="O91" s="19" t="s">
        <v>30</v>
      </c>
      <c r="P91" s="19" t="s">
        <v>23</v>
      </c>
      <c r="Q91" s="19" t="s">
        <v>49</v>
      </c>
      <c r="S91" s="10">
        <v>4</v>
      </c>
      <c r="T91" s="10">
        <v>9</v>
      </c>
      <c r="U91" s="10">
        <v>10</v>
      </c>
      <c r="V91" s="10">
        <v>7</v>
      </c>
      <c r="W91" s="10">
        <v>6</v>
      </c>
      <c r="X91" s="10">
        <v>8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30</v>
      </c>
      <c r="M92" s="19" t="s">
        <v>52</v>
      </c>
      <c r="N92" s="19" t="s">
        <v>93</v>
      </c>
      <c r="O92" s="19" t="s">
        <v>92</v>
      </c>
      <c r="P92" s="19" t="s">
        <v>96</v>
      </c>
      <c r="Q92" s="19" t="s">
        <v>96</v>
      </c>
      <c r="S92" s="10">
        <v>7</v>
      </c>
      <c r="T92" s="10">
        <v>11</v>
      </c>
      <c r="U92" s="10">
        <v>8</v>
      </c>
      <c r="V92" s="10">
        <v>9</v>
      </c>
      <c r="W92" s="10">
        <v>11</v>
      </c>
      <c r="X92" s="10">
        <v>11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30</v>
      </c>
      <c r="M93" s="19" t="s">
        <v>52</v>
      </c>
      <c r="N93" s="19" t="s">
        <v>93</v>
      </c>
      <c r="O93" s="19" t="s">
        <v>92</v>
      </c>
      <c r="P93" s="19" t="s">
        <v>96</v>
      </c>
      <c r="Q93" s="19" t="s">
        <v>96</v>
      </c>
      <c r="S93" s="10">
        <v>7</v>
      </c>
      <c r="T93" s="10">
        <v>11</v>
      </c>
      <c r="U93" s="10">
        <v>8</v>
      </c>
      <c r="V93" s="10">
        <v>9</v>
      </c>
      <c r="W93" s="10">
        <v>11</v>
      </c>
      <c r="X93" s="10">
        <v>11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22</v>
      </c>
      <c r="M94" s="19" t="s">
        <v>93</v>
      </c>
      <c r="N94" s="19" t="s">
        <v>95</v>
      </c>
      <c r="O94" s="19" t="s">
        <v>94</v>
      </c>
      <c r="P94" s="19" t="s">
        <v>95</v>
      </c>
      <c r="Q94" s="19" t="s">
        <v>95</v>
      </c>
      <c r="S94" s="10">
        <v>5</v>
      </c>
      <c r="T94" s="10">
        <v>8</v>
      </c>
      <c r="U94" s="10">
        <v>7</v>
      </c>
      <c r="V94" s="10">
        <v>10</v>
      </c>
      <c r="W94" s="10">
        <v>7</v>
      </c>
      <c r="X94" s="10">
        <v>7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22</v>
      </c>
      <c r="M95" s="19" t="s">
        <v>93</v>
      </c>
      <c r="N95" s="19" t="s">
        <v>95</v>
      </c>
      <c r="O95" s="19" t="s">
        <v>94</v>
      </c>
      <c r="P95" s="19" t="s">
        <v>95</v>
      </c>
      <c r="Q95" s="19" t="s">
        <v>95</v>
      </c>
      <c r="S95" s="10">
        <v>5</v>
      </c>
      <c r="T95" s="10">
        <v>8</v>
      </c>
      <c r="U95" s="10">
        <v>7</v>
      </c>
      <c r="V95" s="10">
        <v>10</v>
      </c>
      <c r="W95" s="10">
        <v>7</v>
      </c>
      <c r="X95" s="10">
        <v>7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27</v>
      </c>
      <c r="M96" s="19" t="s">
        <v>44</v>
      </c>
      <c r="N96" s="19" t="s">
        <v>96</v>
      </c>
      <c r="O96" s="19" t="s">
        <v>23</v>
      </c>
      <c r="P96" s="19" t="s">
        <v>96</v>
      </c>
      <c r="Q96" s="19" t="s">
        <v>45</v>
      </c>
      <c r="S96" s="10">
        <v>4</v>
      </c>
      <c r="T96" s="10">
        <v>3</v>
      </c>
      <c r="U96" s="10">
        <v>11</v>
      </c>
      <c r="V96" s="10">
        <v>6</v>
      </c>
      <c r="W96" s="10">
        <v>11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27</v>
      </c>
      <c r="M97" s="19" t="s">
        <v>44</v>
      </c>
      <c r="N97" s="19" t="s">
        <v>96</v>
      </c>
      <c r="O97" s="19" t="s">
        <v>23</v>
      </c>
      <c r="P97" s="19" t="s">
        <v>96</v>
      </c>
      <c r="Q97" s="19" t="s">
        <v>45</v>
      </c>
      <c r="S97" s="10">
        <v>4</v>
      </c>
      <c r="T97" s="10">
        <v>3</v>
      </c>
      <c r="U97" s="10">
        <v>11</v>
      </c>
      <c r="V97" s="10">
        <v>6</v>
      </c>
      <c r="W97" s="10">
        <v>11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95</v>
      </c>
      <c r="M98" s="19" t="s">
        <v>95</v>
      </c>
      <c r="N98" s="19" t="s">
        <v>95</v>
      </c>
      <c r="O98" s="19" t="s">
        <v>52</v>
      </c>
      <c r="P98" s="19" t="s">
        <v>95</v>
      </c>
      <c r="Q98" s="19" t="s">
        <v>93</v>
      </c>
      <c r="S98" s="10">
        <v>7</v>
      </c>
      <c r="T98" s="10">
        <v>7</v>
      </c>
      <c r="U98" s="10">
        <v>7</v>
      </c>
      <c r="V98" s="10">
        <v>11</v>
      </c>
      <c r="W98" s="10">
        <v>7</v>
      </c>
      <c r="X98" s="10">
        <v>8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95</v>
      </c>
      <c r="M99" s="19" t="s">
        <v>95</v>
      </c>
      <c r="N99" s="19" t="s">
        <v>95</v>
      </c>
      <c r="O99" s="19" t="s">
        <v>52</v>
      </c>
      <c r="P99" s="19" t="s">
        <v>95</v>
      </c>
      <c r="Q99" s="19" t="s">
        <v>93</v>
      </c>
      <c r="S99" s="10">
        <v>7</v>
      </c>
      <c r="T99" s="10">
        <v>7</v>
      </c>
      <c r="U99" s="10">
        <v>7</v>
      </c>
      <c r="V99" s="10">
        <v>11</v>
      </c>
      <c r="W99" s="10">
        <v>7</v>
      </c>
      <c r="X99" s="10">
        <v>8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96</v>
      </c>
      <c r="M100" s="19" t="s">
        <v>23</v>
      </c>
      <c r="N100" s="19" t="s">
        <v>92</v>
      </c>
      <c r="O100" s="19" t="s">
        <v>92</v>
      </c>
      <c r="P100" s="19" t="s">
        <v>96</v>
      </c>
      <c r="Q100" s="19" t="s">
        <v>44</v>
      </c>
      <c r="S100" s="10">
        <v>11</v>
      </c>
      <c r="T100" s="10">
        <v>6</v>
      </c>
      <c r="U100" s="10">
        <v>9</v>
      </c>
      <c r="V100" s="10">
        <v>9</v>
      </c>
      <c r="W100" s="10">
        <v>11</v>
      </c>
      <c r="X100" s="10">
        <v>3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96</v>
      </c>
      <c r="M101" s="19" t="s">
        <v>23</v>
      </c>
      <c r="N101" s="19" t="s">
        <v>92</v>
      </c>
      <c r="O101" s="19" t="s">
        <v>92</v>
      </c>
      <c r="P101" s="19" t="s">
        <v>96</v>
      </c>
      <c r="Q101" s="19" t="s">
        <v>44</v>
      </c>
      <c r="S101" s="10">
        <v>11</v>
      </c>
      <c r="T101" s="10">
        <v>6</v>
      </c>
      <c r="U101" s="10">
        <v>9</v>
      </c>
      <c r="V101" s="10">
        <v>9</v>
      </c>
      <c r="W101" s="10">
        <v>11</v>
      </c>
      <c r="X101" s="10">
        <v>3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93</v>
      </c>
      <c r="M102" s="19" t="s">
        <v>94</v>
      </c>
      <c r="N102" s="19" t="s">
        <v>94</v>
      </c>
      <c r="O102" s="19" t="s">
        <v>94</v>
      </c>
      <c r="P102" s="19" t="s">
        <v>22</v>
      </c>
      <c r="Q102" s="19" t="s">
        <v>30</v>
      </c>
      <c r="S102" s="10">
        <v>8</v>
      </c>
      <c r="T102" s="10">
        <v>10</v>
      </c>
      <c r="U102" s="10">
        <v>10</v>
      </c>
      <c r="V102" s="10">
        <v>10</v>
      </c>
      <c r="W102" s="10">
        <v>5</v>
      </c>
      <c r="X102" s="10">
        <v>7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93</v>
      </c>
      <c r="M103" s="19" t="s">
        <v>94</v>
      </c>
      <c r="N103" s="19" t="s">
        <v>94</v>
      </c>
      <c r="O103" s="19" t="s">
        <v>94</v>
      </c>
      <c r="P103" s="19" t="s">
        <v>22</v>
      </c>
      <c r="Q103" s="19" t="s">
        <v>30</v>
      </c>
      <c r="S103" s="10">
        <v>8</v>
      </c>
      <c r="T103" s="10">
        <v>10</v>
      </c>
      <c r="U103" s="10">
        <v>10</v>
      </c>
      <c r="V103" s="10">
        <v>10</v>
      </c>
      <c r="W103" s="10">
        <v>5</v>
      </c>
      <c r="X103" s="10">
        <v>7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{7CC63A22-9601-49A3-9355-D6575CEDD208}</x14:id>
        </ext>
      </extLst>
    </cfRule>
  </conditionalFormatting>
  <conditionalFormatting sqref="L1:Q3 L198:Q1048576">
    <cfRule type="cellIs" dxfId="170" priority="16" operator="equal">
      <formula>$A$10</formula>
    </cfRule>
    <cfRule type="cellIs" dxfId="169" priority="17" operator="equal">
      <formula>$A$9</formula>
    </cfRule>
    <cfRule type="cellIs" dxfId="168" priority="18" operator="equal">
      <formula>$A$8</formula>
    </cfRule>
    <cfRule type="cellIs" dxfId="167" priority="19" operator="equal">
      <formula>$A$7</formula>
    </cfRule>
    <cfRule type="cellIs" dxfId="166" priority="20" operator="equal">
      <formula>$A$6</formula>
    </cfRule>
    <cfRule type="cellIs" dxfId="165" priority="21" operator="equal">
      <formula>$A$5</formula>
    </cfRule>
    <cfRule type="cellIs" dxfId="164" priority="22" operator="equal">
      <formula>$A$4</formula>
    </cfRule>
  </conditionalFormatting>
  <conditionalFormatting sqref="L4:Q197">
    <cfRule type="cellIs" dxfId="163" priority="9" operator="equal">
      <formula>$A$10</formula>
    </cfRule>
    <cfRule type="cellIs" dxfId="162" priority="10" operator="equal">
      <formula>$A$9</formula>
    </cfRule>
    <cfRule type="cellIs" dxfId="161" priority="11" operator="equal">
      <formula>$A$8</formula>
    </cfRule>
    <cfRule type="cellIs" dxfId="160" priority="12" operator="equal">
      <formula>$A$7</formula>
    </cfRule>
    <cfRule type="cellIs" dxfId="159" priority="13" operator="equal">
      <formula>$A$6</formula>
    </cfRule>
    <cfRule type="cellIs" dxfId="158" priority="14" operator="equal">
      <formula>$A$5</formula>
    </cfRule>
    <cfRule type="cellIs" dxfId="157" priority="15" operator="equal">
      <formula>$A$4</formula>
    </cfRule>
  </conditionalFormatting>
  <conditionalFormatting sqref="AD1">
    <cfRule type="cellIs" dxfId="156" priority="2" operator="equal">
      <formula>$A$10</formula>
    </cfRule>
    <cfRule type="cellIs" dxfId="155" priority="3" operator="equal">
      <formula>$A$9</formula>
    </cfRule>
    <cfRule type="cellIs" dxfId="154" priority="4" operator="equal">
      <formula>$A$8</formula>
    </cfRule>
    <cfRule type="cellIs" dxfId="153" priority="5" operator="equal">
      <formula>$A$7</formula>
    </cfRule>
    <cfRule type="cellIs" dxfId="152" priority="6" operator="equal">
      <formula>$A$6</formula>
    </cfRule>
    <cfRule type="cellIs" dxfId="151" priority="7" operator="equal">
      <formula>$A$5</formula>
    </cfRule>
    <cfRule type="cellIs" dxfId="150" priority="8" operator="equal">
      <formula>$A$4</formula>
    </cfRule>
  </conditionalFormatting>
  <conditionalFormatting sqref="Z4:AE103">
    <cfRule type="expression" dxfId="149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C63A22-9601-49A3-9355-D6575CEDD2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FBDF-3816-47BC-B044-1B18120D30FB}">
  <sheetPr codeName="工作表10">
    <tabColor theme="3" tint="0.59999389629810485"/>
  </sheetPr>
  <dimension ref="A1:BA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3" width="9" style="5"/>
    <col min="34" max="39" width="6.44140625" style="5" customWidth="1"/>
    <col min="40" max="41" width="9" style="1"/>
    <col min="42" max="45" width="5.21875" style="1" customWidth="1"/>
    <col min="46" max="53" width="5.21875" style="5" customWidth="1"/>
    <col min="54" max="16384" width="9" style="5"/>
  </cols>
  <sheetData>
    <row r="1" spans="1:53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H1" s="5">
        <f>SUM(AH7:AH10)</f>
        <v>26</v>
      </c>
      <c r="AI1" s="5">
        <f t="shared" ref="AI1:AM1" si="0">SUM(AI7:AI10)</f>
        <v>28</v>
      </c>
      <c r="AJ1" s="5">
        <f t="shared" si="0"/>
        <v>24</v>
      </c>
      <c r="AK1" s="5">
        <f t="shared" si="0"/>
        <v>26</v>
      </c>
      <c r="AL1" s="5">
        <f t="shared" si="0"/>
        <v>28</v>
      </c>
      <c r="AM1" s="5">
        <f t="shared" si="0"/>
        <v>24</v>
      </c>
      <c r="AN1" s="5"/>
      <c r="AO1" s="5"/>
      <c r="AP1" s="5"/>
      <c r="AQ1" s="5"/>
      <c r="AR1" s="5"/>
      <c r="AS1" s="5"/>
    </row>
    <row r="2" spans="1:53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53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  <c r="AG3" s="5" t="s">
        <v>215</v>
      </c>
      <c r="AH3" s="5" t="s">
        <v>15</v>
      </c>
      <c r="AI3" s="5" t="s">
        <v>16</v>
      </c>
      <c r="AJ3" s="5" t="s">
        <v>17</v>
      </c>
      <c r="AK3" s="5" t="s">
        <v>18</v>
      </c>
      <c r="AL3" s="5" t="s">
        <v>19</v>
      </c>
      <c r="AM3" s="5" t="s">
        <v>242</v>
      </c>
      <c r="AN3" s="5"/>
      <c r="AO3" s="5" t="str" cm="1">
        <f t="array" ref="AO3:BA9">TRANSPOSE(AG3:AM15)</f>
        <v>Symbol</v>
      </c>
      <c r="AP3" s="5" t="str">
        <v>WW</v>
      </c>
      <c r="AQ3" s="5" t="str">
        <v>C1</v>
      </c>
      <c r="AR3" s="5" t="str">
        <v>C2</v>
      </c>
      <c r="AS3" s="5" t="str">
        <v>M1</v>
      </c>
      <c r="AT3" s="5" t="str">
        <v>M2</v>
      </c>
      <c r="AU3" s="5" t="str">
        <v>M3</v>
      </c>
      <c r="AV3" s="5" t="str">
        <v>M4</v>
      </c>
      <c r="AW3" s="5" t="str">
        <v>A</v>
      </c>
      <c r="AX3" s="5" t="str">
        <v>K</v>
      </c>
      <c r="AY3" s="5" t="str">
        <v>Q</v>
      </c>
      <c r="AZ3" s="5" t="str">
        <v>J</v>
      </c>
      <c r="BA3" s="5" t="str">
        <v>TE</v>
      </c>
    </row>
    <row r="4" spans="1:53" ht="15.9" customHeight="1">
      <c r="A4" s="59" t="s">
        <v>20</v>
      </c>
      <c r="B4" s="9" t="s">
        <v>21</v>
      </c>
      <c r="C4" s="59">
        <f t="shared" ref="C4:H15" si="1">COUNTIF(L$4:L$304,$A4)</f>
        <v>0</v>
      </c>
      <c r="D4" s="59">
        <f t="shared" si="1"/>
        <v>0</v>
      </c>
      <c r="E4" s="59">
        <f t="shared" si="1"/>
        <v>0</v>
      </c>
      <c r="F4" s="59">
        <f t="shared" si="1"/>
        <v>0</v>
      </c>
      <c r="G4" s="59">
        <f t="shared" si="1"/>
        <v>0</v>
      </c>
      <c r="H4" s="59">
        <f t="shared" si="1"/>
        <v>0</v>
      </c>
      <c r="I4" s="9">
        <v>0</v>
      </c>
      <c r="J4" s="138"/>
      <c r="K4" s="43">
        <v>0</v>
      </c>
      <c r="L4" s="44" t="s">
        <v>96</v>
      </c>
      <c r="M4" s="44" t="s">
        <v>96</v>
      </c>
      <c r="N4" s="44" t="s">
        <v>94</v>
      </c>
      <c r="O4" s="44" t="s">
        <v>94</v>
      </c>
      <c r="P4" s="44" t="s">
        <v>50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11</v>
      </c>
      <c r="U4" s="43">
        <v>10</v>
      </c>
      <c r="V4" s="43">
        <v>10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0</v>
      </c>
      <c r="AE4" s="43" cm="1">
        <f t="array" aca="1" ref="AE4" ca="1">_xlfn.LET(_xlpm.seq, OFFSET(Q4,,,5), _xlpm.cnt, SUM((_xlpm.seq="C2")+(_xlpm.seq="WW")), IF(_xlpm.cnt&gt;0,0,1) )</f>
        <v>1</v>
      </c>
      <c r="AG4" s="5" t="s">
        <v>20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/>
      <c r="AO4" s="5" t="str">
        <v>R1</v>
      </c>
      <c r="AP4" s="5">
        <v>0</v>
      </c>
      <c r="AQ4" s="5">
        <v>0</v>
      </c>
      <c r="AR4" s="5">
        <v>6</v>
      </c>
      <c r="AS4" s="5">
        <v>10</v>
      </c>
      <c r="AT4" s="5">
        <v>2</v>
      </c>
      <c r="AU4" s="5">
        <v>12</v>
      </c>
      <c r="AV4" s="5">
        <v>2</v>
      </c>
      <c r="AW4" s="5">
        <v>6</v>
      </c>
      <c r="AX4" s="5">
        <v>6</v>
      </c>
      <c r="AY4" s="5">
        <v>6</v>
      </c>
      <c r="AZ4" s="5">
        <v>22</v>
      </c>
      <c r="BA4" s="5">
        <v>28</v>
      </c>
    </row>
    <row r="5" spans="1:53" ht="15.9" customHeight="1">
      <c r="A5" s="10" t="s">
        <v>24</v>
      </c>
      <c r="B5" s="9" t="s">
        <v>25</v>
      </c>
      <c r="C5" s="59">
        <f t="shared" si="1"/>
        <v>0</v>
      </c>
      <c r="D5" s="59">
        <f t="shared" si="1"/>
        <v>4</v>
      </c>
      <c r="E5" s="59">
        <f t="shared" si="1"/>
        <v>0</v>
      </c>
      <c r="F5" s="59">
        <f t="shared" si="1"/>
        <v>4</v>
      </c>
      <c r="G5" s="59">
        <f t="shared" si="1"/>
        <v>0</v>
      </c>
      <c r="H5" s="59">
        <f t="shared" si="1"/>
        <v>4</v>
      </c>
      <c r="I5" s="9">
        <v>1</v>
      </c>
      <c r="J5" s="138"/>
      <c r="K5" s="10">
        <v>1</v>
      </c>
      <c r="L5" s="19" t="s">
        <v>96</v>
      </c>
      <c r="M5" s="19" t="s">
        <v>96</v>
      </c>
      <c r="N5" s="19" t="s">
        <v>94</v>
      </c>
      <c r="O5" s="19" t="s">
        <v>94</v>
      </c>
      <c r="P5" s="19" t="s">
        <v>50</v>
      </c>
      <c r="Q5" s="19" t="s">
        <v>96</v>
      </c>
      <c r="S5" s="10">
        <v>11</v>
      </c>
      <c r="T5" s="10">
        <v>11</v>
      </c>
      <c r="U5" s="10">
        <v>10</v>
      </c>
      <c r="V5" s="10">
        <v>10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0</v>
      </c>
      <c r="AE5" s="43" cm="1">
        <f t="array" aca="1" ref="AE5" ca="1">_xlfn.LET(_xlpm.seq, OFFSET(Q5,,,5), _xlpm.cnt, SUM((_xlpm.seq="C2")+(_xlpm.seq="WW")), IF(_xlpm.cnt&gt;0,0,1) )</f>
        <v>1</v>
      </c>
      <c r="AG5" s="5" t="s">
        <v>24</v>
      </c>
      <c r="AH5" s="5">
        <v>0</v>
      </c>
      <c r="AI5" s="5">
        <v>4</v>
      </c>
      <c r="AJ5" s="5">
        <v>0</v>
      </c>
      <c r="AK5" s="5">
        <v>4</v>
      </c>
      <c r="AL5" s="5">
        <v>0</v>
      </c>
      <c r="AM5" s="5">
        <v>4</v>
      </c>
      <c r="AN5" s="5"/>
      <c r="AO5" s="5" t="str">
        <v>R2</v>
      </c>
      <c r="AP5" s="5">
        <v>0</v>
      </c>
      <c r="AQ5" s="5">
        <v>4</v>
      </c>
      <c r="AR5" s="5">
        <v>6</v>
      </c>
      <c r="AS5" s="5">
        <v>2</v>
      </c>
      <c r="AT5" s="5">
        <v>10</v>
      </c>
      <c r="AU5" s="5">
        <v>2</v>
      </c>
      <c r="AV5" s="5">
        <v>14</v>
      </c>
      <c r="AW5" s="5">
        <v>6</v>
      </c>
      <c r="AX5" s="5">
        <v>12</v>
      </c>
      <c r="AY5" s="5">
        <v>24</v>
      </c>
      <c r="AZ5" s="5">
        <v>6</v>
      </c>
      <c r="BA5" s="5">
        <v>14</v>
      </c>
    </row>
    <row r="6" spans="1:53" ht="15.9" customHeight="1">
      <c r="A6" s="10" t="s">
        <v>38</v>
      </c>
      <c r="B6" s="9" t="s">
        <v>39</v>
      </c>
      <c r="C6" s="59">
        <f t="shared" si="1"/>
        <v>6</v>
      </c>
      <c r="D6" s="59">
        <f t="shared" si="1"/>
        <v>6</v>
      </c>
      <c r="E6" s="59">
        <f t="shared" si="1"/>
        <v>6</v>
      </c>
      <c r="F6" s="59">
        <f t="shared" si="1"/>
        <v>6</v>
      </c>
      <c r="G6" s="59">
        <f t="shared" si="1"/>
        <v>6</v>
      </c>
      <c r="H6" s="59">
        <f t="shared" si="1"/>
        <v>6</v>
      </c>
      <c r="I6" s="9">
        <v>2</v>
      </c>
      <c r="J6" s="138"/>
      <c r="K6" s="10">
        <v>2</v>
      </c>
      <c r="L6" s="19" t="s">
        <v>22</v>
      </c>
      <c r="M6" s="19" t="s">
        <v>27</v>
      </c>
      <c r="N6" s="19" t="s">
        <v>95</v>
      </c>
      <c r="O6" s="19" t="s">
        <v>27</v>
      </c>
      <c r="P6" s="19" t="s">
        <v>97</v>
      </c>
      <c r="Q6" s="19" t="s">
        <v>22</v>
      </c>
      <c r="S6" s="10">
        <v>5</v>
      </c>
      <c r="T6" s="10">
        <v>4</v>
      </c>
      <c r="U6" s="10">
        <v>7</v>
      </c>
      <c r="V6" s="10">
        <v>4</v>
      </c>
      <c r="W6" s="10">
        <v>2</v>
      </c>
      <c r="X6" s="10">
        <v>5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0</v>
      </c>
      <c r="AE6" s="43" cm="1">
        <f t="array" aca="1" ref="AE6" ca="1">_xlfn.LET(_xlpm.seq, OFFSET(Q6,,,5), _xlpm.cnt, SUM((_xlpm.seq="C2")+(_xlpm.seq="WW")), IF(_xlpm.cnt&gt;0,0,1) )</f>
        <v>1</v>
      </c>
      <c r="AG6" s="5" t="s">
        <v>97</v>
      </c>
      <c r="AH6" s="5">
        <v>6</v>
      </c>
      <c r="AI6" s="5">
        <v>6</v>
      </c>
      <c r="AJ6" s="5">
        <v>6</v>
      </c>
      <c r="AK6" s="5">
        <v>6</v>
      </c>
      <c r="AL6" s="5">
        <v>6</v>
      </c>
      <c r="AM6" s="5">
        <v>6</v>
      </c>
      <c r="AN6" s="5"/>
      <c r="AO6" s="5" t="str">
        <v>R3</v>
      </c>
      <c r="AP6" s="5">
        <v>0</v>
      </c>
      <c r="AQ6" s="5">
        <v>0</v>
      </c>
      <c r="AR6" s="5">
        <v>6</v>
      </c>
      <c r="AS6" s="5">
        <v>6</v>
      </c>
      <c r="AT6" s="5">
        <v>6</v>
      </c>
      <c r="AU6" s="5">
        <v>6</v>
      </c>
      <c r="AV6" s="5">
        <v>6</v>
      </c>
      <c r="AW6" s="5">
        <v>12</v>
      </c>
      <c r="AX6" s="5">
        <v>14</v>
      </c>
      <c r="AY6" s="5">
        <v>2</v>
      </c>
      <c r="AZ6" s="5">
        <v>14</v>
      </c>
      <c r="BA6" s="5">
        <v>28</v>
      </c>
    </row>
    <row r="7" spans="1:53" ht="15.9" customHeight="1">
      <c r="A7" s="10" t="s">
        <v>26</v>
      </c>
      <c r="B7" s="9" t="s">
        <v>26</v>
      </c>
      <c r="C7" s="59">
        <f t="shared" si="1"/>
        <v>10</v>
      </c>
      <c r="D7" s="59">
        <f t="shared" si="1"/>
        <v>2</v>
      </c>
      <c r="E7" s="59">
        <f t="shared" si="1"/>
        <v>6</v>
      </c>
      <c r="F7" s="59">
        <f t="shared" si="1"/>
        <v>2</v>
      </c>
      <c r="G7" s="59">
        <f t="shared" si="1"/>
        <v>14</v>
      </c>
      <c r="H7" s="59">
        <f t="shared" si="1"/>
        <v>6</v>
      </c>
      <c r="I7" s="9">
        <v>3</v>
      </c>
      <c r="J7" s="138"/>
      <c r="K7" s="10">
        <v>3</v>
      </c>
      <c r="L7" s="19" t="s">
        <v>22</v>
      </c>
      <c r="M7" s="44" t="s">
        <v>27</v>
      </c>
      <c r="N7" s="19" t="s">
        <v>95</v>
      </c>
      <c r="O7" s="19" t="s">
        <v>27</v>
      </c>
      <c r="P7" s="19" t="s">
        <v>94</v>
      </c>
      <c r="Q7" s="19" t="s">
        <v>22</v>
      </c>
      <c r="S7" s="10">
        <v>5</v>
      </c>
      <c r="T7" s="10">
        <v>4</v>
      </c>
      <c r="U7" s="10">
        <v>7</v>
      </c>
      <c r="V7" s="10">
        <v>4</v>
      </c>
      <c r="W7" s="10">
        <v>10</v>
      </c>
      <c r="X7" s="10">
        <v>5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  <c r="AG7" s="5" t="s">
        <v>26</v>
      </c>
      <c r="AH7" s="5">
        <v>10</v>
      </c>
      <c r="AI7" s="5">
        <v>2</v>
      </c>
      <c r="AJ7" s="5">
        <v>6</v>
      </c>
      <c r="AK7" s="5">
        <v>2</v>
      </c>
      <c r="AL7" s="5">
        <v>14</v>
      </c>
      <c r="AM7" s="5">
        <v>6</v>
      </c>
      <c r="AN7" s="5"/>
      <c r="AO7" s="5" t="str">
        <v>R4</v>
      </c>
      <c r="AP7" s="5">
        <v>0</v>
      </c>
      <c r="AQ7" s="5">
        <v>4</v>
      </c>
      <c r="AR7" s="5">
        <v>6</v>
      </c>
      <c r="AS7" s="5">
        <v>2</v>
      </c>
      <c r="AT7" s="5">
        <v>10</v>
      </c>
      <c r="AU7" s="5">
        <v>2</v>
      </c>
      <c r="AV7" s="5">
        <v>12</v>
      </c>
      <c r="AW7" s="5">
        <v>12</v>
      </c>
      <c r="AX7" s="5">
        <v>4</v>
      </c>
      <c r="AY7" s="5">
        <v>4</v>
      </c>
      <c r="AZ7" s="5">
        <v>22</v>
      </c>
      <c r="BA7" s="5">
        <v>22</v>
      </c>
    </row>
    <row r="8" spans="1:53" ht="15.9" customHeight="1">
      <c r="A8" s="10" t="s">
        <v>27</v>
      </c>
      <c r="B8" s="9" t="s">
        <v>27</v>
      </c>
      <c r="C8" s="59">
        <f t="shared" si="1"/>
        <v>2</v>
      </c>
      <c r="D8" s="59">
        <f t="shared" si="1"/>
        <v>10</v>
      </c>
      <c r="E8" s="59">
        <f t="shared" si="1"/>
        <v>6</v>
      </c>
      <c r="F8" s="59">
        <f t="shared" si="1"/>
        <v>10</v>
      </c>
      <c r="G8" s="59">
        <f t="shared" si="1"/>
        <v>2</v>
      </c>
      <c r="H8" s="59">
        <f t="shared" si="1"/>
        <v>6</v>
      </c>
      <c r="I8" s="9">
        <v>4</v>
      </c>
      <c r="J8" s="138"/>
      <c r="K8" s="10">
        <v>4</v>
      </c>
      <c r="L8" s="19" t="s">
        <v>96</v>
      </c>
      <c r="M8" s="19" t="s">
        <v>92</v>
      </c>
      <c r="N8" s="19" t="s">
        <v>96</v>
      </c>
      <c r="O8" s="19" t="s">
        <v>94</v>
      </c>
      <c r="P8" s="19" t="s">
        <v>94</v>
      </c>
      <c r="Q8" s="19" t="s">
        <v>94</v>
      </c>
      <c r="S8" s="10">
        <v>11</v>
      </c>
      <c r="T8" s="10">
        <v>9</v>
      </c>
      <c r="U8" s="10">
        <v>11</v>
      </c>
      <c r="V8" s="10">
        <v>10</v>
      </c>
      <c r="W8" s="10">
        <v>10</v>
      </c>
      <c r="X8" s="10">
        <v>10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  <c r="AG8" s="5" t="s">
        <v>27</v>
      </c>
      <c r="AH8" s="5">
        <v>2</v>
      </c>
      <c r="AI8" s="5">
        <v>10</v>
      </c>
      <c r="AJ8" s="5">
        <v>6</v>
      </c>
      <c r="AK8" s="5">
        <v>10</v>
      </c>
      <c r="AL8" s="5">
        <v>2</v>
      </c>
      <c r="AM8" s="5">
        <v>6</v>
      </c>
      <c r="AN8" s="5"/>
      <c r="AO8" s="5" t="str">
        <v>R5</v>
      </c>
      <c r="AP8" s="5">
        <v>0</v>
      </c>
      <c r="AQ8" s="5">
        <v>0</v>
      </c>
      <c r="AR8" s="5">
        <v>6</v>
      </c>
      <c r="AS8" s="5">
        <v>14</v>
      </c>
      <c r="AT8" s="5">
        <v>2</v>
      </c>
      <c r="AU8" s="5">
        <v>10</v>
      </c>
      <c r="AV8" s="5">
        <v>2</v>
      </c>
      <c r="AW8" s="5">
        <v>20</v>
      </c>
      <c r="AX8" s="5">
        <v>8</v>
      </c>
      <c r="AY8" s="5">
        <v>30</v>
      </c>
      <c r="AZ8" s="5">
        <v>4</v>
      </c>
      <c r="BA8" s="5">
        <v>4</v>
      </c>
    </row>
    <row r="9" spans="1:53" ht="15.9" customHeight="1">
      <c r="A9" s="10" t="s">
        <v>22</v>
      </c>
      <c r="B9" s="9" t="s">
        <v>22</v>
      </c>
      <c r="C9" s="59">
        <f t="shared" si="1"/>
        <v>12</v>
      </c>
      <c r="D9" s="59">
        <f t="shared" si="1"/>
        <v>2</v>
      </c>
      <c r="E9" s="59">
        <f t="shared" si="1"/>
        <v>6</v>
      </c>
      <c r="F9" s="59">
        <f t="shared" si="1"/>
        <v>2</v>
      </c>
      <c r="G9" s="59">
        <f t="shared" si="1"/>
        <v>10</v>
      </c>
      <c r="H9" s="59">
        <f t="shared" si="1"/>
        <v>6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96</v>
      </c>
      <c r="O9" s="19" t="s">
        <v>94</v>
      </c>
      <c r="P9" s="19" t="s">
        <v>96</v>
      </c>
      <c r="Q9" s="19" t="s">
        <v>94</v>
      </c>
      <c r="S9" s="10">
        <v>11</v>
      </c>
      <c r="T9" s="10">
        <v>9</v>
      </c>
      <c r="U9" s="10">
        <v>11</v>
      </c>
      <c r="V9" s="10">
        <v>10</v>
      </c>
      <c r="W9" s="10">
        <v>11</v>
      </c>
      <c r="X9" s="10">
        <v>10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  <c r="AG9" s="5" t="s">
        <v>22</v>
      </c>
      <c r="AH9" s="5">
        <v>12</v>
      </c>
      <c r="AI9" s="5">
        <v>2</v>
      </c>
      <c r="AJ9" s="5">
        <v>6</v>
      </c>
      <c r="AK9" s="5">
        <v>2</v>
      </c>
      <c r="AL9" s="5">
        <v>10</v>
      </c>
      <c r="AM9" s="5">
        <v>6</v>
      </c>
      <c r="AN9" s="5"/>
      <c r="AO9" s="5" t="str">
        <v>R6</v>
      </c>
      <c r="AP9" s="5">
        <v>0</v>
      </c>
      <c r="AQ9" s="5">
        <v>4</v>
      </c>
      <c r="AR9" s="5">
        <v>6</v>
      </c>
      <c r="AS9" s="5">
        <v>6</v>
      </c>
      <c r="AT9" s="5">
        <v>6</v>
      </c>
      <c r="AU9" s="5">
        <v>6</v>
      </c>
      <c r="AV9" s="5">
        <v>6</v>
      </c>
      <c r="AW9" s="5">
        <v>2</v>
      </c>
      <c r="AX9" s="5">
        <v>18</v>
      </c>
      <c r="AY9" s="5">
        <v>10</v>
      </c>
      <c r="AZ9" s="5">
        <v>8</v>
      </c>
      <c r="BA9" s="5">
        <v>28</v>
      </c>
    </row>
    <row r="10" spans="1:53" ht="15.9" customHeight="1">
      <c r="A10" s="10" t="s">
        <v>23</v>
      </c>
      <c r="B10" s="9" t="s">
        <v>23</v>
      </c>
      <c r="C10" s="59">
        <f t="shared" si="1"/>
        <v>2</v>
      </c>
      <c r="D10" s="59">
        <f t="shared" si="1"/>
        <v>14</v>
      </c>
      <c r="E10" s="59">
        <f t="shared" si="1"/>
        <v>6</v>
      </c>
      <c r="F10" s="59">
        <f t="shared" si="1"/>
        <v>12</v>
      </c>
      <c r="G10" s="59">
        <f t="shared" si="1"/>
        <v>2</v>
      </c>
      <c r="H10" s="59">
        <f t="shared" si="1"/>
        <v>6</v>
      </c>
      <c r="I10" s="9">
        <v>6</v>
      </c>
      <c r="J10" s="138"/>
      <c r="K10" s="10">
        <v>6</v>
      </c>
      <c r="L10" s="19" t="s">
        <v>94</v>
      </c>
      <c r="M10" s="19" t="s">
        <v>93</v>
      </c>
      <c r="N10" s="19" t="s">
        <v>97</v>
      </c>
      <c r="O10" s="19" t="s">
        <v>24</v>
      </c>
      <c r="P10" s="19" t="s">
        <v>96</v>
      </c>
      <c r="Q10" s="19" t="s">
        <v>22</v>
      </c>
      <c r="S10" s="10">
        <v>10</v>
      </c>
      <c r="T10" s="10">
        <v>8</v>
      </c>
      <c r="U10" s="10">
        <v>2</v>
      </c>
      <c r="V10" s="10">
        <v>1</v>
      </c>
      <c r="W10" s="10">
        <v>11</v>
      </c>
      <c r="X10" s="10">
        <v>5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  <c r="AG10" s="5" t="s">
        <v>23</v>
      </c>
      <c r="AH10" s="5">
        <v>2</v>
      </c>
      <c r="AI10" s="5">
        <v>14</v>
      </c>
      <c r="AJ10" s="5">
        <v>6</v>
      </c>
      <c r="AK10" s="5">
        <v>12</v>
      </c>
      <c r="AL10" s="5">
        <v>2</v>
      </c>
      <c r="AM10" s="5">
        <v>6</v>
      </c>
      <c r="AN10" s="5"/>
      <c r="AO10" s="5"/>
      <c r="AP10" s="5"/>
      <c r="AQ10" s="5"/>
      <c r="AR10" s="5"/>
      <c r="AS10" s="5"/>
    </row>
    <row r="11" spans="1:53" ht="15.9" customHeight="1">
      <c r="A11" s="10" t="s">
        <v>30</v>
      </c>
      <c r="B11" s="10" t="s">
        <v>30</v>
      </c>
      <c r="C11" s="59">
        <f t="shared" si="1"/>
        <v>6</v>
      </c>
      <c r="D11" s="59">
        <f t="shared" si="1"/>
        <v>6</v>
      </c>
      <c r="E11" s="59">
        <f t="shared" si="1"/>
        <v>12</v>
      </c>
      <c r="F11" s="59">
        <f t="shared" si="1"/>
        <v>12</v>
      </c>
      <c r="G11" s="59">
        <f t="shared" si="1"/>
        <v>20</v>
      </c>
      <c r="H11" s="59">
        <f t="shared" si="1"/>
        <v>2</v>
      </c>
      <c r="I11" s="9">
        <v>7</v>
      </c>
      <c r="J11" s="138"/>
      <c r="K11" s="10">
        <v>7</v>
      </c>
      <c r="L11" s="19" t="s">
        <v>94</v>
      </c>
      <c r="M11" s="19" t="s">
        <v>93</v>
      </c>
      <c r="N11" s="19" t="s">
        <v>97</v>
      </c>
      <c r="O11" s="19" t="s">
        <v>23</v>
      </c>
      <c r="P11" s="19" t="s">
        <v>22</v>
      </c>
      <c r="Q11" s="19" t="s">
        <v>22</v>
      </c>
      <c r="S11" s="10">
        <v>10</v>
      </c>
      <c r="T11" s="10">
        <v>8</v>
      </c>
      <c r="U11" s="10">
        <v>2</v>
      </c>
      <c r="V11" s="10">
        <v>6</v>
      </c>
      <c r="W11" s="10">
        <v>5</v>
      </c>
      <c r="X11" s="10">
        <v>5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  <c r="AG11" s="5" t="s">
        <v>95</v>
      </c>
      <c r="AH11" s="5">
        <v>6</v>
      </c>
      <c r="AI11" s="5">
        <v>6</v>
      </c>
      <c r="AJ11" s="5">
        <v>12</v>
      </c>
      <c r="AK11" s="5">
        <v>12</v>
      </c>
      <c r="AL11" s="5">
        <v>20</v>
      </c>
      <c r="AM11" s="5">
        <v>2</v>
      </c>
      <c r="AN11" s="5"/>
      <c r="AO11" s="5"/>
      <c r="AP11" s="5"/>
      <c r="AQ11" s="5"/>
      <c r="AR11" s="5"/>
      <c r="AS11" s="5"/>
    </row>
    <row r="12" spans="1:53" ht="15.9" customHeight="1">
      <c r="A12" s="10" t="s">
        <v>31</v>
      </c>
      <c r="B12" s="10" t="s">
        <v>31</v>
      </c>
      <c r="C12" s="59">
        <f t="shared" si="1"/>
        <v>6</v>
      </c>
      <c r="D12" s="59">
        <f t="shared" si="1"/>
        <v>12</v>
      </c>
      <c r="E12" s="59">
        <f t="shared" si="1"/>
        <v>14</v>
      </c>
      <c r="F12" s="59">
        <f t="shared" si="1"/>
        <v>4</v>
      </c>
      <c r="G12" s="59">
        <f t="shared" si="1"/>
        <v>8</v>
      </c>
      <c r="H12" s="59">
        <f t="shared" si="1"/>
        <v>18</v>
      </c>
      <c r="I12" s="9">
        <v>8</v>
      </c>
      <c r="J12" s="138"/>
      <c r="K12" s="10">
        <v>8</v>
      </c>
      <c r="L12" s="19" t="s">
        <v>96</v>
      </c>
      <c r="M12" s="19" t="s">
        <v>97</v>
      </c>
      <c r="N12" s="19" t="s">
        <v>93</v>
      </c>
      <c r="O12" s="19" t="s">
        <v>23</v>
      </c>
      <c r="P12" s="19" t="s">
        <v>22</v>
      </c>
      <c r="Q12" s="19" t="s">
        <v>96</v>
      </c>
      <c r="S12" s="10">
        <v>11</v>
      </c>
      <c r="T12" s="10">
        <v>2</v>
      </c>
      <c r="U12" s="10">
        <v>8</v>
      </c>
      <c r="V12" s="10">
        <v>6</v>
      </c>
      <c r="W12" s="10">
        <v>5</v>
      </c>
      <c r="X12" s="10">
        <v>11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  <c r="AG12" s="5" t="s">
        <v>93</v>
      </c>
      <c r="AH12" s="5">
        <v>6</v>
      </c>
      <c r="AI12" s="5">
        <v>12</v>
      </c>
      <c r="AJ12" s="5">
        <v>14</v>
      </c>
      <c r="AK12" s="5">
        <v>4</v>
      </c>
      <c r="AL12" s="5">
        <v>8</v>
      </c>
      <c r="AM12" s="5">
        <v>18</v>
      </c>
      <c r="AN12" s="5"/>
      <c r="AO12" s="5"/>
      <c r="AP12" s="54" t="str">
        <f>"'"&amp;AP$3&amp;"':"&amp;" "&amp;AP4&amp;", "</f>
        <v xml:space="preserve">'WW': 0, </v>
      </c>
      <c r="AQ12" s="54" t="str">
        <f>"'"&amp;AQ$3&amp;"':"&amp;" "&amp;AQ4&amp;", "</f>
        <v xml:space="preserve">'C1': 0, </v>
      </c>
      <c r="AR12" s="54" t="str">
        <f t="shared" ref="AR12:AZ12" si="2">"'"&amp;AR$3&amp;"':"&amp;" "&amp;AR4&amp;", "</f>
        <v xml:space="preserve">'C2': 6, </v>
      </c>
      <c r="AS12" s="54" t="str">
        <f t="shared" si="2"/>
        <v xml:space="preserve">'M1': 10, </v>
      </c>
      <c r="AT12" s="54" t="str">
        <f t="shared" si="2"/>
        <v xml:space="preserve">'M2': 2, </v>
      </c>
      <c r="AU12" s="54" t="str">
        <f t="shared" si="2"/>
        <v xml:space="preserve">'M3': 12, </v>
      </c>
      <c r="AV12" s="54" t="str">
        <f t="shared" si="2"/>
        <v xml:space="preserve">'M4': 2, </v>
      </c>
      <c r="AW12" s="54" t="str">
        <f t="shared" si="2"/>
        <v xml:space="preserve">'A': 6, </v>
      </c>
      <c r="AX12" s="54" t="str">
        <f t="shared" si="2"/>
        <v xml:space="preserve">'K': 6, </v>
      </c>
      <c r="AY12" s="54" t="str">
        <f t="shared" si="2"/>
        <v xml:space="preserve">'Q': 6, </v>
      </c>
      <c r="AZ12" s="54" t="str">
        <f t="shared" si="2"/>
        <v xml:space="preserve">'J': 22, </v>
      </c>
      <c r="BA12" s="54" t="str">
        <f>"'"&amp;BA$3&amp;"':"&amp;" "&amp;BA4</f>
        <v>'TE': 28</v>
      </c>
    </row>
    <row r="13" spans="1:53" ht="15.9" customHeight="1">
      <c r="A13" s="10" t="s">
        <v>32</v>
      </c>
      <c r="B13" s="10" t="s">
        <v>32</v>
      </c>
      <c r="C13" s="59">
        <f t="shared" si="1"/>
        <v>6</v>
      </c>
      <c r="D13" s="59">
        <f t="shared" si="1"/>
        <v>24</v>
      </c>
      <c r="E13" s="59">
        <f t="shared" si="1"/>
        <v>2</v>
      </c>
      <c r="F13" s="59">
        <f t="shared" si="1"/>
        <v>4</v>
      </c>
      <c r="G13" s="59">
        <f t="shared" si="1"/>
        <v>30</v>
      </c>
      <c r="H13" s="59">
        <f t="shared" si="1"/>
        <v>10</v>
      </c>
      <c r="I13" s="9">
        <v>9</v>
      </c>
      <c r="J13" s="138"/>
      <c r="K13" s="10">
        <v>9</v>
      </c>
      <c r="L13" s="19" t="s">
        <v>96</v>
      </c>
      <c r="M13" s="19" t="s">
        <v>97</v>
      </c>
      <c r="N13" s="19" t="s">
        <v>93</v>
      </c>
      <c r="O13" s="19" t="s">
        <v>96</v>
      </c>
      <c r="P13" s="19" t="s">
        <v>92</v>
      </c>
      <c r="Q13" s="19" t="s">
        <v>96</v>
      </c>
      <c r="S13" s="10">
        <v>11</v>
      </c>
      <c r="T13" s="10">
        <v>2</v>
      </c>
      <c r="U13" s="10">
        <v>8</v>
      </c>
      <c r="V13" s="10">
        <v>11</v>
      </c>
      <c r="W13" s="10">
        <v>9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  <c r="AG13" s="5" t="s">
        <v>92</v>
      </c>
      <c r="AH13" s="5">
        <v>6</v>
      </c>
      <c r="AI13" s="5">
        <v>24</v>
      </c>
      <c r="AJ13" s="5">
        <v>2</v>
      </c>
      <c r="AK13" s="5">
        <v>4</v>
      </c>
      <c r="AL13" s="5">
        <v>30</v>
      </c>
      <c r="AM13" s="5">
        <v>10</v>
      </c>
      <c r="AN13" s="5"/>
      <c r="AO13" s="5"/>
      <c r="AP13" s="54" t="str">
        <f t="shared" ref="AP13:AZ17" si="3">"'"&amp;AP$3&amp;"':"&amp;" "&amp;AP5&amp;", "</f>
        <v xml:space="preserve">'WW': 0, </v>
      </c>
      <c r="AQ13" s="54" t="str">
        <f t="shared" si="3"/>
        <v xml:space="preserve">'C1': 4, </v>
      </c>
      <c r="AR13" s="54" t="str">
        <f t="shared" si="3"/>
        <v xml:space="preserve">'C2': 6, </v>
      </c>
      <c r="AS13" s="54" t="str">
        <f t="shared" si="3"/>
        <v xml:space="preserve">'M1': 2, </v>
      </c>
      <c r="AT13" s="54" t="str">
        <f t="shared" si="3"/>
        <v xml:space="preserve">'M2': 10, </v>
      </c>
      <c r="AU13" s="54" t="str">
        <f t="shared" si="3"/>
        <v xml:space="preserve">'M3': 2, </v>
      </c>
      <c r="AV13" s="54" t="str">
        <f t="shared" si="3"/>
        <v xml:space="preserve">'M4': 14, </v>
      </c>
      <c r="AW13" s="54" t="str">
        <f t="shared" si="3"/>
        <v xml:space="preserve">'A': 6, </v>
      </c>
      <c r="AX13" s="54" t="str">
        <f t="shared" si="3"/>
        <v xml:space="preserve">'K': 12, </v>
      </c>
      <c r="AY13" s="54" t="str">
        <f t="shared" si="3"/>
        <v xml:space="preserve">'Q': 24, </v>
      </c>
      <c r="AZ13" s="54" t="str">
        <f t="shared" si="3"/>
        <v xml:space="preserve">'J': 6, </v>
      </c>
      <c r="BA13" s="54" t="str">
        <f t="shared" ref="BA13:BA17" si="4">"'"&amp;BA$3&amp;"':"&amp;" "&amp;BA5</f>
        <v>'TE': 14</v>
      </c>
    </row>
    <row r="14" spans="1:53" ht="15.9" customHeight="1">
      <c r="A14" s="10" t="s">
        <v>33</v>
      </c>
      <c r="B14" s="10" t="s">
        <v>33</v>
      </c>
      <c r="C14" s="59">
        <f t="shared" si="1"/>
        <v>22</v>
      </c>
      <c r="D14" s="59">
        <f t="shared" si="1"/>
        <v>6</v>
      </c>
      <c r="E14" s="59">
        <f t="shared" si="1"/>
        <v>14</v>
      </c>
      <c r="F14" s="59">
        <f t="shared" si="1"/>
        <v>22</v>
      </c>
      <c r="G14" s="59">
        <f t="shared" si="1"/>
        <v>4</v>
      </c>
      <c r="H14" s="59">
        <f t="shared" si="1"/>
        <v>8</v>
      </c>
      <c r="I14" s="9">
        <v>10</v>
      </c>
      <c r="J14" s="138"/>
      <c r="K14" s="10">
        <v>10</v>
      </c>
      <c r="L14" s="19" t="s">
        <v>22</v>
      </c>
      <c r="M14" s="19" t="s">
        <v>94</v>
      </c>
      <c r="N14" s="19" t="s">
        <v>27</v>
      </c>
      <c r="O14" s="19" t="s">
        <v>96</v>
      </c>
      <c r="P14" s="19" t="s">
        <v>92</v>
      </c>
      <c r="Q14" s="19" t="s">
        <v>93</v>
      </c>
      <c r="S14" s="10">
        <v>5</v>
      </c>
      <c r="T14" s="10">
        <v>10</v>
      </c>
      <c r="U14" s="10">
        <v>4</v>
      </c>
      <c r="V14" s="10">
        <v>11</v>
      </c>
      <c r="W14" s="10">
        <v>9</v>
      </c>
      <c r="X14" s="10">
        <v>8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0</v>
      </c>
      <c r="AG14" s="5" t="s">
        <v>94</v>
      </c>
      <c r="AH14" s="5">
        <v>22</v>
      </c>
      <c r="AI14" s="5">
        <v>6</v>
      </c>
      <c r="AJ14" s="5">
        <v>14</v>
      </c>
      <c r="AK14" s="5">
        <v>22</v>
      </c>
      <c r="AL14" s="5">
        <v>4</v>
      </c>
      <c r="AM14" s="5">
        <v>8</v>
      </c>
      <c r="AN14" s="5"/>
      <c r="AO14" s="5"/>
      <c r="AP14" s="54" t="str">
        <f t="shared" si="3"/>
        <v xml:space="preserve">'WW': 0, </v>
      </c>
      <c r="AQ14" s="54" t="str">
        <f t="shared" si="3"/>
        <v xml:space="preserve">'C1': 0, </v>
      </c>
      <c r="AR14" s="54" t="str">
        <f t="shared" si="3"/>
        <v xml:space="preserve">'C2': 6, </v>
      </c>
      <c r="AS14" s="54" t="str">
        <f t="shared" si="3"/>
        <v xml:space="preserve">'M1': 6, </v>
      </c>
      <c r="AT14" s="54" t="str">
        <f t="shared" si="3"/>
        <v xml:space="preserve">'M2': 6, </v>
      </c>
      <c r="AU14" s="54" t="str">
        <f t="shared" si="3"/>
        <v xml:space="preserve">'M3': 6, </v>
      </c>
      <c r="AV14" s="54" t="str">
        <f t="shared" si="3"/>
        <v xml:space="preserve">'M4': 6, </v>
      </c>
      <c r="AW14" s="54" t="str">
        <f t="shared" si="3"/>
        <v xml:space="preserve">'A': 12, </v>
      </c>
      <c r="AX14" s="54" t="str">
        <f t="shared" si="3"/>
        <v xml:space="preserve">'K': 14, </v>
      </c>
      <c r="AY14" s="54" t="str">
        <f t="shared" si="3"/>
        <v xml:space="preserve">'Q': 2, </v>
      </c>
      <c r="AZ14" s="54" t="str">
        <f t="shared" si="3"/>
        <v xml:space="preserve">'J': 14, </v>
      </c>
      <c r="BA14" s="54" t="str">
        <f t="shared" si="4"/>
        <v>'TE': 28</v>
      </c>
    </row>
    <row r="15" spans="1:53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1"/>
        <v>14</v>
      </c>
      <c r="E15" s="59">
        <f t="shared" si="1"/>
        <v>28</v>
      </c>
      <c r="F15" s="59">
        <f t="shared" si="1"/>
        <v>22</v>
      </c>
      <c r="G15" s="59">
        <f t="shared" si="1"/>
        <v>4</v>
      </c>
      <c r="H15" s="59">
        <f t="shared" si="1"/>
        <v>28</v>
      </c>
      <c r="I15" s="9">
        <v>11</v>
      </c>
      <c r="J15" s="138"/>
      <c r="K15" s="10">
        <v>11</v>
      </c>
      <c r="L15" s="19" t="s">
        <v>22</v>
      </c>
      <c r="M15" s="19" t="s">
        <v>94</v>
      </c>
      <c r="N15" s="19" t="s">
        <v>27</v>
      </c>
      <c r="O15" s="19" t="s">
        <v>27</v>
      </c>
      <c r="P15" s="19" t="s">
        <v>26</v>
      </c>
      <c r="Q15" s="19" t="s">
        <v>93</v>
      </c>
      <c r="S15" s="10">
        <v>5</v>
      </c>
      <c r="T15" s="10">
        <v>10</v>
      </c>
      <c r="U15" s="10">
        <v>4</v>
      </c>
      <c r="V15" s="10">
        <v>4</v>
      </c>
      <c r="W15" s="10">
        <v>3</v>
      </c>
      <c r="X15" s="10">
        <v>8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0</v>
      </c>
      <c r="AG15" s="5" t="s">
        <v>96</v>
      </c>
      <c r="AH15" s="5">
        <v>28</v>
      </c>
      <c r="AI15" s="5">
        <v>14</v>
      </c>
      <c r="AJ15" s="5">
        <v>28</v>
      </c>
      <c r="AK15" s="5">
        <v>22</v>
      </c>
      <c r="AL15" s="5">
        <v>4</v>
      </c>
      <c r="AM15" s="5">
        <v>28</v>
      </c>
      <c r="AN15" s="5"/>
      <c r="AO15" s="5"/>
      <c r="AP15" s="54" t="str">
        <f t="shared" si="3"/>
        <v xml:space="preserve">'WW': 0, </v>
      </c>
      <c r="AQ15" s="54" t="str">
        <f t="shared" si="3"/>
        <v xml:space="preserve">'C1': 4, </v>
      </c>
      <c r="AR15" s="54" t="str">
        <f t="shared" si="3"/>
        <v xml:space="preserve">'C2': 6, </v>
      </c>
      <c r="AS15" s="54" t="str">
        <f t="shared" si="3"/>
        <v xml:space="preserve">'M1': 2, </v>
      </c>
      <c r="AT15" s="54" t="str">
        <f t="shared" si="3"/>
        <v xml:space="preserve">'M2': 10, </v>
      </c>
      <c r="AU15" s="54" t="str">
        <f t="shared" si="3"/>
        <v xml:space="preserve">'M3': 2, </v>
      </c>
      <c r="AV15" s="54" t="str">
        <f t="shared" si="3"/>
        <v xml:space="preserve">'M4': 12, </v>
      </c>
      <c r="AW15" s="54" t="str">
        <f t="shared" si="3"/>
        <v xml:space="preserve">'A': 12, </v>
      </c>
      <c r="AX15" s="54" t="str">
        <f t="shared" si="3"/>
        <v xml:space="preserve">'K': 4, </v>
      </c>
      <c r="AY15" s="54" t="str">
        <f t="shared" si="3"/>
        <v xml:space="preserve">'Q': 4, </v>
      </c>
      <c r="AZ15" s="54" t="str">
        <f t="shared" si="3"/>
        <v xml:space="preserve">'J': 22, </v>
      </c>
      <c r="BA15" s="54" t="str">
        <f t="shared" si="4"/>
        <v>'TE': 22</v>
      </c>
    </row>
    <row r="16" spans="1:53" ht="15.9" customHeight="1">
      <c r="B16" s="15"/>
      <c r="C16" s="14">
        <f t="shared" ref="C16:H16" si="5">SUM(C4:C15)</f>
        <v>100</v>
      </c>
      <c r="D16" s="14">
        <f t="shared" si="5"/>
        <v>100</v>
      </c>
      <c r="E16" s="14">
        <f t="shared" si="5"/>
        <v>100</v>
      </c>
      <c r="F16" s="14">
        <f t="shared" si="5"/>
        <v>100</v>
      </c>
      <c r="G16" s="14">
        <f t="shared" si="5"/>
        <v>100</v>
      </c>
      <c r="H16" s="14">
        <f t="shared" si="5"/>
        <v>100</v>
      </c>
      <c r="I16" s="14"/>
      <c r="J16" s="138"/>
      <c r="K16" s="10">
        <v>12</v>
      </c>
      <c r="L16" s="19" t="s">
        <v>94</v>
      </c>
      <c r="M16" s="19" t="s">
        <v>96</v>
      </c>
      <c r="N16" s="19" t="s">
        <v>96</v>
      </c>
      <c r="O16" s="19" t="s">
        <v>27</v>
      </c>
      <c r="P16" s="19" t="s">
        <v>26</v>
      </c>
      <c r="Q16" s="19" t="s">
        <v>96</v>
      </c>
      <c r="S16" s="10">
        <v>10</v>
      </c>
      <c r="T16" s="10">
        <v>11</v>
      </c>
      <c r="U16" s="10">
        <v>11</v>
      </c>
      <c r="V16" s="10">
        <v>4</v>
      </c>
      <c r="W16" s="10">
        <v>3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>
        <v>1</v>
      </c>
      <c r="AE16" s="43" cm="1">
        <f t="array" aca="1" ref="AE16" ca="1">_xlfn.LET(_xlpm.seq, OFFSET(Q16,,,5), _xlpm.cnt, SUM((_xlpm.seq="C2")+(_xlpm.seq="WW")), IF(_xlpm.cnt&gt;0,0,1) )</f>
        <v>0</v>
      </c>
      <c r="AH16" s="5">
        <f>SUM(AH4:AH15)</f>
        <v>100</v>
      </c>
      <c r="AI16" s="5">
        <f t="shared" ref="AI16:AM16" si="6">SUM(AI4:AI15)</f>
        <v>100</v>
      </c>
      <c r="AJ16" s="5">
        <f t="shared" si="6"/>
        <v>100</v>
      </c>
      <c r="AK16" s="5">
        <f t="shared" si="6"/>
        <v>100</v>
      </c>
      <c r="AL16" s="5">
        <f t="shared" si="6"/>
        <v>100</v>
      </c>
      <c r="AM16" s="5">
        <f t="shared" si="6"/>
        <v>100</v>
      </c>
      <c r="AN16" s="5"/>
      <c r="AO16" s="5"/>
      <c r="AP16" s="54" t="str">
        <f t="shared" si="3"/>
        <v xml:space="preserve">'WW': 0, </v>
      </c>
      <c r="AQ16" s="54" t="str">
        <f t="shared" si="3"/>
        <v xml:space="preserve">'C1': 0, </v>
      </c>
      <c r="AR16" s="54" t="str">
        <f t="shared" si="3"/>
        <v xml:space="preserve">'C2': 6, </v>
      </c>
      <c r="AS16" s="54" t="str">
        <f t="shared" si="3"/>
        <v xml:space="preserve">'M1': 14, </v>
      </c>
      <c r="AT16" s="54" t="str">
        <f t="shared" si="3"/>
        <v xml:space="preserve">'M2': 2, </v>
      </c>
      <c r="AU16" s="54" t="str">
        <f t="shared" si="3"/>
        <v xml:space="preserve">'M3': 10, </v>
      </c>
      <c r="AV16" s="54" t="str">
        <f t="shared" si="3"/>
        <v xml:space="preserve">'M4': 2, </v>
      </c>
      <c r="AW16" s="54" t="str">
        <f t="shared" si="3"/>
        <v xml:space="preserve">'A': 20, </v>
      </c>
      <c r="AX16" s="54" t="str">
        <f t="shared" si="3"/>
        <v xml:space="preserve">'K': 8, </v>
      </c>
      <c r="AY16" s="54" t="str">
        <f t="shared" si="3"/>
        <v xml:space="preserve">'Q': 30, </v>
      </c>
      <c r="AZ16" s="54" t="str">
        <f t="shared" si="3"/>
        <v xml:space="preserve">'J': 4, </v>
      </c>
      <c r="BA16" s="54" t="str">
        <f t="shared" si="4"/>
        <v>'TE': 4</v>
      </c>
    </row>
    <row r="17" spans="1:53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94</v>
      </c>
      <c r="M17" s="19" t="s">
        <v>96</v>
      </c>
      <c r="N17" s="19" t="s">
        <v>96</v>
      </c>
      <c r="O17" s="19" t="s">
        <v>96</v>
      </c>
      <c r="P17" s="19" t="s">
        <v>92</v>
      </c>
      <c r="Q17" s="19" t="s">
        <v>96</v>
      </c>
      <c r="S17" s="10">
        <v>10</v>
      </c>
      <c r="T17" s="10">
        <v>11</v>
      </c>
      <c r="U17" s="10">
        <v>11</v>
      </c>
      <c r="V17" s="10">
        <v>11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>
        <v>1</v>
      </c>
      <c r="AE17" s="43" cm="1">
        <f t="array" aca="1" ref="AE17" ca="1">_xlfn.LET(_xlpm.seq, OFFSET(Q17,,,5), _xlpm.cnt, SUM((_xlpm.seq="C2")+(_xlpm.seq="WW")), IF(_xlpm.cnt&gt;0,0,1) )</f>
        <v>0</v>
      </c>
      <c r="AN17" s="5"/>
      <c r="AO17" s="5"/>
      <c r="AP17" s="54" t="str">
        <f t="shared" si="3"/>
        <v xml:space="preserve">'WW': 0, </v>
      </c>
      <c r="AQ17" s="54" t="str">
        <f t="shared" si="3"/>
        <v xml:space="preserve">'C1': 4, </v>
      </c>
      <c r="AR17" s="54" t="str">
        <f t="shared" si="3"/>
        <v xml:space="preserve">'C2': 6, </v>
      </c>
      <c r="AS17" s="54" t="str">
        <f t="shared" si="3"/>
        <v xml:space="preserve">'M1': 6, </v>
      </c>
      <c r="AT17" s="54" t="str">
        <f t="shared" si="3"/>
        <v xml:space="preserve">'M2': 6, </v>
      </c>
      <c r="AU17" s="54" t="str">
        <f t="shared" si="3"/>
        <v xml:space="preserve">'M3': 6, </v>
      </c>
      <c r="AV17" s="54" t="str">
        <f t="shared" si="3"/>
        <v xml:space="preserve">'M4': 6, </v>
      </c>
      <c r="AW17" s="54" t="str">
        <f t="shared" si="3"/>
        <v xml:space="preserve">'A': 2, </v>
      </c>
      <c r="AX17" s="54" t="str">
        <f t="shared" si="3"/>
        <v xml:space="preserve">'K': 18, </v>
      </c>
      <c r="AY17" s="54" t="str">
        <f t="shared" si="3"/>
        <v xml:space="preserve">'Q': 10, </v>
      </c>
      <c r="AZ17" s="54" t="str">
        <f t="shared" si="3"/>
        <v xml:space="preserve">'J': 8, </v>
      </c>
      <c r="BA17" s="54" t="str">
        <f t="shared" si="4"/>
        <v>'TE': 28</v>
      </c>
    </row>
    <row r="18" spans="1:53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97</v>
      </c>
      <c r="M18" s="19" t="s">
        <v>22</v>
      </c>
      <c r="N18" s="19" t="s">
        <v>22</v>
      </c>
      <c r="O18" s="19" t="s">
        <v>96</v>
      </c>
      <c r="P18" s="19" t="s">
        <v>92</v>
      </c>
      <c r="Q18" s="19" t="s">
        <v>97</v>
      </c>
      <c r="S18" s="10">
        <v>2</v>
      </c>
      <c r="T18" s="10">
        <v>5</v>
      </c>
      <c r="U18" s="10">
        <v>5</v>
      </c>
      <c r="V18" s="10">
        <v>11</v>
      </c>
      <c r="W18" s="10">
        <v>9</v>
      </c>
      <c r="X18" s="10">
        <v>2</v>
      </c>
      <c r="Z18" s="43"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>
        <v>1</v>
      </c>
      <c r="AE18" s="43" cm="1">
        <f t="array" aca="1" ref="AE18" ca="1">_xlfn.LET(_xlpm.seq, OFFSET(Q18,,,5), _xlpm.cnt, SUM((_xlpm.seq="C2")+(_xlpm.seq="WW")), IF(_xlpm.cnt&gt;0,0,1) )</f>
        <v>0</v>
      </c>
      <c r="AH18" s="5" cm="1">
        <f t="array" ref="AH18:AM29">C4:H15</f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/>
      <c r="AO18" s="5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ht="15.9" customHeight="1">
      <c r="A19" s="38" t="s">
        <v>20</v>
      </c>
      <c r="B19" s="36" t="s">
        <v>21</v>
      </c>
      <c r="C19" s="41">
        <f t="shared" ref="C19:H19" si="7">C4/C$16</f>
        <v>0</v>
      </c>
      <c r="D19" s="41">
        <f t="shared" si="7"/>
        <v>0</v>
      </c>
      <c r="E19" s="41">
        <f t="shared" si="7"/>
        <v>0</v>
      </c>
      <c r="F19" s="41">
        <f t="shared" si="7"/>
        <v>0</v>
      </c>
      <c r="G19" s="41">
        <f t="shared" si="7"/>
        <v>0</v>
      </c>
      <c r="H19" s="41">
        <f t="shared" si="7"/>
        <v>0</v>
      </c>
      <c r="I19" s="14"/>
      <c r="J19" s="138"/>
      <c r="K19" s="10">
        <v>15</v>
      </c>
      <c r="L19" s="19" t="s">
        <v>93</v>
      </c>
      <c r="M19" s="19" t="s">
        <v>22</v>
      </c>
      <c r="N19" s="19" t="s">
        <v>22</v>
      </c>
      <c r="O19" s="19" t="s">
        <v>24</v>
      </c>
      <c r="P19" s="19" t="s">
        <v>38</v>
      </c>
      <c r="Q19" s="19" t="s">
        <v>97</v>
      </c>
      <c r="S19" s="10">
        <v>8</v>
      </c>
      <c r="T19" s="10">
        <v>5</v>
      </c>
      <c r="U19" s="10">
        <v>5</v>
      </c>
      <c r="V19" s="10">
        <v>1</v>
      </c>
      <c r="W19" s="10">
        <v>2</v>
      </c>
      <c r="X19" s="10">
        <v>2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>
        <v>1</v>
      </c>
      <c r="AE19" s="43" cm="1">
        <f t="array" aca="1" ref="AE19" ca="1">_xlfn.LET(_xlpm.seq, OFFSET(Q19,,,5), _xlpm.cnt, SUM((_xlpm.seq="C2")+(_xlpm.seq="WW")), IF(_xlpm.cnt&gt;0,0,1) )</f>
        <v>0</v>
      </c>
      <c r="AH19" s="5">
        <v>0</v>
      </c>
      <c r="AI19" s="5">
        <v>4</v>
      </c>
      <c r="AJ19" s="5">
        <v>0</v>
      </c>
      <c r="AK19" s="5">
        <v>4</v>
      </c>
      <c r="AL19" s="5">
        <v>0</v>
      </c>
      <c r="AM19" s="5">
        <v>4</v>
      </c>
      <c r="AN19" s="5"/>
      <c r="AO19" s="5"/>
      <c r="AP19" s="5"/>
      <c r="AQ19" s="5"/>
      <c r="AR19" s="5"/>
      <c r="AS19" s="5"/>
    </row>
    <row r="20" spans="1:53" ht="15.9" customHeight="1">
      <c r="A20" s="51" t="s">
        <v>24</v>
      </c>
      <c r="B20" s="52" t="s">
        <v>25</v>
      </c>
      <c r="C20" s="53">
        <f t="shared" ref="C20:H30" si="8">C5/C$16</f>
        <v>0</v>
      </c>
      <c r="D20" s="53">
        <f t="shared" si="8"/>
        <v>0.04</v>
      </c>
      <c r="E20" s="53">
        <f t="shared" si="8"/>
        <v>0</v>
      </c>
      <c r="F20" s="53">
        <f t="shared" si="8"/>
        <v>0.04</v>
      </c>
      <c r="G20" s="53">
        <f t="shared" si="8"/>
        <v>0</v>
      </c>
      <c r="H20" s="53">
        <f t="shared" si="8"/>
        <v>0.04</v>
      </c>
      <c r="I20" s="21"/>
      <c r="J20" s="138"/>
      <c r="K20" s="10">
        <v>16</v>
      </c>
      <c r="L20" s="19" t="s">
        <v>93</v>
      </c>
      <c r="M20" s="19" t="s">
        <v>50</v>
      </c>
      <c r="N20" s="19" t="s">
        <v>96</v>
      </c>
      <c r="O20" s="19" t="s">
        <v>96</v>
      </c>
      <c r="P20" s="19" t="s">
        <v>95</v>
      </c>
      <c r="Q20" s="19" t="s">
        <v>93</v>
      </c>
      <c r="S20" s="10">
        <v>8</v>
      </c>
      <c r="T20" s="10">
        <v>9</v>
      </c>
      <c r="U20" s="10">
        <v>11</v>
      </c>
      <c r="V20" s="10">
        <v>11</v>
      </c>
      <c r="W20" s="10">
        <v>7</v>
      </c>
      <c r="X20" s="10">
        <v>8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  <c r="AH20" s="5">
        <v>6</v>
      </c>
      <c r="AI20" s="5">
        <v>6</v>
      </c>
      <c r="AJ20" s="5">
        <v>6</v>
      </c>
      <c r="AK20" s="5">
        <v>6</v>
      </c>
      <c r="AL20" s="5">
        <v>6</v>
      </c>
      <c r="AM20" s="5">
        <v>6</v>
      </c>
      <c r="AN20" s="5"/>
      <c r="AO20" s="5"/>
      <c r="AP20" s="5"/>
      <c r="AQ20" s="5"/>
      <c r="AR20" s="5"/>
      <c r="AS20" s="5"/>
    </row>
    <row r="21" spans="1:53" ht="15.9" customHeight="1">
      <c r="A21" s="48" t="s">
        <v>38</v>
      </c>
      <c r="B21" s="49" t="s">
        <v>39</v>
      </c>
      <c r="C21" s="50">
        <f>C6/C$16</f>
        <v>0.06</v>
      </c>
      <c r="D21" s="50">
        <f t="shared" si="8"/>
        <v>0.06</v>
      </c>
      <c r="E21" s="50">
        <f t="shared" si="8"/>
        <v>0.06</v>
      </c>
      <c r="F21" s="50">
        <f t="shared" si="8"/>
        <v>0.06</v>
      </c>
      <c r="G21" s="50">
        <f t="shared" si="8"/>
        <v>0.06</v>
      </c>
      <c r="H21" s="50">
        <f t="shared" si="8"/>
        <v>0.06</v>
      </c>
      <c r="I21" s="21"/>
      <c r="J21" s="138"/>
      <c r="K21" s="10">
        <v>17</v>
      </c>
      <c r="L21" s="19" t="s">
        <v>26</v>
      </c>
      <c r="M21" s="19" t="s">
        <v>50</v>
      </c>
      <c r="N21" s="19" t="s">
        <v>96</v>
      </c>
      <c r="O21" s="19" t="s">
        <v>96</v>
      </c>
      <c r="P21" s="19" t="s">
        <v>95</v>
      </c>
      <c r="Q21" s="19" t="s">
        <v>93</v>
      </c>
      <c r="S21" s="10">
        <v>3</v>
      </c>
      <c r="T21" s="10">
        <v>9</v>
      </c>
      <c r="U21" s="10">
        <v>11</v>
      </c>
      <c r="V21" s="10">
        <v>11</v>
      </c>
      <c r="W21" s="10">
        <v>7</v>
      </c>
      <c r="X21" s="10">
        <v>8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  <c r="AH21" s="5">
        <v>10</v>
      </c>
      <c r="AI21" s="5">
        <v>2</v>
      </c>
      <c r="AJ21" s="5">
        <v>6</v>
      </c>
      <c r="AK21" s="5">
        <v>2</v>
      </c>
      <c r="AL21" s="5">
        <v>14</v>
      </c>
      <c r="AM21" s="5">
        <v>6</v>
      </c>
      <c r="AN21" s="5"/>
      <c r="AO21" s="5"/>
      <c r="AP21" s="54" t="str">
        <f>"{"&amp;_xlfn.CONCAT(AP12:BA12)&amp;"},"</f>
        <v>{'WW': 0, 'C1': 0, 'C2': 6, 'M1': 10, 'M2': 2, 'M3': 12, 'M4': 2, 'A': 6, 'K': 6, 'Q': 6, 'J': 22, 'TE': 28},</v>
      </c>
      <c r="AQ21" s="5"/>
      <c r="AR21" s="5"/>
      <c r="AS21" s="5"/>
    </row>
    <row r="22" spans="1:53" ht="15.9" customHeight="1">
      <c r="A22" s="10" t="s">
        <v>26</v>
      </c>
      <c r="B22" s="9" t="s">
        <v>26</v>
      </c>
      <c r="C22" s="42">
        <f t="shared" si="8"/>
        <v>0.1</v>
      </c>
      <c r="D22" s="42">
        <f t="shared" si="8"/>
        <v>0.02</v>
      </c>
      <c r="E22" s="42">
        <f t="shared" si="8"/>
        <v>0.06</v>
      </c>
      <c r="F22" s="42">
        <f t="shared" si="8"/>
        <v>0.02</v>
      </c>
      <c r="G22" s="42">
        <f t="shared" si="8"/>
        <v>0.14000000000000001</v>
      </c>
      <c r="H22" s="42">
        <f t="shared" si="8"/>
        <v>0.06</v>
      </c>
      <c r="I22" s="12"/>
      <c r="J22" s="138"/>
      <c r="K22" s="10">
        <v>18</v>
      </c>
      <c r="L22" s="19" t="s">
        <v>26</v>
      </c>
      <c r="M22" s="19" t="s">
        <v>95</v>
      </c>
      <c r="N22" s="19" t="s">
        <v>94</v>
      </c>
      <c r="O22" s="19" t="s">
        <v>94</v>
      </c>
      <c r="P22" s="19" t="s">
        <v>92</v>
      </c>
      <c r="Q22" s="19" t="s">
        <v>26</v>
      </c>
      <c r="S22" s="10">
        <v>3</v>
      </c>
      <c r="T22" s="10">
        <v>7</v>
      </c>
      <c r="U22" s="10">
        <v>10</v>
      </c>
      <c r="V22" s="10">
        <v>10</v>
      </c>
      <c r="W22" s="10">
        <v>9</v>
      </c>
      <c r="X22" s="10">
        <v>3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0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  <c r="AH22" s="5">
        <v>2</v>
      </c>
      <c r="AI22" s="5">
        <v>10</v>
      </c>
      <c r="AJ22" s="5">
        <v>6</v>
      </c>
      <c r="AK22" s="5">
        <v>10</v>
      </c>
      <c r="AL22" s="5">
        <v>2</v>
      </c>
      <c r="AM22" s="5">
        <v>6</v>
      </c>
      <c r="AN22" s="5"/>
      <c r="AO22" s="5"/>
      <c r="AP22" s="54" t="str">
        <f t="shared" ref="AP22:AP26" si="9">"{"&amp;_xlfn.CONCAT(AP13:BA13)&amp;"},"</f>
        <v>{'WW': 0, 'C1': 4, 'C2': 6, 'M1': 2, 'M2': 10, 'M3': 2, 'M4': 14, 'A': 6, 'K': 12, 'Q': 24, 'J': 6, 'TE': 14},</v>
      </c>
      <c r="AQ22" s="5"/>
      <c r="AR22" s="5"/>
      <c r="AS22" s="5"/>
    </row>
    <row r="23" spans="1:53" ht="15.9" customHeight="1">
      <c r="A23" s="10" t="s">
        <v>27</v>
      </c>
      <c r="B23" s="9" t="s">
        <v>27</v>
      </c>
      <c r="C23" s="42">
        <f t="shared" si="8"/>
        <v>0.02</v>
      </c>
      <c r="D23" s="42">
        <f t="shared" si="8"/>
        <v>0.1</v>
      </c>
      <c r="E23" s="42">
        <f t="shared" si="8"/>
        <v>0.06</v>
      </c>
      <c r="F23" s="42">
        <f t="shared" si="8"/>
        <v>0.1</v>
      </c>
      <c r="G23" s="42">
        <f t="shared" si="8"/>
        <v>0.02</v>
      </c>
      <c r="H23" s="42">
        <f t="shared" si="8"/>
        <v>0.06</v>
      </c>
      <c r="I23" s="12"/>
      <c r="J23" s="138"/>
      <c r="K23" s="10">
        <v>19</v>
      </c>
      <c r="L23" s="19" t="s">
        <v>94</v>
      </c>
      <c r="M23" s="19" t="s">
        <v>95</v>
      </c>
      <c r="N23" s="19" t="s">
        <v>94</v>
      </c>
      <c r="O23" s="19" t="s">
        <v>94</v>
      </c>
      <c r="P23" s="19" t="s">
        <v>92</v>
      </c>
      <c r="Q23" s="19" t="s">
        <v>26</v>
      </c>
      <c r="S23" s="10">
        <v>10</v>
      </c>
      <c r="T23" s="10">
        <v>7</v>
      </c>
      <c r="U23" s="10">
        <v>10</v>
      </c>
      <c r="V23" s="10">
        <v>10</v>
      </c>
      <c r="W23" s="10">
        <v>9</v>
      </c>
      <c r="X23" s="10">
        <v>3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0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  <c r="AH23" s="5">
        <v>12</v>
      </c>
      <c r="AI23" s="5">
        <v>2</v>
      </c>
      <c r="AJ23" s="5">
        <v>6</v>
      </c>
      <c r="AK23" s="5">
        <v>2</v>
      </c>
      <c r="AL23" s="5">
        <v>10</v>
      </c>
      <c r="AM23" s="5">
        <v>6</v>
      </c>
      <c r="AN23" s="5"/>
      <c r="AO23" s="5"/>
      <c r="AP23" s="54" t="str">
        <f t="shared" si="9"/>
        <v>{'WW': 0, 'C1': 0, 'C2': 6, 'M1': 6, 'M2': 6, 'M3': 6, 'M4': 6, 'A': 12, 'K': 14, 'Q': 2, 'J': 14, 'TE': 28},</v>
      </c>
      <c r="AQ23" s="5"/>
      <c r="AR23" s="5"/>
      <c r="AS23" s="5"/>
    </row>
    <row r="24" spans="1:53" ht="15.9" customHeight="1">
      <c r="A24" s="10" t="s">
        <v>22</v>
      </c>
      <c r="B24" s="9" t="s">
        <v>22</v>
      </c>
      <c r="C24" s="42">
        <f t="shared" si="8"/>
        <v>0.12</v>
      </c>
      <c r="D24" s="42">
        <f t="shared" si="8"/>
        <v>0.02</v>
      </c>
      <c r="E24" s="42">
        <f t="shared" si="8"/>
        <v>0.06</v>
      </c>
      <c r="F24" s="42">
        <f t="shared" si="8"/>
        <v>0.02</v>
      </c>
      <c r="G24" s="42">
        <f t="shared" si="8"/>
        <v>0.1</v>
      </c>
      <c r="H24" s="42">
        <f t="shared" si="8"/>
        <v>0.06</v>
      </c>
      <c r="I24" s="12"/>
      <c r="J24" s="138"/>
      <c r="K24" s="10">
        <v>20</v>
      </c>
      <c r="L24" s="19" t="s">
        <v>94</v>
      </c>
      <c r="M24" s="19" t="s">
        <v>27</v>
      </c>
      <c r="N24" s="19" t="s">
        <v>96</v>
      </c>
      <c r="O24" s="19" t="s">
        <v>96</v>
      </c>
      <c r="P24" s="19" t="s">
        <v>46</v>
      </c>
      <c r="Q24" s="19" t="s">
        <v>48</v>
      </c>
      <c r="S24" s="10">
        <v>10</v>
      </c>
      <c r="T24" s="10">
        <v>4</v>
      </c>
      <c r="U24" s="10">
        <v>11</v>
      </c>
      <c r="V24" s="10">
        <v>11</v>
      </c>
      <c r="W24" s="10">
        <v>5</v>
      </c>
      <c r="X24" s="10">
        <v>1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0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  <c r="AH24" s="5">
        <v>2</v>
      </c>
      <c r="AI24" s="5">
        <v>14</v>
      </c>
      <c r="AJ24" s="5">
        <v>6</v>
      </c>
      <c r="AK24" s="5">
        <v>12</v>
      </c>
      <c r="AL24" s="5">
        <v>2</v>
      </c>
      <c r="AM24" s="5">
        <v>6</v>
      </c>
      <c r="AN24" s="5"/>
      <c r="AO24" s="5"/>
      <c r="AP24" s="54" t="str">
        <f t="shared" si="9"/>
        <v>{'WW': 0, 'C1': 4, 'C2': 6, 'M1': 2, 'M2': 10, 'M3': 2, 'M4': 12, 'A': 12, 'K': 4, 'Q': 4, 'J': 22, 'TE': 22},</v>
      </c>
      <c r="AQ24" s="5"/>
      <c r="AR24" s="5"/>
      <c r="AS24" s="5"/>
    </row>
    <row r="25" spans="1:53" ht="16.5" customHeight="1">
      <c r="A25" s="10" t="s">
        <v>23</v>
      </c>
      <c r="B25" s="9" t="s">
        <v>23</v>
      </c>
      <c r="C25" s="42">
        <f t="shared" si="8"/>
        <v>0.02</v>
      </c>
      <c r="D25" s="42">
        <f t="shared" si="8"/>
        <v>0.14000000000000001</v>
      </c>
      <c r="E25" s="42">
        <f t="shared" si="8"/>
        <v>0.06</v>
      </c>
      <c r="F25" s="42">
        <f t="shared" si="8"/>
        <v>0.12</v>
      </c>
      <c r="G25" s="42">
        <f t="shared" si="8"/>
        <v>0.02</v>
      </c>
      <c r="H25" s="42">
        <f t="shared" si="8"/>
        <v>0.06</v>
      </c>
      <c r="I25" s="12"/>
      <c r="J25" s="138"/>
      <c r="K25" s="10">
        <v>21</v>
      </c>
      <c r="L25" s="19" t="s">
        <v>22</v>
      </c>
      <c r="M25" s="19" t="s">
        <v>27</v>
      </c>
      <c r="N25" s="19" t="s">
        <v>96</v>
      </c>
      <c r="O25" s="19" t="s">
        <v>96</v>
      </c>
      <c r="P25" s="19" t="s">
        <v>46</v>
      </c>
      <c r="Q25" s="19" t="s">
        <v>96</v>
      </c>
      <c r="S25" s="10">
        <v>5</v>
      </c>
      <c r="T25" s="10">
        <v>4</v>
      </c>
      <c r="U25" s="10">
        <v>11</v>
      </c>
      <c r="V25" s="10">
        <v>11</v>
      </c>
      <c r="W25" s="10">
        <v>5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0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0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  <c r="AH25" s="5">
        <v>6</v>
      </c>
      <c r="AI25" s="5">
        <v>6</v>
      </c>
      <c r="AJ25" s="5">
        <v>12</v>
      </c>
      <c r="AK25" s="5">
        <v>12</v>
      </c>
      <c r="AL25" s="5">
        <v>20</v>
      </c>
      <c r="AM25" s="5">
        <v>2</v>
      </c>
      <c r="AN25" s="5"/>
      <c r="AO25" s="5"/>
      <c r="AP25" s="54" t="str">
        <f t="shared" si="9"/>
        <v>{'WW': 0, 'C1': 0, 'C2': 6, 'M1': 14, 'M2': 2, 'M3': 10, 'M4': 2, 'A': 20, 'K': 8, 'Q': 30, 'J': 4, 'TE': 4},</v>
      </c>
      <c r="AQ25" s="5"/>
      <c r="AR25" s="5"/>
      <c r="AS25" s="5"/>
    </row>
    <row r="26" spans="1:53" ht="16.5" customHeight="1">
      <c r="A26" s="10" t="s">
        <v>30</v>
      </c>
      <c r="B26" s="10" t="s">
        <v>30</v>
      </c>
      <c r="C26" s="42">
        <f t="shared" si="8"/>
        <v>0.06</v>
      </c>
      <c r="D26" s="42">
        <f t="shared" si="8"/>
        <v>0.06</v>
      </c>
      <c r="E26" s="42">
        <f t="shared" si="8"/>
        <v>0.12</v>
      </c>
      <c r="F26" s="42">
        <f t="shared" si="8"/>
        <v>0.12</v>
      </c>
      <c r="G26" s="42">
        <f t="shared" si="8"/>
        <v>0.2</v>
      </c>
      <c r="H26" s="42">
        <f t="shared" si="8"/>
        <v>0.02</v>
      </c>
      <c r="I26" s="12"/>
      <c r="J26" s="138"/>
      <c r="K26" s="10">
        <v>22</v>
      </c>
      <c r="L26" s="19" t="s">
        <v>22</v>
      </c>
      <c r="M26" s="19" t="s">
        <v>24</v>
      </c>
      <c r="N26" s="19" t="s">
        <v>26</v>
      </c>
      <c r="O26" s="19" t="s">
        <v>38</v>
      </c>
      <c r="P26" s="19" t="s">
        <v>94</v>
      </c>
      <c r="Q26" s="19" t="s">
        <v>96</v>
      </c>
      <c r="S26" s="10">
        <v>5</v>
      </c>
      <c r="T26" s="10">
        <v>1</v>
      </c>
      <c r="U26" s="10">
        <v>3</v>
      </c>
      <c r="V26" s="10">
        <v>2</v>
      </c>
      <c r="W26" s="10">
        <v>10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0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  <c r="AH26" s="5">
        <v>6</v>
      </c>
      <c r="AI26" s="5">
        <v>12</v>
      </c>
      <c r="AJ26" s="5">
        <v>14</v>
      </c>
      <c r="AK26" s="5">
        <v>4</v>
      </c>
      <c r="AL26" s="5">
        <v>8</v>
      </c>
      <c r="AM26" s="5">
        <v>18</v>
      </c>
      <c r="AN26" s="5"/>
      <c r="AO26" s="5"/>
      <c r="AP26" s="54" t="str">
        <f t="shared" si="9"/>
        <v>{'WW': 0, 'C1': 4, 'C2': 6, 'M1': 6, 'M2': 6, 'M3': 6, 'M4': 6, 'A': 2, 'K': 18, 'Q': 10, 'J': 8, 'TE': 28},</v>
      </c>
      <c r="AQ26" s="5"/>
      <c r="AR26" s="5"/>
      <c r="AS26" s="5"/>
    </row>
    <row r="27" spans="1:53" ht="16.5" customHeight="1">
      <c r="A27" s="10" t="s">
        <v>31</v>
      </c>
      <c r="B27" s="10" t="s">
        <v>31</v>
      </c>
      <c r="C27" s="42">
        <f t="shared" si="8"/>
        <v>0.06</v>
      </c>
      <c r="D27" s="42">
        <f t="shared" si="8"/>
        <v>0.12</v>
      </c>
      <c r="E27" s="42">
        <f t="shared" si="8"/>
        <v>0.14000000000000001</v>
      </c>
      <c r="F27" s="42">
        <f t="shared" si="8"/>
        <v>0.04</v>
      </c>
      <c r="G27" s="42">
        <f t="shared" si="8"/>
        <v>0.08</v>
      </c>
      <c r="H27" s="42">
        <f t="shared" si="8"/>
        <v>0.18</v>
      </c>
      <c r="I27" s="12"/>
      <c r="J27" s="138"/>
      <c r="K27" s="10">
        <v>23</v>
      </c>
      <c r="L27" s="19" t="s">
        <v>94</v>
      </c>
      <c r="M27" s="19" t="s">
        <v>96</v>
      </c>
      <c r="N27" s="19" t="s">
        <v>26</v>
      </c>
      <c r="O27" s="19" t="s">
        <v>94</v>
      </c>
      <c r="P27" s="19" t="s">
        <v>94</v>
      </c>
      <c r="Q27" s="19" t="s">
        <v>92</v>
      </c>
      <c r="S27" s="10">
        <v>10</v>
      </c>
      <c r="T27" s="10">
        <v>11</v>
      </c>
      <c r="U27" s="10">
        <v>3</v>
      </c>
      <c r="V27" s="10">
        <v>10</v>
      </c>
      <c r="W27" s="10">
        <v>10</v>
      </c>
      <c r="X27" s="10">
        <v>9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0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  <c r="AH27" s="5">
        <v>6</v>
      </c>
      <c r="AI27" s="5">
        <v>24</v>
      </c>
      <c r="AJ27" s="5">
        <v>2</v>
      </c>
      <c r="AK27" s="5">
        <v>4</v>
      </c>
      <c r="AL27" s="5">
        <v>30</v>
      </c>
      <c r="AM27" s="5">
        <v>10</v>
      </c>
      <c r="AN27" s="5"/>
      <c r="AO27" s="5"/>
      <c r="AP27" s="5"/>
      <c r="AQ27" s="5"/>
      <c r="AR27" s="5"/>
      <c r="AS27" s="5"/>
    </row>
    <row r="28" spans="1:53" ht="16.5" customHeight="1">
      <c r="A28" s="10" t="s">
        <v>32</v>
      </c>
      <c r="B28" s="10" t="s">
        <v>32</v>
      </c>
      <c r="C28" s="42">
        <f t="shared" si="8"/>
        <v>0.06</v>
      </c>
      <c r="D28" s="42">
        <f t="shared" si="8"/>
        <v>0.24</v>
      </c>
      <c r="E28" s="42">
        <f t="shared" si="8"/>
        <v>0.02</v>
      </c>
      <c r="F28" s="42">
        <f t="shared" si="8"/>
        <v>0.04</v>
      </c>
      <c r="G28" s="42">
        <f t="shared" si="8"/>
        <v>0.3</v>
      </c>
      <c r="H28" s="42">
        <f t="shared" si="8"/>
        <v>0.1</v>
      </c>
      <c r="I28" s="12"/>
      <c r="J28" s="138"/>
      <c r="K28" s="10">
        <v>24</v>
      </c>
      <c r="L28" s="19" t="s">
        <v>94</v>
      </c>
      <c r="M28" s="19" t="s">
        <v>96</v>
      </c>
      <c r="N28" s="19" t="s">
        <v>96</v>
      </c>
      <c r="O28" s="19" t="s">
        <v>94</v>
      </c>
      <c r="P28" s="19" t="s">
        <v>92</v>
      </c>
      <c r="Q28" s="19" t="s">
        <v>92</v>
      </c>
      <c r="S28" s="10">
        <v>10</v>
      </c>
      <c r="T28" s="10">
        <v>11</v>
      </c>
      <c r="U28" s="10">
        <v>11</v>
      </c>
      <c r="V28" s="10">
        <v>10</v>
      </c>
      <c r="W28" s="10">
        <v>9</v>
      </c>
      <c r="X28" s="10">
        <v>9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0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  <c r="AH28" s="5">
        <v>22</v>
      </c>
      <c r="AI28" s="5">
        <v>6</v>
      </c>
      <c r="AJ28" s="5">
        <v>14</v>
      </c>
      <c r="AK28" s="5">
        <v>22</v>
      </c>
      <c r="AL28" s="5">
        <v>4</v>
      </c>
      <c r="AM28" s="5">
        <v>8</v>
      </c>
      <c r="AN28" s="5"/>
      <c r="AO28" s="5"/>
      <c r="AP28" s="5"/>
      <c r="AQ28" s="5"/>
      <c r="AR28" s="5"/>
      <c r="AS28" s="5"/>
    </row>
    <row r="29" spans="1:53" ht="16.5" customHeight="1">
      <c r="A29" s="10" t="s">
        <v>33</v>
      </c>
      <c r="B29" s="10" t="s">
        <v>33</v>
      </c>
      <c r="C29" s="42">
        <f t="shared" si="8"/>
        <v>0.22</v>
      </c>
      <c r="D29" s="42">
        <f t="shared" si="8"/>
        <v>0.06</v>
      </c>
      <c r="E29" s="42">
        <f t="shared" si="8"/>
        <v>0.14000000000000001</v>
      </c>
      <c r="F29" s="42">
        <f t="shared" si="8"/>
        <v>0.22</v>
      </c>
      <c r="G29" s="42">
        <f t="shared" si="8"/>
        <v>0.04</v>
      </c>
      <c r="H29" s="42">
        <f t="shared" si="8"/>
        <v>0.08</v>
      </c>
      <c r="I29" s="12"/>
      <c r="J29" s="138"/>
      <c r="K29" s="10">
        <v>25</v>
      </c>
      <c r="L29" s="19" t="s">
        <v>96</v>
      </c>
      <c r="M29" s="19" t="s">
        <v>97</v>
      </c>
      <c r="N29" s="19" t="s">
        <v>96</v>
      </c>
      <c r="O29" s="19" t="s">
        <v>96</v>
      </c>
      <c r="P29" s="19" t="s">
        <v>92</v>
      </c>
      <c r="Q29" s="19" t="s">
        <v>23</v>
      </c>
      <c r="S29" s="10">
        <v>11</v>
      </c>
      <c r="T29" s="10">
        <v>2</v>
      </c>
      <c r="U29" s="10">
        <v>11</v>
      </c>
      <c r="V29" s="10">
        <v>11</v>
      </c>
      <c r="W29" s="10">
        <v>9</v>
      </c>
      <c r="X29" s="10">
        <v>6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0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  <c r="AH29" s="5">
        <v>28</v>
      </c>
      <c r="AI29" s="5">
        <v>14</v>
      </c>
      <c r="AJ29" s="5">
        <v>28</v>
      </c>
      <c r="AK29" s="5">
        <v>22</v>
      </c>
      <c r="AL29" s="5">
        <v>4</v>
      </c>
      <c r="AM29" s="5">
        <v>28</v>
      </c>
      <c r="AN29" s="5"/>
      <c r="AO29" s="5"/>
      <c r="AP29" s="5"/>
      <c r="AQ29" s="5"/>
      <c r="AR29" s="5"/>
      <c r="AS29" s="5"/>
    </row>
    <row r="30" spans="1:53" ht="16.5" customHeight="1">
      <c r="A30" s="10" t="s">
        <v>34</v>
      </c>
      <c r="B30" s="10" t="s">
        <v>34</v>
      </c>
      <c r="C30" s="42">
        <f t="shared" si="8"/>
        <v>0.28000000000000003</v>
      </c>
      <c r="D30" s="42">
        <f t="shared" si="8"/>
        <v>0.14000000000000001</v>
      </c>
      <c r="E30" s="42">
        <f t="shared" si="8"/>
        <v>0.28000000000000003</v>
      </c>
      <c r="F30" s="42">
        <f t="shared" si="8"/>
        <v>0.22</v>
      </c>
      <c r="G30" s="42">
        <f t="shared" si="8"/>
        <v>0.04</v>
      </c>
      <c r="H30" s="42">
        <f t="shared" si="8"/>
        <v>0.28000000000000003</v>
      </c>
      <c r="I30" s="12"/>
      <c r="J30" s="138"/>
      <c r="K30" s="10">
        <v>26</v>
      </c>
      <c r="L30" s="19" t="s">
        <v>96</v>
      </c>
      <c r="M30" s="19" t="s">
        <v>97</v>
      </c>
      <c r="N30" s="19" t="s">
        <v>93</v>
      </c>
      <c r="O30" s="19" t="s">
        <v>96</v>
      </c>
      <c r="P30" s="19" t="s">
        <v>26</v>
      </c>
      <c r="Q30" s="19" t="s">
        <v>23</v>
      </c>
      <c r="S30" s="10">
        <v>11</v>
      </c>
      <c r="T30" s="10">
        <v>2</v>
      </c>
      <c r="U30" s="10">
        <v>8</v>
      </c>
      <c r="V30" s="10">
        <v>11</v>
      </c>
      <c r="W30" s="10">
        <v>3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0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  <c r="AN30" s="5"/>
      <c r="AO30" s="5"/>
      <c r="AP30" s="5"/>
      <c r="AQ30" s="5"/>
      <c r="AR30" s="5"/>
      <c r="AS30" s="5"/>
    </row>
    <row r="31" spans="1:53" ht="16.5" customHeight="1">
      <c r="I31" s="14"/>
      <c r="J31" s="138"/>
      <c r="K31" s="10">
        <v>27</v>
      </c>
      <c r="L31" s="19" t="s">
        <v>94</v>
      </c>
      <c r="M31" s="19" t="s">
        <v>50</v>
      </c>
      <c r="N31" s="19" t="s">
        <v>93</v>
      </c>
      <c r="O31" s="19" t="s">
        <v>95</v>
      </c>
      <c r="P31" s="19" t="s">
        <v>26</v>
      </c>
      <c r="Q31" s="19" t="s">
        <v>93</v>
      </c>
      <c r="S31" s="10">
        <v>10</v>
      </c>
      <c r="T31" s="10">
        <v>9</v>
      </c>
      <c r="U31" s="10">
        <v>8</v>
      </c>
      <c r="V31" s="10">
        <v>7</v>
      </c>
      <c r="W31" s="10">
        <v>3</v>
      </c>
      <c r="X31" s="10">
        <v>8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  <c r="AN31" s="5"/>
      <c r="AO31" s="5"/>
      <c r="AP31" s="5"/>
      <c r="AQ31" s="5"/>
      <c r="AR31" s="5"/>
      <c r="AS31" s="5"/>
    </row>
    <row r="32" spans="1:53" ht="16.5" customHeight="1">
      <c r="K32" s="10">
        <v>28</v>
      </c>
      <c r="L32" s="19" t="s">
        <v>94</v>
      </c>
      <c r="M32" s="19" t="s">
        <v>50</v>
      </c>
      <c r="N32" s="19" t="s">
        <v>94</v>
      </c>
      <c r="O32" s="19" t="s">
        <v>95</v>
      </c>
      <c r="P32" s="19" t="s">
        <v>92</v>
      </c>
      <c r="Q32" s="19" t="s">
        <v>93</v>
      </c>
      <c r="S32" s="10">
        <v>10</v>
      </c>
      <c r="T32" s="10">
        <v>9</v>
      </c>
      <c r="U32" s="10">
        <v>10</v>
      </c>
      <c r="V32" s="10">
        <v>7</v>
      </c>
      <c r="W32" s="10">
        <v>9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  <c r="AN32" s="5"/>
      <c r="AO32" s="5"/>
      <c r="AP32" s="5"/>
      <c r="AQ32" s="5"/>
      <c r="AR32" s="5"/>
      <c r="AS32" s="5"/>
    </row>
    <row r="33" spans="11:45" ht="16.5" customHeight="1">
      <c r="K33" s="10">
        <v>29</v>
      </c>
      <c r="L33" s="19" t="s">
        <v>95</v>
      </c>
      <c r="M33" s="19" t="s">
        <v>27</v>
      </c>
      <c r="N33" s="19" t="s">
        <v>94</v>
      </c>
      <c r="O33" s="19" t="s">
        <v>27</v>
      </c>
      <c r="P33" s="19" t="s">
        <v>92</v>
      </c>
      <c r="Q33" s="19" t="s">
        <v>92</v>
      </c>
      <c r="S33" s="10">
        <v>7</v>
      </c>
      <c r="T33" s="10">
        <v>4</v>
      </c>
      <c r="U33" s="10">
        <v>10</v>
      </c>
      <c r="V33" s="10">
        <v>4</v>
      </c>
      <c r="W33" s="10">
        <v>9</v>
      </c>
      <c r="X33" s="10">
        <v>9</v>
      </c>
      <c r="Z33" s="43" cm="1">
        <f t="array" aca="1" ref="Z33" ca="1">_xlfn.LET(_xlpm.seq, OFFSET(L33,,,5), _xlpm.cnt, SUM((_xlpm.seq="C2")+(_xlpm.seq="WW")), IF(_xlpm.cnt&gt;0,0,1) )</f>
        <v>0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  <c r="AN33" s="5"/>
      <c r="AO33" s="5"/>
      <c r="AP33" s="5"/>
      <c r="AQ33" s="5"/>
      <c r="AR33" s="5"/>
      <c r="AS33" s="5"/>
    </row>
    <row r="34" spans="11:45" ht="16.5" customHeight="1">
      <c r="K34" s="10">
        <v>30</v>
      </c>
      <c r="L34" s="19" t="s">
        <v>95</v>
      </c>
      <c r="M34" s="19" t="s">
        <v>27</v>
      </c>
      <c r="N34" s="19" t="s">
        <v>23</v>
      </c>
      <c r="O34" s="19" t="s">
        <v>27</v>
      </c>
      <c r="P34" s="19" t="s">
        <v>95</v>
      </c>
      <c r="Q34" s="19" t="s">
        <v>92</v>
      </c>
      <c r="S34" s="10">
        <v>7</v>
      </c>
      <c r="T34" s="10">
        <v>4</v>
      </c>
      <c r="U34" s="10">
        <v>6</v>
      </c>
      <c r="V34" s="10">
        <v>4</v>
      </c>
      <c r="W34" s="10">
        <v>7</v>
      </c>
      <c r="X34" s="10">
        <v>9</v>
      </c>
      <c r="Z34" s="43" cm="1">
        <f t="array" aca="1" ref="Z34" ca="1">_xlfn.LET(_xlpm.seq, OFFSET(L34,,,5), _xlpm.cnt, SUM((_xlpm.seq="C2")+(_xlpm.seq="WW")), IF(_xlpm.cnt&gt;0,0,1) )</f>
        <v>0</v>
      </c>
      <c r="AA34" s="43" cm="1">
        <f t="array" aca="1" ref="AA34" ca="1">_xlfn.LET(_xlpm.seq, OFFSET(M34,,,5), _xlpm.cnt, SUM((_xlpm.seq="C2")+(_xlpm.seq="WW")), IF(_xlpm.cnt&gt;0,0,1) )</f>
        <v>1</v>
      </c>
      <c r="AB34" s="43"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  <c r="AN34" s="5"/>
      <c r="AO34" s="5"/>
      <c r="AP34" s="5"/>
      <c r="AQ34" s="5"/>
      <c r="AR34" s="5"/>
      <c r="AS34" s="5"/>
    </row>
    <row r="35" spans="11:45" ht="16.5" customHeight="1">
      <c r="K35" s="10">
        <v>31</v>
      </c>
      <c r="L35" s="19" t="s">
        <v>94</v>
      </c>
      <c r="M35" s="19" t="s">
        <v>23</v>
      </c>
      <c r="N35" s="19" t="s">
        <v>23</v>
      </c>
      <c r="O35" s="19" t="s">
        <v>23</v>
      </c>
      <c r="P35" s="19" t="s">
        <v>95</v>
      </c>
      <c r="Q35" s="19" t="s">
        <v>93</v>
      </c>
      <c r="S35" s="10">
        <v>10</v>
      </c>
      <c r="T35" s="10">
        <v>6</v>
      </c>
      <c r="U35" s="10">
        <v>6</v>
      </c>
      <c r="V35" s="10">
        <v>6</v>
      </c>
      <c r="W35" s="10">
        <v>7</v>
      </c>
      <c r="X35" s="10">
        <v>8</v>
      </c>
      <c r="Z35" s="43" cm="1">
        <f t="array" aca="1" ref="Z35" ca="1">_xlfn.LET(_xlpm.seq, OFFSET(L35,,,5), _xlpm.cnt, SUM((_xlpm.seq="C2")+(_xlpm.seq="WW")), IF(_xlpm.cnt&gt;0,0,1) )</f>
        <v>0</v>
      </c>
      <c r="AA35" s="43" cm="1">
        <f t="array" aca="1" ref="AA35" ca="1">_xlfn.LET(_xlpm.seq, OFFSET(M35,,,5), _xlpm.cnt, SUM((_xlpm.seq="C2")+(_xlpm.seq="WW")), IF(_xlpm.cnt&gt;0,0,1) )</f>
        <v>1</v>
      </c>
      <c r="AB35" s="43"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  <c r="AN35" s="5"/>
      <c r="AO35" s="5"/>
      <c r="AP35" s="5"/>
      <c r="AQ35" s="5"/>
      <c r="AR35" s="5"/>
      <c r="AS35" s="5"/>
    </row>
    <row r="36" spans="11:45" ht="16.5" customHeight="1">
      <c r="K36" s="10">
        <v>32</v>
      </c>
      <c r="L36" s="19" t="s">
        <v>94</v>
      </c>
      <c r="M36" s="19" t="s">
        <v>23</v>
      </c>
      <c r="N36" s="19" t="s">
        <v>96</v>
      </c>
      <c r="O36" s="19" t="s">
        <v>23</v>
      </c>
      <c r="P36" s="19" t="s">
        <v>46</v>
      </c>
      <c r="Q36" s="19" t="s">
        <v>93</v>
      </c>
      <c r="S36" s="10">
        <v>10</v>
      </c>
      <c r="T36" s="10">
        <v>6</v>
      </c>
      <c r="U36" s="10">
        <v>11</v>
      </c>
      <c r="V36" s="10">
        <v>6</v>
      </c>
      <c r="W36" s="10">
        <v>5</v>
      </c>
      <c r="X36" s="10">
        <v>8</v>
      </c>
      <c r="Z36" s="43" cm="1">
        <f t="array" aca="1" ref="Z36" ca="1">_xlfn.LET(_xlpm.seq, OFFSET(L36,,,5), _xlpm.cnt, SUM((_xlpm.seq="C2")+(_xlpm.seq="WW")), IF(_xlpm.cnt&gt;0,0,1) )</f>
        <v>0</v>
      </c>
      <c r="AA36" s="43" cm="1">
        <f t="array" aca="1" ref="AA36" ca="1">_xlfn.LET(_xlpm.seq, OFFSET(M36,,,5), _xlpm.cnt, SUM((_xlpm.seq="C2")+(_xlpm.seq="WW")), IF(_xlpm.cnt&gt;0,0,1) )</f>
        <v>1</v>
      </c>
      <c r="AB36" s="43"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0</v>
      </c>
      <c r="AE36" s="43" cm="1">
        <f t="array" aca="1" ref="AE36" ca="1">_xlfn.LET(_xlpm.seq, OFFSET(Q36,,,5), _xlpm.cnt, SUM((_xlpm.seq="C2")+(_xlpm.seq="WW")), IF(_xlpm.cnt&gt;0,0,1) )</f>
        <v>1</v>
      </c>
      <c r="AN36" s="5"/>
      <c r="AO36" s="5"/>
      <c r="AP36" s="5"/>
      <c r="AQ36" s="5"/>
      <c r="AR36" s="5"/>
      <c r="AS36" s="5"/>
    </row>
    <row r="37" spans="11:45" ht="16.5" customHeight="1">
      <c r="K37" s="10">
        <v>33</v>
      </c>
      <c r="L37" s="19" t="s">
        <v>38</v>
      </c>
      <c r="M37" s="19" t="s">
        <v>96</v>
      </c>
      <c r="N37" s="19" t="s">
        <v>96</v>
      </c>
      <c r="O37" s="19" t="s">
        <v>24</v>
      </c>
      <c r="P37" s="19" t="s">
        <v>46</v>
      </c>
      <c r="Q37" s="19" t="s">
        <v>96</v>
      </c>
      <c r="S37" s="10">
        <v>2</v>
      </c>
      <c r="T37" s="10">
        <v>11</v>
      </c>
      <c r="U37" s="10">
        <v>11</v>
      </c>
      <c r="V37" s="10">
        <v>1</v>
      </c>
      <c r="W37" s="10">
        <v>5</v>
      </c>
      <c r="X37" s="10">
        <v>11</v>
      </c>
      <c r="Z37" s="43" cm="1">
        <f t="array" aca="1" ref="Z37" ca="1">_xlfn.LET(_xlpm.seq, OFFSET(L37,,,5), _xlpm.cnt, SUM((_xlpm.seq="C2")+(_xlpm.seq="WW")), IF(_xlpm.cnt&gt;0,0,1) )</f>
        <v>0</v>
      </c>
      <c r="AA37" s="43" cm="1">
        <f t="array" aca="1" ref="AA37" ca="1">_xlfn.LET(_xlpm.seq, OFFSET(M37,,,5), _xlpm.cnt, SUM((_xlpm.seq="C2")+(_xlpm.seq="WW")), IF(_xlpm.cnt&gt;0,0,1) )</f>
        <v>1</v>
      </c>
      <c r="AB37" s="43"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0</v>
      </c>
      <c r="AE37" s="43" cm="1">
        <f t="array" aca="1" ref="AE37" ca="1">_xlfn.LET(_xlpm.seq, OFFSET(Q37,,,5), _xlpm.cnt, SUM((_xlpm.seq="C2")+(_xlpm.seq="WW")), IF(_xlpm.cnt&gt;0,0,1) )</f>
        <v>1</v>
      </c>
      <c r="AN37" s="5"/>
      <c r="AO37" s="5"/>
      <c r="AP37" s="5"/>
      <c r="AQ37" s="5"/>
      <c r="AR37" s="5"/>
      <c r="AS37" s="5"/>
    </row>
    <row r="38" spans="11:45" ht="16.5" customHeight="1">
      <c r="K38" s="10">
        <v>34</v>
      </c>
      <c r="L38" s="19" t="s">
        <v>96</v>
      </c>
      <c r="M38" s="19" t="s">
        <v>96</v>
      </c>
      <c r="N38" s="19" t="s">
        <v>38</v>
      </c>
      <c r="O38" s="19" t="s">
        <v>95</v>
      </c>
      <c r="P38" s="19" t="s">
        <v>92</v>
      </c>
      <c r="Q38" s="19" t="s">
        <v>96</v>
      </c>
      <c r="S38" s="10">
        <v>11</v>
      </c>
      <c r="T38" s="10">
        <v>11</v>
      </c>
      <c r="U38" s="10">
        <v>2</v>
      </c>
      <c r="V38" s="10">
        <v>7</v>
      </c>
      <c r="W38" s="10">
        <v>9</v>
      </c>
      <c r="X38" s="10">
        <v>11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0</v>
      </c>
      <c r="AE38" s="43" cm="1">
        <f t="array" aca="1" ref="AE38" ca="1">_xlfn.LET(_xlpm.seq, OFFSET(Q38,,,5), _xlpm.cnt, SUM((_xlpm.seq="C2")+(_xlpm.seq="WW")), IF(_xlpm.cnt&gt;0,0,1) )</f>
        <v>1</v>
      </c>
      <c r="AN38" s="5"/>
      <c r="AO38" s="5"/>
      <c r="AP38" s="5"/>
      <c r="AQ38" s="5"/>
      <c r="AR38" s="5"/>
      <c r="AS38" s="5"/>
    </row>
    <row r="39" spans="11:45" ht="16.5" customHeight="1">
      <c r="K39" s="10">
        <v>35</v>
      </c>
      <c r="L39" s="19" t="s">
        <v>96</v>
      </c>
      <c r="M39" s="19" t="s">
        <v>93</v>
      </c>
      <c r="N39" s="19" t="s">
        <v>94</v>
      </c>
      <c r="O39" s="19" t="s">
        <v>95</v>
      </c>
      <c r="P39" s="19" t="s">
        <v>92</v>
      </c>
      <c r="Q39" s="19" t="s">
        <v>93</v>
      </c>
      <c r="S39" s="10">
        <v>11</v>
      </c>
      <c r="T39" s="10">
        <v>8</v>
      </c>
      <c r="U39" s="10">
        <v>10</v>
      </c>
      <c r="V39" s="10">
        <v>7</v>
      </c>
      <c r="W39" s="10">
        <v>9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>
        <v>1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  <c r="AN39" s="5"/>
      <c r="AO39" s="5"/>
      <c r="AP39" s="5"/>
      <c r="AQ39" s="5"/>
      <c r="AR39" s="5"/>
      <c r="AS39" s="5"/>
    </row>
    <row r="40" spans="11:45" ht="16.5" customHeight="1">
      <c r="K40" s="10">
        <v>36</v>
      </c>
      <c r="L40" s="19" t="s">
        <v>94</v>
      </c>
      <c r="M40" s="19" t="s">
        <v>93</v>
      </c>
      <c r="N40" s="19" t="s">
        <v>94</v>
      </c>
      <c r="O40" s="19" t="s">
        <v>96</v>
      </c>
      <c r="P40" s="19" t="s">
        <v>97</v>
      </c>
      <c r="Q40" s="19" t="s">
        <v>93</v>
      </c>
      <c r="S40" s="10">
        <v>10</v>
      </c>
      <c r="T40" s="10">
        <v>8</v>
      </c>
      <c r="U40" s="10">
        <v>10</v>
      </c>
      <c r="V40" s="10">
        <v>11</v>
      </c>
      <c r="W40" s="10">
        <v>2</v>
      </c>
      <c r="X40" s="10">
        <v>8</v>
      </c>
      <c r="Z40" s="43" cm="1">
        <f t="array" aca="1" ref="Z40" ca="1">_xlfn.LET(_xlpm.seq, OFFSET(L40,,,5), _xlpm.cnt, SUM((_xlpm.seq="C2")+(_xlpm.seq="WW")), IF(_xlpm.cnt&gt;0,0,1) )</f>
        <v>1</v>
      </c>
      <c r="AA40" s="43">
        <v>1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  <c r="AN40" s="5"/>
      <c r="AO40" s="5"/>
      <c r="AP40" s="5"/>
      <c r="AQ40" s="5"/>
      <c r="AR40" s="5"/>
      <c r="AS40" s="5"/>
    </row>
    <row r="41" spans="11:45" ht="16.5" customHeight="1">
      <c r="K41" s="10">
        <v>37</v>
      </c>
      <c r="L41" s="19" t="s">
        <v>94</v>
      </c>
      <c r="M41" s="19" t="s">
        <v>27</v>
      </c>
      <c r="N41" s="19" t="s">
        <v>93</v>
      </c>
      <c r="O41" s="19" t="s">
        <v>96</v>
      </c>
      <c r="P41" s="19" t="s">
        <v>97</v>
      </c>
      <c r="Q41" s="19" t="s">
        <v>96</v>
      </c>
      <c r="S41" s="10">
        <v>10</v>
      </c>
      <c r="T41" s="10">
        <v>4</v>
      </c>
      <c r="U41" s="10">
        <v>8</v>
      </c>
      <c r="V41" s="10">
        <v>11</v>
      </c>
      <c r="W41" s="10">
        <v>2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  <c r="AN41" s="5"/>
      <c r="AO41" s="5"/>
      <c r="AP41" s="5"/>
      <c r="AQ41" s="5"/>
      <c r="AR41" s="5"/>
      <c r="AS41" s="5"/>
    </row>
    <row r="42" spans="11:45" ht="16.5" customHeight="1">
      <c r="K42" s="10">
        <v>38</v>
      </c>
      <c r="L42" s="19" t="s">
        <v>96</v>
      </c>
      <c r="M42" s="19" t="s">
        <v>27</v>
      </c>
      <c r="N42" s="19" t="s">
        <v>93</v>
      </c>
      <c r="O42" s="19" t="s">
        <v>94</v>
      </c>
      <c r="P42" s="19" t="s">
        <v>93</v>
      </c>
      <c r="Q42" s="19" t="s">
        <v>96</v>
      </c>
      <c r="S42" s="10">
        <v>11</v>
      </c>
      <c r="T42" s="10">
        <v>4</v>
      </c>
      <c r="U42" s="10">
        <v>8</v>
      </c>
      <c r="V42" s="10">
        <v>10</v>
      </c>
      <c r="W42" s="10">
        <v>8</v>
      </c>
      <c r="X42" s="10">
        <v>11</v>
      </c>
      <c r="Z42" s="43" cm="1">
        <f t="array" aca="1" ref="Z42" ca="1">_xlfn.LET(_xlpm.seq, OFFSET(L42,,,5), _xlpm.cnt, SUM((_xlpm.seq="C2")+(_xlpm.seq="WW")), IF(_xlpm.cnt&gt;0,0,1) )</f>
        <v>1</v>
      </c>
      <c r="AA42" s="43"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  <c r="AN42" s="5"/>
      <c r="AO42" s="5"/>
      <c r="AP42" s="5"/>
      <c r="AQ42" s="5"/>
      <c r="AR42" s="5"/>
      <c r="AS42" s="5"/>
    </row>
    <row r="43" spans="11:45" ht="16.5" customHeight="1">
      <c r="K43" s="10">
        <v>39</v>
      </c>
      <c r="L43" s="19" t="s">
        <v>96</v>
      </c>
      <c r="M43" s="19" t="s">
        <v>38</v>
      </c>
      <c r="N43" s="19" t="s">
        <v>96</v>
      </c>
      <c r="O43" s="19" t="s">
        <v>94</v>
      </c>
      <c r="P43" s="19" t="s">
        <v>93</v>
      </c>
      <c r="Q43" s="19" t="s">
        <v>24</v>
      </c>
      <c r="S43" s="10">
        <v>11</v>
      </c>
      <c r="T43" s="10">
        <v>2</v>
      </c>
      <c r="U43" s="10">
        <v>11</v>
      </c>
      <c r="V43" s="10">
        <v>10</v>
      </c>
      <c r="W43" s="10">
        <v>8</v>
      </c>
      <c r="X43" s="10">
        <v>1</v>
      </c>
      <c r="Z43" s="43" cm="1">
        <f t="array" aca="1" ref="Z43" ca="1">_xlfn.LET(_xlpm.seq, OFFSET(L43,,,5), _xlpm.cnt, SUM((_xlpm.seq="C2")+(_xlpm.seq="WW")), IF(_xlpm.cnt&gt;0,0,1) )</f>
        <v>1</v>
      </c>
      <c r="AA43" s="43"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  <c r="AN43" s="5"/>
      <c r="AO43" s="5"/>
      <c r="AP43" s="5"/>
      <c r="AQ43" s="5"/>
      <c r="AR43" s="5"/>
      <c r="AS43" s="5"/>
    </row>
    <row r="44" spans="11:45" ht="16.5" customHeight="1">
      <c r="K44" s="10">
        <v>40</v>
      </c>
      <c r="L44" s="19" t="s">
        <v>26</v>
      </c>
      <c r="M44" s="19" t="s">
        <v>92</v>
      </c>
      <c r="N44" s="19" t="s">
        <v>96</v>
      </c>
      <c r="O44" s="19" t="s">
        <v>26</v>
      </c>
      <c r="P44" s="19" t="s">
        <v>26</v>
      </c>
      <c r="Q44" s="19" t="s">
        <v>96</v>
      </c>
      <c r="S44" s="10">
        <v>3</v>
      </c>
      <c r="T44" s="10">
        <v>9</v>
      </c>
      <c r="U44" s="10">
        <v>11</v>
      </c>
      <c r="V44" s="10">
        <v>3</v>
      </c>
      <c r="W44" s="10">
        <v>3</v>
      </c>
      <c r="X44" s="10">
        <v>11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  <c r="AN44" s="5"/>
      <c r="AO44" s="5"/>
      <c r="AP44" s="5"/>
      <c r="AQ44" s="5"/>
      <c r="AR44" s="5"/>
      <c r="AS44" s="5"/>
    </row>
    <row r="45" spans="11:45" ht="16.5" customHeight="1">
      <c r="K45" s="10">
        <v>41</v>
      </c>
      <c r="L45" s="19" t="s">
        <v>26</v>
      </c>
      <c r="M45" s="19" t="s">
        <v>92</v>
      </c>
      <c r="N45" s="19" t="s">
        <v>22</v>
      </c>
      <c r="O45" s="19" t="s">
        <v>26</v>
      </c>
      <c r="P45" s="19" t="s">
        <v>26</v>
      </c>
      <c r="Q45" s="19" t="s">
        <v>96</v>
      </c>
      <c r="S45" s="10">
        <v>3</v>
      </c>
      <c r="T45" s="10">
        <v>9</v>
      </c>
      <c r="U45" s="10">
        <v>5</v>
      </c>
      <c r="V45" s="10">
        <v>3</v>
      </c>
      <c r="W45" s="10">
        <v>3</v>
      </c>
      <c r="X45" s="10">
        <v>11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  <c r="AN45" s="5"/>
      <c r="AO45" s="5"/>
      <c r="AP45" s="5"/>
      <c r="AQ45" s="5"/>
      <c r="AR45" s="5"/>
      <c r="AS45" s="5"/>
    </row>
    <row r="46" spans="11:45" ht="16.5" customHeight="1">
      <c r="K46" s="10">
        <v>42</v>
      </c>
      <c r="L46" s="19" t="s">
        <v>96</v>
      </c>
      <c r="M46" s="19" t="s">
        <v>94</v>
      </c>
      <c r="N46" s="19" t="s">
        <v>22</v>
      </c>
      <c r="O46" s="19" t="s">
        <v>27</v>
      </c>
      <c r="P46" s="19" t="s">
        <v>92</v>
      </c>
      <c r="Q46" s="19" t="s">
        <v>92</v>
      </c>
      <c r="S46" s="10">
        <v>11</v>
      </c>
      <c r="T46" s="10">
        <v>10</v>
      </c>
      <c r="U46" s="10">
        <v>5</v>
      </c>
      <c r="V46" s="10">
        <v>4</v>
      </c>
      <c r="W46" s="10">
        <v>9</v>
      </c>
      <c r="X46" s="10">
        <v>9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0</v>
      </c>
      <c r="AN46" s="5"/>
      <c r="AO46" s="5"/>
      <c r="AP46" s="5"/>
      <c r="AQ46" s="5"/>
      <c r="AR46" s="5"/>
      <c r="AS46" s="5"/>
    </row>
    <row r="47" spans="11:45" ht="16.5" customHeight="1">
      <c r="K47" s="10">
        <v>43</v>
      </c>
      <c r="L47" s="19" t="s">
        <v>96</v>
      </c>
      <c r="M47" s="19" t="s">
        <v>94</v>
      </c>
      <c r="N47" s="19" t="s">
        <v>44</v>
      </c>
      <c r="O47" s="19" t="s">
        <v>27</v>
      </c>
      <c r="P47" s="19" t="s">
        <v>92</v>
      </c>
      <c r="Q47" s="19" t="s">
        <v>92</v>
      </c>
      <c r="S47" s="10">
        <v>11</v>
      </c>
      <c r="T47" s="10">
        <v>10</v>
      </c>
      <c r="U47" s="10">
        <v>3</v>
      </c>
      <c r="V47" s="10">
        <v>4</v>
      </c>
      <c r="W47" s="10">
        <v>9</v>
      </c>
      <c r="X47" s="10">
        <v>9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0</v>
      </c>
      <c r="AN47" s="5"/>
      <c r="AO47" s="5"/>
      <c r="AP47" s="5"/>
      <c r="AQ47" s="5"/>
      <c r="AR47" s="5"/>
      <c r="AS47" s="5"/>
    </row>
    <row r="48" spans="11:45" ht="16.5" customHeight="1">
      <c r="K48" s="10">
        <v>44</v>
      </c>
      <c r="L48" s="19" t="s">
        <v>95</v>
      </c>
      <c r="M48" s="19" t="s">
        <v>95</v>
      </c>
      <c r="N48" s="19" t="s">
        <v>44</v>
      </c>
      <c r="O48" s="19" t="s">
        <v>94</v>
      </c>
      <c r="P48" s="19" t="s">
        <v>22</v>
      </c>
      <c r="Q48" s="19" t="s">
        <v>96</v>
      </c>
      <c r="S48" s="10">
        <v>7</v>
      </c>
      <c r="T48" s="10">
        <v>7</v>
      </c>
      <c r="U48" s="10">
        <v>3</v>
      </c>
      <c r="V48" s="10">
        <v>10</v>
      </c>
      <c r="W48" s="10">
        <v>5</v>
      </c>
      <c r="X48" s="10">
        <v>11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0</v>
      </c>
      <c r="AN48" s="5"/>
      <c r="AO48" s="5"/>
      <c r="AP48" s="5"/>
      <c r="AQ48" s="5"/>
      <c r="AR48" s="5"/>
      <c r="AS48" s="5"/>
    </row>
    <row r="49" spans="11:45" ht="16.5" customHeight="1">
      <c r="K49" s="10">
        <v>45</v>
      </c>
      <c r="L49" s="19" t="s">
        <v>95</v>
      </c>
      <c r="M49" s="19" t="s">
        <v>95</v>
      </c>
      <c r="N49" s="19" t="s">
        <v>96</v>
      </c>
      <c r="O49" s="19" t="s">
        <v>94</v>
      </c>
      <c r="P49" s="19" t="s">
        <v>22</v>
      </c>
      <c r="Q49" s="19" t="s">
        <v>96</v>
      </c>
      <c r="S49" s="10">
        <v>7</v>
      </c>
      <c r="T49" s="10">
        <v>7</v>
      </c>
      <c r="U49" s="10">
        <v>11</v>
      </c>
      <c r="V49" s="10">
        <v>10</v>
      </c>
      <c r="W49" s="10">
        <v>5</v>
      </c>
      <c r="X49" s="10">
        <v>11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0</v>
      </c>
      <c r="AN49" s="5"/>
      <c r="AO49" s="5"/>
      <c r="AP49" s="5"/>
      <c r="AQ49" s="5"/>
      <c r="AR49" s="5"/>
      <c r="AS49" s="5"/>
    </row>
    <row r="50" spans="11:45" ht="16.5" customHeight="1">
      <c r="K50" s="10">
        <v>46</v>
      </c>
      <c r="L50" s="19" t="s">
        <v>23</v>
      </c>
      <c r="M50" s="19" t="s">
        <v>92</v>
      </c>
      <c r="N50" s="19" t="s">
        <v>96</v>
      </c>
      <c r="O50" s="19" t="s">
        <v>97</v>
      </c>
      <c r="P50" s="19" t="s">
        <v>93</v>
      </c>
      <c r="Q50" s="19" t="s">
        <v>97</v>
      </c>
      <c r="S50" s="10">
        <v>6</v>
      </c>
      <c r="T50" s="10">
        <v>9</v>
      </c>
      <c r="U50" s="10">
        <v>11</v>
      </c>
      <c r="V50" s="10">
        <v>2</v>
      </c>
      <c r="W50" s="10">
        <v>8</v>
      </c>
      <c r="X50" s="10">
        <v>2</v>
      </c>
      <c r="Z50" s="43" cm="1">
        <f t="array" aca="1" ref="Z50" ca="1">_xlfn.LET(_xlpm.seq, OFFSET(L50,,,5), _xlpm.cnt, SUM((_xlpm.seq="C2")+(_xlpm.seq="WW")), IF(_xlpm.cnt&gt;0,0,1) )</f>
        <v>0</v>
      </c>
      <c r="AA50" s="43">
        <v>1</v>
      </c>
      <c r="AB50" s="43">
        <v>1</v>
      </c>
      <c r="AC50" s="43"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0</v>
      </c>
      <c r="AN50" s="5"/>
      <c r="AO50" s="5"/>
      <c r="AP50" s="5"/>
      <c r="AQ50" s="5"/>
      <c r="AR50" s="5"/>
      <c r="AS50" s="5"/>
    </row>
    <row r="51" spans="11:45" ht="16.5" customHeight="1">
      <c r="K51" s="10">
        <v>47</v>
      </c>
      <c r="L51" s="19" t="s">
        <v>23</v>
      </c>
      <c r="M51" s="19" t="s">
        <v>92</v>
      </c>
      <c r="N51" s="19" t="s">
        <v>97</v>
      </c>
      <c r="O51" s="19" t="s">
        <v>94</v>
      </c>
      <c r="P51" s="19" t="s">
        <v>93</v>
      </c>
      <c r="Q51" s="19" t="s">
        <v>97</v>
      </c>
      <c r="S51" s="10">
        <v>6</v>
      </c>
      <c r="T51" s="10">
        <v>9</v>
      </c>
      <c r="U51" s="10">
        <v>2</v>
      </c>
      <c r="V51" s="10">
        <v>10</v>
      </c>
      <c r="W51" s="10">
        <v>8</v>
      </c>
      <c r="X51" s="10">
        <v>2</v>
      </c>
      <c r="Z51" s="43" cm="1">
        <f t="array" aca="1" ref="Z51" ca="1">_xlfn.LET(_xlpm.seq, OFFSET(L51,,,5), _xlpm.cnt, SUM((_xlpm.seq="C2")+(_xlpm.seq="WW")), IF(_xlpm.cnt&gt;0,0,1) )</f>
        <v>0</v>
      </c>
      <c r="AA51" s="43">
        <v>1</v>
      </c>
      <c r="AB51" s="43"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0</v>
      </c>
      <c r="AN51" s="5"/>
      <c r="AO51" s="5"/>
      <c r="AP51" s="5"/>
      <c r="AQ51" s="5"/>
      <c r="AR51" s="5"/>
      <c r="AS51" s="5"/>
    </row>
    <row r="52" spans="11:45" ht="16.5" customHeight="1">
      <c r="K52" s="10">
        <v>48</v>
      </c>
      <c r="L52" s="19" t="s">
        <v>22</v>
      </c>
      <c r="M52" s="19" t="s">
        <v>23</v>
      </c>
      <c r="N52" s="19" t="s">
        <v>93</v>
      </c>
      <c r="O52" s="19" t="s">
        <v>94</v>
      </c>
      <c r="P52" s="19" t="s">
        <v>92</v>
      </c>
      <c r="Q52" s="19" t="s">
        <v>93</v>
      </c>
      <c r="S52" s="10">
        <v>5</v>
      </c>
      <c r="T52" s="10">
        <v>6</v>
      </c>
      <c r="U52" s="10">
        <v>8</v>
      </c>
      <c r="V52" s="10">
        <v>10</v>
      </c>
      <c r="W52" s="10">
        <v>9</v>
      </c>
      <c r="X52" s="10">
        <v>8</v>
      </c>
      <c r="Z52" s="43" cm="1">
        <f t="array" aca="1" ref="Z52" ca="1">_xlfn.LET(_xlpm.seq, OFFSET(L52,,,5), _xlpm.cnt, SUM((_xlpm.seq="C2")+(_xlpm.seq="WW")), IF(_xlpm.cnt&gt;0,0,1) )</f>
        <v>0</v>
      </c>
      <c r="AA52" s="43"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  <c r="AN52" s="5"/>
      <c r="AO52" s="5"/>
      <c r="AP52" s="5"/>
      <c r="AQ52" s="5"/>
      <c r="AR52" s="5"/>
      <c r="AS52" s="5"/>
    </row>
    <row r="53" spans="11:45" ht="16.5" customHeight="1">
      <c r="K53" s="10">
        <v>49</v>
      </c>
      <c r="L53" s="19" t="s">
        <v>22</v>
      </c>
      <c r="M53" s="19" t="s">
        <v>23</v>
      </c>
      <c r="N53" s="19" t="s">
        <v>93</v>
      </c>
      <c r="O53" s="19" t="s">
        <v>96</v>
      </c>
      <c r="P53" s="19" t="s">
        <v>92</v>
      </c>
      <c r="Q53" s="19" t="s">
        <v>93</v>
      </c>
      <c r="S53" s="10">
        <v>5</v>
      </c>
      <c r="T53" s="10">
        <v>6</v>
      </c>
      <c r="U53" s="10">
        <v>8</v>
      </c>
      <c r="V53" s="10">
        <v>11</v>
      </c>
      <c r="W53" s="10">
        <v>9</v>
      </c>
      <c r="X53" s="10">
        <v>8</v>
      </c>
      <c r="Z53" s="43" cm="1">
        <f t="array" aca="1" ref="Z53" ca="1">_xlfn.LET(_xlpm.seq, OFFSET(L53,,,5), _xlpm.cnt, SUM((_xlpm.seq="C2")+(_xlpm.seq="WW")), IF(_xlpm.cnt&gt;0,0,1) )</f>
        <v>0</v>
      </c>
      <c r="AA53" s="43"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  <c r="AN53" s="5"/>
      <c r="AO53" s="5"/>
      <c r="AP53" s="5"/>
      <c r="AQ53" s="5"/>
      <c r="AR53" s="5"/>
      <c r="AS53" s="5"/>
    </row>
    <row r="54" spans="11:45" ht="16.5" customHeight="1">
      <c r="K54" s="10">
        <v>50</v>
      </c>
      <c r="L54" s="19" t="s">
        <v>38</v>
      </c>
      <c r="M54" s="19" t="s">
        <v>97</v>
      </c>
      <c r="N54" s="19" t="s">
        <v>27</v>
      </c>
      <c r="O54" s="19" t="s">
        <v>96</v>
      </c>
      <c r="P54" s="19" t="s">
        <v>95</v>
      </c>
      <c r="Q54" s="19" t="s">
        <v>27</v>
      </c>
      <c r="S54" s="10">
        <v>2</v>
      </c>
      <c r="T54" s="10">
        <v>2</v>
      </c>
      <c r="U54" s="10">
        <v>4</v>
      </c>
      <c r="V54" s="10">
        <v>11</v>
      </c>
      <c r="W54" s="10">
        <v>7</v>
      </c>
      <c r="X54" s="10">
        <v>4</v>
      </c>
      <c r="Z54" s="43" cm="1">
        <f t="array" aca="1" ref="Z54" ca="1">_xlfn.LET(_xlpm.seq, OFFSET(L54,,,5), _xlpm.cnt, SUM((_xlpm.seq="C2")+(_xlpm.seq="WW")), IF(_xlpm.cnt&gt;0,0,1) )</f>
        <v>0</v>
      </c>
      <c r="AA54" s="43"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  <c r="AN54" s="5"/>
      <c r="AO54" s="5"/>
      <c r="AP54" s="5"/>
      <c r="AQ54" s="5"/>
      <c r="AR54" s="5"/>
      <c r="AS54" s="5"/>
    </row>
    <row r="55" spans="11:45" ht="16.5" customHeight="1">
      <c r="K55" s="10">
        <v>51</v>
      </c>
      <c r="L55" s="19" t="s">
        <v>94</v>
      </c>
      <c r="M55" s="19" t="s">
        <v>50</v>
      </c>
      <c r="N55" s="19" t="s">
        <v>27</v>
      </c>
      <c r="O55" s="19" t="s">
        <v>22</v>
      </c>
      <c r="P55" s="19" t="s">
        <v>95</v>
      </c>
      <c r="Q55" s="19" t="s">
        <v>27</v>
      </c>
      <c r="S55" s="10">
        <v>10</v>
      </c>
      <c r="T55" s="10">
        <v>9</v>
      </c>
      <c r="U55" s="10">
        <v>4</v>
      </c>
      <c r="V55" s="10">
        <v>5</v>
      </c>
      <c r="W55" s="10">
        <v>7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  <c r="AN55" s="5"/>
      <c r="AO55" s="5"/>
      <c r="AP55" s="5"/>
      <c r="AQ55" s="5"/>
      <c r="AR55" s="5"/>
      <c r="AS55" s="5"/>
    </row>
    <row r="56" spans="11:45" ht="16.5" customHeight="1">
      <c r="K56" s="10">
        <v>52</v>
      </c>
      <c r="L56" s="19" t="s">
        <v>94</v>
      </c>
      <c r="M56" s="19" t="s">
        <v>50</v>
      </c>
      <c r="N56" s="19" t="s">
        <v>96</v>
      </c>
      <c r="O56" s="19" t="s">
        <v>22</v>
      </c>
      <c r="P56" s="19" t="s">
        <v>27</v>
      </c>
      <c r="Q56" s="19" t="s">
        <v>96</v>
      </c>
      <c r="S56" s="10">
        <v>10</v>
      </c>
      <c r="T56" s="10">
        <v>9</v>
      </c>
      <c r="U56" s="10">
        <v>11</v>
      </c>
      <c r="V56" s="10">
        <v>5</v>
      </c>
      <c r="W56" s="10">
        <v>4</v>
      </c>
      <c r="X56" s="10">
        <v>11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  <c r="AN56" s="5"/>
      <c r="AO56" s="5"/>
      <c r="AP56" s="5"/>
      <c r="AQ56" s="5"/>
      <c r="AR56" s="5"/>
      <c r="AS56" s="5"/>
    </row>
    <row r="57" spans="11:45" ht="16.5" customHeight="1">
      <c r="K57" s="10">
        <v>53</v>
      </c>
      <c r="L57" s="19" t="s">
        <v>22</v>
      </c>
      <c r="M57" s="19" t="s">
        <v>93</v>
      </c>
      <c r="N57" s="19" t="s">
        <v>96</v>
      </c>
      <c r="O57" s="19" t="s">
        <v>48</v>
      </c>
      <c r="P57" s="19" t="s">
        <v>27</v>
      </c>
      <c r="Q57" s="19" t="s">
        <v>96</v>
      </c>
      <c r="S57" s="10">
        <v>5</v>
      </c>
      <c r="T57" s="10">
        <v>8</v>
      </c>
      <c r="U57" s="10">
        <v>11</v>
      </c>
      <c r="V57" s="10">
        <v>1</v>
      </c>
      <c r="W57" s="10">
        <v>4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  <c r="AN57" s="5"/>
      <c r="AO57" s="5"/>
      <c r="AP57" s="5"/>
      <c r="AQ57" s="5"/>
      <c r="AR57" s="5"/>
      <c r="AS57" s="5"/>
    </row>
    <row r="58" spans="11:45" ht="16.5" customHeight="1">
      <c r="K58" s="10">
        <v>54</v>
      </c>
      <c r="L58" s="19" t="s">
        <v>22</v>
      </c>
      <c r="M58" s="19" t="s">
        <v>93</v>
      </c>
      <c r="N58" s="19" t="s">
        <v>93</v>
      </c>
      <c r="O58" s="19" t="s">
        <v>96</v>
      </c>
      <c r="P58" s="19" t="s">
        <v>95</v>
      </c>
      <c r="Q58" s="19" t="s">
        <v>48</v>
      </c>
      <c r="S58" s="10">
        <v>5</v>
      </c>
      <c r="T58" s="10">
        <v>8</v>
      </c>
      <c r="U58" s="10">
        <v>8</v>
      </c>
      <c r="V58" s="10">
        <v>11</v>
      </c>
      <c r="W58" s="10">
        <v>7</v>
      </c>
      <c r="X58" s="10">
        <v>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  <c r="AN58" s="5"/>
      <c r="AO58" s="5"/>
      <c r="AP58" s="5"/>
      <c r="AQ58" s="5"/>
      <c r="AR58" s="5"/>
      <c r="AS58" s="5"/>
    </row>
    <row r="59" spans="11:45" ht="16.5" customHeight="1">
      <c r="K59" s="10">
        <v>55</v>
      </c>
      <c r="L59" s="19" t="s">
        <v>96</v>
      </c>
      <c r="M59" s="19" t="s">
        <v>26</v>
      </c>
      <c r="N59" s="19" t="s">
        <v>93</v>
      </c>
      <c r="O59" s="19" t="s">
        <v>96</v>
      </c>
      <c r="P59" s="19" t="s">
        <v>95</v>
      </c>
      <c r="Q59" s="19" t="s">
        <v>26</v>
      </c>
      <c r="S59" s="10">
        <v>11</v>
      </c>
      <c r="T59" s="10">
        <v>3</v>
      </c>
      <c r="U59" s="10">
        <v>8</v>
      </c>
      <c r="V59" s="10">
        <v>11</v>
      </c>
      <c r="W59" s="10">
        <v>7</v>
      </c>
      <c r="X59" s="10">
        <v>3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  <c r="AN59" s="5"/>
      <c r="AO59" s="5"/>
      <c r="AP59" s="5"/>
      <c r="AQ59" s="5"/>
      <c r="AR59" s="5"/>
      <c r="AS59" s="5"/>
    </row>
    <row r="60" spans="11:45" ht="16.5" customHeight="1">
      <c r="K60" s="10">
        <v>56</v>
      </c>
      <c r="L60" s="19" t="s">
        <v>96</v>
      </c>
      <c r="M60" s="19" t="s">
        <v>26</v>
      </c>
      <c r="N60" s="19" t="s">
        <v>23</v>
      </c>
      <c r="O60" s="19" t="s">
        <v>95</v>
      </c>
      <c r="P60" s="19" t="s">
        <v>92</v>
      </c>
      <c r="Q60" s="19" t="s">
        <v>26</v>
      </c>
      <c r="S60" s="10">
        <v>11</v>
      </c>
      <c r="T60" s="10">
        <v>3</v>
      </c>
      <c r="U60" s="10">
        <v>6</v>
      </c>
      <c r="V60" s="10">
        <v>7</v>
      </c>
      <c r="W60" s="10">
        <v>9</v>
      </c>
      <c r="X60" s="10">
        <v>3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0</v>
      </c>
      <c r="AC60" s="43" cm="1">
        <f t="array" aca="1" ref="AC60" ca="1">_xlfn.LET(_xlpm.seq, OFFSET(O60,,,5), _xlpm.cnt, SUM((_xlpm.seq="C2")+(_xlpm.seq="WW")), IF(_xlpm.cnt&gt;0,0,1) )</f>
        <v>1</v>
      </c>
      <c r="AD60" s="43">
        <v>1</v>
      </c>
      <c r="AE60" s="43" cm="1">
        <f t="array" aca="1" ref="AE60" ca="1">_xlfn.LET(_xlpm.seq, OFFSET(Q60,,,5), _xlpm.cnt, SUM((_xlpm.seq="C2")+(_xlpm.seq="WW")), IF(_xlpm.cnt&gt;0,0,1) )</f>
        <v>1</v>
      </c>
      <c r="AN60" s="5"/>
      <c r="AO60" s="5"/>
      <c r="AP60" s="5"/>
      <c r="AQ60" s="5"/>
      <c r="AR60" s="5"/>
      <c r="AS60" s="5"/>
    </row>
    <row r="61" spans="11:45">
      <c r="K61" s="10">
        <v>57</v>
      </c>
      <c r="L61" s="19" t="s">
        <v>92</v>
      </c>
      <c r="M61" s="19" t="s">
        <v>27</v>
      </c>
      <c r="N61" s="19" t="s">
        <v>23</v>
      </c>
      <c r="O61" s="19" t="s">
        <v>95</v>
      </c>
      <c r="P61" s="19" t="s">
        <v>92</v>
      </c>
      <c r="Q61" s="19" t="s">
        <v>92</v>
      </c>
      <c r="S61" s="10">
        <v>9</v>
      </c>
      <c r="T61" s="10">
        <v>4</v>
      </c>
      <c r="U61" s="10">
        <v>6</v>
      </c>
      <c r="V61" s="10">
        <v>7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0</v>
      </c>
      <c r="AC61" s="43" cm="1">
        <f t="array" aca="1" ref="AC61" ca="1">_xlfn.LET(_xlpm.seq, OFFSET(O61,,,5), _xlpm.cnt, SUM((_xlpm.seq="C2")+(_xlpm.seq="WW")), IF(_xlpm.cnt&gt;0,0,1) )</f>
        <v>1</v>
      </c>
      <c r="AD61" s="43">
        <v>1</v>
      </c>
      <c r="AE61" s="43" cm="1">
        <f t="array" aca="1" ref="AE61" ca="1">_xlfn.LET(_xlpm.seq, OFFSET(Q61,,,5), _xlpm.cnt, SUM((_xlpm.seq="C2")+(_xlpm.seq="WW")), IF(_xlpm.cnt&gt;0,0,1) )</f>
        <v>1</v>
      </c>
      <c r="AN61" s="5"/>
      <c r="AO61" s="5"/>
      <c r="AP61" s="5"/>
      <c r="AQ61" s="5"/>
      <c r="AR61" s="5"/>
      <c r="AS61" s="5"/>
    </row>
    <row r="62" spans="11:45">
      <c r="K62" s="10">
        <v>58</v>
      </c>
      <c r="L62" s="19" t="s">
        <v>92</v>
      </c>
      <c r="M62" s="19" t="s">
        <v>27</v>
      </c>
      <c r="N62" s="19" t="s">
        <v>94</v>
      </c>
      <c r="O62" s="19" t="s">
        <v>23</v>
      </c>
      <c r="P62" s="19" t="s">
        <v>95</v>
      </c>
      <c r="Q62" s="19" t="s">
        <v>92</v>
      </c>
      <c r="S62" s="10">
        <v>9</v>
      </c>
      <c r="T62" s="10">
        <v>4</v>
      </c>
      <c r="U62" s="10">
        <v>10</v>
      </c>
      <c r="V62" s="10">
        <v>6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0</v>
      </c>
      <c r="AC62" s="43" cm="1">
        <f t="array" aca="1" ref="AC62" ca="1">_xlfn.LET(_xlpm.seq, OFFSET(O62,,,5), _xlpm.cnt, SUM((_xlpm.seq="C2")+(_xlpm.seq="WW")), IF(_xlpm.cnt&gt;0,0,1) )</f>
        <v>0</v>
      </c>
      <c r="AD62" s="43">
        <v>1</v>
      </c>
      <c r="AE62" s="43" cm="1">
        <f t="array" aca="1" ref="AE62" ca="1">_xlfn.LET(_xlpm.seq, OFFSET(Q62,,,5), _xlpm.cnt, SUM((_xlpm.seq="C2")+(_xlpm.seq="WW")), IF(_xlpm.cnt&gt;0,0,1) )</f>
        <v>1</v>
      </c>
      <c r="AN62" s="5"/>
      <c r="AO62" s="5"/>
      <c r="AP62" s="5"/>
      <c r="AQ62" s="5"/>
      <c r="AR62" s="5"/>
      <c r="AS62" s="5"/>
    </row>
    <row r="63" spans="11:45" ht="16.5" customHeight="1">
      <c r="K63" s="10">
        <v>59</v>
      </c>
      <c r="L63" s="19" t="s">
        <v>94</v>
      </c>
      <c r="M63" s="19" t="s">
        <v>92</v>
      </c>
      <c r="N63" s="19" t="s">
        <v>94</v>
      </c>
      <c r="O63" s="19" t="s">
        <v>23</v>
      </c>
      <c r="P63" s="19" t="s">
        <v>95</v>
      </c>
      <c r="Q63" s="19" t="s">
        <v>27</v>
      </c>
      <c r="S63" s="10">
        <v>10</v>
      </c>
      <c r="T63" s="10">
        <v>9</v>
      </c>
      <c r="U63" s="10">
        <v>10</v>
      </c>
      <c r="V63" s="10">
        <v>6</v>
      </c>
      <c r="W63" s="10">
        <v>7</v>
      </c>
      <c r="X63" s="10">
        <v>4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0</v>
      </c>
      <c r="AC63" s="43" cm="1">
        <f t="array" aca="1" ref="AC63" ca="1">_xlfn.LET(_xlpm.seq, OFFSET(O63,,,5), _xlpm.cnt, SUM((_xlpm.seq="C2")+(_xlpm.seq="WW")), IF(_xlpm.cnt&gt;0,0,1) )</f>
        <v>0</v>
      </c>
      <c r="AD63" s="43">
        <v>1</v>
      </c>
      <c r="AE63" s="43" cm="1">
        <f t="array" aca="1" ref="AE63" ca="1">_xlfn.LET(_xlpm.seq, OFFSET(Q63,,,5), _xlpm.cnt, SUM((_xlpm.seq="C2")+(_xlpm.seq="WW")), IF(_xlpm.cnt&gt;0,0,1) )</f>
        <v>1</v>
      </c>
      <c r="AN63" s="5"/>
      <c r="AO63" s="5"/>
      <c r="AP63" s="5"/>
      <c r="AQ63" s="5"/>
      <c r="AR63" s="5"/>
      <c r="AS63" s="5"/>
    </row>
    <row r="64" spans="11:45" ht="16.5" customHeight="1">
      <c r="K64" s="10">
        <v>60</v>
      </c>
      <c r="L64" s="19" t="s">
        <v>94</v>
      </c>
      <c r="M64" s="19" t="s">
        <v>92</v>
      </c>
      <c r="N64" s="19" t="s">
        <v>97</v>
      </c>
      <c r="O64" s="19" t="s">
        <v>94</v>
      </c>
      <c r="P64" s="19" t="s">
        <v>97</v>
      </c>
      <c r="Q64" s="19" t="s">
        <v>27</v>
      </c>
      <c r="S64" s="10">
        <v>10</v>
      </c>
      <c r="T64" s="10">
        <v>9</v>
      </c>
      <c r="U64" s="10">
        <v>2</v>
      </c>
      <c r="V64" s="10">
        <v>10</v>
      </c>
      <c r="W64" s="10">
        <v>2</v>
      </c>
      <c r="X64" s="10">
        <v>4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0</v>
      </c>
      <c r="AC64" s="43" cm="1">
        <f t="array" aca="1" ref="AC64" ca="1">_xlfn.LET(_xlpm.seq, OFFSET(O64,,,5), _xlpm.cnt, SUM((_xlpm.seq="C2")+(_xlpm.seq="WW")), IF(_xlpm.cnt&gt;0,0,1) )</f>
        <v>0</v>
      </c>
      <c r="AD64" s="43">
        <v>1</v>
      </c>
      <c r="AE64" s="43" cm="1">
        <f t="array" aca="1" ref="AE64" ca="1">_xlfn.LET(_xlpm.seq, OFFSET(Q64,,,5), _xlpm.cnt, SUM((_xlpm.seq="C2")+(_xlpm.seq="WW")), IF(_xlpm.cnt&gt;0,0,1) )</f>
        <v>1</v>
      </c>
      <c r="AN64" s="5"/>
      <c r="AO64" s="5"/>
      <c r="AP64" s="5"/>
      <c r="AQ64" s="5"/>
      <c r="AR64" s="5"/>
      <c r="AS64" s="5"/>
    </row>
    <row r="65" spans="11:45" ht="16.5" customHeight="1">
      <c r="K65" s="10">
        <v>61</v>
      </c>
      <c r="L65" s="19" t="s">
        <v>22</v>
      </c>
      <c r="M65" s="19" t="s">
        <v>48</v>
      </c>
      <c r="N65" s="19" t="s">
        <v>95</v>
      </c>
      <c r="O65" s="19" t="s">
        <v>94</v>
      </c>
      <c r="P65" s="19" t="s">
        <v>92</v>
      </c>
      <c r="Q65" s="19" t="s">
        <v>94</v>
      </c>
      <c r="S65" s="10">
        <v>5</v>
      </c>
      <c r="T65" s="10">
        <v>1</v>
      </c>
      <c r="U65" s="10">
        <v>7</v>
      </c>
      <c r="V65" s="10">
        <v>10</v>
      </c>
      <c r="W65" s="10">
        <v>9</v>
      </c>
      <c r="X65" s="10">
        <v>10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0</v>
      </c>
      <c r="AD65" s="43" cm="1">
        <f t="array" aca="1" ref="AD65" ca="1">_xlfn.LET(_xlpm.seq, OFFSET(P65,,,5), _xlpm.cnt, SUM((_xlpm.seq="C2")+(_xlpm.seq="WW")), IF(_xlpm.cnt&gt;0,0,1) )</f>
        <v>1</v>
      </c>
      <c r="AE65" s="43">
        <v>1</v>
      </c>
      <c r="AN65" s="5"/>
      <c r="AO65" s="5"/>
      <c r="AP65" s="5"/>
      <c r="AQ65" s="5"/>
      <c r="AR65" s="5"/>
      <c r="AS65" s="5"/>
    </row>
    <row r="66" spans="11:45" ht="16.5" customHeight="1">
      <c r="K66" s="10">
        <v>62</v>
      </c>
      <c r="L66" s="19" t="s">
        <v>22</v>
      </c>
      <c r="M66" s="19" t="s">
        <v>93</v>
      </c>
      <c r="N66" s="19" t="s">
        <v>95</v>
      </c>
      <c r="O66" s="19" t="s">
        <v>97</v>
      </c>
      <c r="P66" s="19" t="s">
        <v>92</v>
      </c>
      <c r="Q66" s="19" t="s">
        <v>94</v>
      </c>
      <c r="S66" s="10">
        <v>5</v>
      </c>
      <c r="T66" s="10">
        <v>8</v>
      </c>
      <c r="U66" s="10">
        <v>7</v>
      </c>
      <c r="V66" s="10">
        <v>2</v>
      </c>
      <c r="W66" s="10">
        <v>9</v>
      </c>
      <c r="X66" s="10">
        <v>10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0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  <c r="AN66" s="5"/>
      <c r="AO66" s="5"/>
      <c r="AP66" s="5"/>
      <c r="AQ66" s="5"/>
      <c r="AR66" s="5"/>
      <c r="AS66" s="5"/>
    </row>
    <row r="67" spans="11:45" ht="16.5" customHeight="1">
      <c r="K67" s="10">
        <v>63</v>
      </c>
      <c r="L67" s="19" t="s">
        <v>96</v>
      </c>
      <c r="M67" s="19" t="s">
        <v>93</v>
      </c>
      <c r="N67" s="19" t="s">
        <v>93</v>
      </c>
      <c r="O67" s="19" t="s">
        <v>97</v>
      </c>
      <c r="P67" s="19" t="s">
        <v>96</v>
      </c>
      <c r="Q67" s="19" t="s">
        <v>96</v>
      </c>
      <c r="S67" s="10">
        <v>11</v>
      </c>
      <c r="T67" s="10">
        <v>8</v>
      </c>
      <c r="U67" s="10">
        <v>8</v>
      </c>
      <c r="V67" s="10">
        <v>2</v>
      </c>
      <c r="W67" s="10">
        <v>11</v>
      </c>
      <c r="X67" s="10">
        <v>11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0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  <c r="AN67" s="5"/>
      <c r="AO67" s="5"/>
      <c r="AP67" s="5"/>
      <c r="AQ67" s="5"/>
      <c r="AR67" s="5"/>
      <c r="AS67" s="5"/>
    </row>
    <row r="68" spans="11:45" ht="16.5" customHeight="1">
      <c r="K68" s="10">
        <v>64</v>
      </c>
      <c r="L68" s="19" t="s">
        <v>96</v>
      </c>
      <c r="M68" s="19" t="s">
        <v>92</v>
      </c>
      <c r="N68" s="19" t="s">
        <v>93</v>
      </c>
      <c r="O68" s="19" t="s">
        <v>95</v>
      </c>
      <c r="P68" s="19" t="s">
        <v>96</v>
      </c>
      <c r="Q68" s="19" t="s">
        <v>96</v>
      </c>
      <c r="S68" s="10">
        <v>11</v>
      </c>
      <c r="T68" s="10">
        <v>9</v>
      </c>
      <c r="U68" s="10">
        <v>8</v>
      </c>
      <c r="V68" s="10">
        <v>7</v>
      </c>
      <c r="W68" s="10">
        <v>11</v>
      </c>
      <c r="X68" s="10">
        <v>11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  <c r="AN68" s="5"/>
      <c r="AO68" s="5"/>
      <c r="AP68" s="5"/>
      <c r="AQ68" s="5"/>
      <c r="AR68" s="5"/>
      <c r="AS68" s="5"/>
    </row>
    <row r="69" spans="11:45" ht="16.5" customHeight="1">
      <c r="K69" s="10">
        <v>65</v>
      </c>
      <c r="L69" s="19" t="s">
        <v>92</v>
      </c>
      <c r="M69" s="19" t="s">
        <v>92</v>
      </c>
      <c r="N69" s="19" t="s">
        <v>52</v>
      </c>
      <c r="O69" s="19" t="s">
        <v>95</v>
      </c>
      <c r="P69" s="19" t="s">
        <v>23</v>
      </c>
      <c r="Q69" s="19" t="s">
        <v>38</v>
      </c>
      <c r="S69" s="10">
        <v>9</v>
      </c>
      <c r="T69" s="10">
        <v>9</v>
      </c>
      <c r="U69" s="10">
        <v>11</v>
      </c>
      <c r="V69" s="10">
        <v>7</v>
      </c>
      <c r="W69" s="10">
        <v>6</v>
      </c>
      <c r="X69" s="10">
        <v>2</v>
      </c>
      <c r="Z69" s="43"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>
        <v>1</v>
      </c>
      <c r="AN69" s="5"/>
      <c r="AO69" s="5"/>
      <c r="AP69" s="5"/>
      <c r="AQ69" s="5"/>
      <c r="AR69" s="5"/>
      <c r="AS69" s="5"/>
    </row>
    <row r="70" spans="11:45" ht="16.5" customHeight="1">
      <c r="K70" s="10">
        <v>66</v>
      </c>
      <c r="L70" s="19" t="s">
        <v>92</v>
      </c>
      <c r="M70" s="19" t="s">
        <v>23</v>
      </c>
      <c r="N70" s="19" t="s">
        <v>52</v>
      </c>
      <c r="O70" s="19" t="s">
        <v>93</v>
      </c>
      <c r="P70" s="19" t="s">
        <v>23</v>
      </c>
      <c r="Q70" s="19" t="s">
        <v>94</v>
      </c>
      <c r="S70" s="10">
        <v>9</v>
      </c>
      <c r="T70" s="10">
        <v>6</v>
      </c>
      <c r="U70" s="10">
        <v>11</v>
      </c>
      <c r="V70" s="10">
        <v>8</v>
      </c>
      <c r="W70" s="10">
        <v>6</v>
      </c>
      <c r="X70" s="10">
        <v>10</v>
      </c>
      <c r="Z70" s="43"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  <c r="AN70" s="5"/>
      <c r="AO70" s="5"/>
      <c r="AP70" s="5"/>
      <c r="AQ70" s="5"/>
      <c r="AR70" s="5"/>
      <c r="AS70" s="5"/>
    </row>
    <row r="71" spans="11:45" ht="16.5" customHeight="1">
      <c r="K71" s="10">
        <v>67</v>
      </c>
      <c r="L71" s="19" t="s">
        <v>96</v>
      </c>
      <c r="M71" s="19" t="s">
        <v>23</v>
      </c>
      <c r="N71" s="19" t="s">
        <v>30</v>
      </c>
      <c r="O71" s="19" t="s">
        <v>93</v>
      </c>
      <c r="P71" s="19" t="s">
        <v>30</v>
      </c>
      <c r="Q71" s="19" t="s">
        <v>94</v>
      </c>
      <c r="S71" s="10">
        <v>11</v>
      </c>
      <c r="T71" s="10">
        <v>6</v>
      </c>
      <c r="U71" s="10">
        <v>7</v>
      </c>
      <c r="V71" s="10">
        <v>8</v>
      </c>
      <c r="W71" s="10">
        <v>7</v>
      </c>
      <c r="X71" s="10">
        <v>10</v>
      </c>
      <c r="Z71" s="43"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  <c r="AN71" s="5"/>
      <c r="AO71" s="5"/>
      <c r="AP71" s="5"/>
      <c r="AQ71" s="5"/>
      <c r="AR71" s="5"/>
      <c r="AS71" s="5"/>
    </row>
    <row r="72" spans="11:45" ht="16.5" customHeight="1">
      <c r="K72" s="10">
        <v>68</v>
      </c>
      <c r="L72" s="19" t="s">
        <v>96</v>
      </c>
      <c r="M72" s="19" t="s">
        <v>52</v>
      </c>
      <c r="N72" s="19" t="s">
        <v>30</v>
      </c>
      <c r="O72" s="19" t="s">
        <v>92</v>
      </c>
      <c r="P72" s="19" t="s">
        <v>30</v>
      </c>
      <c r="Q72" s="19" t="s">
        <v>93</v>
      </c>
      <c r="S72" s="10">
        <v>11</v>
      </c>
      <c r="T72" s="10">
        <v>11</v>
      </c>
      <c r="U72" s="10">
        <v>7</v>
      </c>
      <c r="V72" s="10">
        <v>9</v>
      </c>
      <c r="W72" s="10">
        <v>7</v>
      </c>
      <c r="X72" s="10">
        <v>8</v>
      </c>
      <c r="Z72" s="43"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  <c r="AN72" s="5"/>
      <c r="AO72" s="5"/>
      <c r="AP72" s="5"/>
      <c r="AQ72" s="5"/>
      <c r="AR72" s="5"/>
      <c r="AS72" s="5"/>
    </row>
    <row r="73" spans="11:45" ht="16.5" customHeight="1">
      <c r="K73" s="10">
        <v>69</v>
      </c>
      <c r="L73" s="19" t="s">
        <v>97</v>
      </c>
      <c r="M73" s="19" t="s">
        <v>52</v>
      </c>
      <c r="N73" s="19" t="s">
        <v>92</v>
      </c>
      <c r="O73" s="19" t="s">
        <v>92</v>
      </c>
      <c r="P73" s="19" t="s">
        <v>26</v>
      </c>
      <c r="Q73" s="19" t="s">
        <v>93</v>
      </c>
      <c r="S73" s="10">
        <v>2</v>
      </c>
      <c r="T73" s="10">
        <v>11</v>
      </c>
      <c r="U73" s="10">
        <v>9</v>
      </c>
      <c r="V73" s="10">
        <v>9</v>
      </c>
      <c r="W73" s="10">
        <v>3</v>
      </c>
      <c r="X73" s="10">
        <v>8</v>
      </c>
      <c r="Z73" s="43"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  <c r="AN73" s="5"/>
      <c r="AO73" s="5"/>
      <c r="AP73" s="5"/>
      <c r="AQ73" s="5"/>
      <c r="AR73" s="5"/>
      <c r="AS73" s="5"/>
    </row>
    <row r="74" spans="11:45" ht="16.5" customHeight="1">
      <c r="K74" s="10">
        <v>70</v>
      </c>
      <c r="L74" s="19" t="s">
        <v>95</v>
      </c>
      <c r="M74" s="19" t="s">
        <v>49</v>
      </c>
      <c r="N74" s="19" t="s">
        <v>92</v>
      </c>
      <c r="O74" s="19" t="s">
        <v>23</v>
      </c>
      <c r="P74" s="19" t="s">
        <v>26</v>
      </c>
      <c r="Q74" s="19" t="s">
        <v>23</v>
      </c>
      <c r="S74" s="10">
        <v>7</v>
      </c>
      <c r="T74" s="10">
        <v>8</v>
      </c>
      <c r="U74" s="10">
        <v>9</v>
      </c>
      <c r="V74" s="10">
        <v>6</v>
      </c>
      <c r="W74" s="10">
        <v>3</v>
      </c>
      <c r="X74" s="10">
        <v>6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  <c r="AN74" s="5"/>
      <c r="AO74" s="5"/>
      <c r="AP74" s="5"/>
      <c r="AQ74" s="5"/>
      <c r="AR74" s="5"/>
      <c r="AS74" s="5"/>
    </row>
    <row r="75" spans="11:45" ht="16.5" customHeight="1">
      <c r="K75" s="10">
        <v>71</v>
      </c>
      <c r="L75" s="19" t="s">
        <v>95</v>
      </c>
      <c r="M75" s="19" t="s">
        <v>49</v>
      </c>
      <c r="N75" s="19" t="s">
        <v>94</v>
      </c>
      <c r="O75" s="19" t="s">
        <v>23</v>
      </c>
      <c r="P75" s="19" t="s">
        <v>92</v>
      </c>
      <c r="Q75" s="19" t="s">
        <v>23</v>
      </c>
      <c r="S75" s="10">
        <v>7</v>
      </c>
      <c r="T75" s="10">
        <v>8</v>
      </c>
      <c r="U75" s="10">
        <v>10</v>
      </c>
      <c r="V75" s="10">
        <v>6</v>
      </c>
      <c r="W75" s="10">
        <v>9</v>
      </c>
      <c r="X75" s="10">
        <v>6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  <c r="AN75" s="5"/>
      <c r="AO75" s="5"/>
      <c r="AP75" s="5"/>
      <c r="AQ75" s="5"/>
      <c r="AR75" s="5"/>
      <c r="AS75" s="5"/>
    </row>
    <row r="76" spans="11:45" ht="16.5" customHeight="1">
      <c r="K76" s="10">
        <v>72</v>
      </c>
      <c r="L76" s="19" t="s">
        <v>93</v>
      </c>
      <c r="M76" s="19" t="s">
        <v>24</v>
      </c>
      <c r="N76" s="19" t="s">
        <v>94</v>
      </c>
      <c r="O76" s="19" t="s">
        <v>95</v>
      </c>
      <c r="P76" s="19" t="s">
        <v>92</v>
      </c>
      <c r="Q76" s="19" t="s">
        <v>96</v>
      </c>
      <c r="S76" s="10">
        <v>8</v>
      </c>
      <c r="T76" s="10">
        <v>1</v>
      </c>
      <c r="U76" s="10">
        <v>10</v>
      </c>
      <c r="V76" s="10">
        <v>7</v>
      </c>
      <c r="W76" s="10">
        <v>9</v>
      </c>
      <c r="X76" s="10">
        <v>11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  <c r="AN76" s="5"/>
      <c r="AO76" s="5"/>
      <c r="AP76" s="5"/>
      <c r="AQ76" s="5"/>
      <c r="AR76" s="5"/>
      <c r="AS76" s="5"/>
    </row>
    <row r="77" spans="11:45" ht="16.5" customHeight="1">
      <c r="K77" s="10">
        <v>73</v>
      </c>
      <c r="L77" s="19" t="s">
        <v>93</v>
      </c>
      <c r="M77" s="19" t="s">
        <v>92</v>
      </c>
      <c r="N77" s="19" t="s">
        <v>95</v>
      </c>
      <c r="O77" s="19" t="s">
        <v>95</v>
      </c>
      <c r="P77" s="19" t="s">
        <v>49</v>
      </c>
      <c r="Q77" s="19" t="s">
        <v>96</v>
      </c>
      <c r="S77" s="10">
        <v>8</v>
      </c>
      <c r="T77" s="10">
        <v>9</v>
      </c>
      <c r="U77" s="10">
        <v>7</v>
      </c>
      <c r="V77" s="10">
        <v>7</v>
      </c>
      <c r="W77" s="10">
        <v>8</v>
      </c>
      <c r="X77" s="10">
        <v>11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  <c r="AN77" s="5"/>
      <c r="AO77" s="5"/>
      <c r="AP77" s="5"/>
      <c r="AQ77" s="5"/>
      <c r="AR77" s="5"/>
      <c r="AS77" s="5"/>
    </row>
    <row r="78" spans="11:45" ht="16.5" customHeight="1">
      <c r="K78" s="10">
        <v>74</v>
      </c>
      <c r="L78" s="19" t="s">
        <v>92</v>
      </c>
      <c r="M78" s="19" t="s">
        <v>92</v>
      </c>
      <c r="N78" s="19" t="s">
        <v>95</v>
      </c>
      <c r="O78" s="19" t="s">
        <v>27</v>
      </c>
      <c r="P78" s="19" t="s">
        <v>49</v>
      </c>
      <c r="Q78" s="19" t="s">
        <v>92</v>
      </c>
      <c r="S78" s="10">
        <v>9</v>
      </c>
      <c r="T78" s="10">
        <v>9</v>
      </c>
      <c r="U78" s="10">
        <v>7</v>
      </c>
      <c r="V78" s="10">
        <v>4</v>
      </c>
      <c r="W78" s="10">
        <v>8</v>
      </c>
      <c r="X78" s="10">
        <v>9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  <c r="AN78" s="5"/>
      <c r="AO78" s="5"/>
      <c r="AP78" s="5"/>
      <c r="AQ78" s="5"/>
      <c r="AR78" s="5"/>
      <c r="AS78" s="5"/>
    </row>
    <row r="79" spans="11:45" ht="16.5" customHeight="1">
      <c r="K79" s="10">
        <v>75</v>
      </c>
      <c r="L79" s="19" t="s">
        <v>92</v>
      </c>
      <c r="M79" s="19" t="s">
        <v>23</v>
      </c>
      <c r="N79" s="19" t="s">
        <v>26</v>
      </c>
      <c r="O79" s="19" t="s">
        <v>27</v>
      </c>
      <c r="P79" s="19" t="s">
        <v>30</v>
      </c>
      <c r="Q79" s="19" t="s">
        <v>92</v>
      </c>
      <c r="S79" s="10">
        <v>9</v>
      </c>
      <c r="T79" s="10">
        <v>6</v>
      </c>
      <c r="U79" s="10">
        <v>3</v>
      </c>
      <c r="V79" s="10">
        <v>4</v>
      </c>
      <c r="W79" s="10">
        <v>7</v>
      </c>
      <c r="X79" s="10">
        <v>9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  <c r="AN79" s="5"/>
      <c r="AO79" s="5"/>
      <c r="AP79" s="5"/>
      <c r="AQ79" s="5"/>
      <c r="AR79" s="5"/>
      <c r="AS79" s="5"/>
    </row>
    <row r="80" spans="11:45">
      <c r="K80" s="10">
        <v>76</v>
      </c>
      <c r="L80" s="19" t="s">
        <v>96</v>
      </c>
      <c r="M80" s="19" t="s">
        <v>23</v>
      </c>
      <c r="N80" s="19" t="s">
        <v>26</v>
      </c>
      <c r="O80" s="19" t="s">
        <v>51</v>
      </c>
      <c r="P80" s="19" t="s">
        <v>30</v>
      </c>
      <c r="Q80" s="19" t="s">
        <v>24</v>
      </c>
      <c r="S80" s="10">
        <v>11</v>
      </c>
      <c r="T80" s="10">
        <v>6</v>
      </c>
      <c r="U80" s="10">
        <v>3</v>
      </c>
      <c r="V80" s="10">
        <v>10</v>
      </c>
      <c r="W80" s="10">
        <v>7</v>
      </c>
      <c r="X80" s="10">
        <v>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0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  <c r="AN80" s="5"/>
      <c r="AO80" s="5"/>
      <c r="AP80" s="5"/>
      <c r="AQ80" s="5"/>
      <c r="AR80" s="5"/>
      <c r="AS80" s="5"/>
    </row>
    <row r="81" spans="11:45">
      <c r="K81" s="10">
        <v>77</v>
      </c>
      <c r="L81" s="19" t="s">
        <v>96</v>
      </c>
      <c r="M81" s="19" t="s">
        <v>96</v>
      </c>
      <c r="N81" s="19" t="s">
        <v>96</v>
      </c>
      <c r="O81" s="19" t="s">
        <v>51</v>
      </c>
      <c r="P81" s="19" t="s">
        <v>92</v>
      </c>
      <c r="Q81" s="19" t="s">
        <v>95</v>
      </c>
      <c r="S81" s="10">
        <v>11</v>
      </c>
      <c r="T81" s="10">
        <v>11</v>
      </c>
      <c r="U81" s="10">
        <v>11</v>
      </c>
      <c r="V81" s="10">
        <v>10</v>
      </c>
      <c r="W81" s="10">
        <v>9</v>
      </c>
      <c r="X81" s="10">
        <v>7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>
        <v>1</v>
      </c>
      <c r="AC81" s="43" cm="1">
        <f t="array" aca="1" ref="AC81" ca="1">_xlfn.LET(_xlpm.seq, OFFSET(O81,,,5), _xlpm.cnt, SUM((_xlpm.seq="C2")+(_xlpm.seq="WW")), IF(_xlpm.cnt&gt;0,0,1) )</f>
        <v>0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  <c r="AN81" s="5"/>
      <c r="AO81" s="5"/>
      <c r="AP81" s="5"/>
      <c r="AQ81" s="5"/>
      <c r="AR81" s="5"/>
      <c r="AS81" s="5"/>
    </row>
    <row r="82" spans="11:45">
      <c r="K82" s="10">
        <v>78</v>
      </c>
      <c r="L82" s="19" t="s">
        <v>51</v>
      </c>
      <c r="M82" s="19" t="s">
        <v>96</v>
      </c>
      <c r="N82" s="19" t="s">
        <v>96</v>
      </c>
      <c r="O82" s="19" t="s">
        <v>96</v>
      </c>
      <c r="P82" s="19" t="s">
        <v>92</v>
      </c>
      <c r="Q82" s="19" t="s">
        <v>95</v>
      </c>
      <c r="S82" s="10">
        <v>10</v>
      </c>
      <c r="T82" s="10">
        <v>11</v>
      </c>
      <c r="U82" s="10">
        <v>11</v>
      </c>
      <c r="V82" s="10">
        <v>11</v>
      </c>
      <c r="W82" s="10">
        <v>9</v>
      </c>
      <c r="X82" s="10">
        <v>7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>
        <v>1</v>
      </c>
      <c r="AC82" s="43" cm="1">
        <f t="array" aca="1" ref="AC82" ca="1">_xlfn.LET(_xlpm.seq, OFFSET(O82,,,5), _xlpm.cnt, SUM((_xlpm.seq="C2")+(_xlpm.seq="WW")), IF(_xlpm.cnt&gt;0,0,1) )</f>
        <v>0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  <c r="AN82" s="5"/>
      <c r="AO82" s="5"/>
      <c r="AP82" s="5"/>
      <c r="AQ82" s="5"/>
      <c r="AR82" s="5"/>
      <c r="AS82" s="5"/>
    </row>
    <row r="83" spans="11:45">
      <c r="K83" s="10">
        <v>79</v>
      </c>
      <c r="L83" s="19" t="s">
        <v>51</v>
      </c>
      <c r="M83" s="19" t="s">
        <v>50</v>
      </c>
      <c r="N83" s="19" t="s">
        <v>95</v>
      </c>
      <c r="O83" s="19" t="s">
        <v>96</v>
      </c>
      <c r="P83" s="19" t="s">
        <v>26</v>
      </c>
      <c r="Q83" s="19" t="s">
        <v>94</v>
      </c>
      <c r="S83" s="10">
        <v>10</v>
      </c>
      <c r="T83" s="10">
        <v>9</v>
      </c>
      <c r="U83" s="10">
        <v>7</v>
      </c>
      <c r="V83" s="10">
        <v>11</v>
      </c>
      <c r="W83" s="10">
        <v>3</v>
      </c>
      <c r="X83" s="10">
        <v>10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>
        <v>1</v>
      </c>
      <c r="AC83" s="43" cm="1">
        <f t="array" aca="1" ref="AC83" ca="1">_xlfn.LET(_xlpm.seq, OFFSET(O83,,,5), _xlpm.cnt, SUM((_xlpm.seq="C2")+(_xlpm.seq="WW")), IF(_xlpm.cnt&gt;0,0,1) )</f>
        <v>0</v>
      </c>
      <c r="AD83" s="43">
        <v>1</v>
      </c>
      <c r="AE83" s="43" cm="1">
        <f t="array" aca="1" ref="AE83" ca="1">_xlfn.LET(_xlpm.seq, OFFSET(Q83,,,5), _xlpm.cnt, SUM((_xlpm.seq="C2")+(_xlpm.seq="WW")), IF(_xlpm.cnt&gt;0,0,1) )</f>
        <v>1</v>
      </c>
      <c r="AN83" s="5"/>
      <c r="AO83" s="5"/>
      <c r="AP83" s="5"/>
      <c r="AQ83" s="5"/>
      <c r="AR83" s="5"/>
      <c r="AS83" s="5"/>
    </row>
    <row r="84" spans="11:45">
      <c r="K84" s="10">
        <v>80</v>
      </c>
      <c r="L84" s="19" t="s">
        <v>26</v>
      </c>
      <c r="M84" s="19" t="s">
        <v>50</v>
      </c>
      <c r="N84" s="19" t="s">
        <v>95</v>
      </c>
      <c r="O84" s="19" t="s">
        <v>97</v>
      </c>
      <c r="P84" s="19" t="s">
        <v>26</v>
      </c>
      <c r="Q84" s="19" t="s">
        <v>94</v>
      </c>
      <c r="S84" s="10">
        <v>3</v>
      </c>
      <c r="T84" s="10">
        <v>9</v>
      </c>
      <c r="U84" s="10">
        <v>7</v>
      </c>
      <c r="V84" s="10">
        <v>2</v>
      </c>
      <c r="W84" s="10">
        <v>3</v>
      </c>
      <c r="X84" s="10">
        <v>10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>
        <v>1</v>
      </c>
      <c r="AC84" s="43" cm="1">
        <f t="array" aca="1" ref="AC84" ca="1">_xlfn.LET(_xlpm.seq, OFFSET(O84,,,5), _xlpm.cnt, SUM((_xlpm.seq="C2")+(_xlpm.seq="WW")), IF(_xlpm.cnt&gt;0,0,1) )</f>
        <v>0</v>
      </c>
      <c r="AD84" s="43">
        <v>1</v>
      </c>
      <c r="AE84" s="43" cm="1">
        <f t="array" aca="1" ref="AE84" ca="1">_xlfn.LET(_xlpm.seq, OFFSET(Q84,,,5), _xlpm.cnt, SUM((_xlpm.seq="C2")+(_xlpm.seq="WW")), IF(_xlpm.cnt&gt;0,0,1) )</f>
        <v>1</v>
      </c>
      <c r="AN84" s="5"/>
      <c r="AO84" s="5"/>
      <c r="AP84" s="5"/>
      <c r="AQ84" s="5"/>
      <c r="AR84" s="5"/>
      <c r="AS84" s="5"/>
    </row>
    <row r="85" spans="11:45">
      <c r="K85" s="10">
        <v>81</v>
      </c>
      <c r="L85" s="19" t="s">
        <v>26</v>
      </c>
      <c r="M85" s="19" t="s">
        <v>23</v>
      </c>
      <c r="N85" s="19" t="s">
        <v>38</v>
      </c>
      <c r="O85" s="19" t="s">
        <v>97</v>
      </c>
      <c r="P85" s="19" t="s">
        <v>22</v>
      </c>
      <c r="Q85" s="19" t="s">
        <v>96</v>
      </c>
      <c r="S85" s="10">
        <v>3</v>
      </c>
      <c r="T85" s="10">
        <v>6</v>
      </c>
      <c r="U85" s="10">
        <v>2</v>
      </c>
      <c r="V85" s="10">
        <v>2</v>
      </c>
      <c r="W85" s="10">
        <v>5</v>
      </c>
      <c r="X85" s="10">
        <v>11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>
        <v>1</v>
      </c>
      <c r="AC85" s="43" cm="1">
        <f t="array" aca="1" ref="AC85" ca="1">_xlfn.LET(_xlpm.seq, OFFSET(O85,,,5), _xlpm.cnt, SUM((_xlpm.seq="C2")+(_xlpm.seq="WW")), IF(_xlpm.cnt&gt;0,0,1) )</f>
        <v>0</v>
      </c>
      <c r="AD85" s="43">
        <v>1</v>
      </c>
      <c r="AE85" s="43" cm="1">
        <f t="array" aca="1" ref="AE85" ca="1">_xlfn.LET(_xlpm.seq, OFFSET(Q85,,,5), _xlpm.cnt, SUM((_xlpm.seq="C2")+(_xlpm.seq="WW")), IF(_xlpm.cnt&gt;0,0,1) )</f>
        <v>1</v>
      </c>
      <c r="AN85" s="5"/>
      <c r="AO85" s="5"/>
      <c r="AP85" s="5"/>
      <c r="AQ85" s="5"/>
      <c r="AR85" s="5"/>
      <c r="AS85" s="5"/>
    </row>
    <row r="86" spans="11:45">
      <c r="K86" s="10">
        <v>82</v>
      </c>
      <c r="L86" s="19" t="s">
        <v>96</v>
      </c>
      <c r="M86" s="19" t="s">
        <v>23</v>
      </c>
      <c r="N86" s="19" t="s">
        <v>96</v>
      </c>
      <c r="O86" s="19" t="s">
        <v>95</v>
      </c>
      <c r="P86" s="19" t="s">
        <v>22</v>
      </c>
      <c r="Q86" s="19" t="s">
        <v>96</v>
      </c>
      <c r="S86" s="10">
        <v>11</v>
      </c>
      <c r="T86" s="10">
        <v>6</v>
      </c>
      <c r="U86" s="10">
        <v>11</v>
      </c>
      <c r="V86" s="10">
        <v>7</v>
      </c>
      <c r="W86" s="10">
        <v>5</v>
      </c>
      <c r="X86" s="10">
        <v>11</v>
      </c>
      <c r="Z86" s="43" cm="1">
        <f t="array" aca="1" ref="Z86" ca="1">_xlfn.LET(_xlpm.seq, OFFSET(L86,,,5), _xlpm.cnt, SUM((_xlpm.seq="C2")+(_xlpm.seq="WW")), IF(_xlpm.cnt&gt;0,0,1) )</f>
        <v>0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>
        <v>1</v>
      </c>
      <c r="AE86" s="43" cm="1">
        <f t="array" aca="1" ref="AE86" ca="1">_xlfn.LET(_xlpm.seq, OFFSET(Q86,,,5), _xlpm.cnt, SUM((_xlpm.seq="C2")+(_xlpm.seq="WW")), IF(_xlpm.cnt&gt;0,0,1) )</f>
        <v>1</v>
      </c>
      <c r="AN86" s="5"/>
      <c r="AO86" s="5"/>
      <c r="AP86" s="5"/>
      <c r="AQ86" s="5"/>
      <c r="AR86" s="5"/>
      <c r="AS86" s="5"/>
    </row>
    <row r="87" spans="11:45">
      <c r="K87" s="10">
        <v>83</v>
      </c>
      <c r="L87" s="19" t="s">
        <v>96</v>
      </c>
      <c r="M87" s="19" t="s">
        <v>49</v>
      </c>
      <c r="N87" s="19" t="s">
        <v>96</v>
      </c>
      <c r="O87" s="19" t="s">
        <v>95</v>
      </c>
      <c r="P87" s="19" t="s">
        <v>38</v>
      </c>
      <c r="Q87" s="19" t="s">
        <v>96</v>
      </c>
      <c r="S87" s="10">
        <v>11</v>
      </c>
      <c r="T87" s="10">
        <v>8</v>
      </c>
      <c r="U87" s="10">
        <v>11</v>
      </c>
      <c r="V87" s="10">
        <v>7</v>
      </c>
      <c r="W87" s="10">
        <v>2</v>
      </c>
      <c r="X87" s="10">
        <v>11</v>
      </c>
      <c r="Z87" s="43" cm="1">
        <f t="array" aca="1" ref="Z87" ca="1">_xlfn.LET(_xlpm.seq, OFFSET(L87,,,5), _xlpm.cnt, SUM((_xlpm.seq="C2")+(_xlpm.seq="WW")), IF(_xlpm.cnt&gt;0,0,1) )</f>
        <v>0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>
        <v>1</v>
      </c>
      <c r="AE87" s="43" cm="1">
        <f t="array" aca="1" ref="AE87" ca="1">_xlfn.LET(_xlpm.seq, OFFSET(Q87,,,5), _xlpm.cnt, SUM((_xlpm.seq="C2")+(_xlpm.seq="WW")), IF(_xlpm.cnt&gt;0,0,1) )</f>
        <v>1</v>
      </c>
      <c r="AN87" s="5"/>
      <c r="AO87" s="5"/>
      <c r="AP87" s="5"/>
      <c r="AQ87" s="5"/>
      <c r="AR87" s="5"/>
      <c r="AS87" s="5"/>
    </row>
    <row r="88" spans="11:45">
      <c r="K88" s="10">
        <v>84</v>
      </c>
      <c r="L88" s="19" t="s">
        <v>27</v>
      </c>
      <c r="M88" s="19" t="s">
        <v>49</v>
      </c>
      <c r="N88" s="19" t="s">
        <v>94</v>
      </c>
      <c r="O88" s="19" t="s">
        <v>93</v>
      </c>
      <c r="P88" s="19" t="s">
        <v>93</v>
      </c>
      <c r="Q88" s="19" t="s">
        <v>96</v>
      </c>
      <c r="S88" s="10">
        <v>4</v>
      </c>
      <c r="T88" s="10">
        <v>8</v>
      </c>
      <c r="U88" s="10">
        <v>10</v>
      </c>
      <c r="V88" s="10">
        <v>8</v>
      </c>
      <c r="W88" s="10">
        <v>8</v>
      </c>
      <c r="X88" s="10">
        <v>11</v>
      </c>
      <c r="Z88" s="43" cm="1">
        <f t="array" aca="1" ref="Z88" ca="1">_xlfn.LET(_xlpm.seq, OFFSET(L88,,,5), _xlpm.cnt, SUM((_xlpm.seq="C2")+(_xlpm.seq="WW")), IF(_xlpm.cnt&gt;0,0,1) )</f>
        <v>0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  <c r="AN88" s="5"/>
      <c r="AO88" s="5"/>
      <c r="AP88" s="5"/>
      <c r="AQ88" s="5"/>
      <c r="AR88" s="5"/>
      <c r="AS88" s="5"/>
    </row>
    <row r="89" spans="11:45">
      <c r="K89" s="10">
        <v>85</v>
      </c>
      <c r="L89" s="19" t="s">
        <v>27</v>
      </c>
      <c r="M89" s="19" t="s">
        <v>23</v>
      </c>
      <c r="N89" s="19" t="s">
        <v>94</v>
      </c>
      <c r="O89" s="19" t="s">
        <v>93</v>
      </c>
      <c r="P89" s="19" t="s">
        <v>93</v>
      </c>
      <c r="Q89" s="19" t="s">
        <v>93</v>
      </c>
      <c r="S89" s="10">
        <v>4</v>
      </c>
      <c r="T89" s="10">
        <v>6</v>
      </c>
      <c r="U89" s="10">
        <v>10</v>
      </c>
      <c r="V89" s="10">
        <v>8</v>
      </c>
      <c r="W89" s="10">
        <v>8</v>
      </c>
      <c r="X89" s="10">
        <v>8</v>
      </c>
      <c r="Z89" s="43" cm="1">
        <f t="array" aca="1" ref="Z89" ca="1">_xlfn.LET(_xlpm.seq, OFFSET(L89,,,5), _xlpm.cnt, SUM((_xlpm.seq="C2")+(_xlpm.seq="WW")), IF(_xlpm.cnt&gt;0,0,1) )</f>
        <v>0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0</v>
      </c>
      <c r="AN89" s="5"/>
      <c r="AO89" s="5"/>
      <c r="AP89" s="5"/>
      <c r="AQ89" s="5"/>
      <c r="AR89" s="5"/>
      <c r="AS89" s="5"/>
    </row>
    <row r="90" spans="11:45">
      <c r="K90" s="10">
        <v>86</v>
      </c>
      <c r="L90" s="19" t="s">
        <v>97</v>
      </c>
      <c r="M90" s="19" t="s">
        <v>23</v>
      </c>
      <c r="N90" s="19" t="s">
        <v>96</v>
      </c>
      <c r="O90" s="19" t="s">
        <v>92</v>
      </c>
      <c r="P90" s="19" t="s">
        <v>95</v>
      </c>
      <c r="Q90" s="19" t="s">
        <v>93</v>
      </c>
      <c r="S90" s="10">
        <v>2</v>
      </c>
      <c r="T90" s="10">
        <v>6</v>
      </c>
      <c r="U90" s="10">
        <v>11</v>
      </c>
      <c r="V90" s="10">
        <v>9</v>
      </c>
      <c r="W90" s="10">
        <v>7</v>
      </c>
      <c r="X90" s="10">
        <v>8</v>
      </c>
      <c r="Z90" s="43" cm="1">
        <f t="array" aca="1" ref="Z90" ca="1">_xlfn.LET(_xlpm.seq, OFFSET(L90,,,5), _xlpm.cnt, SUM((_xlpm.seq="C2")+(_xlpm.seq="WW")), IF(_xlpm.cnt&gt;0,0,1) )</f>
        <v>0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0</v>
      </c>
      <c r="AN90" s="5"/>
      <c r="AO90" s="5"/>
      <c r="AP90" s="5"/>
      <c r="AQ90" s="5"/>
      <c r="AR90" s="5"/>
      <c r="AS90" s="5"/>
    </row>
    <row r="91" spans="11:45">
      <c r="K91" s="10">
        <v>87</v>
      </c>
      <c r="L91" s="19" t="s">
        <v>97</v>
      </c>
      <c r="M91" s="19" t="s">
        <v>24</v>
      </c>
      <c r="N91" s="19" t="s">
        <v>96</v>
      </c>
      <c r="O91" s="19" t="s">
        <v>92</v>
      </c>
      <c r="P91" s="19" t="s">
        <v>95</v>
      </c>
      <c r="Q91" s="19" t="s">
        <v>23</v>
      </c>
      <c r="S91" s="10">
        <v>2</v>
      </c>
      <c r="T91" s="10">
        <v>1</v>
      </c>
      <c r="U91" s="10">
        <v>11</v>
      </c>
      <c r="V91" s="10">
        <v>9</v>
      </c>
      <c r="W91" s="10">
        <v>7</v>
      </c>
      <c r="X91" s="10">
        <v>6</v>
      </c>
      <c r="Z91" s="43" cm="1">
        <f t="array" aca="1" ref="Z91" ca="1">_xlfn.LET(_xlpm.seq, OFFSET(L91,,,5), _xlpm.cnt, SUM((_xlpm.seq="C2")+(_xlpm.seq="WW")), IF(_xlpm.cnt&gt;0,0,1) )</f>
        <v>0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0</v>
      </c>
      <c r="AN91" s="5"/>
      <c r="AO91" s="5"/>
      <c r="AP91" s="5"/>
      <c r="AQ91" s="5"/>
      <c r="AR91" s="5"/>
      <c r="AS91" s="5"/>
    </row>
    <row r="92" spans="11:45">
      <c r="K92" s="10">
        <v>88</v>
      </c>
      <c r="L92" s="19" t="s">
        <v>93</v>
      </c>
      <c r="M92" s="19" t="s">
        <v>50</v>
      </c>
      <c r="N92" s="19" t="s">
        <v>93</v>
      </c>
      <c r="O92" s="19" t="s">
        <v>51</v>
      </c>
      <c r="P92" s="19" t="s">
        <v>92</v>
      </c>
      <c r="Q92" s="19" t="s">
        <v>23</v>
      </c>
      <c r="S92" s="10">
        <v>8</v>
      </c>
      <c r="T92" s="10">
        <v>9</v>
      </c>
      <c r="U92" s="10">
        <v>8</v>
      </c>
      <c r="V92" s="10">
        <v>10</v>
      </c>
      <c r="W92" s="10">
        <v>9</v>
      </c>
      <c r="X92" s="10">
        <v>6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0</v>
      </c>
      <c r="AN92" s="5"/>
      <c r="AO92" s="5"/>
      <c r="AP92" s="5"/>
      <c r="AQ92" s="5"/>
      <c r="AR92" s="5"/>
      <c r="AS92" s="5"/>
    </row>
    <row r="93" spans="11:45">
      <c r="K93" s="10">
        <v>89</v>
      </c>
      <c r="L93" s="19" t="s">
        <v>93</v>
      </c>
      <c r="M93" s="19" t="s">
        <v>50</v>
      </c>
      <c r="N93" s="19" t="s">
        <v>93</v>
      </c>
      <c r="O93" s="19" t="s">
        <v>51</v>
      </c>
      <c r="P93" s="19" t="s">
        <v>92</v>
      </c>
      <c r="Q93" s="19" t="s">
        <v>97</v>
      </c>
      <c r="S93" s="10">
        <v>8</v>
      </c>
      <c r="T93" s="10">
        <v>9</v>
      </c>
      <c r="U93" s="10">
        <v>8</v>
      </c>
      <c r="V93" s="10">
        <v>10</v>
      </c>
      <c r="W93" s="10">
        <v>9</v>
      </c>
      <c r="X93" s="10">
        <v>2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0</v>
      </c>
      <c r="AN93" s="5"/>
      <c r="AO93" s="5"/>
      <c r="AP93" s="5"/>
      <c r="AQ93" s="5"/>
      <c r="AR93" s="5"/>
      <c r="AS93" s="5"/>
    </row>
    <row r="94" spans="11:45">
      <c r="K94" s="10">
        <v>90</v>
      </c>
      <c r="L94" s="19" t="s">
        <v>26</v>
      </c>
      <c r="M94" s="19" t="s">
        <v>52</v>
      </c>
      <c r="N94" s="19" t="s">
        <v>23</v>
      </c>
      <c r="O94" s="19" t="s">
        <v>96</v>
      </c>
      <c r="P94" s="19" t="s">
        <v>44</v>
      </c>
      <c r="Q94" s="19" t="s">
        <v>93</v>
      </c>
      <c r="S94" s="10">
        <v>3</v>
      </c>
      <c r="T94" s="10">
        <v>11</v>
      </c>
      <c r="U94" s="10">
        <v>6</v>
      </c>
      <c r="V94" s="10">
        <v>11</v>
      </c>
      <c r="W94" s="10">
        <v>3</v>
      </c>
      <c r="X94" s="10">
        <v>8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  <c r="AN94" s="5"/>
      <c r="AO94" s="5"/>
      <c r="AP94" s="5"/>
      <c r="AQ94" s="5"/>
      <c r="AR94" s="5"/>
      <c r="AS94" s="5"/>
    </row>
    <row r="95" spans="11:45">
      <c r="K95" s="10">
        <v>91</v>
      </c>
      <c r="L95" s="19" t="s">
        <v>26</v>
      </c>
      <c r="M95" s="19" t="s">
        <v>52</v>
      </c>
      <c r="N95" s="19" t="s">
        <v>23</v>
      </c>
      <c r="O95" s="19" t="s">
        <v>96</v>
      </c>
      <c r="P95" s="19" t="s">
        <v>44</v>
      </c>
      <c r="Q95" s="19" t="s">
        <v>93</v>
      </c>
      <c r="S95" s="10">
        <v>3</v>
      </c>
      <c r="T95" s="10">
        <v>11</v>
      </c>
      <c r="U95" s="10">
        <v>6</v>
      </c>
      <c r="V95" s="10">
        <v>11</v>
      </c>
      <c r="W95" s="10">
        <v>3</v>
      </c>
      <c r="X95" s="10">
        <v>8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  <c r="AN95" s="5"/>
      <c r="AO95" s="5"/>
      <c r="AP95" s="5"/>
      <c r="AQ95" s="5"/>
      <c r="AR95" s="5"/>
      <c r="AS95" s="5"/>
    </row>
    <row r="96" spans="11:45">
      <c r="K96" s="10">
        <v>92</v>
      </c>
      <c r="L96" s="19" t="s">
        <v>96</v>
      </c>
      <c r="M96" s="19" t="s">
        <v>95</v>
      </c>
      <c r="N96" s="19" t="s">
        <v>30</v>
      </c>
      <c r="O96" s="19" t="s">
        <v>23</v>
      </c>
      <c r="P96" s="19" t="s">
        <v>95</v>
      </c>
      <c r="Q96" s="19" t="s">
        <v>27</v>
      </c>
      <c r="S96" s="10">
        <v>11</v>
      </c>
      <c r="T96" s="10">
        <v>7</v>
      </c>
      <c r="U96" s="10">
        <v>7</v>
      </c>
      <c r="V96" s="10">
        <v>6</v>
      </c>
      <c r="W96" s="10">
        <v>7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  <c r="AN96" s="5"/>
      <c r="AO96" s="5"/>
      <c r="AP96" s="5"/>
      <c r="AQ96" s="5"/>
      <c r="AR96" s="5"/>
      <c r="AS96" s="5"/>
    </row>
    <row r="97" spans="11:45">
      <c r="K97" s="10">
        <v>93</v>
      </c>
      <c r="L97" s="19" t="s">
        <v>96</v>
      </c>
      <c r="M97" s="19" t="s">
        <v>95</v>
      </c>
      <c r="N97" s="19" t="s">
        <v>30</v>
      </c>
      <c r="O97" s="19" t="s">
        <v>23</v>
      </c>
      <c r="P97" s="19" t="s">
        <v>95</v>
      </c>
      <c r="Q97" s="19" t="s">
        <v>27</v>
      </c>
      <c r="S97" s="10">
        <v>11</v>
      </c>
      <c r="T97" s="10">
        <v>7</v>
      </c>
      <c r="U97" s="10">
        <v>7</v>
      </c>
      <c r="V97" s="10">
        <v>6</v>
      </c>
      <c r="W97" s="10">
        <v>7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  <c r="AN97" s="5"/>
      <c r="AO97" s="5"/>
      <c r="AP97" s="5"/>
      <c r="AQ97" s="5"/>
      <c r="AR97" s="5"/>
      <c r="AS97" s="5"/>
    </row>
    <row r="98" spans="11:45">
      <c r="K98" s="10">
        <v>94</v>
      </c>
      <c r="L98" s="19" t="s">
        <v>26</v>
      </c>
      <c r="M98" s="19" t="s">
        <v>92</v>
      </c>
      <c r="N98" s="19" t="s">
        <v>22</v>
      </c>
      <c r="O98" s="19" t="s">
        <v>94</v>
      </c>
      <c r="P98" s="19" t="s">
        <v>92</v>
      </c>
      <c r="Q98" s="19" t="s">
        <v>26</v>
      </c>
      <c r="S98" s="10">
        <v>3</v>
      </c>
      <c r="T98" s="10">
        <v>9</v>
      </c>
      <c r="U98" s="10">
        <v>5</v>
      </c>
      <c r="V98" s="10">
        <v>10</v>
      </c>
      <c r="W98" s="10">
        <v>9</v>
      </c>
      <c r="X98" s="10">
        <v>3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  <c r="AN98" s="5"/>
      <c r="AO98" s="5"/>
      <c r="AP98" s="5"/>
      <c r="AQ98" s="5"/>
      <c r="AR98" s="5"/>
      <c r="AS98" s="5"/>
    </row>
    <row r="99" spans="11:45">
      <c r="K99" s="10">
        <v>95</v>
      </c>
      <c r="L99" s="19" t="s">
        <v>26</v>
      </c>
      <c r="M99" s="19" t="s">
        <v>92</v>
      </c>
      <c r="N99" s="19" t="s">
        <v>22</v>
      </c>
      <c r="O99" s="19" t="s">
        <v>94</v>
      </c>
      <c r="P99" s="19" t="s">
        <v>92</v>
      </c>
      <c r="Q99" s="19" t="s">
        <v>26</v>
      </c>
      <c r="S99" s="10">
        <v>3</v>
      </c>
      <c r="T99" s="10">
        <v>9</v>
      </c>
      <c r="U99" s="10">
        <v>5</v>
      </c>
      <c r="V99" s="10">
        <v>10</v>
      </c>
      <c r="W99" s="10">
        <v>9</v>
      </c>
      <c r="X99" s="10">
        <v>3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  <c r="AN99" s="5"/>
      <c r="AO99" s="5"/>
      <c r="AP99" s="5"/>
      <c r="AQ99" s="5"/>
      <c r="AR99" s="5"/>
      <c r="AS99" s="5"/>
    </row>
    <row r="100" spans="11:45">
      <c r="K100" s="10">
        <v>96</v>
      </c>
      <c r="L100" s="19" t="s">
        <v>52</v>
      </c>
      <c r="M100" s="19" t="s">
        <v>23</v>
      </c>
      <c r="N100" s="19" t="s">
        <v>96</v>
      </c>
      <c r="O100" s="19" t="s">
        <v>23</v>
      </c>
      <c r="P100" s="19" t="s">
        <v>95</v>
      </c>
      <c r="Q100" s="19" t="s">
        <v>52</v>
      </c>
      <c r="S100" s="10">
        <v>11</v>
      </c>
      <c r="T100" s="10">
        <v>6</v>
      </c>
      <c r="U100" s="10">
        <v>11</v>
      </c>
      <c r="V100" s="10">
        <v>6</v>
      </c>
      <c r="W100" s="10">
        <v>7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  <c r="AN100" s="5"/>
      <c r="AO100" s="5"/>
      <c r="AP100" s="5"/>
      <c r="AQ100" s="5"/>
      <c r="AR100" s="5"/>
      <c r="AS100" s="5"/>
    </row>
    <row r="101" spans="11:45">
      <c r="K101" s="10">
        <v>97</v>
      </c>
      <c r="L101" s="19" t="s">
        <v>52</v>
      </c>
      <c r="M101" s="19" t="s">
        <v>23</v>
      </c>
      <c r="N101" s="19" t="s">
        <v>96</v>
      </c>
      <c r="O101" s="19" t="s">
        <v>23</v>
      </c>
      <c r="P101" s="19" t="s">
        <v>95</v>
      </c>
      <c r="Q101" s="19" t="s">
        <v>52</v>
      </c>
      <c r="S101" s="10">
        <v>11</v>
      </c>
      <c r="T101" s="10">
        <v>6</v>
      </c>
      <c r="U101" s="10">
        <v>11</v>
      </c>
      <c r="V101" s="10">
        <v>6</v>
      </c>
      <c r="W101" s="10">
        <v>7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  <c r="AN101" s="5"/>
      <c r="AO101" s="5"/>
      <c r="AP101" s="5"/>
      <c r="AQ101" s="5"/>
      <c r="AR101" s="5"/>
      <c r="AS101" s="5"/>
    </row>
    <row r="102" spans="11:45">
      <c r="K102" s="10">
        <v>98</v>
      </c>
      <c r="L102" s="19" t="s">
        <v>94</v>
      </c>
      <c r="M102" s="19" t="s">
        <v>94</v>
      </c>
      <c r="N102" s="19" t="s">
        <v>27</v>
      </c>
      <c r="O102" s="19" t="s">
        <v>96</v>
      </c>
      <c r="P102" s="19" t="s">
        <v>44</v>
      </c>
      <c r="Q102" s="19" t="s">
        <v>22</v>
      </c>
      <c r="S102" s="10">
        <v>10</v>
      </c>
      <c r="T102" s="10">
        <v>10</v>
      </c>
      <c r="U102" s="10">
        <v>4</v>
      </c>
      <c r="V102" s="10">
        <v>11</v>
      </c>
      <c r="W102" s="10">
        <v>3</v>
      </c>
      <c r="X102" s="10">
        <v>5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  <c r="AN102" s="5"/>
      <c r="AO102" s="5"/>
      <c r="AP102" s="5"/>
      <c r="AQ102" s="5"/>
      <c r="AR102" s="5"/>
      <c r="AS102" s="5"/>
    </row>
    <row r="103" spans="11:45">
      <c r="K103" s="10">
        <v>99</v>
      </c>
      <c r="L103" s="19" t="s">
        <v>94</v>
      </c>
      <c r="M103" s="19" t="s">
        <v>94</v>
      </c>
      <c r="N103" s="19" t="s">
        <v>27</v>
      </c>
      <c r="O103" s="19" t="s">
        <v>96</v>
      </c>
      <c r="P103" s="19" t="s">
        <v>44</v>
      </c>
      <c r="Q103" s="19" t="s">
        <v>22</v>
      </c>
      <c r="S103" s="10">
        <v>10</v>
      </c>
      <c r="T103" s="10">
        <v>10</v>
      </c>
      <c r="U103" s="10">
        <v>4</v>
      </c>
      <c r="V103" s="10">
        <v>11</v>
      </c>
      <c r="W103" s="10">
        <v>3</v>
      </c>
      <c r="X103" s="10">
        <v>5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  <c r="AN103" s="5"/>
      <c r="AO103" s="5"/>
      <c r="AP103" s="5"/>
      <c r="AQ103" s="5"/>
      <c r="AR103" s="5"/>
      <c r="AS103" s="5"/>
    </row>
    <row r="104" spans="11:45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  <c r="AN104" s="5"/>
      <c r="AO104" s="5"/>
      <c r="AP104" s="5"/>
      <c r="AQ104" s="5"/>
      <c r="AR104" s="5"/>
      <c r="AS104" s="5"/>
    </row>
    <row r="105" spans="11:45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  <c r="AN105" s="5"/>
      <c r="AO105" s="5"/>
      <c r="AP105" s="5"/>
      <c r="AQ105" s="5"/>
      <c r="AR105" s="5"/>
      <c r="AS105" s="5"/>
    </row>
    <row r="106" spans="11:45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  <c r="AN106" s="5"/>
      <c r="AO106" s="5"/>
      <c r="AP106" s="5"/>
      <c r="AQ106" s="5"/>
      <c r="AR106" s="5"/>
      <c r="AS106" s="5"/>
    </row>
    <row r="107" spans="11:45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  <c r="AN107" s="5"/>
      <c r="AO107" s="5"/>
      <c r="AP107" s="5"/>
      <c r="AQ107" s="5"/>
      <c r="AR107" s="5"/>
      <c r="AS107" s="5"/>
    </row>
    <row r="108" spans="11:45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  <c r="AN108" s="5"/>
      <c r="AO108" s="5"/>
      <c r="AP108" s="5"/>
      <c r="AQ108" s="5"/>
      <c r="AR108" s="5"/>
      <c r="AS108" s="5"/>
    </row>
    <row r="109" spans="11:45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  <c r="AN109" s="5"/>
      <c r="AO109" s="5"/>
      <c r="AP109" s="5"/>
      <c r="AQ109" s="5"/>
      <c r="AR109" s="5"/>
      <c r="AS109" s="5"/>
    </row>
    <row r="110" spans="11:45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  <c r="AN110" s="5"/>
      <c r="AO110" s="5"/>
      <c r="AP110" s="5"/>
      <c r="AQ110" s="5"/>
      <c r="AR110" s="5"/>
      <c r="AS110" s="5"/>
    </row>
    <row r="111" spans="11:45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  <c r="AN111" s="5"/>
      <c r="AO111" s="5"/>
      <c r="AP111" s="5"/>
      <c r="AQ111" s="5"/>
      <c r="AR111" s="5"/>
      <c r="AS111" s="5"/>
    </row>
    <row r="112" spans="11:45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  <c r="AN112" s="5"/>
      <c r="AO112" s="5"/>
      <c r="AP112" s="5"/>
      <c r="AQ112" s="5"/>
      <c r="AR112" s="5"/>
      <c r="AS112" s="5"/>
    </row>
    <row r="113" spans="11:45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  <c r="AN113" s="5"/>
      <c r="AO113" s="5"/>
      <c r="AP113" s="5"/>
      <c r="AQ113" s="5"/>
      <c r="AR113" s="5"/>
      <c r="AS113" s="5"/>
    </row>
    <row r="114" spans="11:45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  <c r="AN114" s="5"/>
      <c r="AO114" s="5"/>
      <c r="AP114" s="5"/>
      <c r="AQ114" s="5"/>
      <c r="AR114" s="5"/>
      <c r="AS114" s="5"/>
    </row>
    <row r="115" spans="11:45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  <c r="AN115" s="5"/>
      <c r="AO115" s="5"/>
      <c r="AP115" s="5"/>
      <c r="AQ115" s="5"/>
      <c r="AR115" s="5"/>
      <c r="AS115" s="5"/>
    </row>
    <row r="116" spans="11:45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  <c r="AN116" s="5"/>
      <c r="AO116" s="5"/>
      <c r="AP116" s="5"/>
      <c r="AQ116" s="5"/>
      <c r="AR116" s="5"/>
      <c r="AS116" s="5"/>
    </row>
    <row r="117" spans="11:45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  <c r="AN117" s="5"/>
      <c r="AO117" s="5"/>
      <c r="AP117" s="5"/>
      <c r="AQ117" s="5"/>
      <c r="AR117" s="5"/>
      <c r="AS117" s="5"/>
    </row>
    <row r="118" spans="11:45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  <c r="AN118" s="5"/>
      <c r="AO118" s="5"/>
      <c r="AP118" s="5"/>
      <c r="AQ118" s="5"/>
      <c r="AR118" s="5"/>
      <c r="AS118" s="5"/>
    </row>
    <row r="119" spans="11:45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  <c r="AN119" s="5"/>
      <c r="AO119" s="5"/>
      <c r="AP119" s="5"/>
      <c r="AQ119" s="5"/>
      <c r="AR119" s="5"/>
      <c r="AS119" s="5"/>
    </row>
    <row r="120" spans="11:45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  <c r="AN120" s="5"/>
      <c r="AO120" s="5"/>
      <c r="AP120" s="5"/>
      <c r="AQ120" s="5"/>
      <c r="AR120" s="5"/>
      <c r="AS120" s="5"/>
    </row>
    <row r="121" spans="11:45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  <c r="AN121" s="5"/>
      <c r="AO121" s="5"/>
      <c r="AP121" s="5"/>
      <c r="AQ121" s="5"/>
      <c r="AR121" s="5"/>
      <c r="AS121" s="5"/>
    </row>
    <row r="122" spans="11:45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  <c r="AN122" s="5"/>
      <c r="AO122" s="5"/>
      <c r="AP122" s="5"/>
      <c r="AQ122" s="5"/>
      <c r="AR122" s="5"/>
      <c r="AS122" s="5"/>
    </row>
    <row r="123" spans="11:45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  <c r="AN123" s="5"/>
      <c r="AO123" s="5"/>
      <c r="AP123" s="5"/>
      <c r="AQ123" s="5"/>
      <c r="AR123" s="5"/>
      <c r="AS123" s="5"/>
    </row>
    <row r="124" spans="11:45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  <c r="AN124" s="5"/>
      <c r="AO124" s="5"/>
      <c r="AP124" s="5"/>
      <c r="AQ124" s="5"/>
      <c r="AR124" s="5"/>
      <c r="AS124" s="5"/>
    </row>
    <row r="125" spans="11:45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  <c r="AN125" s="5"/>
      <c r="AO125" s="5"/>
      <c r="AP125" s="5"/>
      <c r="AQ125" s="5"/>
      <c r="AR125" s="5"/>
      <c r="AS125" s="5"/>
    </row>
    <row r="126" spans="11:45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  <c r="AN126" s="5"/>
      <c r="AO126" s="5"/>
      <c r="AP126" s="5"/>
      <c r="AQ126" s="5"/>
      <c r="AR126" s="5"/>
      <c r="AS126" s="5"/>
    </row>
    <row r="127" spans="11:45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  <c r="AN127" s="5"/>
      <c r="AO127" s="5"/>
      <c r="AP127" s="5"/>
      <c r="AQ127" s="5"/>
      <c r="AR127" s="5"/>
      <c r="AS127" s="5"/>
    </row>
    <row r="128" spans="11:45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  <c r="AN128" s="5"/>
      <c r="AO128" s="5"/>
      <c r="AP128" s="5"/>
      <c r="AQ128" s="5"/>
      <c r="AR128" s="5"/>
      <c r="AS128" s="5"/>
    </row>
    <row r="129" spans="11:45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  <c r="AN129" s="5"/>
      <c r="AO129" s="5"/>
      <c r="AP129" s="5"/>
      <c r="AQ129" s="5"/>
      <c r="AR129" s="5"/>
      <c r="AS129" s="5"/>
    </row>
    <row r="130" spans="11:45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  <c r="AN130" s="5"/>
      <c r="AO130" s="5"/>
      <c r="AP130" s="5"/>
      <c r="AQ130" s="5"/>
      <c r="AR130" s="5"/>
      <c r="AS130" s="5"/>
    </row>
    <row r="131" spans="11:45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  <c r="AN131" s="5"/>
      <c r="AO131" s="5"/>
      <c r="AP131" s="5"/>
      <c r="AQ131" s="5"/>
      <c r="AR131" s="5"/>
      <c r="AS131" s="5"/>
    </row>
    <row r="132" spans="11:45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  <c r="AN132" s="5"/>
      <c r="AO132" s="5"/>
      <c r="AP132" s="5"/>
      <c r="AQ132" s="5"/>
      <c r="AR132" s="5"/>
      <c r="AS132" s="5"/>
    </row>
    <row r="133" spans="11:45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  <c r="AN133" s="5"/>
      <c r="AO133" s="5"/>
      <c r="AP133" s="5"/>
      <c r="AQ133" s="5"/>
      <c r="AR133" s="5"/>
      <c r="AS133" s="5"/>
    </row>
    <row r="134" spans="11:45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  <c r="AN134" s="5"/>
      <c r="AO134" s="5"/>
      <c r="AP134" s="5"/>
      <c r="AQ134" s="5"/>
      <c r="AR134" s="5"/>
      <c r="AS134" s="5"/>
    </row>
    <row r="135" spans="11:45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  <c r="AN135" s="5"/>
      <c r="AO135" s="5"/>
      <c r="AP135" s="5"/>
      <c r="AQ135" s="5"/>
      <c r="AR135" s="5"/>
      <c r="AS135" s="5"/>
    </row>
    <row r="136" spans="11:45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  <c r="AN136" s="5"/>
      <c r="AO136" s="5"/>
      <c r="AP136" s="5"/>
      <c r="AQ136" s="5"/>
      <c r="AR136" s="5"/>
      <c r="AS136" s="5"/>
    </row>
    <row r="137" spans="11:45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  <c r="AN137" s="5"/>
      <c r="AO137" s="5"/>
      <c r="AP137" s="5"/>
      <c r="AQ137" s="5"/>
      <c r="AR137" s="5"/>
      <c r="AS137" s="5"/>
    </row>
    <row r="138" spans="11:45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  <c r="AN138" s="5"/>
      <c r="AO138" s="5"/>
      <c r="AP138" s="5"/>
      <c r="AQ138" s="5"/>
      <c r="AR138" s="5"/>
      <c r="AS138" s="5"/>
    </row>
    <row r="139" spans="11:45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  <c r="AN139" s="5"/>
      <c r="AO139" s="5"/>
      <c r="AP139" s="5"/>
      <c r="AQ139" s="5"/>
      <c r="AR139" s="5"/>
      <c r="AS139" s="5"/>
    </row>
    <row r="140" spans="11:45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  <c r="AN140" s="5"/>
      <c r="AO140" s="5"/>
      <c r="AP140" s="5"/>
      <c r="AQ140" s="5"/>
      <c r="AR140" s="5"/>
      <c r="AS140" s="5"/>
    </row>
    <row r="141" spans="11:45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  <c r="AN141" s="5"/>
      <c r="AO141" s="5"/>
      <c r="AP141" s="5"/>
      <c r="AQ141" s="5"/>
      <c r="AR141" s="5"/>
      <c r="AS141" s="5"/>
    </row>
    <row r="142" spans="11:45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  <c r="AN142" s="5"/>
      <c r="AO142" s="5"/>
      <c r="AP142" s="5"/>
      <c r="AQ142" s="5"/>
      <c r="AR142" s="5"/>
      <c r="AS142" s="5"/>
    </row>
    <row r="143" spans="11:45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  <c r="AN143" s="5"/>
      <c r="AO143" s="5"/>
      <c r="AP143" s="5"/>
      <c r="AQ143" s="5"/>
      <c r="AR143" s="5"/>
      <c r="AS143" s="5"/>
    </row>
    <row r="144" spans="11:45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  <c r="AN144" s="5"/>
      <c r="AO144" s="5"/>
      <c r="AP144" s="5"/>
      <c r="AQ144" s="5"/>
      <c r="AR144" s="5"/>
      <c r="AS144" s="5"/>
    </row>
    <row r="145" spans="11:45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  <c r="AN145" s="5"/>
      <c r="AO145" s="5"/>
      <c r="AP145" s="5"/>
      <c r="AQ145" s="5"/>
      <c r="AR145" s="5"/>
      <c r="AS145" s="5"/>
    </row>
    <row r="146" spans="11:45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  <c r="AN146" s="5"/>
      <c r="AO146" s="5"/>
      <c r="AP146" s="5"/>
      <c r="AQ146" s="5"/>
      <c r="AR146" s="5"/>
      <c r="AS146" s="5"/>
    </row>
    <row r="147" spans="11:45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  <c r="AN147" s="5"/>
      <c r="AO147" s="5"/>
      <c r="AP147" s="5"/>
      <c r="AQ147" s="5"/>
      <c r="AR147" s="5"/>
      <c r="AS147" s="5"/>
    </row>
    <row r="148" spans="11:45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  <c r="AN148" s="5"/>
      <c r="AO148" s="5"/>
      <c r="AP148" s="5"/>
      <c r="AQ148" s="5"/>
      <c r="AR148" s="5"/>
      <c r="AS148" s="5"/>
    </row>
    <row r="149" spans="11:45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  <c r="AN149" s="5"/>
      <c r="AO149" s="5"/>
      <c r="AP149" s="5"/>
      <c r="AQ149" s="5"/>
      <c r="AR149" s="5"/>
      <c r="AS149" s="5"/>
    </row>
    <row r="150" spans="11:45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  <c r="AN150" s="5"/>
      <c r="AO150" s="5"/>
      <c r="AP150" s="5"/>
      <c r="AQ150" s="5"/>
      <c r="AR150" s="5"/>
      <c r="AS150" s="5"/>
    </row>
    <row r="151" spans="11:45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  <c r="AN151" s="5"/>
      <c r="AO151" s="5"/>
      <c r="AP151" s="5"/>
      <c r="AQ151" s="5"/>
      <c r="AR151" s="5"/>
      <c r="AS151" s="5"/>
    </row>
    <row r="152" spans="11:45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  <c r="AN152" s="5"/>
      <c r="AO152" s="5"/>
      <c r="AP152" s="5"/>
      <c r="AQ152" s="5"/>
      <c r="AR152" s="5"/>
      <c r="AS152" s="5"/>
    </row>
    <row r="153" spans="11:45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  <c r="AN153" s="5"/>
      <c r="AO153" s="5"/>
      <c r="AP153" s="5"/>
      <c r="AQ153" s="5"/>
      <c r="AR153" s="5"/>
      <c r="AS153" s="5"/>
    </row>
    <row r="154" spans="11:45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  <c r="AN154" s="5"/>
      <c r="AO154" s="5"/>
      <c r="AP154" s="5"/>
      <c r="AQ154" s="5"/>
      <c r="AR154" s="5"/>
      <c r="AS154" s="5"/>
    </row>
    <row r="155" spans="11:45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  <c r="AN155" s="5"/>
      <c r="AO155" s="5"/>
      <c r="AP155" s="5"/>
      <c r="AQ155" s="5"/>
      <c r="AR155" s="5"/>
      <c r="AS155" s="5"/>
    </row>
    <row r="156" spans="11:45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  <c r="AN156" s="5"/>
      <c r="AO156" s="5"/>
      <c r="AP156" s="5"/>
      <c r="AQ156" s="5"/>
      <c r="AR156" s="5"/>
      <c r="AS156" s="5"/>
    </row>
    <row r="157" spans="11:45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  <c r="AN157" s="5"/>
      <c r="AO157" s="5"/>
      <c r="AP157" s="5"/>
      <c r="AQ157" s="5"/>
      <c r="AR157" s="5"/>
      <c r="AS157" s="5"/>
    </row>
    <row r="158" spans="11:45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  <c r="AN158" s="5"/>
      <c r="AO158" s="5"/>
      <c r="AP158" s="5"/>
      <c r="AQ158" s="5"/>
      <c r="AR158" s="5"/>
      <c r="AS158" s="5"/>
    </row>
    <row r="159" spans="11:45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  <c r="AN159" s="5"/>
      <c r="AO159" s="5"/>
      <c r="AP159" s="5"/>
      <c r="AQ159" s="5"/>
      <c r="AR159" s="5"/>
      <c r="AS159" s="5"/>
    </row>
    <row r="160" spans="11:45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  <c r="AN160" s="5"/>
      <c r="AO160" s="5"/>
      <c r="AP160" s="5"/>
      <c r="AQ160" s="5"/>
      <c r="AR160" s="5"/>
      <c r="AS160" s="5"/>
    </row>
    <row r="161" spans="11:45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  <c r="AN161" s="5"/>
      <c r="AO161" s="5"/>
      <c r="AP161" s="5"/>
      <c r="AQ161" s="5"/>
      <c r="AR161" s="5"/>
      <c r="AS161" s="5"/>
    </row>
    <row r="162" spans="11:45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  <c r="AN162" s="5"/>
      <c r="AO162" s="5"/>
      <c r="AP162" s="5"/>
      <c r="AQ162" s="5"/>
      <c r="AR162" s="5"/>
      <c r="AS162" s="5"/>
    </row>
    <row r="163" spans="11:45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  <c r="AN163" s="5"/>
      <c r="AO163" s="5"/>
      <c r="AP163" s="5"/>
      <c r="AQ163" s="5"/>
      <c r="AR163" s="5"/>
      <c r="AS163" s="5"/>
    </row>
    <row r="164" spans="11:45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  <c r="AN164" s="5"/>
      <c r="AO164" s="5"/>
      <c r="AP164" s="5"/>
      <c r="AQ164" s="5"/>
      <c r="AR164" s="5"/>
      <c r="AS164" s="5"/>
    </row>
    <row r="165" spans="11:45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  <c r="AN165" s="5"/>
      <c r="AO165" s="5"/>
      <c r="AP165" s="5"/>
      <c r="AQ165" s="5"/>
      <c r="AR165" s="5"/>
      <c r="AS165" s="5"/>
    </row>
    <row r="166" spans="11:45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  <c r="AN166" s="5"/>
      <c r="AO166" s="5"/>
      <c r="AP166" s="5"/>
      <c r="AQ166" s="5"/>
      <c r="AR166" s="5"/>
      <c r="AS166" s="5"/>
    </row>
    <row r="167" spans="11:45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  <c r="AN167" s="5"/>
      <c r="AO167" s="5"/>
      <c r="AP167" s="5"/>
      <c r="AQ167" s="5"/>
      <c r="AR167" s="5"/>
      <c r="AS167" s="5"/>
    </row>
    <row r="168" spans="11:45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  <c r="AN168" s="5"/>
      <c r="AO168" s="5"/>
      <c r="AP168" s="5"/>
      <c r="AQ168" s="5"/>
      <c r="AR168" s="5"/>
      <c r="AS168" s="5"/>
    </row>
    <row r="169" spans="11:45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  <c r="AN169" s="5"/>
      <c r="AO169" s="5"/>
      <c r="AP169" s="5"/>
      <c r="AQ169" s="5"/>
      <c r="AR169" s="5"/>
      <c r="AS169" s="5"/>
    </row>
    <row r="170" spans="11:45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  <c r="AN170" s="5"/>
      <c r="AO170" s="5"/>
      <c r="AP170" s="5"/>
      <c r="AQ170" s="5"/>
      <c r="AR170" s="5"/>
      <c r="AS170" s="5"/>
    </row>
    <row r="171" spans="11:45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  <c r="AN171" s="5"/>
      <c r="AO171" s="5"/>
      <c r="AP171" s="5"/>
      <c r="AQ171" s="5"/>
      <c r="AR171" s="5"/>
      <c r="AS171" s="5"/>
    </row>
    <row r="172" spans="11:45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  <c r="AN172" s="5"/>
      <c r="AO172" s="5"/>
      <c r="AP172" s="5"/>
      <c r="AQ172" s="5"/>
      <c r="AR172" s="5"/>
      <c r="AS172" s="5"/>
    </row>
    <row r="173" spans="11:45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  <c r="AN173" s="5"/>
      <c r="AO173" s="5"/>
      <c r="AP173" s="5"/>
      <c r="AQ173" s="5"/>
      <c r="AR173" s="5"/>
      <c r="AS173" s="5"/>
    </row>
    <row r="174" spans="11:45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  <c r="AN174" s="5"/>
      <c r="AO174" s="5"/>
      <c r="AP174" s="5"/>
      <c r="AQ174" s="5"/>
      <c r="AR174" s="5"/>
      <c r="AS174" s="5"/>
    </row>
    <row r="175" spans="11:45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  <c r="AN175" s="5"/>
      <c r="AO175" s="5"/>
      <c r="AP175" s="5"/>
      <c r="AQ175" s="5"/>
      <c r="AR175" s="5"/>
      <c r="AS175" s="5"/>
    </row>
    <row r="176" spans="11:45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  <c r="AN176" s="5"/>
      <c r="AO176" s="5"/>
      <c r="AP176" s="5"/>
      <c r="AQ176" s="5"/>
      <c r="AR176" s="5"/>
      <c r="AS176" s="5"/>
    </row>
    <row r="177" spans="11:45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  <c r="AN177" s="5"/>
      <c r="AO177" s="5"/>
      <c r="AP177" s="5"/>
      <c r="AQ177" s="5"/>
      <c r="AR177" s="5"/>
      <c r="AS177" s="5"/>
    </row>
    <row r="178" spans="11:45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  <c r="AN178" s="5"/>
      <c r="AO178" s="5"/>
      <c r="AP178" s="5"/>
      <c r="AQ178" s="5"/>
      <c r="AR178" s="5"/>
      <c r="AS178" s="5"/>
    </row>
    <row r="179" spans="11:45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  <c r="AN179" s="5"/>
      <c r="AO179" s="5"/>
      <c r="AP179" s="5"/>
      <c r="AQ179" s="5"/>
      <c r="AR179" s="5"/>
      <c r="AS179" s="5"/>
    </row>
    <row r="180" spans="11:45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  <c r="AN180" s="5"/>
      <c r="AO180" s="5"/>
      <c r="AP180" s="5"/>
      <c r="AQ180" s="5"/>
      <c r="AR180" s="5"/>
      <c r="AS180" s="5"/>
    </row>
    <row r="181" spans="11:45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  <c r="AN181" s="5"/>
      <c r="AO181" s="5"/>
      <c r="AP181" s="5"/>
      <c r="AQ181" s="5"/>
      <c r="AR181" s="5"/>
      <c r="AS181" s="5"/>
    </row>
    <row r="182" spans="11:45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  <c r="AN182" s="5"/>
      <c r="AO182" s="5"/>
      <c r="AP182" s="5"/>
      <c r="AQ182" s="5"/>
      <c r="AR182" s="5"/>
      <c r="AS182" s="5"/>
    </row>
    <row r="183" spans="11:45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  <c r="AN183" s="5"/>
      <c r="AO183" s="5"/>
      <c r="AP183" s="5"/>
      <c r="AQ183" s="5"/>
      <c r="AR183" s="5"/>
      <c r="AS183" s="5"/>
    </row>
    <row r="184" spans="11:45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  <c r="AN184" s="5"/>
      <c r="AO184" s="5"/>
      <c r="AP184" s="5"/>
      <c r="AQ184" s="5"/>
      <c r="AR184" s="5"/>
      <c r="AS184" s="5"/>
    </row>
    <row r="185" spans="11:45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  <c r="AN185" s="5"/>
      <c r="AO185" s="5"/>
      <c r="AP185" s="5"/>
      <c r="AQ185" s="5"/>
      <c r="AR185" s="5"/>
      <c r="AS185" s="5"/>
    </row>
    <row r="186" spans="11:45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  <c r="AN186" s="5"/>
      <c r="AO186" s="5"/>
      <c r="AP186" s="5"/>
      <c r="AQ186" s="5"/>
      <c r="AR186" s="5"/>
      <c r="AS186" s="5"/>
    </row>
    <row r="187" spans="11:45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  <c r="AN187" s="5"/>
      <c r="AO187" s="5"/>
      <c r="AP187" s="5"/>
      <c r="AQ187" s="5"/>
      <c r="AR187" s="5"/>
      <c r="AS187" s="5"/>
    </row>
    <row r="188" spans="11:45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  <c r="AN188" s="5"/>
      <c r="AO188" s="5"/>
      <c r="AP188" s="5"/>
      <c r="AQ188" s="5"/>
      <c r="AR188" s="5"/>
      <c r="AS188" s="5"/>
    </row>
    <row r="189" spans="11:45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  <c r="AN189" s="5"/>
      <c r="AO189" s="5"/>
      <c r="AP189" s="5"/>
      <c r="AQ189" s="5"/>
      <c r="AR189" s="5"/>
      <c r="AS189" s="5"/>
    </row>
    <row r="190" spans="11:45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  <c r="AN190" s="5"/>
      <c r="AO190" s="5"/>
      <c r="AP190" s="5"/>
      <c r="AQ190" s="5"/>
      <c r="AR190" s="5"/>
      <c r="AS190" s="5"/>
    </row>
    <row r="191" spans="11:45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  <c r="AN191" s="5"/>
      <c r="AO191" s="5"/>
      <c r="AP191" s="5"/>
      <c r="AQ191" s="5"/>
      <c r="AR191" s="5"/>
      <c r="AS191" s="5"/>
    </row>
    <row r="192" spans="11:45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  <c r="AN192" s="5"/>
      <c r="AO192" s="5"/>
      <c r="AP192" s="5"/>
      <c r="AQ192" s="5"/>
      <c r="AR192" s="5"/>
      <c r="AS192" s="5"/>
    </row>
    <row r="193" spans="11:45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  <c r="AN193" s="5"/>
      <c r="AO193" s="5"/>
      <c r="AP193" s="5"/>
      <c r="AQ193" s="5"/>
      <c r="AR193" s="5"/>
      <c r="AS193" s="5"/>
    </row>
    <row r="194" spans="11:45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  <c r="AN194" s="5"/>
      <c r="AO194" s="5"/>
      <c r="AP194" s="5"/>
      <c r="AQ194" s="5"/>
      <c r="AR194" s="5"/>
      <c r="AS194" s="5"/>
    </row>
    <row r="195" spans="11:45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  <c r="AN195" s="5"/>
      <c r="AO195" s="5"/>
      <c r="AP195" s="5"/>
      <c r="AQ195" s="5"/>
      <c r="AR195" s="5"/>
      <c r="AS195" s="5"/>
    </row>
    <row r="196" spans="11:45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  <c r="AN196" s="5"/>
      <c r="AO196" s="5"/>
      <c r="AP196" s="5"/>
      <c r="AQ196" s="5"/>
      <c r="AR196" s="5"/>
      <c r="AS196" s="5"/>
    </row>
    <row r="197" spans="11:45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  <c r="AN197" s="5"/>
      <c r="AO197" s="5"/>
      <c r="AP197" s="5"/>
      <c r="AQ197" s="5"/>
      <c r="AR197" s="5"/>
      <c r="AS197" s="5"/>
    </row>
    <row r="198" spans="11:45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  <c r="AN198" s="5"/>
      <c r="AO198" s="5"/>
      <c r="AP198" s="5"/>
      <c r="AQ198" s="5"/>
      <c r="AR198" s="5"/>
      <c r="AS198" s="5"/>
    </row>
    <row r="199" spans="11:45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  <c r="AN199" s="5"/>
      <c r="AO199" s="5"/>
      <c r="AP199" s="5"/>
      <c r="AQ199" s="5"/>
      <c r="AR199" s="5"/>
      <c r="AS199" s="5"/>
    </row>
    <row r="200" spans="11:45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  <c r="AN200" s="5"/>
      <c r="AO200" s="5"/>
      <c r="AP200" s="5"/>
      <c r="AQ200" s="5"/>
      <c r="AR200" s="5"/>
      <c r="AS200" s="5"/>
    </row>
    <row r="201" spans="11:45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  <c r="AN201" s="5"/>
      <c r="AO201" s="5"/>
      <c r="AP201" s="5"/>
      <c r="AQ201" s="5"/>
      <c r="AR201" s="5"/>
      <c r="AS201" s="5"/>
    </row>
    <row r="202" spans="11:45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  <c r="AN202" s="5"/>
      <c r="AO202" s="5"/>
      <c r="AP202" s="5"/>
      <c r="AQ202" s="5"/>
      <c r="AR202" s="5"/>
      <c r="AS202" s="5"/>
    </row>
    <row r="203" spans="11:45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  <c r="AN203" s="5"/>
      <c r="AO203" s="5"/>
      <c r="AP203" s="5"/>
      <c r="AQ203" s="5"/>
      <c r="AR203" s="5"/>
      <c r="AS203" s="5"/>
    </row>
    <row r="204" spans="11:45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  <c r="AN204" s="5"/>
      <c r="AO204" s="5"/>
      <c r="AP204" s="5"/>
      <c r="AQ204" s="5"/>
      <c r="AR204" s="5"/>
      <c r="AS204" s="5"/>
    </row>
    <row r="205" spans="11:45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  <c r="AN205" s="5"/>
      <c r="AO205" s="5"/>
      <c r="AP205" s="5"/>
      <c r="AQ205" s="5"/>
      <c r="AR205" s="5"/>
      <c r="AS205" s="5"/>
    </row>
    <row r="206" spans="11:45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  <c r="AN206" s="5"/>
      <c r="AO206" s="5"/>
      <c r="AP206" s="5"/>
      <c r="AQ206" s="5"/>
      <c r="AR206" s="5"/>
      <c r="AS206" s="5"/>
    </row>
    <row r="207" spans="11:45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  <c r="AN207" s="5"/>
      <c r="AO207" s="5"/>
      <c r="AP207" s="5"/>
      <c r="AQ207" s="5"/>
      <c r="AR207" s="5"/>
      <c r="AS207" s="5"/>
    </row>
    <row r="208" spans="11:45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  <c r="AN208" s="5"/>
      <c r="AO208" s="5"/>
      <c r="AP208" s="5"/>
      <c r="AQ208" s="5"/>
      <c r="AR208" s="5"/>
      <c r="AS208" s="5"/>
    </row>
    <row r="209" spans="11:45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  <c r="AN209" s="5"/>
      <c r="AO209" s="5"/>
      <c r="AP209" s="5"/>
      <c r="AQ209" s="5"/>
      <c r="AR209" s="5"/>
      <c r="AS209" s="5"/>
    </row>
    <row r="210" spans="11:45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  <c r="AN210" s="5"/>
      <c r="AO210" s="5"/>
      <c r="AP210" s="5"/>
      <c r="AQ210" s="5"/>
      <c r="AR210" s="5"/>
      <c r="AS210" s="5"/>
    </row>
    <row r="211" spans="11:45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  <c r="AN211" s="5"/>
      <c r="AO211" s="5"/>
      <c r="AP211" s="5"/>
      <c r="AQ211" s="5"/>
      <c r="AR211" s="5"/>
      <c r="AS211" s="5"/>
    </row>
    <row r="212" spans="11:45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  <c r="AN212" s="5"/>
      <c r="AO212" s="5"/>
      <c r="AP212" s="5"/>
      <c r="AQ212" s="5"/>
      <c r="AR212" s="5"/>
      <c r="AS212" s="5"/>
    </row>
    <row r="213" spans="11:45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  <c r="AN213" s="5"/>
      <c r="AO213" s="5"/>
      <c r="AP213" s="5"/>
      <c r="AQ213" s="5"/>
      <c r="AR213" s="5"/>
      <c r="AS213" s="5"/>
    </row>
    <row r="214" spans="11:45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  <c r="AN214" s="5"/>
      <c r="AO214" s="5"/>
      <c r="AP214" s="5"/>
      <c r="AQ214" s="5"/>
      <c r="AR214" s="5"/>
      <c r="AS214" s="5"/>
    </row>
    <row r="215" spans="11:45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  <c r="AN215" s="5"/>
      <c r="AO215" s="5"/>
      <c r="AP215" s="5"/>
      <c r="AQ215" s="5"/>
      <c r="AR215" s="5"/>
      <c r="AS215" s="5"/>
    </row>
    <row r="216" spans="11:45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  <c r="AN216" s="5"/>
      <c r="AO216" s="5"/>
      <c r="AP216" s="5"/>
      <c r="AQ216" s="5"/>
      <c r="AR216" s="5"/>
      <c r="AS216" s="5"/>
    </row>
    <row r="217" spans="11:45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  <c r="AN217" s="5"/>
      <c r="AO217" s="5"/>
      <c r="AP217" s="5"/>
      <c r="AQ217" s="5"/>
      <c r="AR217" s="5"/>
      <c r="AS217" s="5"/>
    </row>
    <row r="218" spans="11:45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  <c r="AN218" s="5"/>
      <c r="AO218" s="5"/>
      <c r="AP218" s="5"/>
      <c r="AQ218" s="5"/>
      <c r="AR218" s="5"/>
      <c r="AS218" s="5"/>
    </row>
    <row r="219" spans="11:45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  <c r="AN219" s="5"/>
      <c r="AO219" s="5"/>
      <c r="AP219" s="5"/>
      <c r="AQ219" s="5"/>
      <c r="AR219" s="5"/>
      <c r="AS219" s="5"/>
    </row>
    <row r="220" spans="11:45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  <c r="AN220" s="5"/>
      <c r="AO220" s="5"/>
      <c r="AP220" s="5"/>
      <c r="AQ220" s="5"/>
      <c r="AR220" s="5"/>
      <c r="AS220" s="5"/>
    </row>
    <row r="221" spans="11:45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  <c r="AN221" s="5"/>
      <c r="AO221" s="5"/>
      <c r="AP221" s="5"/>
      <c r="AQ221" s="5"/>
      <c r="AR221" s="5"/>
      <c r="AS221" s="5"/>
    </row>
    <row r="222" spans="11:45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  <c r="AN222" s="5"/>
      <c r="AO222" s="5"/>
      <c r="AP222" s="5"/>
      <c r="AQ222" s="5"/>
      <c r="AR222" s="5"/>
      <c r="AS222" s="5"/>
    </row>
    <row r="223" spans="11:45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  <c r="AN223" s="5"/>
      <c r="AO223" s="5"/>
      <c r="AP223" s="5"/>
      <c r="AQ223" s="5"/>
      <c r="AR223" s="5"/>
      <c r="AS223" s="5"/>
    </row>
    <row r="224" spans="11:45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  <c r="AN224" s="5"/>
      <c r="AO224" s="5"/>
      <c r="AP224" s="5"/>
      <c r="AQ224" s="5"/>
      <c r="AR224" s="5"/>
      <c r="AS224" s="5"/>
    </row>
    <row r="225" spans="11:45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  <c r="AN225" s="5"/>
      <c r="AO225" s="5"/>
      <c r="AP225" s="5"/>
      <c r="AQ225" s="5"/>
      <c r="AR225" s="5"/>
      <c r="AS225" s="5"/>
    </row>
    <row r="226" spans="11:45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  <c r="AN226" s="5"/>
      <c r="AO226" s="5"/>
      <c r="AP226" s="5"/>
      <c r="AQ226" s="5"/>
      <c r="AR226" s="5"/>
      <c r="AS226" s="5"/>
    </row>
    <row r="227" spans="11:45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  <c r="AN227" s="5"/>
      <c r="AO227" s="5"/>
      <c r="AP227" s="5"/>
      <c r="AQ227" s="5"/>
      <c r="AR227" s="5"/>
      <c r="AS227" s="5"/>
    </row>
    <row r="228" spans="11:45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  <c r="AN228" s="5"/>
      <c r="AO228" s="5"/>
      <c r="AP228" s="5"/>
      <c r="AQ228" s="5"/>
      <c r="AR228" s="5"/>
      <c r="AS228" s="5"/>
    </row>
    <row r="229" spans="11:45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  <c r="AN229" s="5"/>
      <c r="AO229" s="5"/>
      <c r="AP229" s="5"/>
      <c r="AQ229" s="5"/>
      <c r="AR229" s="5"/>
      <c r="AS229" s="5"/>
    </row>
    <row r="230" spans="11:45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  <c r="AN230" s="5"/>
      <c r="AO230" s="5"/>
      <c r="AP230" s="5"/>
      <c r="AQ230" s="5"/>
      <c r="AR230" s="5"/>
      <c r="AS230" s="5"/>
    </row>
    <row r="231" spans="11:45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  <c r="AN231" s="5"/>
      <c r="AO231" s="5"/>
      <c r="AP231" s="5"/>
      <c r="AQ231" s="5"/>
      <c r="AR231" s="5"/>
      <c r="AS231" s="5"/>
    </row>
    <row r="232" spans="11:45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  <c r="AN232" s="5"/>
      <c r="AO232" s="5"/>
      <c r="AP232" s="5"/>
      <c r="AQ232" s="5"/>
      <c r="AR232" s="5"/>
      <c r="AS232" s="5"/>
    </row>
    <row r="233" spans="11:45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  <c r="AN233" s="5"/>
      <c r="AO233" s="5"/>
      <c r="AP233" s="5"/>
      <c r="AQ233" s="5"/>
      <c r="AR233" s="5"/>
      <c r="AS233" s="5"/>
    </row>
    <row r="234" spans="11:45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  <c r="AN234" s="5"/>
      <c r="AO234" s="5"/>
      <c r="AP234" s="5"/>
      <c r="AQ234" s="5"/>
      <c r="AR234" s="5"/>
      <c r="AS234" s="5"/>
    </row>
    <row r="235" spans="11:45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  <c r="AN235" s="5"/>
      <c r="AO235" s="5"/>
      <c r="AP235" s="5"/>
      <c r="AQ235" s="5"/>
      <c r="AR235" s="5"/>
      <c r="AS235" s="5"/>
    </row>
    <row r="236" spans="11:45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  <c r="AN236" s="5"/>
      <c r="AO236" s="5"/>
      <c r="AP236" s="5"/>
      <c r="AQ236" s="5"/>
      <c r="AR236" s="5"/>
      <c r="AS236" s="5"/>
    </row>
    <row r="237" spans="11:45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  <c r="AN237" s="5"/>
      <c r="AO237" s="5"/>
      <c r="AP237" s="5"/>
      <c r="AQ237" s="5"/>
      <c r="AR237" s="5"/>
      <c r="AS237" s="5"/>
    </row>
    <row r="238" spans="11:45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  <c r="AN238" s="5"/>
      <c r="AO238" s="5"/>
      <c r="AP238" s="5"/>
      <c r="AQ238" s="5"/>
      <c r="AR238" s="5"/>
      <c r="AS238" s="5"/>
    </row>
    <row r="239" spans="11:45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  <c r="AN239" s="5"/>
      <c r="AO239" s="5"/>
      <c r="AP239" s="5"/>
      <c r="AQ239" s="5"/>
      <c r="AR239" s="5"/>
      <c r="AS239" s="5"/>
    </row>
    <row r="240" spans="11:45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  <c r="AN240" s="5"/>
      <c r="AO240" s="5"/>
      <c r="AP240" s="5"/>
      <c r="AQ240" s="5"/>
      <c r="AR240" s="5"/>
      <c r="AS240" s="5"/>
    </row>
    <row r="241" spans="11:45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  <c r="AN241" s="5"/>
      <c r="AO241" s="5"/>
      <c r="AP241" s="5"/>
      <c r="AQ241" s="5"/>
      <c r="AR241" s="5"/>
      <c r="AS241" s="5"/>
    </row>
    <row r="242" spans="11:45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  <c r="AN242" s="5"/>
      <c r="AO242" s="5"/>
      <c r="AP242" s="5"/>
      <c r="AQ242" s="5"/>
      <c r="AR242" s="5"/>
      <c r="AS242" s="5"/>
    </row>
    <row r="243" spans="11:45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  <c r="AN243" s="5"/>
      <c r="AO243" s="5"/>
      <c r="AP243" s="5"/>
      <c r="AQ243" s="5"/>
      <c r="AR243" s="5"/>
      <c r="AS243" s="5"/>
    </row>
    <row r="244" spans="11:45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  <c r="AN244" s="5"/>
      <c r="AO244" s="5"/>
      <c r="AP244" s="5"/>
      <c r="AQ244" s="5"/>
      <c r="AR244" s="5"/>
      <c r="AS244" s="5"/>
    </row>
    <row r="245" spans="11:45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  <c r="AN245" s="5"/>
      <c r="AO245" s="5"/>
      <c r="AP245" s="5"/>
      <c r="AQ245" s="5"/>
      <c r="AR245" s="5"/>
      <c r="AS245" s="5"/>
    </row>
    <row r="246" spans="11:45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  <c r="AN246" s="5"/>
      <c r="AO246" s="5"/>
      <c r="AP246" s="5"/>
      <c r="AQ246" s="5"/>
      <c r="AR246" s="5"/>
      <c r="AS246" s="5"/>
    </row>
    <row r="247" spans="11:45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  <c r="AN247" s="5"/>
      <c r="AO247" s="5"/>
      <c r="AP247" s="5"/>
      <c r="AQ247" s="5"/>
      <c r="AR247" s="5"/>
      <c r="AS247" s="5"/>
    </row>
    <row r="248" spans="11:45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  <c r="AN248" s="5"/>
      <c r="AO248" s="5"/>
      <c r="AP248" s="5"/>
      <c r="AQ248" s="5"/>
      <c r="AR248" s="5"/>
      <c r="AS248" s="5"/>
    </row>
    <row r="249" spans="11:45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  <c r="AN249" s="5"/>
      <c r="AO249" s="5"/>
      <c r="AP249" s="5"/>
      <c r="AQ249" s="5"/>
      <c r="AR249" s="5"/>
      <c r="AS249" s="5"/>
    </row>
    <row r="250" spans="11:45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  <c r="AN250" s="5"/>
      <c r="AO250" s="5"/>
      <c r="AP250" s="5"/>
      <c r="AQ250" s="5"/>
      <c r="AR250" s="5"/>
      <c r="AS250" s="5"/>
    </row>
    <row r="251" spans="11:45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  <c r="AN251" s="5"/>
      <c r="AO251" s="5"/>
      <c r="AP251" s="5"/>
      <c r="AQ251" s="5"/>
      <c r="AR251" s="5"/>
      <c r="AS251" s="5"/>
    </row>
    <row r="252" spans="11:45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  <c r="AN252" s="5"/>
      <c r="AO252" s="5"/>
      <c r="AP252" s="5"/>
      <c r="AQ252" s="5"/>
      <c r="AR252" s="5"/>
      <c r="AS252" s="5"/>
    </row>
    <row r="253" spans="11:45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  <c r="AN253" s="5"/>
      <c r="AO253" s="5"/>
      <c r="AP253" s="5"/>
      <c r="AQ253" s="5"/>
      <c r="AR253" s="5"/>
      <c r="AS253" s="5"/>
    </row>
    <row r="254" spans="11:45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  <c r="AN254" s="5"/>
      <c r="AO254" s="5"/>
      <c r="AP254" s="5"/>
      <c r="AQ254" s="5"/>
      <c r="AR254" s="5"/>
      <c r="AS254" s="5"/>
    </row>
    <row r="255" spans="11:45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  <c r="AN255" s="5"/>
      <c r="AO255" s="5"/>
      <c r="AP255" s="5"/>
      <c r="AQ255" s="5"/>
      <c r="AR255" s="5"/>
      <c r="AS255" s="5"/>
    </row>
    <row r="256" spans="11:45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  <c r="AN256" s="5"/>
      <c r="AO256" s="5"/>
      <c r="AP256" s="5"/>
      <c r="AQ256" s="5"/>
      <c r="AR256" s="5"/>
      <c r="AS256" s="5"/>
    </row>
    <row r="257" spans="11:45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  <c r="AN257" s="5"/>
      <c r="AO257" s="5"/>
      <c r="AP257" s="5"/>
      <c r="AQ257" s="5"/>
      <c r="AR257" s="5"/>
      <c r="AS257" s="5"/>
    </row>
    <row r="258" spans="11:45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  <c r="AN258" s="5"/>
      <c r="AO258" s="5"/>
      <c r="AP258" s="5"/>
      <c r="AQ258" s="5"/>
      <c r="AR258" s="5"/>
      <c r="AS258" s="5"/>
    </row>
    <row r="259" spans="11:45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  <c r="AN259" s="5"/>
      <c r="AO259" s="5"/>
      <c r="AP259" s="5"/>
      <c r="AQ259" s="5"/>
      <c r="AR259" s="5"/>
      <c r="AS259" s="5"/>
    </row>
    <row r="260" spans="11:45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  <c r="AN260" s="5"/>
      <c r="AO260" s="5"/>
      <c r="AP260" s="5"/>
      <c r="AQ260" s="5"/>
      <c r="AR260" s="5"/>
      <c r="AS260" s="5"/>
    </row>
    <row r="261" spans="11:45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  <c r="AN261" s="5"/>
      <c r="AO261" s="5"/>
      <c r="AP261" s="5"/>
      <c r="AQ261" s="5"/>
      <c r="AR261" s="5"/>
      <c r="AS261" s="5"/>
    </row>
    <row r="262" spans="11:45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  <c r="AN262" s="5"/>
      <c r="AO262" s="5"/>
      <c r="AP262" s="5"/>
      <c r="AQ262" s="5"/>
      <c r="AR262" s="5"/>
      <c r="AS262" s="5"/>
    </row>
    <row r="263" spans="11:45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  <c r="AN263" s="5"/>
      <c r="AO263" s="5"/>
      <c r="AP263" s="5"/>
      <c r="AQ263" s="5"/>
      <c r="AR263" s="5"/>
      <c r="AS263" s="5"/>
    </row>
    <row r="264" spans="11:45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  <c r="AN264" s="5"/>
      <c r="AO264" s="5"/>
      <c r="AP264" s="5"/>
      <c r="AQ264" s="5"/>
      <c r="AR264" s="5"/>
      <c r="AS264" s="5"/>
    </row>
    <row r="265" spans="11:45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  <c r="AN265" s="5"/>
      <c r="AO265" s="5"/>
      <c r="AP265" s="5"/>
      <c r="AQ265" s="5"/>
      <c r="AR265" s="5"/>
      <c r="AS265" s="5"/>
    </row>
    <row r="266" spans="11:45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  <c r="AN266" s="5"/>
      <c r="AO266" s="5"/>
      <c r="AP266" s="5"/>
      <c r="AQ266" s="5"/>
      <c r="AR266" s="5"/>
      <c r="AS266" s="5"/>
    </row>
    <row r="267" spans="11:45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  <c r="AN267" s="5"/>
      <c r="AO267" s="5"/>
      <c r="AP267" s="5"/>
      <c r="AQ267" s="5"/>
      <c r="AR267" s="5"/>
      <c r="AS267" s="5"/>
    </row>
    <row r="268" spans="11:45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  <c r="AN268" s="5"/>
      <c r="AO268" s="5"/>
      <c r="AP268" s="5"/>
      <c r="AQ268" s="5"/>
      <c r="AR268" s="5"/>
      <c r="AS268" s="5"/>
    </row>
    <row r="269" spans="11:45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  <c r="AN269" s="5"/>
      <c r="AO269" s="5"/>
      <c r="AP269" s="5"/>
      <c r="AQ269" s="5"/>
      <c r="AR269" s="5"/>
      <c r="AS269" s="5"/>
    </row>
    <row r="270" spans="11:45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  <c r="AN270" s="5"/>
      <c r="AO270" s="5"/>
      <c r="AP270" s="5"/>
      <c r="AQ270" s="5"/>
      <c r="AR270" s="5"/>
      <c r="AS270" s="5"/>
    </row>
    <row r="271" spans="11:45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  <c r="AN271" s="5"/>
      <c r="AO271" s="5"/>
      <c r="AP271" s="5"/>
      <c r="AQ271" s="5"/>
      <c r="AR271" s="5"/>
      <c r="AS271" s="5"/>
    </row>
    <row r="272" spans="11:45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  <c r="AN272" s="5"/>
      <c r="AO272" s="5"/>
      <c r="AP272" s="5"/>
      <c r="AQ272" s="5"/>
      <c r="AR272" s="5"/>
      <c r="AS272" s="5"/>
    </row>
    <row r="273" spans="11:45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  <c r="AN273" s="5"/>
      <c r="AO273" s="5"/>
      <c r="AP273" s="5"/>
      <c r="AQ273" s="5"/>
      <c r="AR273" s="5"/>
      <c r="AS273" s="5"/>
    </row>
    <row r="274" spans="11:45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  <c r="AN274" s="5"/>
      <c r="AO274" s="5"/>
      <c r="AP274" s="5"/>
      <c r="AQ274" s="5"/>
      <c r="AR274" s="5"/>
      <c r="AS274" s="5"/>
    </row>
    <row r="275" spans="11:45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  <c r="AN275" s="5"/>
      <c r="AO275" s="5"/>
      <c r="AP275" s="5"/>
      <c r="AQ275" s="5"/>
      <c r="AR275" s="5"/>
      <c r="AS275" s="5"/>
    </row>
    <row r="276" spans="11:45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  <c r="AN276" s="5"/>
      <c r="AO276" s="5"/>
      <c r="AP276" s="5"/>
      <c r="AQ276" s="5"/>
      <c r="AR276" s="5"/>
      <c r="AS276" s="5"/>
    </row>
    <row r="277" spans="11:45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  <c r="AN277" s="5"/>
      <c r="AO277" s="5"/>
      <c r="AP277" s="5"/>
      <c r="AQ277" s="5"/>
      <c r="AR277" s="5"/>
      <c r="AS277" s="5"/>
    </row>
    <row r="278" spans="11:45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  <c r="AN278" s="5"/>
      <c r="AO278" s="5"/>
      <c r="AP278" s="5"/>
      <c r="AQ278" s="5"/>
      <c r="AR278" s="5"/>
      <c r="AS278" s="5"/>
    </row>
    <row r="279" spans="11:45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  <c r="AN279" s="5"/>
      <c r="AO279" s="5"/>
      <c r="AP279" s="5"/>
      <c r="AQ279" s="5"/>
      <c r="AR279" s="5"/>
      <c r="AS279" s="5"/>
    </row>
    <row r="280" spans="11:45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  <c r="AN280" s="5"/>
      <c r="AO280" s="5"/>
      <c r="AP280" s="5"/>
      <c r="AQ280" s="5"/>
      <c r="AR280" s="5"/>
      <c r="AS280" s="5"/>
    </row>
    <row r="281" spans="11:45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  <c r="AN281" s="5"/>
      <c r="AO281" s="5"/>
      <c r="AP281" s="5"/>
      <c r="AQ281" s="5"/>
      <c r="AR281" s="5"/>
      <c r="AS281" s="5"/>
    </row>
    <row r="282" spans="11:45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  <c r="AN282" s="5"/>
      <c r="AO282" s="5"/>
      <c r="AP282" s="5"/>
      <c r="AQ282" s="5"/>
      <c r="AR282" s="5"/>
      <c r="AS282" s="5"/>
    </row>
    <row r="283" spans="11:45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  <c r="AN283" s="5"/>
      <c r="AO283" s="5"/>
      <c r="AP283" s="5"/>
      <c r="AQ283" s="5"/>
      <c r="AR283" s="5"/>
      <c r="AS283" s="5"/>
    </row>
    <row r="284" spans="11:45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  <c r="AN284" s="5"/>
      <c r="AO284" s="5"/>
      <c r="AP284" s="5"/>
      <c r="AQ284" s="5"/>
      <c r="AR284" s="5"/>
      <c r="AS284" s="5"/>
    </row>
    <row r="285" spans="11:45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  <c r="AN285" s="5"/>
      <c r="AO285" s="5"/>
      <c r="AP285" s="5"/>
      <c r="AQ285" s="5"/>
      <c r="AR285" s="5"/>
      <c r="AS285" s="5"/>
    </row>
    <row r="286" spans="11:45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  <c r="AN286" s="5"/>
      <c r="AO286" s="5"/>
      <c r="AP286" s="5"/>
      <c r="AQ286" s="5"/>
      <c r="AR286" s="5"/>
      <c r="AS286" s="5"/>
    </row>
    <row r="287" spans="11:45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  <c r="AN287" s="5"/>
      <c r="AO287" s="5"/>
      <c r="AP287" s="5"/>
      <c r="AQ287" s="5"/>
      <c r="AR287" s="5"/>
      <c r="AS287" s="5"/>
    </row>
    <row r="288" spans="11:45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  <c r="AN288" s="5"/>
      <c r="AO288" s="5"/>
      <c r="AP288" s="5"/>
      <c r="AQ288" s="5"/>
      <c r="AR288" s="5"/>
      <c r="AS288" s="5"/>
    </row>
    <row r="289" spans="11:45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  <c r="AN289" s="5"/>
      <c r="AO289" s="5"/>
      <c r="AP289" s="5"/>
      <c r="AQ289" s="5"/>
      <c r="AR289" s="5"/>
      <c r="AS289" s="5"/>
    </row>
    <row r="290" spans="11:45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  <c r="AN290" s="5"/>
      <c r="AO290" s="5"/>
      <c r="AP290" s="5"/>
      <c r="AQ290" s="5"/>
      <c r="AR290" s="5"/>
      <c r="AS290" s="5"/>
    </row>
    <row r="291" spans="11:45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  <c r="AN291" s="5"/>
      <c r="AO291" s="5"/>
      <c r="AP291" s="5"/>
      <c r="AQ291" s="5"/>
      <c r="AR291" s="5"/>
      <c r="AS291" s="5"/>
    </row>
    <row r="292" spans="11:45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  <c r="AN292" s="5"/>
      <c r="AO292" s="5"/>
      <c r="AP292" s="5"/>
      <c r="AQ292" s="5"/>
      <c r="AR292" s="5"/>
      <c r="AS292" s="5"/>
    </row>
    <row r="293" spans="11:45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  <c r="AN293" s="5"/>
      <c r="AO293" s="5"/>
      <c r="AP293" s="5"/>
      <c r="AQ293" s="5"/>
      <c r="AR293" s="5"/>
      <c r="AS293" s="5"/>
    </row>
    <row r="294" spans="11:45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  <c r="AN294" s="5"/>
      <c r="AO294" s="5"/>
      <c r="AP294" s="5"/>
      <c r="AQ294" s="5"/>
      <c r="AR294" s="5"/>
      <c r="AS294" s="5"/>
    </row>
    <row r="295" spans="11:45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  <c r="AN295" s="5"/>
      <c r="AO295" s="5"/>
      <c r="AP295" s="5"/>
      <c r="AQ295" s="5"/>
      <c r="AR295" s="5"/>
      <c r="AS295" s="5"/>
    </row>
    <row r="296" spans="11:45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  <c r="AN296" s="5"/>
      <c r="AO296" s="5"/>
      <c r="AP296" s="5"/>
      <c r="AQ296" s="5"/>
      <c r="AR296" s="5"/>
      <c r="AS296" s="5"/>
    </row>
    <row r="297" spans="11:45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  <c r="AN297" s="5"/>
      <c r="AO297" s="5"/>
      <c r="AP297" s="5"/>
      <c r="AQ297" s="5"/>
      <c r="AR297" s="5"/>
      <c r="AS297" s="5"/>
    </row>
    <row r="298" spans="11:45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  <c r="AN298" s="5"/>
      <c r="AO298" s="5"/>
      <c r="AP298" s="5"/>
      <c r="AQ298" s="5"/>
      <c r="AR298" s="5"/>
      <c r="AS298" s="5"/>
    </row>
    <row r="299" spans="11:45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  <c r="AN299" s="5"/>
      <c r="AO299" s="5"/>
      <c r="AP299" s="5"/>
      <c r="AQ299" s="5"/>
      <c r="AR299" s="5"/>
      <c r="AS299" s="5"/>
    </row>
    <row r="300" spans="11:45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  <c r="AN300" s="5"/>
      <c r="AO300" s="5"/>
      <c r="AP300" s="5"/>
      <c r="AQ300" s="5"/>
      <c r="AR300" s="5"/>
      <c r="AS300" s="5"/>
    </row>
    <row r="301" spans="11:45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  <c r="AN301" s="5"/>
      <c r="AO301" s="5"/>
      <c r="AP301" s="5"/>
      <c r="AQ301" s="5"/>
      <c r="AR301" s="5"/>
      <c r="AS301" s="5"/>
    </row>
    <row r="302" spans="11:45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  <c r="AN302" s="5"/>
      <c r="AO302" s="5"/>
      <c r="AP302" s="5"/>
      <c r="AQ302" s="5"/>
      <c r="AR302" s="5"/>
      <c r="AS302" s="5"/>
    </row>
    <row r="303" spans="11:45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  <c r="AN303" s="5"/>
      <c r="AO303" s="5"/>
      <c r="AP303" s="5"/>
      <c r="AQ303" s="5"/>
      <c r="AR303" s="5"/>
      <c r="AS303" s="5"/>
    </row>
    <row r="304" spans="11:45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  <c r="AN304" s="5"/>
      <c r="AO304" s="5"/>
      <c r="AP304" s="5"/>
      <c r="AQ304" s="5"/>
      <c r="AR304" s="5"/>
      <c r="AS304" s="5"/>
    </row>
  </sheetData>
  <phoneticPr fontId="20" type="noConversion"/>
  <conditionalFormatting sqref="C19:H30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{F204FCAE-FB2F-4954-A089-743929A80F9C}</x14:id>
        </ext>
      </extLst>
    </cfRule>
  </conditionalFormatting>
  <conditionalFormatting sqref="L1:Q3 L198:Q1048576">
    <cfRule type="cellIs" dxfId="148" priority="25" operator="equal">
      <formula>$A$10</formula>
    </cfRule>
    <cfRule type="cellIs" dxfId="147" priority="26" operator="equal">
      <formula>$A$9</formula>
    </cfRule>
    <cfRule type="cellIs" dxfId="146" priority="27" operator="equal">
      <formula>$A$8</formula>
    </cfRule>
    <cfRule type="cellIs" dxfId="145" priority="28" operator="equal">
      <formula>$A$7</formula>
    </cfRule>
    <cfRule type="cellIs" dxfId="144" priority="29" operator="equal">
      <formula>$A$6</formula>
    </cfRule>
    <cfRule type="cellIs" dxfId="143" priority="30" operator="equal">
      <formula>$A$5</formula>
    </cfRule>
    <cfRule type="cellIs" dxfId="142" priority="31" operator="equal">
      <formula>$A$4</formula>
    </cfRule>
  </conditionalFormatting>
  <conditionalFormatting sqref="L4:Q197">
    <cfRule type="cellIs" dxfId="141" priority="18" operator="equal">
      <formula>$A$10</formula>
    </cfRule>
    <cfRule type="cellIs" dxfId="140" priority="19" operator="equal">
      <formula>$A$9</formula>
    </cfRule>
    <cfRule type="cellIs" dxfId="139" priority="20" operator="equal">
      <formula>$A$8</formula>
    </cfRule>
    <cfRule type="cellIs" dxfId="138" priority="21" operator="equal">
      <formula>$A$7</formula>
    </cfRule>
    <cfRule type="cellIs" dxfId="137" priority="22" operator="equal">
      <formula>$A$6</formula>
    </cfRule>
    <cfRule type="cellIs" dxfId="136" priority="23" operator="equal">
      <formula>$A$5</formula>
    </cfRule>
    <cfRule type="cellIs" dxfId="135" priority="24" operator="equal">
      <formula>$A$4</formula>
    </cfRule>
  </conditionalFormatting>
  <conditionalFormatting sqref="AD1">
    <cfRule type="cellIs" dxfId="134" priority="11" operator="equal">
      <formula>$A$10</formula>
    </cfRule>
    <cfRule type="cellIs" dxfId="133" priority="12" operator="equal">
      <formula>$A$9</formula>
    </cfRule>
    <cfRule type="cellIs" dxfId="132" priority="13" operator="equal">
      <formula>$A$8</formula>
    </cfRule>
    <cfRule type="cellIs" dxfId="131" priority="14" operator="equal">
      <formula>$A$7</formula>
    </cfRule>
    <cfRule type="cellIs" dxfId="130" priority="15" operator="equal">
      <formula>$A$6</formula>
    </cfRule>
    <cfRule type="cellIs" dxfId="129" priority="16" operator="equal">
      <formula>$A$5</formula>
    </cfRule>
    <cfRule type="cellIs" dxfId="128" priority="17" operator="equal">
      <formula>$A$4</formula>
    </cfRule>
  </conditionalFormatting>
  <conditionalFormatting sqref="Z4:AE103">
    <cfRule type="expression" dxfId="127" priority="10">
      <formula>_xlfn.LET(_xlpm.x, Z4, AND(NOT(_xlfn.ISFORMULA(_xlpm.x)), _xlpm.x&lt;&gt;""))</formula>
    </cfRule>
  </conditionalFormatting>
  <conditionalFormatting sqref="Z30:Z34">
    <cfRule type="expression" dxfId="126" priority="9">
      <formula>_xlfn.LET(_xlpm.x, Z30, AND(NOT(_xlfn.ISFORMULA(_xlpm.x)), _xlpm.x&lt;&gt;""))</formula>
    </cfRule>
  </conditionalFormatting>
  <conditionalFormatting sqref="AB30:AB34">
    <cfRule type="expression" dxfId="125" priority="8">
      <formula>_xlfn.LET(_xlpm.x, AB30, AND(NOT(_xlfn.ISFORMULA(_xlpm.x)), _xlpm.x&lt;&gt;""))</formula>
    </cfRule>
  </conditionalFormatting>
  <conditionalFormatting sqref="AA6:AA10">
    <cfRule type="expression" dxfId="124" priority="7">
      <formula>_xlfn.LET(_xlpm.x, AA6, AND(NOT(_xlfn.ISFORMULA(_xlpm.x)), _xlpm.x&lt;&gt;""))</formula>
    </cfRule>
  </conditionalFormatting>
  <conditionalFormatting sqref="AC49:AC53">
    <cfRule type="expression" dxfId="123" priority="6">
      <formula>_xlfn.LET(_xlpm.x, AC49, AND(NOT(_xlfn.ISFORMULA(_xlpm.x)), _xlpm.x&lt;&gt;""))</formula>
    </cfRule>
  </conditionalFormatting>
  <conditionalFormatting sqref="AD50:AD54">
    <cfRule type="expression" dxfId="122" priority="5">
      <formula>_xlfn.LET(_xlpm.x, AD50, AND(NOT(_xlfn.ISFORMULA(_xlpm.x)), _xlpm.x&lt;&gt;""))</formula>
    </cfRule>
  </conditionalFormatting>
  <conditionalFormatting sqref="AE65:AE69">
    <cfRule type="expression" dxfId="121" priority="4">
      <formula>_xlfn.LET(_xlpm.x, AE65, AND(NOT(_xlfn.ISFORMULA(_xlpm.x)), _xlpm.x&lt;&gt;""))</formula>
    </cfRule>
  </conditionalFormatting>
  <conditionalFormatting sqref="Z39:Z43">
    <cfRule type="expression" dxfId="120" priority="3">
      <formula>_xlfn.LET(_xlpm.x, Z39, AND(NOT(_xlfn.ISFORMULA(_xlpm.x)), _xlpm.x&lt;&gt;""))</formula>
    </cfRule>
  </conditionalFormatting>
  <conditionalFormatting sqref="AA76:AA80">
    <cfRule type="expression" dxfId="119" priority="2">
      <formula>_xlfn.LET(_xlpm.x, AA76, AND(NOT(_xlfn.ISFORMULA(_xlpm.x)), _xlpm.x&lt;&gt;""))</formula>
    </cfRule>
  </conditionalFormatting>
  <conditionalFormatting sqref="AB80:AB84">
    <cfRule type="expression" dxfId="118" priority="1">
      <formula>_xlfn.LET(_xlpm.x, AB80,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04FCAE-FB2F-4954-A089-743929A80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EDAA-A25B-4C88-AD4D-3D9298A81701}">
  <sheetPr codeName="工作表16"/>
  <dimension ref="B2:B58"/>
  <sheetViews>
    <sheetView workbookViewId="0"/>
  </sheetViews>
  <sheetFormatPr defaultRowHeight="16.2"/>
  <sheetData>
    <row r="2" spans="2:2">
      <c r="B2" s="22" t="s">
        <v>53</v>
      </c>
    </row>
    <row r="3" spans="2:2">
      <c r="B3" s="23"/>
    </row>
    <row r="4" spans="2:2">
      <c r="B4" s="22" t="s">
        <v>54</v>
      </c>
    </row>
    <row r="5" spans="2:2">
      <c r="B5" s="23"/>
    </row>
    <row r="6" spans="2:2">
      <c r="B6" s="22" t="s">
        <v>55</v>
      </c>
    </row>
    <row r="7" spans="2:2">
      <c r="B7" s="22" t="s">
        <v>59</v>
      </c>
    </row>
    <row r="8" spans="2:2">
      <c r="B8" s="22" t="s">
        <v>110</v>
      </c>
    </row>
    <row r="9" spans="2:2">
      <c r="B9" s="23"/>
    </row>
    <row r="10" spans="2:2">
      <c r="B10" s="22" t="s">
        <v>56</v>
      </c>
    </row>
    <row r="11" spans="2:2">
      <c r="B11" s="22" t="s">
        <v>60</v>
      </c>
    </row>
    <row r="12" spans="2:2">
      <c r="B12" s="22" t="s">
        <v>61</v>
      </c>
    </row>
    <row r="13" spans="2:2">
      <c r="B13" s="22" t="s">
        <v>62</v>
      </c>
    </row>
    <row r="14" spans="2:2">
      <c r="B14" s="22" t="s">
        <v>104</v>
      </c>
    </row>
    <row r="15" spans="2:2">
      <c r="B15" s="22" t="s">
        <v>113</v>
      </c>
    </row>
    <row r="16" spans="2:2">
      <c r="B16" s="22" t="s">
        <v>105</v>
      </c>
    </row>
    <row r="17" spans="2:2">
      <c r="B17" s="22" t="s">
        <v>106</v>
      </c>
    </row>
    <row r="18" spans="2:2">
      <c r="B18" s="22" t="s">
        <v>63</v>
      </c>
    </row>
    <row r="19" spans="2:2">
      <c r="B19" s="22" t="s">
        <v>64</v>
      </c>
    </row>
    <row r="20" spans="2:2">
      <c r="B20" s="22" t="s">
        <v>65</v>
      </c>
    </row>
    <row r="21" spans="2:2">
      <c r="B21" s="22" t="s">
        <v>66</v>
      </c>
    </row>
    <row r="22" spans="2:2">
      <c r="B22" s="22" t="s">
        <v>67</v>
      </c>
    </row>
    <row r="23" spans="2:2">
      <c r="B23" s="23"/>
    </row>
    <row r="24" spans="2:2">
      <c r="B24" s="22" t="s">
        <v>57</v>
      </c>
    </row>
    <row r="25" spans="2:2">
      <c r="B25" s="23"/>
    </row>
    <row r="26" spans="2:2">
      <c r="B26" s="22" t="s">
        <v>85</v>
      </c>
    </row>
    <row r="27" spans="2:2">
      <c r="B27" s="22" t="s">
        <v>59</v>
      </c>
    </row>
    <row r="28" spans="2:2">
      <c r="B28" s="22" t="s">
        <v>84</v>
      </c>
    </row>
    <row r="29" spans="2:2">
      <c r="B29" s="30" t="s">
        <v>86</v>
      </c>
    </row>
    <row r="30" spans="2:2">
      <c r="B30" s="23"/>
    </row>
    <row r="31" spans="2:2">
      <c r="B31" s="22" t="s">
        <v>58</v>
      </c>
    </row>
    <row r="32" spans="2:2">
      <c r="B32" s="22" t="s">
        <v>68</v>
      </c>
    </row>
    <row r="33" spans="2:2">
      <c r="B33" s="22" t="s">
        <v>69</v>
      </c>
    </row>
    <row r="34" spans="2:2">
      <c r="B34" s="22" t="s">
        <v>70</v>
      </c>
    </row>
    <row r="35" spans="2:2">
      <c r="B35" s="22" t="s">
        <v>71</v>
      </c>
    </row>
    <row r="36" spans="2:2">
      <c r="B36" s="22" t="s">
        <v>72</v>
      </c>
    </row>
    <row r="37" spans="2:2">
      <c r="B37" s="22" t="s">
        <v>108</v>
      </c>
    </row>
    <row r="38" spans="2:2">
      <c r="B38" s="22" t="s">
        <v>114</v>
      </c>
    </row>
    <row r="39" spans="2:2">
      <c r="B39" s="22" t="s">
        <v>107</v>
      </c>
    </row>
    <row r="40" spans="2:2">
      <c r="B40" s="22" t="s">
        <v>106</v>
      </c>
    </row>
    <row r="41" spans="2:2">
      <c r="B41" s="22" t="s">
        <v>109</v>
      </c>
    </row>
    <row r="42" spans="2:2">
      <c r="B42" s="22" t="s">
        <v>73</v>
      </c>
    </row>
    <row r="43" spans="2:2">
      <c r="B43" s="23"/>
    </row>
    <row r="44" spans="2:2">
      <c r="B44" s="22" t="s">
        <v>78</v>
      </c>
    </row>
    <row r="45" spans="2:2">
      <c r="B45" s="22" t="s">
        <v>103</v>
      </c>
    </row>
    <row r="46" spans="2:2">
      <c r="B46" s="23"/>
    </row>
    <row r="47" spans="2:2">
      <c r="B47" s="22" t="s">
        <v>101</v>
      </c>
    </row>
    <row r="48" spans="2:2">
      <c r="B48" s="22" t="s">
        <v>99</v>
      </c>
    </row>
    <row r="49" spans="2:2">
      <c r="B49" s="22" t="s">
        <v>112</v>
      </c>
    </row>
    <row r="50" spans="2:2">
      <c r="B50" s="23"/>
    </row>
    <row r="51" spans="2:2">
      <c r="B51" s="22" t="s">
        <v>100</v>
      </c>
    </row>
    <row r="52" spans="2:2">
      <c r="B52" s="22" t="s">
        <v>115</v>
      </c>
    </row>
    <row r="53" spans="2:2">
      <c r="B53" s="22" t="s">
        <v>116</v>
      </c>
    </row>
    <row r="54" spans="2:2">
      <c r="B54" s="22" t="s">
        <v>117</v>
      </c>
    </row>
    <row r="55" spans="2:2">
      <c r="B55" s="23"/>
    </row>
    <row r="56" spans="2:2">
      <c r="B56" s="22" t="s">
        <v>102</v>
      </c>
    </row>
    <row r="57" spans="2:2">
      <c r="B57" s="22" t="s">
        <v>111</v>
      </c>
    </row>
    <row r="58" spans="2:2">
      <c r="B58" s="22" t="s">
        <v>118</v>
      </c>
    </row>
  </sheetData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C51D-71E0-4531-A867-2759B40699D4}">
  <sheetPr codeName="工作表18">
    <tabColor theme="3" tint="0.59999389629810485"/>
  </sheetPr>
  <dimension ref="A1:AF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32" width="4.109375" style="5" customWidth="1"/>
    <col min="33" max="16384" width="9" style="5"/>
  </cols>
  <sheetData>
    <row r="1" spans="1:32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38"/>
      <c r="K4" s="43">
        <v>0</v>
      </c>
      <c r="L4" s="44" t="s">
        <v>52</v>
      </c>
      <c r="M4" s="44" t="s">
        <v>94</v>
      </c>
      <c r="N4" s="44" t="s">
        <v>93</v>
      </c>
      <c r="O4" s="44" t="s">
        <v>93</v>
      </c>
      <c r="P4" s="44" t="s">
        <v>93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10</v>
      </c>
      <c r="U4" s="43">
        <v>8</v>
      </c>
      <c r="V4" s="43">
        <v>8</v>
      </c>
      <c r="W4" s="43">
        <v>8</v>
      </c>
      <c r="X4" s="43">
        <v>11</v>
      </c>
      <c r="Z4" s="43">
        <v>0</v>
      </c>
      <c r="AA4" s="43">
        <v>0</v>
      </c>
      <c r="AB4" s="43">
        <v>0</v>
      </c>
      <c r="AC4" s="43">
        <v>0</v>
      </c>
      <c r="AD4" s="43">
        <v>2</v>
      </c>
      <c r="AE4" s="43">
        <v>2</v>
      </c>
    </row>
    <row r="5" spans="1:32" ht="15.9" customHeight="1">
      <c r="A5" s="10" t="s">
        <v>24</v>
      </c>
      <c r="B5" s="9" t="s">
        <v>25</v>
      </c>
      <c r="C5" s="59">
        <f t="shared" si="0"/>
        <v>10</v>
      </c>
      <c r="D5" s="59">
        <f t="shared" si="0"/>
        <v>10</v>
      </c>
      <c r="E5" s="59">
        <f t="shared" si="0"/>
        <v>10</v>
      </c>
      <c r="F5" s="59">
        <f t="shared" si="0"/>
        <v>10</v>
      </c>
      <c r="G5" s="59">
        <f t="shared" si="0"/>
        <v>0</v>
      </c>
      <c r="H5" s="59">
        <f t="shared" si="0"/>
        <v>0</v>
      </c>
      <c r="I5" s="9">
        <v>1</v>
      </c>
      <c r="J5" s="138"/>
      <c r="K5" s="10">
        <v>1</v>
      </c>
      <c r="L5" s="19" t="s">
        <v>52</v>
      </c>
      <c r="M5" s="19" t="s">
        <v>94</v>
      </c>
      <c r="N5" s="19" t="s">
        <v>93</v>
      </c>
      <c r="O5" s="19" t="s">
        <v>93</v>
      </c>
      <c r="P5" s="19" t="s">
        <v>93</v>
      </c>
      <c r="Q5" s="19" t="s">
        <v>96</v>
      </c>
      <c r="S5" s="10">
        <v>11</v>
      </c>
      <c r="T5" s="10">
        <v>10</v>
      </c>
      <c r="U5" s="10">
        <v>8</v>
      </c>
      <c r="V5" s="10">
        <v>8</v>
      </c>
      <c r="W5" s="10">
        <v>8</v>
      </c>
      <c r="X5" s="10">
        <v>11</v>
      </c>
      <c r="Z5" s="43">
        <v>0</v>
      </c>
      <c r="AA5" s="43">
        <v>0</v>
      </c>
      <c r="AB5" s="43">
        <v>0</v>
      </c>
      <c r="AC5" s="43">
        <v>0</v>
      </c>
      <c r="AD5" s="43">
        <v>2</v>
      </c>
      <c r="AE5" s="43">
        <v>2</v>
      </c>
    </row>
    <row r="6" spans="1:32" ht="15.9" customHeight="1">
      <c r="A6" s="10" t="s">
        <v>38</v>
      </c>
      <c r="B6" s="9" t="s">
        <v>39</v>
      </c>
      <c r="C6" s="59">
        <f t="shared" si="0"/>
        <v>0</v>
      </c>
      <c r="D6" s="59">
        <f t="shared" si="0"/>
        <v>0</v>
      </c>
      <c r="E6" s="59">
        <f t="shared" si="0"/>
        <v>0</v>
      </c>
      <c r="F6" s="59">
        <f t="shared" si="0"/>
        <v>0</v>
      </c>
      <c r="G6" s="59">
        <f t="shared" si="0"/>
        <v>0</v>
      </c>
      <c r="H6" s="59">
        <f t="shared" si="0"/>
        <v>0</v>
      </c>
      <c r="I6" s="9">
        <v>2</v>
      </c>
      <c r="J6" s="138"/>
      <c r="K6" s="10">
        <v>2</v>
      </c>
      <c r="L6" s="19" t="s">
        <v>23</v>
      </c>
      <c r="M6" s="19" t="s">
        <v>92</v>
      </c>
      <c r="N6" s="19" t="s">
        <v>23</v>
      </c>
      <c r="O6" s="19" t="s">
        <v>94</v>
      </c>
      <c r="P6" s="19" t="s">
        <v>92</v>
      </c>
      <c r="Q6" s="19" t="s">
        <v>23</v>
      </c>
      <c r="S6" s="10">
        <v>6</v>
      </c>
      <c r="T6" s="10">
        <v>9</v>
      </c>
      <c r="U6" s="10">
        <v>6</v>
      </c>
      <c r="V6" s="10">
        <v>10</v>
      </c>
      <c r="W6" s="10">
        <v>9</v>
      </c>
      <c r="X6" s="10">
        <v>6</v>
      </c>
      <c r="Z6" s="43">
        <v>1</v>
      </c>
      <c r="AA6" s="43">
        <v>1</v>
      </c>
      <c r="AB6" s="43">
        <v>0</v>
      </c>
      <c r="AC6" s="43">
        <v>0</v>
      </c>
      <c r="AD6" s="43">
        <v>2</v>
      </c>
      <c r="AE6" s="43">
        <v>2</v>
      </c>
    </row>
    <row r="7" spans="1:32" ht="15.9" customHeight="1">
      <c r="A7" s="10" t="s">
        <v>26</v>
      </c>
      <c r="B7" s="9" t="s">
        <v>26</v>
      </c>
      <c r="C7" s="59">
        <f t="shared" si="0"/>
        <v>4</v>
      </c>
      <c r="D7" s="59">
        <f t="shared" si="0"/>
        <v>16</v>
      </c>
      <c r="E7" s="59">
        <f t="shared" si="0"/>
        <v>6</v>
      </c>
      <c r="F7" s="59">
        <f t="shared" si="0"/>
        <v>8</v>
      </c>
      <c r="G7" s="59">
        <f t="shared" si="0"/>
        <v>7</v>
      </c>
      <c r="H7" s="59">
        <f t="shared" si="0"/>
        <v>12</v>
      </c>
      <c r="I7" s="9">
        <v>3</v>
      </c>
      <c r="J7" s="138"/>
      <c r="K7" s="10">
        <v>3</v>
      </c>
      <c r="L7" s="19" t="s">
        <v>23</v>
      </c>
      <c r="M7" s="44" t="s">
        <v>92</v>
      </c>
      <c r="N7" s="19" t="s">
        <v>23</v>
      </c>
      <c r="O7" s="19" t="s">
        <v>94</v>
      </c>
      <c r="P7" s="19" t="s">
        <v>92</v>
      </c>
      <c r="Q7" s="19" t="s">
        <v>23</v>
      </c>
      <c r="S7" s="10">
        <v>6</v>
      </c>
      <c r="T7" s="10">
        <v>9</v>
      </c>
      <c r="U7" s="10">
        <v>6</v>
      </c>
      <c r="V7" s="10">
        <v>10</v>
      </c>
      <c r="W7" s="10">
        <v>9</v>
      </c>
      <c r="X7" s="10">
        <v>6</v>
      </c>
      <c r="Z7" s="43">
        <v>1</v>
      </c>
      <c r="AA7" s="43">
        <v>1</v>
      </c>
      <c r="AB7" s="43">
        <v>0</v>
      </c>
      <c r="AC7" s="43">
        <v>0</v>
      </c>
      <c r="AD7" s="43">
        <v>2</v>
      </c>
      <c r="AE7" s="43">
        <v>2</v>
      </c>
    </row>
    <row r="8" spans="1:32" ht="15.9" customHeight="1">
      <c r="A8" s="10" t="s">
        <v>27</v>
      </c>
      <c r="B8" s="9" t="s">
        <v>27</v>
      </c>
      <c r="C8" s="59">
        <f t="shared" si="0"/>
        <v>16</v>
      </c>
      <c r="D8" s="59">
        <f t="shared" si="0"/>
        <v>4</v>
      </c>
      <c r="E8" s="59">
        <f t="shared" si="0"/>
        <v>14</v>
      </c>
      <c r="F8" s="59">
        <f t="shared" si="0"/>
        <v>12</v>
      </c>
      <c r="G8" s="59">
        <f t="shared" si="0"/>
        <v>21</v>
      </c>
      <c r="H8" s="59">
        <f t="shared" si="0"/>
        <v>17</v>
      </c>
      <c r="I8" s="9">
        <v>4</v>
      </c>
      <c r="J8" s="138"/>
      <c r="K8" s="10">
        <v>4</v>
      </c>
      <c r="L8" s="19" t="s">
        <v>93</v>
      </c>
      <c r="M8" s="19" t="s">
        <v>26</v>
      </c>
      <c r="N8" s="19" t="s">
        <v>95</v>
      </c>
      <c r="O8" s="19" t="s">
        <v>23</v>
      </c>
      <c r="P8" s="19" t="s">
        <v>27</v>
      </c>
      <c r="Q8" s="19" t="s">
        <v>96</v>
      </c>
      <c r="S8" s="10">
        <v>8</v>
      </c>
      <c r="T8" s="10">
        <v>3</v>
      </c>
      <c r="U8" s="10">
        <v>7</v>
      </c>
      <c r="V8" s="10">
        <v>6</v>
      </c>
      <c r="W8" s="10">
        <v>4</v>
      </c>
      <c r="X8" s="10">
        <v>11</v>
      </c>
      <c r="Z8" s="43">
        <v>1</v>
      </c>
      <c r="AA8" s="43">
        <v>1</v>
      </c>
      <c r="AB8" s="43">
        <v>0</v>
      </c>
      <c r="AC8" s="43">
        <v>0</v>
      </c>
      <c r="AD8" s="43">
        <v>0</v>
      </c>
      <c r="AE8" s="43">
        <v>2</v>
      </c>
    </row>
    <row r="9" spans="1:32" ht="15.9" customHeight="1">
      <c r="A9" s="10" t="s">
        <v>22</v>
      </c>
      <c r="B9" s="9" t="s">
        <v>22</v>
      </c>
      <c r="C9" s="59">
        <f t="shared" si="0"/>
        <v>14</v>
      </c>
      <c r="D9" s="59">
        <f t="shared" si="0"/>
        <v>6</v>
      </c>
      <c r="E9" s="59">
        <f t="shared" si="0"/>
        <v>14</v>
      </c>
      <c r="F9" s="59">
        <f t="shared" si="0"/>
        <v>16</v>
      </c>
      <c r="G9" s="59">
        <f t="shared" si="0"/>
        <v>10</v>
      </c>
      <c r="H9" s="59">
        <f t="shared" si="0"/>
        <v>14</v>
      </c>
      <c r="I9" s="9">
        <v>5</v>
      </c>
      <c r="J9" s="138"/>
      <c r="K9" s="10">
        <v>5</v>
      </c>
      <c r="L9" s="19" t="s">
        <v>93</v>
      </c>
      <c r="M9" s="19" t="s">
        <v>26</v>
      </c>
      <c r="N9" s="19" t="s">
        <v>95</v>
      </c>
      <c r="O9" s="19" t="s">
        <v>23</v>
      </c>
      <c r="P9" s="19" t="s">
        <v>27</v>
      </c>
      <c r="Q9" s="19" t="s">
        <v>96</v>
      </c>
      <c r="S9" s="10">
        <v>8</v>
      </c>
      <c r="T9" s="10">
        <v>3</v>
      </c>
      <c r="U9" s="10">
        <v>7</v>
      </c>
      <c r="V9" s="10">
        <v>6</v>
      </c>
      <c r="W9" s="10">
        <v>4</v>
      </c>
      <c r="X9" s="10">
        <v>11</v>
      </c>
      <c r="Z9" s="43">
        <v>1</v>
      </c>
      <c r="AA9" s="43">
        <v>1</v>
      </c>
      <c r="AB9" s="43">
        <v>0</v>
      </c>
      <c r="AC9" s="43">
        <v>0</v>
      </c>
      <c r="AD9" s="43">
        <v>0</v>
      </c>
      <c r="AE9" s="43">
        <v>2</v>
      </c>
    </row>
    <row r="10" spans="1:32" ht="15.9" customHeight="1">
      <c r="A10" s="10" t="s">
        <v>23</v>
      </c>
      <c r="B10" s="9" t="s">
        <v>23</v>
      </c>
      <c r="C10" s="59">
        <f t="shared" si="0"/>
        <v>10</v>
      </c>
      <c r="D10" s="59">
        <f t="shared" si="0"/>
        <v>20</v>
      </c>
      <c r="E10" s="59">
        <f t="shared" si="0"/>
        <v>28</v>
      </c>
      <c r="F10" s="59">
        <f t="shared" si="0"/>
        <v>10</v>
      </c>
      <c r="G10" s="59">
        <f t="shared" si="0"/>
        <v>26</v>
      </c>
      <c r="H10" s="59">
        <f t="shared" si="0"/>
        <v>15</v>
      </c>
      <c r="I10" s="9">
        <v>6</v>
      </c>
      <c r="J10" s="138"/>
      <c r="K10" s="10">
        <v>6</v>
      </c>
      <c r="L10" s="19" t="s">
        <v>48</v>
      </c>
      <c r="M10" s="19" t="s">
        <v>24</v>
      </c>
      <c r="N10" s="19" t="s">
        <v>27</v>
      </c>
      <c r="O10" s="19" t="s">
        <v>27</v>
      </c>
      <c r="P10" s="19" t="s">
        <v>96</v>
      </c>
      <c r="Q10" s="19" t="s">
        <v>93</v>
      </c>
      <c r="S10" s="10">
        <v>1</v>
      </c>
      <c r="T10" s="10">
        <v>1</v>
      </c>
      <c r="U10" s="10">
        <v>4</v>
      </c>
      <c r="V10" s="10">
        <v>4</v>
      </c>
      <c r="W10" s="10">
        <v>11</v>
      </c>
      <c r="X10" s="10">
        <v>8</v>
      </c>
      <c r="Z10" s="43">
        <v>1</v>
      </c>
      <c r="AA10" s="43">
        <v>1</v>
      </c>
      <c r="AB10" s="43">
        <v>0</v>
      </c>
      <c r="AC10" s="43">
        <v>1</v>
      </c>
      <c r="AD10" s="43">
        <v>0</v>
      </c>
      <c r="AE10" s="43">
        <v>2</v>
      </c>
    </row>
    <row r="11" spans="1:32" ht="15.9" customHeight="1">
      <c r="A11" s="10" t="s">
        <v>30</v>
      </c>
      <c r="B11" s="10" t="s">
        <v>30</v>
      </c>
      <c r="C11" s="59">
        <f t="shared" si="0"/>
        <v>24</v>
      </c>
      <c r="D11" s="59">
        <f t="shared" si="0"/>
        <v>22</v>
      </c>
      <c r="E11" s="59">
        <f t="shared" si="0"/>
        <v>22</v>
      </c>
      <c r="F11" s="59">
        <f t="shared" si="0"/>
        <v>16</v>
      </c>
      <c r="G11" s="59">
        <f t="shared" si="0"/>
        <v>12</v>
      </c>
      <c r="H11" s="59">
        <f t="shared" si="0"/>
        <v>16</v>
      </c>
      <c r="I11" s="9">
        <v>7</v>
      </c>
      <c r="J11" s="138"/>
      <c r="K11" s="10">
        <v>7</v>
      </c>
      <c r="L11" s="19" t="s">
        <v>92</v>
      </c>
      <c r="M11" s="19" t="s">
        <v>52</v>
      </c>
      <c r="N11" s="19" t="s">
        <v>27</v>
      </c>
      <c r="O11" s="19" t="s">
        <v>27</v>
      </c>
      <c r="P11" s="19" t="s">
        <v>96</v>
      </c>
      <c r="Q11" s="19" t="s">
        <v>93</v>
      </c>
      <c r="S11" s="10">
        <v>9</v>
      </c>
      <c r="T11" s="10">
        <v>11</v>
      </c>
      <c r="U11" s="10">
        <v>4</v>
      </c>
      <c r="V11" s="10">
        <v>4</v>
      </c>
      <c r="W11" s="10">
        <v>11</v>
      </c>
      <c r="X11" s="10">
        <v>8</v>
      </c>
      <c r="Z11" s="43">
        <v>0</v>
      </c>
      <c r="AA11" s="43">
        <v>0</v>
      </c>
      <c r="AB11" s="43">
        <v>0</v>
      </c>
      <c r="AC11" s="43">
        <v>1</v>
      </c>
      <c r="AD11" s="43">
        <v>0</v>
      </c>
      <c r="AE11" s="43">
        <v>2</v>
      </c>
    </row>
    <row r="12" spans="1:32" ht="15.9" customHeight="1">
      <c r="A12" s="10" t="s">
        <v>31</v>
      </c>
      <c r="B12" s="10" t="s">
        <v>31</v>
      </c>
      <c r="C12" s="59">
        <f t="shared" si="0"/>
        <v>22</v>
      </c>
      <c r="D12" s="59">
        <f t="shared" si="0"/>
        <v>24</v>
      </c>
      <c r="E12" s="59">
        <f t="shared" si="0"/>
        <v>26</v>
      </c>
      <c r="F12" s="59">
        <f t="shared" si="0"/>
        <v>20</v>
      </c>
      <c r="G12" s="59">
        <f t="shared" si="0"/>
        <v>20</v>
      </c>
      <c r="H12" s="59">
        <f t="shared" si="0"/>
        <v>30</v>
      </c>
      <c r="I12" s="9">
        <v>8</v>
      </c>
      <c r="J12" s="138"/>
      <c r="K12" s="10">
        <v>8</v>
      </c>
      <c r="L12" s="19" t="s">
        <v>92</v>
      </c>
      <c r="M12" s="19" t="s">
        <v>96</v>
      </c>
      <c r="N12" s="19" t="s">
        <v>22</v>
      </c>
      <c r="O12" s="19" t="s">
        <v>95</v>
      </c>
      <c r="P12" s="19" t="s">
        <v>45</v>
      </c>
      <c r="Q12" s="19" t="s">
        <v>92</v>
      </c>
      <c r="S12" s="10">
        <v>9</v>
      </c>
      <c r="T12" s="10">
        <v>11</v>
      </c>
      <c r="U12" s="10">
        <v>5</v>
      </c>
      <c r="V12" s="10">
        <v>7</v>
      </c>
      <c r="W12" s="10">
        <v>4</v>
      </c>
      <c r="X12" s="10">
        <v>9</v>
      </c>
      <c r="Z12" s="43">
        <v>0</v>
      </c>
      <c r="AA12" s="43">
        <v>0</v>
      </c>
      <c r="AB12" s="43">
        <v>0</v>
      </c>
      <c r="AC12" s="43">
        <v>1</v>
      </c>
      <c r="AD12" s="43">
        <v>0</v>
      </c>
      <c r="AE12" s="43">
        <v>0</v>
      </c>
    </row>
    <row r="13" spans="1:32" ht="15.9" customHeight="1">
      <c r="A13" s="10" t="s">
        <v>32</v>
      </c>
      <c r="B13" s="10" t="s">
        <v>32</v>
      </c>
      <c r="C13" s="59">
        <f t="shared" si="0"/>
        <v>18</v>
      </c>
      <c r="D13" s="59">
        <f t="shared" si="0"/>
        <v>32</v>
      </c>
      <c r="E13" s="59">
        <f t="shared" si="0"/>
        <v>14</v>
      </c>
      <c r="F13" s="59">
        <f t="shared" si="0"/>
        <v>38</v>
      </c>
      <c r="G13" s="59">
        <f t="shared" si="0"/>
        <v>22</v>
      </c>
      <c r="H13" s="59">
        <f t="shared" si="0"/>
        <v>28</v>
      </c>
      <c r="I13" s="9">
        <v>9</v>
      </c>
      <c r="J13" s="138"/>
      <c r="K13" s="10">
        <v>9</v>
      </c>
      <c r="L13" s="19" t="s">
        <v>96</v>
      </c>
      <c r="M13" s="19" t="s">
        <v>92</v>
      </c>
      <c r="N13" s="19" t="s">
        <v>22</v>
      </c>
      <c r="O13" s="19" t="s">
        <v>95</v>
      </c>
      <c r="P13" s="19" t="s">
        <v>93</v>
      </c>
      <c r="Q13" s="19" t="s">
        <v>92</v>
      </c>
      <c r="S13" s="10">
        <v>11</v>
      </c>
      <c r="T13" s="10">
        <v>9</v>
      </c>
      <c r="U13" s="10">
        <v>5</v>
      </c>
      <c r="V13" s="10">
        <v>7</v>
      </c>
      <c r="W13" s="10">
        <v>8</v>
      </c>
      <c r="X13" s="10">
        <v>9</v>
      </c>
      <c r="Z13" s="43">
        <v>0</v>
      </c>
      <c r="AA13" s="43">
        <v>0</v>
      </c>
      <c r="AB13" s="43">
        <v>0</v>
      </c>
      <c r="AC13" s="43">
        <v>1</v>
      </c>
      <c r="AD13" s="43">
        <v>2</v>
      </c>
      <c r="AE13" s="43">
        <v>0</v>
      </c>
    </row>
    <row r="14" spans="1:32" ht="15.9" customHeight="1">
      <c r="A14" s="10" t="s">
        <v>33</v>
      </c>
      <c r="B14" s="10" t="s">
        <v>33</v>
      </c>
      <c r="C14" s="59">
        <f t="shared" si="0"/>
        <v>32</v>
      </c>
      <c r="D14" s="59">
        <f t="shared" si="0"/>
        <v>24</v>
      </c>
      <c r="E14" s="59">
        <f t="shared" si="0"/>
        <v>28</v>
      </c>
      <c r="F14" s="59">
        <f t="shared" si="0"/>
        <v>24</v>
      </c>
      <c r="G14" s="59">
        <f t="shared" si="0"/>
        <v>32</v>
      </c>
      <c r="H14" s="59">
        <f t="shared" si="0"/>
        <v>20</v>
      </c>
      <c r="I14" s="9">
        <v>10</v>
      </c>
      <c r="J14" s="138"/>
      <c r="K14" s="10">
        <v>10</v>
      </c>
      <c r="L14" s="19" t="s">
        <v>96</v>
      </c>
      <c r="M14" s="19" t="s">
        <v>92</v>
      </c>
      <c r="N14" s="19" t="s">
        <v>93</v>
      </c>
      <c r="O14" s="19" t="s">
        <v>24</v>
      </c>
      <c r="P14" s="19" t="s">
        <v>93</v>
      </c>
      <c r="Q14" s="19" t="s">
        <v>93</v>
      </c>
      <c r="S14" s="10">
        <v>11</v>
      </c>
      <c r="T14" s="10">
        <v>9</v>
      </c>
      <c r="U14" s="10">
        <v>8</v>
      </c>
      <c r="V14" s="10">
        <v>1</v>
      </c>
      <c r="W14" s="10">
        <v>8</v>
      </c>
      <c r="X14" s="10">
        <v>8</v>
      </c>
      <c r="Z14" s="43">
        <v>0</v>
      </c>
      <c r="AA14" s="43">
        <v>0</v>
      </c>
      <c r="AB14" s="43">
        <v>0</v>
      </c>
      <c r="AC14" s="43">
        <v>1</v>
      </c>
      <c r="AD14" s="43">
        <v>2</v>
      </c>
      <c r="AE14" s="43">
        <v>0</v>
      </c>
    </row>
    <row r="15" spans="1:32" ht="15.9" customHeight="1">
      <c r="A15" s="10" t="s">
        <v>34</v>
      </c>
      <c r="B15" s="10" t="s">
        <v>34</v>
      </c>
      <c r="C15" s="59">
        <f>COUNTIF(L$4:L$304,$A15)</f>
        <v>36</v>
      </c>
      <c r="D15" s="59">
        <f t="shared" si="0"/>
        <v>28</v>
      </c>
      <c r="E15" s="59">
        <f t="shared" si="0"/>
        <v>24</v>
      </c>
      <c r="F15" s="59">
        <f t="shared" si="0"/>
        <v>32</v>
      </c>
      <c r="G15" s="59">
        <f t="shared" si="0"/>
        <v>36</v>
      </c>
      <c r="H15" s="59">
        <f t="shared" si="0"/>
        <v>34</v>
      </c>
      <c r="I15" s="9">
        <v>11</v>
      </c>
      <c r="J15" s="138"/>
      <c r="K15" s="10">
        <v>11</v>
      </c>
      <c r="L15" s="19" t="s">
        <v>95</v>
      </c>
      <c r="M15" s="19" t="s">
        <v>96</v>
      </c>
      <c r="N15" s="19" t="s">
        <v>93</v>
      </c>
      <c r="O15" s="19" t="s">
        <v>92</v>
      </c>
      <c r="P15" s="19" t="s">
        <v>96</v>
      </c>
      <c r="Q15" s="19" t="s">
        <v>93</v>
      </c>
      <c r="S15" s="10">
        <v>7</v>
      </c>
      <c r="T15" s="10">
        <v>11</v>
      </c>
      <c r="U15" s="10">
        <v>8</v>
      </c>
      <c r="V15" s="10">
        <v>9</v>
      </c>
      <c r="W15" s="10">
        <v>11</v>
      </c>
      <c r="X15" s="10">
        <v>8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</row>
    <row r="16" spans="1:32" ht="15.9" customHeight="1">
      <c r="B16" s="15"/>
      <c r="C16" s="14">
        <f t="shared" ref="C16:H16" si="1">SUM(C4:C15)</f>
        <v>186</v>
      </c>
      <c r="D16" s="14">
        <f t="shared" si="1"/>
        <v>186</v>
      </c>
      <c r="E16" s="14">
        <f t="shared" si="1"/>
        <v>186</v>
      </c>
      <c r="F16" s="14">
        <f t="shared" si="1"/>
        <v>186</v>
      </c>
      <c r="G16" s="14">
        <f t="shared" si="1"/>
        <v>186</v>
      </c>
      <c r="H16" s="14">
        <f t="shared" si="1"/>
        <v>186</v>
      </c>
      <c r="I16" s="14"/>
      <c r="J16" s="138"/>
      <c r="K16" s="10">
        <v>12</v>
      </c>
      <c r="L16" s="19" t="s">
        <v>95</v>
      </c>
      <c r="M16" s="19" t="s">
        <v>96</v>
      </c>
      <c r="N16" s="19" t="s">
        <v>95</v>
      </c>
      <c r="O16" s="19" t="s">
        <v>92</v>
      </c>
      <c r="P16" s="19" t="s">
        <v>96</v>
      </c>
      <c r="Q16" s="19" t="s">
        <v>45</v>
      </c>
      <c r="S16" s="10">
        <v>7</v>
      </c>
      <c r="T16" s="10">
        <v>11</v>
      </c>
      <c r="U16" s="10">
        <v>7</v>
      </c>
      <c r="V16" s="10">
        <v>9</v>
      </c>
      <c r="W16" s="10">
        <v>11</v>
      </c>
      <c r="X16" s="10">
        <v>4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</row>
    <row r="17" spans="1:3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27</v>
      </c>
      <c r="M17" s="19" t="s">
        <v>95</v>
      </c>
      <c r="N17" s="19" t="s">
        <v>95</v>
      </c>
      <c r="O17" s="19" t="s">
        <v>26</v>
      </c>
      <c r="P17" s="19" t="s">
        <v>93</v>
      </c>
      <c r="Q17" s="19" t="s">
        <v>26</v>
      </c>
      <c r="S17" s="10">
        <v>4</v>
      </c>
      <c r="T17" s="10">
        <v>7</v>
      </c>
      <c r="U17" s="10">
        <v>7</v>
      </c>
      <c r="V17" s="10">
        <v>3</v>
      </c>
      <c r="W17" s="10">
        <v>8</v>
      </c>
      <c r="X17" s="10">
        <v>3</v>
      </c>
      <c r="Z17" s="43">
        <v>1</v>
      </c>
      <c r="AA17" s="43">
        <v>0</v>
      </c>
      <c r="AB17" s="43">
        <v>0</v>
      </c>
      <c r="AC17" s="43">
        <v>0</v>
      </c>
      <c r="AD17" s="43">
        <v>0</v>
      </c>
      <c r="AE17" s="43">
        <v>2</v>
      </c>
    </row>
    <row r="18" spans="1:3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27</v>
      </c>
      <c r="M18" s="19" t="s">
        <v>95</v>
      </c>
      <c r="N18" s="19" t="s">
        <v>96</v>
      </c>
      <c r="O18" s="19" t="s">
        <v>26</v>
      </c>
      <c r="P18" s="19" t="s">
        <v>93</v>
      </c>
      <c r="Q18" s="19" t="s">
        <v>26</v>
      </c>
      <c r="S18" s="10">
        <v>4</v>
      </c>
      <c r="T18" s="10">
        <v>7</v>
      </c>
      <c r="U18" s="10">
        <v>11</v>
      </c>
      <c r="V18" s="10">
        <v>3</v>
      </c>
      <c r="W18" s="10">
        <v>8</v>
      </c>
      <c r="X18" s="10">
        <v>3</v>
      </c>
      <c r="Z18" s="43">
        <v>1</v>
      </c>
      <c r="AA18" s="43">
        <v>0</v>
      </c>
      <c r="AB18" s="43">
        <v>0</v>
      </c>
      <c r="AC18" s="43">
        <v>0</v>
      </c>
      <c r="AD18" s="43">
        <v>0</v>
      </c>
      <c r="AE18" s="43">
        <v>2</v>
      </c>
    </row>
    <row r="19" spans="1:3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J19" s="138"/>
      <c r="K19" s="10">
        <v>15</v>
      </c>
      <c r="L19" s="19" t="s">
        <v>52</v>
      </c>
      <c r="M19" s="19" t="s">
        <v>96</v>
      </c>
      <c r="N19" s="19" t="s">
        <v>96</v>
      </c>
      <c r="O19" s="19" t="s">
        <v>94</v>
      </c>
      <c r="P19" s="19" t="s">
        <v>45</v>
      </c>
      <c r="Q19" s="19" t="s">
        <v>94</v>
      </c>
      <c r="S19" s="10">
        <v>11</v>
      </c>
      <c r="T19" s="10">
        <v>11</v>
      </c>
      <c r="U19" s="10">
        <v>11</v>
      </c>
      <c r="V19" s="10">
        <v>10</v>
      </c>
      <c r="W19" s="10">
        <v>4</v>
      </c>
      <c r="X19" s="10">
        <v>10</v>
      </c>
      <c r="Z19" s="43">
        <v>1</v>
      </c>
      <c r="AA19" s="43">
        <v>1</v>
      </c>
      <c r="AB19" s="43">
        <v>0</v>
      </c>
      <c r="AC19" s="43">
        <v>0</v>
      </c>
      <c r="AD19" s="43">
        <v>0</v>
      </c>
      <c r="AE19" s="43">
        <v>2</v>
      </c>
    </row>
    <row r="20" spans="1:31" ht="15.9" customHeight="1">
      <c r="A20" s="51" t="s">
        <v>24</v>
      </c>
      <c r="B20" s="52" t="s">
        <v>25</v>
      </c>
      <c r="C20" s="53">
        <f t="shared" ref="C20:H30" si="3">C5/C$16</f>
        <v>5.3763440860215055E-2</v>
      </c>
      <c r="D20" s="53">
        <f t="shared" si="3"/>
        <v>5.3763440860215055E-2</v>
      </c>
      <c r="E20" s="53">
        <f t="shared" si="3"/>
        <v>5.3763440860215055E-2</v>
      </c>
      <c r="F20" s="53">
        <f t="shared" si="3"/>
        <v>5.3763440860215055E-2</v>
      </c>
      <c r="G20" s="53">
        <f t="shared" si="3"/>
        <v>0</v>
      </c>
      <c r="H20" s="53">
        <f t="shared" si="3"/>
        <v>0</v>
      </c>
      <c r="I20" s="21"/>
      <c r="J20" s="138"/>
      <c r="K20" s="10">
        <v>16</v>
      </c>
      <c r="L20" s="19" t="s">
        <v>52</v>
      </c>
      <c r="M20" s="19" t="s">
        <v>96</v>
      </c>
      <c r="N20" s="19" t="s">
        <v>95</v>
      </c>
      <c r="O20" s="19" t="s">
        <v>94</v>
      </c>
      <c r="P20" s="19" t="s">
        <v>94</v>
      </c>
      <c r="Q20" s="19" t="s">
        <v>94</v>
      </c>
      <c r="S20" s="10">
        <v>11</v>
      </c>
      <c r="T20" s="10">
        <v>11</v>
      </c>
      <c r="U20" s="10">
        <v>7</v>
      </c>
      <c r="V20" s="10">
        <v>10</v>
      </c>
      <c r="W20" s="10">
        <v>10</v>
      </c>
      <c r="X20" s="10">
        <v>10</v>
      </c>
      <c r="Z20" s="43">
        <v>1</v>
      </c>
      <c r="AA20" s="43">
        <v>1</v>
      </c>
      <c r="AB20" s="43">
        <v>0</v>
      </c>
      <c r="AC20" s="43">
        <v>0</v>
      </c>
      <c r="AD20" s="43">
        <v>2</v>
      </c>
      <c r="AE20" s="43">
        <v>2</v>
      </c>
    </row>
    <row r="21" spans="1:31" ht="15.9" customHeight="1">
      <c r="A21" s="48" t="s">
        <v>38</v>
      </c>
      <c r="B21" s="49" t="s">
        <v>39</v>
      </c>
      <c r="C21" s="50">
        <f t="shared" si="3"/>
        <v>0</v>
      </c>
      <c r="D21" s="50">
        <f t="shared" si="3"/>
        <v>0</v>
      </c>
      <c r="E21" s="50">
        <f t="shared" si="3"/>
        <v>0</v>
      </c>
      <c r="F21" s="50">
        <f t="shared" si="3"/>
        <v>0</v>
      </c>
      <c r="G21" s="50">
        <f t="shared" si="3"/>
        <v>0</v>
      </c>
      <c r="H21" s="50">
        <f t="shared" si="3"/>
        <v>0</v>
      </c>
      <c r="I21" s="21"/>
      <c r="J21" s="138"/>
      <c r="K21" s="10">
        <v>17</v>
      </c>
      <c r="L21" s="19" t="s">
        <v>24</v>
      </c>
      <c r="M21" s="19" t="s">
        <v>27</v>
      </c>
      <c r="N21" s="19" t="s">
        <v>95</v>
      </c>
      <c r="O21" s="19" t="s">
        <v>47</v>
      </c>
      <c r="P21" s="19" t="s">
        <v>94</v>
      </c>
      <c r="Q21" s="19" t="s">
        <v>92</v>
      </c>
      <c r="S21" s="10">
        <v>1</v>
      </c>
      <c r="T21" s="10">
        <v>4</v>
      </c>
      <c r="U21" s="10">
        <v>7</v>
      </c>
      <c r="V21" s="10">
        <v>6</v>
      </c>
      <c r="W21" s="10">
        <v>10</v>
      </c>
      <c r="X21" s="10">
        <v>9</v>
      </c>
      <c r="Z21" s="43">
        <v>1</v>
      </c>
      <c r="AA21" s="43">
        <v>1</v>
      </c>
      <c r="AB21" s="43">
        <v>0</v>
      </c>
      <c r="AC21" s="43">
        <v>0</v>
      </c>
      <c r="AD21" s="43">
        <v>2</v>
      </c>
      <c r="AE21" s="43">
        <v>2</v>
      </c>
    </row>
    <row r="22" spans="1:31" ht="15.9" customHeight="1">
      <c r="A22" s="10" t="s">
        <v>26</v>
      </c>
      <c r="B22" s="9" t="s">
        <v>26</v>
      </c>
      <c r="C22" s="42">
        <f t="shared" si="3"/>
        <v>2.1505376344086023E-2</v>
      </c>
      <c r="D22" s="42">
        <f t="shared" si="3"/>
        <v>8.6021505376344093E-2</v>
      </c>
      <c r="E22" s="42">
        <f t="shared" si="3"/>
        <v>3.2258064516129031E-2</v>
      </c>
      <c r="F22" s="42">
        <f t="shared" si="3"/>
        <v>4.3010752688172046E-2</v>
      </c>
      <c r="G22" s="42">
        <f t="shared" si="3"/>
        <v>3.7634408602150539E-2</v>
      </c>
      <c r="H22" s="42">
        <f t="shared" si="3"/>
        <v>6.4516129032258063E-2</v>
      </c>
      <c r="I22" s="12"/>
      <c r="J22" s="138"/>
      <c r="K22" s="10">
        <v>18</v>
      </c>
      <c r="L22" s="19" t="s">
        <v>92</v>
      </c>
      <c r="M22" s="19" t="s">
        <v>27</v>
      </c>
      <c r="N22" s="19" t="s">
        <v>27</v>
      </c>
      <c r="O22" s="19" t="s">
        <v>47</v>
      </c>
      <c r="P22" s="19" t="s">
        <v>96</v>
      </c>
      <c r="Q22" s="19" t="s">
        <v>92</v>
      </c>
      <c r="S22" s="10">
        <v>9</v>
      </c>
      <c r="T22" s="10">
        <v>4</v>
      </c>
      <c r="U22" s="10">
        <v>4</v>
      </c>
      <c r="V22" s="10">
        <v>6</v>
      </c>
      <c r="W22" s="10">
        <v>11</v>
      </c>
      <c r="X22" s="10">
        <v>9</v>
      </c>
      <c r="Z22" s="43">
        <v>0</v>
      </c>
      <c r="AA22" s="43">
        <v>1</v>
      </c>
      <c r="AB22" s="43">
        <v>0</v>
      </c>
      <c r="AC22" s="43">
        <v>0</v>
      </c>
      <c r="AD22" s="43">
        <v>2</v>
      </c>
      <c r="AE22" s="43">
        <v>2</v>
      </c>
    </row>
    <row r="23" spans="1:31" ht="15.9" customHeight="1">
      <c r="A23" s="10" t="s">
        <v>27</v>
      </c>
      <c r="B23" s="9" t="s">
        <v>27</v>
      </c>
      <c r="C23" s="42">
        <f t="shared" si="3"/>
        <v>8.6021505376344093E-2</v>
      </c>
      <c r="D23" s="42">
        <f t="shared" si="3"/>
        <v>2.1505376344086023E-2</v>
      </c>
      <c r="E23" s="42">
        <f t="shared" si="3"/>
        <v>7.5268817204301078E-2</v>
      </c>
      <c r="F23" s="42">
        <f t="shared" si="3"/>
        <v>6.4516129032258063E-2</v>
      </c>
      <c r="G23" s="42">
        <f t="shared" si="3"/>
        <v>0.11290322580645161</v>
      </c>
      <c r="H23" s="42">
        <f t="shared" si="3"/>
        <v>9.1397849462365593E-2</v>
      </c>
      <c r="I23" s="12"/>
      <c r="J23" s="138"/>
      <c r="K23" s="10">
        <v>19</v>
      </c>
      <c r="L23" s="19" t="s">
        <v>92</v>
      </c>
      <c r="M23" s="19" t="s">
        <v>24</v>
      </c>
      <c r="N23" s="19" t="s">
        <v>27</v>
      </c>
      <c r="O23" s="19" t="s">
        <v>50</v>
      </c>
      <c r="P23" s="19" t="s">
        <v>96</v>
      </c>
      <c r="Q23" s="19" t="s">
        <v>22</v>
      </c>
      <c r="S23" s="10">
        <v>9</v>
      </c>
      <c r="T23" s="10">
        <v>1</v>
      </c>
      <c r="U23" s="10">
        <v>4</v>
      </c>
      <c r="V23" s="10">
        <v>9</v>
      </c>
      <c r="W23" s="10">
        <v>11</v>
      </c>
      <c r="X23" s="10">
        <v>5</v>
      </c>
      <c r="Z23" s="43">
        <v>0</v>
      </c>
      <c r="AA23" s="43">
        <v>1</v>
      </c>
      <c r="AB23" s="43">
        <v>0</v>
      </c>
      <c r="AC23" s="43">
        <v>0</v>
      </c>
      <c r="AD23" s="43">
        <v>2</v>
      </c>
      <c r="AE23" s="43">
        <v>2</v>
      </c>
    </row>
    <row r="24" spans="1:31" ht="15.9" customHeight="1">
      <c r="A24" s="10" t="s">
        <v>22</v>
      </c>
      <c r="B24" s="9" t="s">
        <v>22</v>
      </c>
      <c r="C24" s="42">
        <f t="shared" si="3"/>
        <v>7.5268817204301078E-2</v>
      </c>
      <c r="D24" s="42">
        <f t="shared" si="3"/>
        <v>3.2258064516129031E-2</v>
      </c>
      <c r="E24" s="42">
        <f t="shared" si="3"/>
        <v>7.5268817204301078E-2</v>
      </c>
      <c r="F24" s="42">
        <f t="shared" si="3"/>
        <v>8.6021505376344093E-2</v>
      </c>
      <c r="G24" s="42">
        <f t="shared" si="3"/>
        <v>5.3763440860215055E-2</v>
      </c>
      <c r="H24" s="42">
        <f t="shared" si="3"/>
        <v>7.5268817204301078E-2</v>
      </c>
      <c r="I24" s="12"/>
      <c r="J24" s="138"/>
      <c r="K24" s="10">
        <v>20</v>
      </c>
      <c r="L24" s="19" t="s">
        <v>95</v>
      </c>
      <c r="M24" s="19" t="s">
        <v>26</v>
      </c>
      <c r="N24" s="19" t="s">
        <v>23</v>
      </c>
      <c r="O24" s="19" t="s">
        <v>50</v>
      </c>
      <c r="P24" s="19" t="s">
        <v>94</v>
      </c>
      <c r="Q24" s="19" t="s">
        <v>22</v>
      </c>
      <c r="S24" s="10">
        <v>7</v>
      </c>
      <c r="T24" s="10">
        <v>3</v>
      </c>
      <c r="U24" s="10">
        <v>6</v>
      </c>
      <c r="V24" s="10">
        <v>9</v>
      </c>
      <c r="W24" s="10">
        <v>10</v>
      </c>
      <c r="X24" s="10">
        <v>5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2</v>
      </c>
    </row>
    <row r="25" spans="1:31" ht="16.5" customHeight="1">
      <c r="A25" s="10" t="s">
        <v>23</v>
      </c>
      <c r="B25" s="9" t="s">
        <v>23</v>
      </c>
      <c r="C25" s="42">
        <f t="shared" si="3"/>
        <v>5.3763440860215055E-2</v>
      </c>
      <c r="D25" s="42">
        <f t="shared" si="3"/>
        <v>0.10752688172043011</v>
      </c>
      <c r="E25" s="42">
        <f t="shared" si="3"/>
        <v>0.15053763440860216</v>
      </c>
      <c r="F25" s="42">
        <f t="shared" si="3"/>
        <v>5.3763440860215055E-2</v>
      </c>
      <c r="G25" s="42">
        <f t="shared" si="3"/>
        <v>0.13978494623655913</v>
      </c>
      <c r="H25" s="42">
        <f t="shared" si="3"/>
        <v>8.0645161290322578E-2</v>
      </c>
      <c r="I25" s="12"/>
      <c r="J25" s="138"/>
      <c r="K25" s="10">
        <v>21</v>
      </c>
      <c r="L25" s="19" t="s">
        <v>95</v>
      </c>
      <c r="M25" s="19" t="s">
        <v>26</v>
      </c>
      <c r="N25" s="19" t="s">
        <v>23</v>
      </c>
      <c r="O25" s="19" t="s">
        <v>22</v>
      </c>
      <c r="P25" s="19" t="s">
        <v>94</v>
      </c>
      <c r="Q25" s="19" t="s">
        <v>92</v>
      </c>
      <c r="S25" s="10">
        <v>7</v>
      </c>
      <c r="T25" s="10">
        <v>3</v>
      </c>
      <c r="U25" s="10">
        <v>6</v>
      </c>
      <c r="V25" s="10">
        <v>5</v>
      </c>
      <c r="W25" s="10">
        <v>10</v>
      </c>
      <c r="X25" s="10">
        <v>9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2</v>
      </c>
    </row>
    <row r="26" spans="1:31" ht="16.5" customHeight="1">
      <c r="A26" s="10" t="s">
        <v>30</v>
      </c>
      <c r="B26" s="10" t="s">
        <v>30</v>
      </c>
      <c r="C26" s="42">
        <f t="shared" si="3"/>
        <v>0.12903225806451613</v>
      </c>
      <c r="D26" s="42">
        <f t="shared" si="3"/>
        <v>0.11827956989247312</v>
      </c>
      <c r="E26" s="42">
        <f t="shared" si="3"/>
        <v>0.11827956989247312</v>
      </c>
      <c r="F26" s="42">
        <f t="shared" si="3"/>
        <v>8.6021505376344093E-2</v>
      </c>
      <c r="G26" s="42">
        <f t="shared" si="3"/>
        <v>6.4516129032258063E-2</v>
      </c>
      <c r="H26" s="42">
        <f t="shared" si="3"/>
        <v>8.6021505376344093E-2</v>
      </c>
      <c r="I26" s="12"/>
      <c r="J26" s="138"/>
      <c r="K26" s="10">
        <v>22</v>
      </c>
      <c r="L26" s="19" t="s">
        <v>23</v>
      </c>
      <c r="M26" s="19" t="s">
        <v>23</v>
      </c>
      <c r="N26" s="19" t="s">
        <v>93</v>
      </c>
      <c r="O26" s="19" t="s">
        <v>22</v>
      </c>
      <c r="P26" s="19" t="s">
        <v>93</v>
      </c>
      <c r="Q26" s="19" t="s">
        <v>92</v>
      </c>
      <c r="S26" s="10">
        <v>6</v>
      </c>
      <c r="T26" s="10">
        <v>6</v>
      </c>
      <c r="U26" s="10">
        <v>8</v>
      </c>
      <c r="V26" s="10">
        <v>5</v>
      </c>
      <c r="W26" s="10">
        <v>8</v>
      </c>
      <c r="X26" s="10">
        <v>9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2</v>
      </c>
    </row>
    <row r="27" spans="1:31" ht="16.5" customHeight="1">
      <c r="A27" s="10" t="s">
        <v>31</v>
      </c>
      <c r="B27" s="10" t="s">
        <v>31</v>
      </c>
      <c r="C27" s="42">
        <f t="shared" si="3"/>
        <v>0.11827956989247312</v>
      </c>
      <c r="D27" s="42">
        <f t="shared" si="3"/>
        <v>0.12903225806451613</v>
      </c>
      <c r="E27" s="42">
        <f t="shared" si="3"/>
        <v>0.13978494623655913</v>
      </c>
      <c r="F27" s="42">
        <f t="shared" si="3"/>
        <v>0.10752688172043011</v>
      </c>
      <c r="G27" s="42">
        <f t="shared" si="3"/>
        <v>0.10752688172043011</v>
      </c>
      <c r="H27" s="42">
        <f t="shared" si="3"/>
        <v>0.16129032258064516</v>
      </c>
      <c r="I27" s="12"/>
      <c r="J27" s="138"/>
      <c r="K27" s="10">
        <v>23</v>
      </c>
      <c r="L27" s="19" t="s">
        <v>23</v>
      </c>
      <c r="M27" s="19" t="s">
        <v>23</v>
      </c>
      <c r="N27" s="19" t="s">
        <v>93</v>
      </c>
      <c r="O27" s="19" t="s">
        <v>27</v>
      </c>
      <c r="P27" s="19" t="s">
        <v>93</v>
      </c>
      <c r="Q27" s="19" t="s">
        <v>94</v>
      </c>
      <c r="S27" s="10">
        <v>6</v>
      </c>
      <c r="T27" s="10">
        <v>6</v>
      </c>
      <c r="U27" s="10">
        <v>8</v>
      </c>
      <c r="V27" s="10">
        <v>4</v>
      </c>
      <c r="W27" s="10">
        <v>8</v>
      </c>
      <c r="X27" s="10">
        <v>10</v>
      </c>
      <c r="Z27" s="43">
        <v>0</v>
      </c>
      <c r="AA27" s="43">
        <v>0</v>
      </c>
      <c r="AB27" s="43">
        <v>0</v>
      </c>
      <c r="AC27" s="43">
        <v>1</v>
      </c>
      <c r="AD27" s="43">
        <v>0</v>
      </c>
      <c r="AE27" s="43">
        <v>2</v>
      </c>
    </row>
    <row r="28" spans="1:31" ht="16.5" customHeight="1">
      <c r="A28" s="10" t="s">
        <v>32</v>
      </c>
      <c r="B28" s="10" t="s">
        <v>32</v>
      </c>
      <c r="C28" s="42">
        <f t="shared" si="3"/>
        <v>9.6774193548387094E-2</v>
      </c>
      <c r="D28" s="42">
        <f t="shared" si="3"/>
        <v>0.17204301075268819</v>
      </c>
      <c r="E28" s="42">
        <f t="shared" si="3"/>
        <v>7.5268817204301078E-2</v>
      </c>
      <c r="F28" s="42">
        <f t="shared" si="3"/>
        <v>0.20430107526881722</v>
      </c>
      <c r="G28" s="42">
        <f t="shared" si="3"/>
        <v>0.11827956989247312</v>
      </c>
      <c r="H28" s="42">
        <f t="shared" si="3"/>
        <v>0.15053763440860216</v>
      </c>
      <c r="I28" s="12"/>
      <c r="J28" s="138"/>
      <c r="K28" s="10">
        <v>24</v>
      </c>
      <c r="L28" s="19" t="s">
        <v>96</v>
      </c>
      <c r="M28" s="19" t="s">
        <v>95</v>
      </c>
      <c r="N28" s="19" t="s">
        <v>96</v>
      </c>
      <c r="O28" s="19" t="s">
        <v>27</v>
      </c>
      <c r="P28" s="19" t="s">
        <v>45</v>
      </c>
      <c r="Q28" s="19" t="s">
        <v>94</v>
      </c>
      <c r="S28" s="10">
        <v>11</v>
      </c>
      <c r="T28" s="10">
        <v>7</v>
      </c>
      <c r="U28" s="10">
        <v>11</v>
      </c>
      <c r="V28" s="10">
        <v>4</v>
      </c>
      <c r="W28" s="10">
        <v>4</v>
      </c>
      <c r="X28" s="10">
        <v>10</v>
      </c>
      <c r="Z28" s="43">
        <v>0</v>
      </c>
      <c r="AA28" s="43">
        <v>0</v>
      </c>
      <c r="AB28" s="43">
        <v>0</v>
      </c>
      <c r="AC28" s="43">
        <v>1</v>
      </c>
      <c r="AD28" s="43">
        <v>0</v>
      </c>
      <c r="AE28" s="43">
        <v>2</v>
      </c>
    </row>
    <row r="29" spans="1:31" ht="16.5" customHeight="1">
      <c r="A29" s="10" t="s">
        <v>33</v>
      </c>
      <c r="B29" s="10" t="s">
        <v>33</v>
      </c>
      <c r="C29" s="42">
        <f t="shared" si="3"/>
        <v>0.17204301075268819</v>
      </c>
      <c r="D29" s="42">
        <f t="shared" si="3"/>
        <v>0.12903225806451613</v>
      </c>
      <c r="E29" s="42">
        <f t="shared" si="3"/>
        <v>0.15053763440860216</v>
      </c>
      <c r="F29" s="42">
        <f t="shared" si="3"/>
        <v>0.12903225806451613</v>
      </c>
      <c r="G29" s="42">
        <f t="shared" si="3"/>
        <v>0.17204301075268819</v>
      </c>
      <c r="H29" s="42">
        <f t="shared" si="3"/>
        <v>0.10752688172043011</v>
      </c>
      <c r="I29" s="12"/>
      <c r="J29" s="138"/>
      <c r="K29" s="10">
        <v>25</v>
      </c>
      <c r="L29" s="19" t="s">
        <v>96</v>
      </c>
      <c r="M29" s="19" t="s">
        <v>95</v>
      </c>
      <c r="N29" s="19" t="s">
        <v>96</v>
      </c>
      <c r="O29" s="19" t="s">
        <v>93</v>
      </c>
      <c r="P29" s="19" t="s">
        <v>26</v>
      </c>
      <c r="Q29" s="19" t="s">
        <v>96</v>
      </c>
      <c r="S29" s="10">
        <v>11</v>
      </c>
      <c r="T29" s="10">
        <v>7</v>
      </c>
      <c r="U29" s="10">
        <v>11</v>
      </c>
      <c r="V29" s="10">
        <v>8</v>
      </c>
      <c r="W29" s="10">
        <v>3</v>
      </c>
      <c r="X29" s="10">
        <v>11</v>
      </c>
      <c r="Z29" s="43">
        <v>0</v>
      </c>
      <c r="AA29" s="43">
        <v>0</v>
      </c>
      <c r="AB29" s="43">
        <v>0</v>
      </c>
      <c r="AC29" s="43">
        <v>1</v>
      </c>
      <c r="AD29" s="43">
        <v>2</v>
      </c>
      <c r="AE29" s="43">
        <v>2</v>
      </c>
    </row>
    <row r="30" spans="1:31" ht="16.5" customHeight="1">
      <c r="A30" s="10" t="s">
        <v>34</v>
      </c>
      <c r="B30" s="10" t="s">
        <v>34</v>
      </c>
      <c r="C30" s="42">
        <f t="shared" si="3"/>
        <v>0.19354838709677419</v>
      </c>
      <c r="D30" s="42">
        <f t="shared" si="3"/>
        <v>0.15053763440860216</v>
      </c>
      <c r="E30" s="42">
        <f t="shared" si="3"/>
        <v>0.12903225806451613</v>
      </c>
      <c r="F30" s="42">
        <f t="shared" si="3"/>
        <v>0.17204301075268819</v>
      </c>
      <c r="G30" s="42">
        <f t="shared" si="3"/>
        <v>0.19354838709677419</v>
      </c>
      <c r="H30" s="42">
        <f t="shared" si="3"/>
        <v>0.18279569892473119</v>
      </c>
      <c r="I30" s="12"/>
      <c r="J30" s="138"/>
      <c r="K30" s="10">
        <v>26</v>
      </c>
      <c r="L30" s="19" t="s">
        <v>95</v>
      </c>
      <c r="M30" s="19" t="s">
        <v>23</v>
      </c>
      <c r="N30" s="19" t="s">
        <v>93</v>
      </c>
      <c r="O30" s="19" t="s">
        <v>93</v>
      </c>
      <c r="P30" s="19" t="s">
        <v>26</v>
      </c>
      <c r="Q30" s="19" t="s">
        <v>96</v>
      </c>
      <c r="S30" s="10">
        <v>7</v>
      </c>
      <c r="T30" s="10">
        <v>6</v>
      </c>
      <c r="U30" s="10">
        <v>8</v>
      </c>
      <c r="V30" s="10">
        <v>8</v>
      </c>
      <c r="W30" s="10">
        <v>3</v>
      </c>
      <c r="X30" s="10">
        <v>11</v>
      </c>
      <c r="Z30" s="43">
        <v>0</v>
      </c>
      <c r="AA30" s="43">
        <v>0</v>
      </c>
      <c r="AB30" s="43">
        <v>0</v>
      </c>
      <c r="AC30" s="43">
        <v>1</v>
      </c>
      <c r="AD30" s="43">
        <v>2</v>
      </c>
      <c r="AE30" s="43">
        <v>2</v>
      </c>
    </row>
    <row r="31" spans="1:31" ht="16.5" customHeight="1">
      <c r="I31" s="14"/>
      <c r="J31" s="138"/>
      <c r="K31" s="10">
        <v>27</v>
      </c>
      <c r="L31" s="19" t="s">
        <v>95</v>
      </c>
      <c r="M31" s="19" t="s">
        <v>23</v>
      </c>
      <c r="N31" s="19" t="s">
        <v>93</v>
      </c>
      <c r="O31" s="19" t="s">
        <v>24</v>
      </c>
      <c r="P31" s="19" t="s">
        <v>95</v>
      </c>
      <c r="Q31" s="19" t="s">
        <v>23</v>
      </c>
      <c r="S31" s="10">
        <v>7</v>
      </c>
      <c r="T31" s="10">
        <v>6</v>
      </c>
      <c r="U31" s="10">
        <v>8</v>
      </c>
      <c r="V31" s="10">
        <v>1</v>
      </c>
      <c r="W31" s="10">
        <v>7</v>
      </c>
      <c r="X31" s="10">
        <v>6</v>
      </c>
      <c r="Z31" s="43">
        <v>0</v>
      </c>
      <c r="AA31" s="43">
        <v>0</v>
      </c>
      <c r="AB31" s="43">
        <v>0</v>
      </c>
      <c r="AC31" s="43">
        <v>1</v>
      </c>
      <c r="AD31" s="43">
        <v>2</v>
      </c>
      <c r="AE31" s="43">
        <v>2</v>
      </c>
    </row>
    <row r="32" spans="1:31" ht="16.5" customHeight="1">
      <c r="K32" s="10">
        <v>28</v>
      </c>
      <c r="L32" s="19" t="s">
        <v>27</v>
      </c>
      <c r="M32" s="19" t="s">
        <v>92</v>
      </c>
      <c r="N32" s="19" t="s">
        <v>23</v>
      </c>
      <c r="O32" s="19" t="s">
        <v>92</v>
      </c>
      <c r="P32" s="19" t="s">
        <v>95</v>
      </c>
      <c r="Q32" s="19" t="s">
        <v>23</v>
      </c>
      <c r="S32" s="10">
        <v>4</v>
      </c>
      <c r="T32" s="10">
        <v>9</v>
      </c>
      <c r="U32" s="10">
        <v>6</v>
      </c>
      <c r="V32" s="10">
        <v>9</v>
      </c>
      <c r="W32" s="10">
        <v>7</v>
      </c>
      <c r="X32" s="10">
        <v>6</v>
      </c>
      <c r="Z32" s="43">
        <v>0</v>
      </c>
      <c r="AA32" s="43">
        <v>1</v>
      </c>
      <c r="AB32" s="43">
        <v>0</v>
      </c>
      <c r="AC32" s="43">
        <v>0</v>
      </c>
      <c r="AD32" s="43">
        <v>2</v>
      </c>
      <c r="AE32" s="43">
        <v>2</v>
      </c>
    </row>
    <row r="33" spans="11:31" ht="16.5" customHeight="1">
      <c r="K33" s="10">
        <v>29</v>
      </c>
      <c r="L33" s="19" t="s">
        <v>27</v>
      </c>
      <c r="M33" s="19" t="s">
        <v>92</v>
      </c>
      <c r="N33" s="19" t="s">
        <v>23</v>
      </c>
      <c r="O33" s="19" t="s">
        <v>92</v>
      </c>
      <c r="P33" s="19" t="s">
        <v>96</v>
      </c>
      <c r="Q33" s="19" t="s">
        <v>94</v>
      </c>
      <c r="S33" s="10">
        <v>4</v>
      </c>
      <c r="T33" s="10">
        <v>9</v>
      </c>
      <c r="U33" s="10">
        <v>6</v>
      </c>
      <c r="V33" s="10">
        <v>9</v>
      </c>
      <c r="W33" s="10">
        <v>11</v>
      </c>
      <c r="X33" s="10">
        <v>10</v>
      </c>
      <c r="Z33" s="43">
        <v>0</v>
      </c>
      <c r="AA33" s="43">
        <v>1</v>
      </c>
      <c r="AB33" s="43">
        <v>0</v>
      </c>
      <c r="AC33" s="43">
        <v>0</v>
      </c>
      <c r="AD33" s="43">
        <v>2</v>
      </c>
      <c r="AE33" s="43">
        <v>2</v>
      </c>
    </row>
    <row r="34" spans="11:31" ht="16.5" customHeight="1">
      <c r="K34" s="10">
        <v>30</v>
      </c>
      <c r="L34" s="19" t="s">
        <v>94</v>
      </c>
      <c r="M34" s="19" t="s">
        <v>93</v>
      </c>
      <c r="N34" s="19" t="s">
        <v>96</v>
      </c>
      <c r="O34" s="19" t="s">
        <v>96</v>
      </c>
      <c r="P34" s="19" t="s">
        <v>96</v>
      </c>
      <c r="Q34" s="19" t="s">
        <v>94</v>
      </c>
      <c r="S34" s="10">
        <v>10</v>
      </c>
      <c r="T34" s="10">
        <v>8</v>
      </c>
      <c r="U34" s="10">
        <v>11</v>
      </c>
      <c r="V34" s="10">
        <v>11</v>
      </c>
      <c r="W34" s="10">
        <v>11</v>
      </c>
      <c r="X34" s="10">
        <v>10</v>
      </c>
      <c r="Z34" s="43">
        <v>0</v>
      </c>
      <c r="AA34" s="43">
        <v>1</v>
      </c>
      <c r="AB34" s="43">
        <v>0</v>
      </c>
      <c r="AC34" s="43">
        <v>0</v>
      </c>
      <c r="AD34" s="43">
        <v>2</v>
      </c>
      <c r="AE34" s="43">
        <v>2</v>
      </c>
    </row>
    <row r="35" spans="11:31" ht="16.5" customHeight="1">
      <c r="K35" s="10">
        <v>31</v>
      </c>
      <c r="L35" s="19" t="s">
        <v>94</v>
      </c>
      <c r="M35" s="19" t="s">
        <v>93</v>
      </c>
      <c r="N35" s="19" t="s">
        <v>96</v>
      </c>
      <c r="O35" s="19" t="s">
        <v>96</v>
      </c>
      <c r="P35" s="19" t="s">
        <v>92</v>
      </c>
      <c r="Q35" s="19" t="s">
        <v>93</v>
      </c>
      <c r="S35" s="10">
        <v>10</v>
      </c>
      <c r="T35" s="10">
        <v>8</v>
      </c>
      <c r="U35" s="10">
        <v>11</v>
      </c>
      <c r="V35" s="10">
        <v>11</v>
      </c>
      <c r="W35" s="10">
        <v>9</v>
      </c>
      <c r="X35" s="10">
        <v>8</v>
      </c>
      <c r="Z35" s="43">
        <v>0</v>
      </c>
      <c r="AA35" s="43">
        <v>1</v>
      </c>
      <c r="AB35" s="43">
        <v>0</v>
      </c>
      <c r="AC35" s="43">
        <v>0</v>
      </c>
      <c r="AD35" s="43">
        <v>2</v>
      </c>
      <c r="AE35" s="43">
        <v>2</v>
      </c>
    </row>
    <row r="36" spans="11:31" ht="16.5" customHeight="1">
      <c r="K36" s="10">
        <v>32</v>
      </c>
      <c r="L36" s="19" t="s">
        <v>96</v>
      </c>
      <c r="M36" s="19" t="s">
        <v>24</v>
      </c>
      <c r="N36" s="19" t="s">
        <v>27</v>
      </c>
      <c r="O36" s="19" t="s">
        <v>92</v>
      </c>
      <c r="P36" s="19" t="s">
        <v>92</v>
      </c>
      <c r="Q36" s="19" t="s">
        <v>93</v>
      </c>
      <c r="S36" s="10">
        <v>11</v>
      </c>
      <c r="T36" s="10">
        <v>1</v>
      </c>
      <c r="U36" s="10">
        <v>4</v>
      </c>
      <c r="V36" s="10">
        <v>9</v>
      </c>
      <c r="W36" s="10">
        <v>9</v>
      </c>
      <c r="X36" s="10">
        <v>8</v>
      </c>
      <c r="Z36" s="43">
        <v>1</v>
      </c>
      <c r="AA36" s="43">
        <v>1</v>
      </c>
      <c r="AB36" s="43">
        <v>0</v>
      </c>
      <c r="AC36" s="43">
        <v>0</v>
      </c>
      <c r="AD36" s="43">
        <v>2</v>
      </c>
      <c r="AE36" s="43">
        <v>2</v>
      </c>
    </row>
    <row r="37" spans="11:31" ht="16.5" customHeight="1">
      <c r="K37" s="10">
        <v>33</v>
      </c>
      <c r="L37" s="19" t="s">
        <v>96</v>
      </c>
      <c r="M37" s="19" t="s">
        <v>22</v>
      </c>
      <c r="N37" s="19" t="s">
        <v>27</v>
      </c>
      <c r="O37" s="19" t="s">
        <v>92</v>
      </c>
      <c r="P37" s="19" t="s">
        <v>96</v>
      </c>
      <c r="Q37" s="19" t="s">
        <v>96</v>
      </c>
      <c r="S37" s="10">
        <v>11</v>
      </c>
      <c r="T37" s="10">
        <v>5</v>
      </c>
      <c r="U37" s="10">
        <v>4</v>
      </c>
      <c r="V37" s="10">
        <v>9</v>
      </c>
      <c r="W37" s="10">
        <v>11</v>
      </c>
      <c r="X37" s="10">
        <v>11</v>
      </c>
      <c r="Z37" s="43">
        <v>1</v>
      </c>
      <c r="AA37" s="43">
        <v>0</v>
      </c>
      <c r="AB37" s="43">
        <v>0</v>
      </c>
      <c r="AC37" s="43">
        <v>0</v>
      </c>
      <c r="AD37" s="43">
        <v>2</v>
      </c>
      <c r="AE37" s="43">
        <v>2</v>
      </c>
    </row>
    <row r="38" spans="11:31" ht="16.5" customHeight="1">
      <c r="K38" s="10">
        <v>34</v>
      </c>
      <c r="L38" s="19" t="s">
        <v>27</v>
      </c>
      <c r="M38" s="19" t="s">
        <v>22</v>
      </c>
      <c r="N38" s="19" t="s">
        <v>94</v>
      </c>
      <c r="O38" s="19" t="s">
        <v>27</v>
      </c>
      <c r="P38" s="19" t="s">
        <v>96</v>
      </c>
      <c r="Q38" s="19" t="s">
        <v>96</v>
      </c>
      <c r="S38" s="10">
        <v>4</v>
      </c>
      <c r="T38" s="10">
        <v>5</v>
      </c>
      <c r="U38" s="10">
        <v>10</v>
      </c>
      <c r="V38" s="10">
        <v>4</v>
      </c>
      <c r="W38" s="10">
        <v>11</v>
      </c>
      <c r="X38" s="10">
        <v>11</v>
      </c>
      <c r="Z38" s="43">
        <v>1</v>
      </c>
      <c r="AA38" s="43">
        <v>0</v>
      </c>
      <c r="AB38" s="43">
        <v>0</v>
      </c>
      <c r="AC38" s="43">
        <v>0</v>
      </c>
      <c r="AD38" s="43">
        <v>2</v>
      </c>
      <c r="AE38" s="43">
        <v>2</v>
      </c>
    </row>
    <row r="39" spans="11:31" ht="16.5" customHeight="1">
      <c r="K39" s="10">
        <v>35</v>
      </c>
      <c r="L39" s="19" t="s">
        <v>27</v>
      </c>
      <c r="M39" s="19" t="s">
        <v>26</v>
      </c>
      <c r="N39" s="19" t="s">
        <v>94</v>
      </c>
      <c r="O39" s="19" t="s">
        <v>27</v>
      </c>
      <c r="P39" s="19" t="s">
        <v>92</v>
      </c>
      <c r="Q39" s="19" t="s">
        <v>22</v>
      </c>
      <c r="S39" s="10">
        <v>4</v>
      </c>
      <c r="T39" s="10">
        <v>3</v>
      </c>
      <c r="U39" s="10">
        <v>10</v>
      </c>
      <c r="V39" s="10">
        <v>4</v>
      </c>
      <c r="W39" s="10">
        <v>9</v>
      </c>
      <c r="X39" s="10">
        <v>5</v>
      </c>
      <c r="Z39" s="43">
        <v>1</v>
      </c>
      <c r="AA39" s="43">
        <v>0</v>
      </c>
      <c r="AB39" s="43">
        <v>0</v>
      </c>
      <c r="AC39" s="43">
        <v>0</v>
      </c>
      <c r="AD39" s="43">
        <v>2</v>
      </c>
      <c r="AE39" s="43">
        <v>2</v>
      </c>
    </row>
    <row r="40" spans="11:31" ht="16.5" customHeight="1">
      <c r="K40" s="10">
        <v>36</v>
      </c>
      <c r="L40" s="19" t="s">
        <v>24</v>
      </c>
      <c r="M40" s="19" t="s">
        <v>26</v>
      </c>
      <c r="N40" s="19" t="s">
        <v>23</v>
      </c>
      <c r="O40" s="19" t="s">
        <v>23</v>
      </c>
      <c r="P40" s="19" t="s">
        <v>92</v>
      </c>
      <c r="Q40" s="19" t="s">
        <v>22</v>
      </c>
      <c r="S40" s="10">
        <v>1</v>
      </c>
      <c r="T40" s="10">
        <v>3</v>
      </c>
      <c r="U40" s="10">
        <v>6</v>
      </c>
      <c r="V40" s="10">
        <v>6</v>
      </c>
      <c r="W40" s="10">
        <v>9</v>
      </c>
      <c r="X40" s="10">
        <v>5</v>
      </c>
      <c r="Z40" s="43">
        <v>1</v>
      </c>
      <c r="AA40" s="43">
        <v>0</v>
      </c>
      <c r="AB40" s="43">
        <v>0</v>
      </c>
      <c r="AC40" s="43">
        <v>0</v>
      </c>
      <c r="AD40" s="43">
        <v>2</v>
      </c>
      <c r="AE40" s="43">
        <v>2</v>
      </c>
    </row>
    <row r="41" spans="11:31" ht="16.5" customHeight="1">
      <c r="K41" s="10">
        <v>37</v>
      </c>
      <c r="L41" s="19" t="s">
        <v>92</v>
      </c>
      <c r="M41" s="19" t="s">
        <v>96</v>
      </c>
      <c r="N41" s="19" t="s">
        <v>23</v>
      </c>
      <c r="O41" s="19" t="s">
        <v>23</v>
      </c>
      <c r="P41" s="19" t="s">
        <v>96</v>
      </c>
      <c r="Q41" s="19" t="s">
        <v>95</v>
      </c>
      <c r="S41" s="10">
        <v>9</v>
      </c>
      <c r="T41" s="10">
        <v>11</v>
      </c>
      <c r="U41" s="10">
        <v>6</v>
      </c>
      <c r="V41" s="10">
        <v>6</v>
      </c>
      <c r="W41" s="10">
        <v>11</v>
      </c>
      <c r="X41" s="10">
        <v>7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2</v>
      </c>
    </row>
    <row r="42" spans="11:31" ht="16.5" customHeight="1">
      <c r="K42" s="10">
        <v>38</v>
      </c>
      <c r="L42" s="19" t="s">
        <v>92</v>
      </c>
      <c r="M42" s="19" t="s">
        <v>96</v>
      </c>
      <c r="N42" s="19" t="s">
        <v>22</v>
      </c>
      <c r="O42" s="19" t="s">
        <v>96</v>
      </c>
      <c r="P42" s="19" t="s">
        <v>96</v>
      </c>
      <c r="Q42" s="19" t="s">
        <v>95</v>
      </c>
      <c r="S42" s="10">
        <v>9</v>
      </c>
      <c r="T42" s="10">
        <v>11</v>
      </c>
      <c r="U42" s="10">
        <v>5</v>
      </c>
      <c r="V42" s="10">
        <v>11</v>
      </c>
      <c r="W42" s="10">
        <v>11</v>
      </c>
      <c r="X42" s="10">
        <v>7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2</v>
      </c>
    </row>
    <row r="43" spans="11:31" ht="16.5" customHeight="1">
      <c r="K43" s="10">
        <v>39</v>
      </c>
      <c r="L43" s="19" t="s">
        <v>94</v>
      </c>
      <c r="M43" s="19" t="s">
        <v>95</v>
      </c>
      <c r="N43" s="19" t="s">
        <v>22</v>
      </c>
      <c r="O43" s="19" t="s">
        <v>96</v>
      </c>
      <c r="P43" s="19" t="s">
        <v>95</v>
      </c>
      <c r="Q43" s="19" t="s">
        <v>26</v>
      </c>
      <c r="S43" s="10">
        <v>10</v>
      </c>
      <c r="T43" s="10">
        <v>7</v>
      </c>
      <c r="U43" s="10">
        <v>5</v>
      </c>
      <c r="V43" s="10">
        <v>11</v>
      </c>
      <c r="W43" s="10">
        <v>7</v>
      </c>
      <c r="X43" s="10">
        <v>3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2</v>
      </c>
    </row>
    <row r="44" spans="11:31" ht="16.5" customHeight="1">
      <c r="K44" s="10">
        <v>40</v>
      </c>
      <c r="L44" s="19" t="s">
        <v>94</v>
      </c>
      <c r="M44" s="19" t="s">
        <v>95</v>
      </c>
      <c r="N44" s="19" t="s">
        <v>27</v>
      </c>
      <c r="O44" s="19" t="s">
        <v>22</v>
      </c>
      <c r="P44" s="19" t="s">
        <v>95</v>
      </c>
      <c r="Q44" s="19" t="s">
        <v>26</v>
      </c>
      <c r="S44" s="10">
        <v>10</v>
      </c>
      <c r="T44" s="10">
        <v>7</v>
      </c>
      <c r="U44" s="10">
        <v>4</v>
      </c>
      <c r="V44" s="10">
        <v>5</v>
      </c>
      <c r="W44" s="10">
        <v>7</v>
      </c>
      <c r="X44" s="10">
        <v>3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2</v>
      </c>
    </row>
    <row r="45" spans="11:31" ht="16.5" customHeight="1">
      <c r="K45" s="10">
        <v>41</v>
      </c>
      <c r="L45" s="19" t="s">
        <v>23</v>
      </c>
      <c r="M45" s="19" t="s">
        <v>92</v>
      </c>
      <c r="N45" s="19" t="s">
        <v>27</v>
      </c>
      <c r="O45" s="19" t="s">
        <v>46</v>
      </c>
      <c r="P45" s="19" t="s">
        <v>45</v>
      </c>
      <c r="Q45" s="19" t="s">
        <v>23</v>
      </c>
      <c r="S45" s="10">
        <v>6</v>
      </c>
      <c r="T45" s="10">
        <v>9</v>
      </c>
      <c r="U45" s="10">
        <v>4</v>
      </c>
      <c r="V45" s="10">
        <v>5</v>
      </c>
      <c r="W45" s="10">
        <v>4</v>
      </c>
      <c r="X45" s="10">
        <v>6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2</v>
      </c>
    </row>
    <row r="46" spans="11:31" ht="16.5" customHeight="1">
      <c r="K46" s="10">
        <v>42</v>
      </c>
      <c r="L46" s="19" t="s">
        <v>23</v>
      </c>
      <c r="M46" s="19" t="s">
        <v>92</v>
      </c>
      <c r="N46" s="19" t="s">
        <v>94</v>
      </c>
      <c r="O46" s="19" t="s">
        <v>30</v>
      </c>
      <c r="P46" s="19" t="s">
        <v>94</v>
      </c>
      <c r="Q46" s="19" t="s">
        <v>23</v>
      </c>
      <c r="S46" s="10">
        <v>6</v>
      </c>
      <c r="T46" s="10">
        <v>9</v>
      </c>
      <c r="U46" s="10">
        <v>10</v>
      </c>
      <c r="V46" s="10">
        <v>7</v>
      </c>
      <c r="W46" s="10">
        <v>10</v>
      </c>
      <c r="X46" s="10">
        <v>6</v>
      </c>
      <c r="Z46" s="43">
        <v>0</v>
      </c>
      <c r="AA46" s="43">
        <v>0</v>
      </c>
      <c r="AB46" s="43">
        <v>0</v>
      </c>
      <c r="AC46" s="43">
        <v>0</v>
      </c>
      <c r="AD46" s="43">
        <v>2</v>
      </c>
      <c r="AE46" s="43">
        <v>2</v>
      </c>
    </row>
    <row r="47" spans="11:31" ht="16.5" customHeight="1">
      <c r="K47" s="10">
        <v>43</v>
      </c>
      <c r="L47" s="19" t="s">
        <v>93</v>
      </c>
      <c r="M47" s="19" t="s">
        <v>23</v>
      </c>
      <c r="N47" s="19" t="s">
        <v>94</v>
      </c>
      <c r="O47" s="19" t="s">
        <v>30</v>
      </c>
      <c r="P47" s="19" t="s">
        <v>94</v>
      </c>
      <c r="Q47" s="19" t="s">
        <v>94</v>
      </c>
      <c r="S47" s="10">
        <v>8</v>
      </c>
      <c r="T47" s="10">
        <v>6</v>
      </c>
      <c r="U47" s="10">
        <v>10</v>
      </c>
      <c r="V47" s="10">
        <v>7</v>
      </c>
      <c r="W47" s="10">
        <v>10</v>
      </c>
      <c r="X47" s="10">
        <v>10</v>
      </c>
      <c r="Z47" s="43">
        <v>0</v>
      </c>
      <c r="AA47" s="43">
        <v>0</v>
      </c>
      <c r="AB47" s="43">
        <v>0</v>
      </c>
      <c r="AC47" s="43">
        <v>0</v>
      </c>
      <c r="AD47" s="43">
        <v>2</v>
      </c>
      <c r="AE47" s="43">
        <v>2</v>
      </c>
    </row>
    <row r="48" spans="11:31" ht="16.5" customHeight="1">
      <c r="K48" s="10">
        <v>44</v>
      </c>
      <c r="L48" s="19" t="s">
        <v>93</v>
      </c>
      <c r="M48" s="19" t="s">
        <v>23</v>
      </c>
      <c r="N48" s="19" t="s">
        <v>23</v>
      </c>
      <c r="O48" s="19" t="s">
        <v>46</v>
      </c>
      <c r="P48" s="19" t="s">
        <v>23</v>
      </c>
      <c r="Q48" s="19" t="s">
        <v>94</v>
      </c>
      <c r="S48" s="10">
        <v>8</v>
      </c>
      <c r="T48" s="10">
        <v>6</v>
      </c>
      <c r="U48" s="10">
        <v>6</v>
      </c>
      <c r="V48" s="10">
        <v>5</v>
      </c>
      <c r="W48" s="10">
        <v>6</v>
      </c>
      <c r="X48" s="10">
        <v>10</v>
      </c>
      <c r="Z48" s="43">
        <v>0</v>
      </c>
      <c r="AA48" s="43">
        <v>0</v>
      </c>
      <c r="AB48" s="43">
        <v>0</v>
      </c>
      <c r="AC48" s="43">
        <v>0</v>
      </c>
      <c r="AD48" s="43">
        <v>2</v>
      </c>
      <c r="AE48" s="43">
        <v>2</v>
      </c>
    </row>
    <row r="49" spans="11:31" ht="16.5" customHeight="1">
      <c r="K49" s="10">
        <v>45</v>
      </c>
      <c r="L49" s="19" t="s">
        <v>92</v>
      </c>
      <c r="M49" s="19" t="s">
        <v>94</v>
      </c>
      <c r="N49" s="19" t="s">
        <v>23</v>
      </c>
      <c r="O49" s="19" t="s">
        <v>22</v>
      </c>
      <c r="P49" s="19" t="s">
        <v>23</v>
      </c>
      <c r="Q49" s="19" t="s">
        <v>23</v>
      </c>
      <c r="S49" s="10">
        <v>9</v>
      </c>
      <c r="T49" s="10">
        <v>10</v>
      </c>
      <c r="U49" s="10">
        <v>6</v>
      </c>
      <c r="V49" s="10">
        <v>5</v>
      </c>
      <c r="W49" s="10">
        <v>6</v>
      </c>
      <c r="X49" s="10">
        <v>6</v>
      </c>
      <c r="Z49" s="43">
        <v>0</v>
      </c>
      <c r="AA49" s="43">
        <v>0</v>
      </c>
      <c r="AB49" s="43">
        <v>0</v>
      </c>
      <c r="AC49" s="43">
        <v>0</v>
      </c>
      <c r="AD49" s="43">
        <v>2</v>
      </c>
      <c r="AE49" s="43">
        <v>2</v>
      </c>
    </row>
    <row r="50" spans="11:31" ht="16.5" customHeight="1">
      <c r="K50" s="10">
        <v>46</v>
      </c>
      <c r="L50" s="19" t="s">
        <v>92</v>
      </c>
      <c r="M50" s="19" t="s">
        <v>94</v>
      </c>
      <c r="N50" s="19" t="s">
        <v>26</v>
      </c>
      <c r="O50" s="19" t="s">
        <v>94</v>
      </c>
      <c r="P50" s="19" t="s">
        <v>96</v>
      </c>
      <c r="Q50" s="19" t="s">
        <v>23</v>
      </c>
      <c r="S50" s="10">
        <v>9</v>
      </c>
      <c r="T50" s="10">
        <v>10</v>
      </c>
      <c r="U50" s="10">
        <v>3</v>
      </c>
      <c r="V50" s="10">
        <v>10</v>
      </c>
      <c r="W50" s="10">
        <v>11</v>
      </c>
      <c r="X50" s="10">
        <v>6</v>
      </c>
      <c r="Z50" s="43">
        <v>0</v>
      </c>
      <c r="AA50" s="43">
        <v>0</v>
      </c>
      <c r="AB50" s="43">
        <v>1</v>
      </c>
      <c r="AC50" s="43">
        <v>1</v>
      </c>
      <c r="AD50" s="43">
        <v>2</v>
      </c>
      <c r="AE50" s="43">
        <v>2</v>
      </c>
    </row>
    <row r="51" spans="11:31" ht="16.5" customHeight="1">
      <c r="K51" s="10">
        <v>47</v>
      </c>
      <c r="L51" s="19" t="s">
        <v>94</v>
      </c>
      <c r="M51" s="19" t="s">
        <v>26</v>
      </c>
      <c r="N51" s="19" t="s">
        <v>26</v>
      </c>
      <c r="O51" s="19" t="s">
        <v>94</v>
      </c>
      <c r="P51" s="19" t="s">
        <v>96</v>
      </c>
      <c r="Q51" s="19" t="s">
        <v>96</v>
      </c>
      <c r="S51" s="10">
        <v>10</v>
      </c>
      <c r="T51" s="10">
        <v>3</v>
      </c>
      <c r="U51" s="10">
        <v>3</v>
      </c>
      <c r="V51" s="10">
        <v>10</v>
      </c>
      <c r="W51" s="10">
        <v>11</v>
      </c>
      <c r="X51" s="10">
        <v>11</v>
      </c>
      <c r="Z51" s="43">
        <v>0</v>
      </c>
      <c r="AA51" s="43">
        <v>0</v>
      </c>
      <c r="AB51" s="43">
        <v>1</v>
      </c>
      <c r="AC51" s="43">
        <v>1</v>
      </c>
      <c r="AD51" s="43">
        <v>2</v>
      </c>
      <c r="AE51" s="43">
        <v>2</v>
      </c>
    </row>
    <row r="52" spans="11:31" ht="16.5" customHeight="1">
      <c r="K52" s="10">
        <v>48</v>
      </c>
      <c r="L52" s="19" t="s">
        <v>94</v>
      </c>
      <c r="M52" s="19" t="s">
        <v>26</v>
      </c>
      <c r="N52" s="19" t="s">
        <v>22</v>
      </c>
      <c r="O52" s="19" t="s">
        <v>93</v>
      </c>
      <c r="P52" s="19" t="s">
        <v>22</v>
      </c>
      <c r="Q52" s="19" t="s">
        <v>96</v>
      </c>
      <c r="S52" s="10">
        <v>10</v>
      </c>
      <c r="T52" s="10">
        <v>3</v>
      </c>
      <c r="U52" s="10">
        <v>5</v>
      </c>
      <c r="V52" s="10">
        <v>8</v>
      </c>
      <c r="W52" s="10">
        <v>5</v>
      </c>
      <c r="X52" s="10">
        <v>11</v>
      </c>
      <c r="Z52" s="43">
        <v>0</v>
      </c>
      <c r="AA52" s="43">
        <v>0</v>
      </c>
      <c r="AB52" s="43">
        <v>1</v>
      </c>
      <c r="AC52" s="43">
        <v>1</v>
      </c>
      <c r="AD52" s="43">
        <v>2</v>
      </c>
      <c r="AE52" s="43">
        <v>2</v>
      </c>
    </row>
    <row r="53" spans="11:31" ht="16.5" customHeight="1">
      <c r="K53" s="10">
        <v>49</v>
      </c>
      <c r="L53" s="19" t="s">
        <v>96</v>
      </c>
      <c r="M53" s="19" t="s">
        <v>96</v>
      </c>
      <c r="N53" s="19" t="s">
        <v>22</v>
      </c>
      <c r="O53" s="19" t="s">
        <v>93</v>
      </c>
      <c r="P53" s="19" t="s">
        <v>22</v>
      </c>
      <c r="Q53" s="19" t="s">
        <v>26</v>
      </c>
      <c r="S53" s="10">
        <v>11</v>
      </c>
      <c r="T53" s="10">
        <v>11</v>
      </c>
      <c r="U53" s="10">
        <v>5</v>
      </c>
      <c r="V53" s="10">
        <v>8</v>
      </c>
      <c r="W53" s="10">
        <v>5</v>
      </c>
      <c r="X53" s="10">
        <v>3</v>
      </c>
      <c r="Z53" s="43">
        <v>1</v>
      </c>
      <c r="AA53" s="43">
        <v>0</v>
      </c>
      <c r="AB53" s="43">
        <v>1</v>
      </c>
      <c r="AC53" s="43">
        <v>1</v>
      </c>
      <c r="AD53" s="43">
        <v>2</v>
      </c>
      <c r="AE53" s="43">
        <v>2</v>
      </c>
    </row>
    <row r="54" spans="11:31" ht="16.5" customHeight="1">
      <c r="K54" s="10">
        <v>50</v>
      </c>
      <c r="L54" s="19" t="s">
        <v>96</v>
      </c>
      <c r="M54" s="19" t="s">
        <v>96</v>
      </c>
      <c r="N54" s="19" t="s">
        <v>24</v>
      </c>
      <c r="O54" s="19" t="s">
        <v>24</v>
      </c>
      <c r="P54" s="19" t="s">
        <v>92</v>
      </c>
      <c r="Q54" s="19" t="s">
        <v>26</v>
      </c>
      <c r="S54" s="10">
        <v>11</v>
      </c>
      <c r="T54" s="10">
        <v>11</v>
      </c>
      <c r="U54" s="10">
        <v>1</v>
      </c>
      <c r="V54" s="10">
        <v>1</v>
      </c>
      <c r="W54" s="10">
        <v>9</v>
      </c>
      <c r="X54" s="10">
        <v>3</v>
      </c>
      <c r="Z54" s="43">
        <v>1</v>
      </c>
      <c r="AA54" s="43">
        <v>0</v>
      </c>
      <c r="AB54" s="43">
        <v>1</v>
      </c>
      <c r="AC54" s="43">
        <v>1</v>
      </c>
      <c r="AD54" s="43">
        <v>2</v>
      </c>
      <c r="AE54" s="43">
        <v>2</v>
      </c>
    </row>
    <row r="55" spans="11:31" ht="16.5" customHeight="1">
      <c r="K55" s="10">
        <v>51</v>
      </c>
      <c r="L55" s="19" t="s">
        <v>95</v>
      </c>
      <c r="M55" s="19" t="s">
        <v>92</v>
      </c>
      <c r="N55" s="19" t="s">
        <v>94</v>
      </c>
      <c r="O55" s="19" t="s">
        <v>26</v>
      </c>
      <c r="P55" s="19" t="s">
        <v>92</v>
      </c>
      <c r="Q55" s="19" t="s">
        <v>96</v>
      </c>
      <c r="S55" s="10">
        <v>7</v>
      </c>
      <c r="T55" s="10">
        <v>9</v>
      </c>
      <c r="U55" s="10">
        <v>10</v>
      </c>
      <c r="V55" s="10">
        <v>3</v>
      </c>
      <c r="W55" s="10">
        <v>9</v>
      </c>
      <c r="X55" s="10">
        <v>11</v>
      </c>
      <c r="Z55" s="43">
        <v>1</v>
      </c>
      <c r="AA55" s="43">
        <v>0</v>
      </c>
      <c r="AB55" s="43">
        <v>0</v>
      </c>
      <c r="AC55" s="43">
        <v>0</v>
      </c>
      <c r="AD55" s="43">
        <v>2</v>
      </c>
      <c r="AE55" s="43">
        <v>2</v>
      </c>
    </row>
    <row r="56" spans="11:31" ht="16.5" customHeight="1">
      <c r="K56" s="10">
        <v>52</v>
      </c>
      <c r="L56" s="19" t="s">
        <v>95</v>
      </c>
      <c r="M56" s="19" t="s">
        <v>92</v>
      </c>
      <c r="N56" s="19" t="s">
        <v>94</v>
      </c>
      <c r="O56" s="19" t="s">
        <v>26</v>
      </c>
      <c r="P56" s="19" t="s">
        <v>26</v>
      </c>
      <c r="Q56" s="19" t="s">
        <v>96</v>
      </c>
      <c r="S56" s="10">
        <v>7</v>
      </c>
      <c r="T56" s="10">
        <v>9</v>
      </c>
      <c r="U56" s="10">
        <v>10</v>
      </c>
      <c r="V56" s="10">
        <v>3</v>
      </c>
      <c r="W56" s="10">
        <v>3</v>
      </c>
      <c r="X56" s="10">
        <v>11</v>
      </c>
      <c r="Z56" s="43">
        <v>1</v>
      </c>
      <c r="AA56" s="43">
        <v>0</v>
      </c>
      <c r="AB56" s="43">
        <v>0</v>
      </c>
      <c r="AC56" s="43">
        <v>0</v>
      </c>
      <c r="AD56" s="43">
        <v>2</v>
      </c>
      <c r="AE56" s="43">
        <v>2</v>
      </c>
    </row>
    <row r="57" spans="11:31" ht="16.5" customHeight="1">
      <c r="K57" s="10">
        <v>53</v>
      </c>
      <c r="L57" s="19" t="s">
        <v>24</v>
      </c>
      <c r="M57" s="19" t="s">
        <v>95</v>
      </c>
      <c r="N57" s="19" t="s">
        <v>96</v>
      </c>
      <c r="O57" s="19" t="s">
        <v>96</v>
      </c>
      <c r="P57" s="19" t="s">
        <v>26</v>
      </c>
      <c r="Q57" s="19" t="s">
        <v>26</v>
      </c>
      <c r="S57" s="10">
        <v>1</v>
      </c>
      <c r="T57" s="10">
        <v>7</v>
      </c>
      <c r="U57" s="10">
        <v>11</v>
      </c>
      <c r="V57" s="10">
        <v>11</v>
      </c>
      <c r="W57" s="10">
        <v>3</v>
      </c>
      <c r="X57" s="10">
        <v>3</v>
      </c>
      <c r="Z57" s="43">
        <v>1</v>
      </c>
      <c r="AA57" s="43">
        <v>0</v>
      </c>
      <c r="AB57" s="43">
        <v>0</v>
      </c>
      <c r="AC57" s="43">
        <v>0</v>
      </c>
      <c r="AD57" s="43">
        <v>2</v>
      </c>
      <c r="AE57" s="43">
        <v>2</v>
      </c>
    </row>
    <row r="58" spans="11:31" ht="16.5" customHeight="1">
      <c r="K58" s="10">
        <v>54</v>
      </c>
      <c r="L58" s="19" t="s">
        <v>22</v>
      </c>
      <c r="M58" s="19" t="s">
        <v>95</v>
      </c>
      <c r="N58" s="19" t="s">
        <v>96</v>
      </c>
      <c r="O58" s="19" t="s">
        <v>96</v>
      </c>
      <c r="P58" s="19" t="s">
        <v>92</v>
      </c>
      <c r="Q58" s="19" t="s">
        <v>26</v>
      </c>
      <c r="S58" s="10">
        <v>5</v>
      </c>
      <c r="T58" s="10">
        <v>7</v>
      </c>
      <c r="U58" s="10">
        <v>11</v>
      </c>
      <c r="V58" s="10">
        <v>11</v>
      </c>
      <c r="W58" s="10">
        <v>9</v>
      </c>
      <c r="X58" s="10">
        <v>3</v>
      </c>
      <c r="Z58" s="43">
        <v>0</v>
      </c>
      <c r="AA58" s="43">
        <v>0</v>
      </c>
      <c r="AB58" s="43">
        <v>0</v>
      </c>
      <c r="AC58" s="43">
        <v>0</v>
      </c>
      <c r="AD58" s="43">
        <v>2</v>
      </c>
      <c r="AE58" s="43">
        <v>2</v>
      </c>
    </row>
    <row r="59" spans="11:31" ht="16.5" customHeight="1">
      <c r="K59" s="10">
        <v>55</v>
      </c>
      <c r="L59" s="19" t="s">
        <v>22</v>
      </c>
      <c r="M59" s="19" t="s">
        <v>93</v>
      </c>
      <c r="N59" s="19" t="s">
        <v>93</v>
      </c>
      <c r="O59" s="19" t="s">
        <v>93</v>
      </c>
      <c r="P59" s="19" t="s">
        <v>92</v>
      </c>
      <c r="Q59" s="19" t="s">
        <v>23</v>
      </c>
      <c r="S59" s="10">
        <v>5</v>
      </c>
      <c r="T59" s="10">
        <v>8</v>
      </c>
      <c r="U59" s="10">
        <v>8</v>
      </c>
      <c r="V59" s="10">
        <v>8</v>
      </c>
      <c r="W59" s="10">
        <v>9</v>
      </c>
      <c r="X59" s="10">
        <v>6</v>
      </c>
      <c r="Z59" s="43">
        <v>0</v>
      </c>
      <c r="AA59" s="43">
        <v>0</v>
      </c>
      <c r="AB59" s="43">
        <v>1</v>
      </c>
      <c r="AC59" s="43">
        <v>0</v>
      </c>
      <c r="AD59" s="43">
        <v>2</v>
      </c>
      <c r="AE59" s="43">
        <v>2</v>
      </c>
    </row>
    <row r="60" spans="11:31" ht="16.5" customHeight="1">
      <c r="K60" s="10">
        <v>56</v>
      </c>
      <c r="L60" s="19" t="s">
        <v>95</v>
      </c>
      <c r="M60" s="19" t="s">
        <v>93</v>
      </c>
      <c r="N60" s="19" t="s">
        <v>93</v>
      </c>
      <c r="O60" s="19" t="s">
        <v>93</v>
      </c>
      <c r="P60" s="19" t="s">
        <v>96</v>
      </c>
      <c r="Q60" s="19" t="s">
        <v>23</v>
      </c>
      <c r="S60" s="10">
        <v>7</v>
      </c>
      <c r="T60" s="10">
        <v>8</v>
      </c>
      <c r="U60" s="10">
        <v>8</v>
      </c>
      <c r="V60" s="10">
        <v>8</v>
      </c>
      <c r="W60" s="10">
        <v>11</v>
      </c>
      <c r="X60" s="10">
        <v>6</v>
      </c>
      <c r="Z60" s="43">
        <v>0</v>
      </c>
      <c r="AA60" s="43">
        <v>0</v>
      </c>
      <c r="AB60" s="43">
        <v>1</v>
      </c>
      <c r="AC60" s="43">
        <v>0</v>
      </c>
      <c r="AD60" s="43">
        <v>2</v>
      </c>
      <c r="AE60" s="43">
        <v>2</v>
      </c>
    </row>
    <row r="61" spans="11:31">
      <c r="K61" s="10">
        <v>57</v>
      </c>
      <c r="L61" s="19" t="s">
        <v>95</v>
      </c>
      <c r="M61" s="19" t="s">
        <v>94</v>
      </c>
      <c r="N61" s="19" t="s">
        <v>94</v>
      </c>
      <c r="O61" s="19" t="s">
        <v>96</v>
      </c>
      <c r="P61" s="19" t="s">
        <v>96</v>
      </c>
      <c r="Q61" s="19" t="s">
        <v>27</v>
      </c>
      <c r="S61" s="10">
        <v>7</v>
      </c>
      <c r="T61" s="10">
        <v>10</v>
      </c>
      <c r="U61" s="10">
        <v>10</v>
      </c>
      <c r="V61" s="10">
        <v>11</v>
      </c>
      <c r="W61" s="10">
        <v>11</v>
      </c>
      <c r="X61" s="10">
        <v>4</v>
      </c>
      <c r="Z61" s="43">
        <v>0</v>
      </c>
      <c r="AA61" s="43">
        <v>0</v>
      </c>
      <c r="AB61" s="43">
        <v>1</v>
      </c>
      <c r="AC61" s="43">
        <v>0</v>
      </c>
      <c r="AD61" s="43">
        <v>2</v>
      </c>
      <c r="AE61" s="43">
        <v>0</v>
      </c>
    </row>
    <row r="62" spans="11:31">
      <c r="K62" s="10">
        <v>58</v>
      </c>
      <c r="L62" s="19" t="s">
        <v>94</v>
      </c>
      <c r="M62" s="19" t="s">
        <v>94</v>
      </c>
      <c r="N62" s="19" t="s">
        <v>94</v>
      </c>
      <c r="O62" s="19" t="s">
        <v>96</v>
      </c>
      <c r="P62" s="19" t="s">
        <v>94</v>
      </c>
      <c r="Q62" s="19" t="s">
        <v>27</v>
      </c>
      <c r="S62" s="10">
        <v>10</v>
      </c>
      <c r="T62" s="10">
        <v>10</v>
      </c>
      <c r="U62" s="10">
        <v>10</v>
      </c>
      <c r="V62" s="10">
        <v>11</v>
      </c>
      <c r="W62" s="10">
        <v>10</v>
      </c>
      <c r="X62" s="10">
        <v>4</v>
      </c>
      <c r="Z62" s="43">
        <v>0</v>
      </c>
      <c r="AA62" s="43">
        <v>0</v>
      </c>
      <c r="AB62" s="43">
        <v>1</v>
      </c>
      <c r="AC62" s="43">
        <v>0</v>
      </c>
      <c r="AD62" s="43">
        <v>2</v>
      </c>
      <c r="AE62" s="43">
        <v>0</v>
      </c>
    </row>
    <row r="63" spans="11:31" ht="16.5" customHeight="1">
      <c r="K63" s="10">
        <v>59</v>
      </c>
      <c r="L63" s="19" t="s">
        <v>94</v>
      </c>
      <c r="M63" s="19" t="s">
        <v>23</v>
      </c>
      <c r="N63" s="19" t="s">
        <v>24</v>
      </c>
      <c r="O63" s="19" t="s">
        <v>94</v>
      </c>
      <c r="P63" s="19" t="s">
        <v>94</v>
      </c>
      <c r="Q63" s="19" t="s">
        <v>95</v>
      </c>
      <c r="S63" s="10">
        <v>10</v>
      </c>
      <c r="T63" s="10">
        <v>6</v>
      </c>
      <c r="U63" s="10">
        <v>1</v>
      </c>
      <c r="V63" s="10">
        <v>10</v>
      </c>
      <c r="W63" s="10">
        <v>10</v>
      </c>
      <c r="X63" s="10">
        <v>7</v>
      </c>
      <c r="Z63" s="43">
        <v>0</v>
      </c>
      <c r="AA63" s="43">
        <v>0</v>
      </c>
      <c r="AB63" s="43">
        <v>1</v>
      </c>
      <c r="AC63" s="43">
        <v>0</v>
      </c>
      <c r="AD63" s="43">
        <v>2</v>
      </c>
      <c r="AE63" s="43">
        <v>0</v>
      </c>
    </row>
    <row r="64" spans="11:31" ht="16.5" customHeight="1">
      <c r="K64" s="10">
        <v>60</v>
      </c>
      <c r="L64" s="19" t="s">
        <v>93</v>
      </c>
      <c r="M64" s="19" t="s">
        <v>23</v>
      </c>
      <c r="N64" s="19" t="s">
        <v>23</v>
      </c>
      <c r="O64" s="19" t="s">
        <v>94</v>
      </c>
      <c r="P64" s="19" t="s">
        <v>22</v>
      </c>
      <c r="Q64" s="19" t="s">
        <v>95</v>
      </c>
      <c r="S64" s="10">
        <v>8</v>
      </c>
      <c r="T64" s="10">
        <v>6</v>
      </c>
      <c r="U64" s="10">
        <v>6</v>
      </c>
      <c r="V64" s="10">
        <v>10</v>
      </c>
      <c r="W64" s="10">
        <v>5</v>
      </c>
      <c r="X64" s="10">
        <v>7</v>
      </c>
      <c r="Z64" s="43">
        <v>0</v>
      </c>
      <c r="AA64" s="43">
        <v>0</v>
      </c>
      <c r="AB64" s="43">
        <v>0</v>
      </c>
      <c r="AC64" s="43">
        <v>0</v>
      </c>
      <c r="AD64" s="43">
        <v>0</v>
      </c>
      <c r="AE64" s="43">
        <v>0</v>
      </c>
    </row>
    <row r="65" spans="11:31" ht="16.5" customHeight="1">
      <c r="K65" s="10">
        <v>61</v>
      </c>
      <c r="L65" s="19" t="s">
        <v>93</v>
      </c>
      <c r="M65" s="19" t="s">
        <v>26</v>
      </c>
      <c r="N65" s="19" t="s">
        <v>47</v>
      </c>
      <c r="O65" s="19" t="s">
        <v>93</v>
      </c>
      <c r="P65" s="19" t="s">
        <v>22</v>
      </c>
      <c r="Q65" s="19" t="s">
        <v>47</v>
      </c>
      <c r="S65" s="10">
        <v>8</v>
      </c>
      <c r="T65" s="10">
        <v>3</v>
      </c>
      <c r="U65" s="10">
        <v>6</v>
      </c>
      <c r="V65" s="10">
        <v>8</v>
      </c>
      <c r="W65" s="10">
        <v>5</v>
      </c>
      <c r="X65" s="10">
        <v>6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</row>
    <row r="66" spans="11:31" ht="16.5" customHeight="1">
      <c r="K66" s="10">
        <v>62</v>
      </c>
      <c r="L66" s="19" t="s">
        <v>96</v>
      </c>
      <c r="M66" s="19" t="s">
        <v>26</v>
      </c>
      <c r="N66" s="19" t="s">
        <v>95</v>
      </c>
      <c r="O66" s="19" t="s">
        <v>93</v>
      </c>
      <c r="P66" s="19" t="s">
        <v>96</v>
      </c>
      <c r="Q66" s="19" t="s">
        <v>93</v>
      </c>
      <c r="S66" s="10">
        <v>11</v>
      </c>
      <c r="T66" s="10">
        <v>3</v>
      </c>
      <c r="U66" s="10">
        <v>7</v>
      </c>
      <c r="V66" s="10">
        <v>8</v>
      </c>
      <c r="W66" s="10">
        <v>11</v>
      </c>
      <c r="X66" s="10">
        <v>8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2</v>
      </c>
    </row>
    <row r="67" spans="11:31" ht="16.5" customHeight="1">
      <c r="K67" s="10">
        <v>63</v>
      </c>
      <c r="L67" s="19" t="s">
        <v>96</v>
      </c>
      <c r="M67" s="19" t="s">
        <v>92</v>
      </c>
      <c r="N67" s="19" t="s">
        <v>95</v>
      </c>
      <c r="O67" s="19" t="s">
        <v>96</v>
      </c>
      <c r="P67" s="19" t="s">
        <v>96</v>
      </c>
      <c r="Q67" s="19" t="s">
        <v>49</v>
      </c>
      <c r="S67" s="10">
        <v>11</v>
      </c>
      <c r="T67" s="10">
        <v>9</v>
      </c>
      <c r="U67" s="10">
        <v>7</v>
      </c>
      <c r="V67" s="10">
        <v>11</v>
      </c>
      <c r="W67" s="10">
        <v>11</v>
      </c>
      <c r="X67" s="10">
        <v>8</v>
      </c>
      <c r="Z67" s="43">
        <v>0</v>
      </c>
      <c r="AA67" s="43">
        <v>1</v>
      </c>
      <c r="AB67" s="43">
        <v>0</v>
      </c>
      <c r="AC67" s="43">
        <v>0</v>
      </c>
      <c r="AD67" s="43">
        <v>0</v>
      </c>
      <c r="AE67" s="43">
        <v>2</v>
      </c>
    </row>
    <row r="68" spans="11:31" ht="16.5" customHeight="1">
      <c r="K68" s="10">
        <v>64</v>
      </c>
      <c r="L68" s="19" t="s">
        <v>93</v>
      </c>
      <c r="M68" s="19" t="s">
        <v>92</v>
      </c>
      <c r="N68" s="19" t="s">
        <v>93</v>
      </c>
      <c r="O68" s="19" t="s">
        <v>96</v>
      </c>
      <c r="P68" s="19" t="s">
        <v>45</v>
      </c>
      <c r="Q68" s="19" t="s">
        <v>47</v>
      </c>
      <c r="S68" s="10">
        <v>8</v>
      </c>
      <c r="T68" s="10">
        <v>9</v>
      </c>
      <c r="U68" s="10">
        <v>8</v>
      </c>
      <c r="V68" s="10">
        <v>11</v>
      </c>
      <c r="W68" s="10">
        <v>4</v>
      </c>
      <c r="X68" s="10">
        <v>6</v>
      </c>
      <c r="Z68" s="43">
        <v>0</v>
      </c>
      <c r="AA68" s="43">
        <v>1</v>
      </c>
      <c r="AB68" s="43">
        <v>0</v>
      </c>
      <c r="AC68" s="43">
        <v>0</v>
      </c>
      <c r="AD68" s="43">
        <v>0</v>
      </c>
      <c r="AE68" s="43">
        <v>2</v>
      </c>
    </row>
    <row r="69" spans="11:31" ht="16.5" customHeight="1">
      <c r="K69" s="10">
        <v>65</v>
      </c>
      <c r="L69" s="19" t="s">
        <v>93</v>
      </c>
      <c r="M69" s="19" t="s">
        <v>94</v>
      </c>
      <c r="N69" s="19" t="s">
        <v>93</v>
      </c>
      <c r="O69" s="19" t="s">
        <v>26</v>
      </c>
      <c r="P69" s="19" t="s">
        <v>94</v>
      </c>
      <c r="Q69" s="19" t="s">
        <v>23</v>
      </c>
      <c r="S69" s="10">
        <v>8</v>
      </c>
      <c r="T69" s="10">
        <v>10</v>
      </c>
      <c r="U69" s="10">
        <v>8</v>
      </c>
      <c r="V69" s="10">
        <v>3</v>
      </c>
      <c r="W69" s="10">
        <v>10</v>
      </c>
      <c r="X69" s="10">
        <v>6</v>
      </c>
      <c r="Z69" s="43">
        <v>0</v>
      </c>
      <c r="AA69" s="43">
        <v>1</v>
      </c>
      <c r="AB69" s="43">
        <v>0</v>
      </c>
      <c r="AC69" s="43">
        <v>0</v>
      </c>
      <c r="AD69" s="43">
        <v>2</v>
      </c>
      <c r="AE69" s="43">
        <v>2</v>
      </c>
    </row>
    <row r="70" spans="11:31" ht="16.5" customHeight="1">
      <c r="K70" s="10">
        <v>66</v>
      </c>
      <c r="L70" s="19" t="s">
        <v>46</v>
      </c>
      <c r="M70" s="19" t="s">
        <v>94</v>
      </c>
      <c r="N70" s="19" t="s">
        <v>95</v>
      </c>
      <c r="O70" s="19" t="s">
        <v>26</v>
      </c>
      <c r="P70" s="19" t="s">
        <v>94</v>
      </c>
      <c r="Q70" s="19" t="s">
        <v>93</v>
      </c>
      <c r="S70" s="10">
        <v>5</v>
      </c>
      <c r="T70" s="10">
        <v>10</v>
      </c>
      <c r="U70" s="10">
        <v>7</v>
      </c>
      <c r="V70" s="10">
        <v>3</v>
      </c>
      <c r="W70" s="10">
        <v>10</v>
      </c>
      <c r="X70" s="10">
        <v>8</v>
      </c>
      <c r="Z70" s="43">
        <v>1</v>
      </c>
      <c r="AA70" s="43">
        <v>1</v>
      </c>
      <c r="AB70" s="43">
        <v>0</v>
      </c>
      <c r="AC70" s="43">
        <v>0</v>
      </c>
      <c r="AD70" s="43">
        <v>2</v>
      </c>
      <c r="AE70" s="43">
        <v>2</v>
      </c>
    </row>
    <row r="71" spans="11:31" ht="16.5" customHeight="1">
      <c r="K71" s="10">
        <v>67</v>
      </c>
      <c r="L71" s="19" t="s">
        <v>22</v>
      </c>
      <c r="M71" s="19" t="s">
        <v>24</v>
      </c>
      <c r="N71" s="19" t="s">
        <v>95</v>
      </c>
      <c r="O71" s="19" t="s">
        <v>92</v>
      </c>
      <c r="P71" s="19" t="s">
        <v>95</v>
      </c>
      <c r="Q71" s="19" t="s">
        <v>93</v>
      </c>
      <c r="S71" s="10">
        <v>5</v>
      </c>
      <c r="T71" s="10">
        <v>1</v>
      </c>
      <c r="U71" s="10">
        <v>7</v>
      </c>
      <c r="V71" s="10">
        <v>9</v>
      </c>
      <c r="W71" s="10">
        <v>7</v>
      </c>
      <c r="X71" s="10">
        <v>8</v>
      </c>
      <c r="Z71" s="43">
        <v>1</v>
      </c>
      <c r="AA71" s="43">
        <v>1</v>
      </c>
      <c r="AB71" s="43">
        <v>0</v>
      </c>
      <c r="AC71" s="43">
        <v>0</v>
      </c>
      <c r="AD71" s="43">
        <v>2</v>
      </c>
      <c r="AE71" s="43">
        <v>2</v>
      </c>
    </row>
    <row r="72" spans="11:31" ht="16.5" customHeight="1">
      <c r="K72" s="10">
        <v>68</v>
      </c>
      <c r="L72" s="19" t="s">
        <v>93</v>
      </c>
      <c r="M72" s="19" t="s">
        <v>22</v>
      </c>
      <c r="N72" s="19" t="s">
        <v>23</v>
      </c>
      <c r="O72" s="19" t="s">
        <v>92</v>
      </c>
      <c r="P72" s="19" t="s">
        <v>95</v>
      </c>
      <c r="Q72" s="19" t="s">
        <v>96</v>
      </c>
      <c r="S72" s="10">
        <v>8</v>
      </c>
      <c r="T72" s="10">
        <v>5</v>
      </c>
      <c r="U72" s="10">
        <v>6</v>
      </c>
      <c r="V72" s="10">
        <v>9</v>
      </c>
      <c r="W72" s="10">
        <v>7</v>
      </c>
      <c r="X72" s="10">
        <v>11</v>
      </c>
      <c r="Z72" s="43">
        <v>1</v>
      </c>
      <c r="AA72" s="43">
        <v>0</v>
      </c>
      <c r="AB72" s="43">
        <v>0</v>
      </c>
      <c r="AC72" s="43">
        <v>0</v>
      </c>
      <c r="AD72" s="43">
        <v>2</v>
      </c>
      <c r="AE72" s="43">
        <v>2</v>
      </c>
    </row>
    <row r="73" spans="11:31" ht="16.5" customHeight="1">
      <c r="K73" s="10">
        <v>69</v>
      </c>
      <c r="L73" s="19" t="s">
        <v>93</v>
      </c>
      <c r="M73" s="19" t="s">
        <v>22</v>
      </c>
      <c r="N73" s="19" t="s">
        <v>23</v>
      </c>
      <c r="O73" s="19" t="s">
        <v>95</v>
      </c>
      <c r="P73" s="19" t="s">
        <v>23</v>
      </c>
      <c r="Q73" s="19" t="s">
        <v>96</v>
      </c>
      <c r="S73" s="10">
        <v>8</v>
      </c>
      <c r="T73" s="10">
        <v>5</v>
      </c>
      <c r="U73" s="10">
        <v>6</v>
      </c>
      <c r="V73" s="10">
        <v>7</v>
      </c>
      <c r="W73" s="10">
        <v>6</v>
      </c>
      <c r="X73" s="10">
        <v>11</v>
      </c>
      <c r="Z73" s="43">
        <v>1</v>
      </c>
      <c r="AA73" s="43">
        <v>0</v>
      </c>
      <c r="AB73" s="43">
        <v>0</v>
      </c>
      <c r="AC73" s="43">
        <v>1</v>
      </c>
      <c r="AD73" s="43">
        <v>2</v>
      </c>
      <c r="AE73" s="43">
        <v>2</v>
      </c>
    </row>
    <row r="74" spans="11:31" ht="16.5" customHeight="1">
      <c r="K74" s="10">
        <v>70</v>
      </c>
      <c r="L74" s="19" t="s">
        <v>24</v>
      </c>
      <c r="M74" s="19" t="s">
        <v>26</v>
      </c>
      <c r="N74" s="19" t="s">
        <v>94</v>
      </c>
      <c r="O74" s="19" t="s">
        <v>95</v>
      </c>
      <c r="P74" s="19" t="s">
        <v>23</v>
      </c>
      <c r="Q74" s="19" t="s">
        <v>94</v>
      </c>
      <c r="S74" s="10">
        <v>1</v>
      </c>
      <c r="T74" s="10">
        <v>3</v>
      </c>
      <c r="U74" s="10">
        <v>10</v>
      </c>
      <c r="V74" s="10">
        <v>7</v>
      </c>
      <c r="W74" s="10">
        <v>6</v>
      </c>
      <c r="X74" s="10">
        <v>10</v>
      </c>
      <c r="Z74" s="43">
        <v>1</v>
      </c>
      <c r="AA74" s="43">
        <v>0</v>
      </c>
      <c r="AB74" s="43">
        <v>0</v>
      </c>
      <c r="AC74" s="43">
        <v>1</v>
      </c>
      <c r="AD74" s="43">
        <v>2</v>
      </c>
      <c r="AE74" s="43">
        <v>2</v>
      </c>
    </row>
    <row r="75" spans="11:31" ht="16.5" customHeight="1">
      <c r="K75" s="10">
        <v>71</v>
      </c>
      <c r="L75" s="19" t="s">
        <v>22</v>
      </c>
      <c r="M75" s="19" t="s">
        <v>26</v>
      </c>
      <c r="N75" s="19" t="s">
        <v>94</v>
      </c>
      <c r="O75" s="19" t="s">
        <v>23</v>
      </c>
      <c r="P75" s="19" t="s">
        <v>94</v>
      </c>
      <c r="Q75" s="19" t="s">
        <v>94</v>
      </c>
      <c r="S75" s="10">
        <v>5</v>
      </c>
      <c r="T75" s="10">
        <v>3</v>
      </c>
      <c r="U75" s="10">
        <v>10</v>
      </c>
      <c r="V75" s="10">
        <v>6</v>
      </c>
      <c r="W75" s="10">
        <v>10</v>
      </c>
      <c r="X75" s="10">
        <v>10</v>
      </c>
      <c r="Z75" s="43">
        <v>0</v>
      </c>
      <c r="AA75" s="43">
        <v>0</v>
      </c>
      <c r="AB75" s="43">
        <v>0</v>
      </c>
      <c r="AC75" s="43">
        <v>1</v>
      </c>
      <c r="AD75" s="43">
        <v>2</v>
      </c>
      <c r="AE75" s="43">
        <v>2</v>
      </c>
    </row>
    <row r="76" spans="11:31" ht="16.5" customHeight="1">
      <c r="K76" s="10">
        <v>72</v>
      </c>
      <c r="L76" s="19" t="s">
        <v>22</v>
      </c>
      <c r="M76" s="19" t="s">
        <v>93</v>
      </c>
      <c r="N76" s="19" t="s">
        <v>95</v>
      </c>
      <c r="O76" s="19" t="s">
        <v>23</v>
      </c>
      <c r="P76" s="19" t="s">
        <v>94</v>
      </c>
      <c r="Q76" s="19" t="s">
        <v>22</v>
      </c>
      <c r="S76" s="10">
        <v>5</v>
      </c>
      <c r="T76" s="10">
        <v>8</v>
      </c>
      <c r="U76" s="10">
        <v>7</v>
      </c>
      <c r="V76" s="10">
        <v>6</v>
      </c>
      <c r="W76" s="10">
        <v>10</v>
      </c>
      <c r="X76" s="10">
        <v>5</v>
      </c>
      <c r="Z76" s="43">
        <v>0</v>
      </c>
      <c r="AA76" s="43">
        <v>1</v>
      </c>
      <c r="AB76" s="43">
        <v>1</v>
      </c>
      <c r="AC76" s="43">
        <v>1</v>
      </c>
      <c r="AD76" s="43">
        <v>2</v>
      </c>
      <c r="AE76" s="43">
        <v>2</v>
      </c>
    </row>
    <row r="77" spans="11:31" ht="16.5" customHeight="1">
      <c r="K77" s="10">
        <v>73</v>
      </c>
      <c r="L77" s="19" t="s">
        <v>94</v>
      </c>
      <c r="M77" s="19" t="s">
        <v>93</v>
      </c>
      <c r="N77" s="19" t="s">
        <v>95</v>
      </c>
      <c r="O77" s="19" t="s">
        <v>24</v>
      </c>
      <c r="P77" s="19" t="s">
        <v>23</v>
      </c>
      <c r="Q77" s="19" t="s">
        <v>22</v>
      </c>
      <c r="S77" s="10">
        <v>10</v>
      </c>
      <c r="T77" s="10">
        <v>8</v>
      </c>
      <c r="U77" s="10">
        <v>7</v>
      </c>
      <c r="V77" s="10">
        <v>1</v>
      </c>
      <c r="W77" s="10">
        <v>6</v>
      </c>
      <c r="X77" s="10">
        <v>5</v>
      </c>
      <c r="Z77" s="43">
        <v>0</v>
      </c>
      <c r="AA77" s="43">
        <v>1</v>
      </c>
      <c r="AB77" s="43">
        <v>1</v>
      </c>
      <c r="AC77" s="43">
        <v>1</v>
      </c>
      <c r="AD77" s="43">
        <v>2</v>
      </c>
      <c r="AE77" s="43">
        <v>2</v>
      </c>
    </row>
    <row r="78" spans="11:31" ht="16.5" customHeight="1">
      <c r="K78" s="10">
        <v>74</v>
      </c>
      <c r="L78" s="19" t="s">
        <v>94</v>
      </c>
      <c r="M78" s="19" t="s">
        <v>96</v>
      </c>
      <c r="N78" s="19" t="s">
        <v>93</v>
      </c>
      <c r="O78" s="19" t="s">
        <v>22</v>
      </c>
      <c r="P78" s="19" t="s">
        <v>23</v>
      </c>
      <c r="Q78" s="19" t="s">
        <v>26</v>
      </c>
      <c r="S78" s="10">
        <v>10</v>
      </c>
      <c r="T78" s="10">
        <v>11</v>
      </c>
      <c r="U78" s="10">
        <v>8</v>
      </c>
      <c r="V78" s="10">
        <v>5</v>
      </c>
      <c r="W78" s="10">
        <v>6</v>
      </c>
      <c r="X78" s="10">
        <v>3</v>
      </c>
      <c r="Z78" s="43">
        <v>0</v>
      </c>
      <c r="AA78" s="43">
        <v>1</v>
      </c>
      <c r="AB78" s="43">
        <v>1</v>
      </c>
      <c r="AC78" s="43">
        <v>0</v>
      </c>
      <c r="AD78" s="43">
        <v>2</v>
      </c>
      <c r="AE78" s="43">
        <v>2</v>
      </c>
    </row>
    <row r="79" spans="11:31" ht="16.5" customHeight="1">
      <c r="K79" s="10">
        <v>75</v>
      </c>
      <c r="L79" s="19" t="s">
        <v>27</v>
      </c>
      <c r="M79" s="19" t="s">
        <v>96</v>
      </c>
      <c r="N79" s="19" t="s">
        <v>93</v>
      </c>
      <c r="O79" s="19" t="s">
        <v>22</v>
      </c>
      <c r="P79" s="19" t="s">
        <v>94</v>
      </c>
      <c r="Q79" s="19" t="s">
        <v>26</v>
      </c>
      <c r="S79" s="10">
        <v>4</v>
      </c>
      <c r="T79" s="10">
        <v>11</v>
      </c>
      <c r="U79" s="10">
        <v>8</v>
      </c>
      <c r="V79" s="10">
        <v>5</v>
      </c>
      <c r="W79" s="10">
        <v>10</v>
      </c>
      <c r="X79" s="10">
        <v>3</v>
      </c>
      <c r="Z79" s="43">
        <v>0</v>
      </c>
      <c r="AA79" s="43">
        <v>1</v>
      </c>
      <c r="AB79" s="43">
        <v>1</v>
      </c>
      <c r="AC79" s="43">
        <v>0</v>
      </c>
      <c r="AD79" s="43">
        <v>2</v>
      </c>
      <c r="AE79" s="43">
        <v>2</v>
      </c>
    </row>
    <row r="80" spans="11:31">
      <c r="K80" s="10">
        <v>76</v>
      </c>
      <c r="L80" s="19" t="s">
        <v>27</v>
      </c>
      <c r="M80" s="19" t="s">
        <v>24</v>
      </c>
      <c r="N80" s="19" t="s">
        <v>24</v>
      </c>
      <c r="O80" s="19" t="s">
        <v>94</v>
      </c>
      <c r="P80" s="19" t="s">
        <v>94</v>
      </c>
      <c r="Q80" s="19" t="s">
        <v>94</v>
      </c>
      <c r="S80" s="10">
        <v>4</v>
      </c>
      <c r="T80" s="10">
        <v>1</v>
      </c>
      <c r="U80" s="10">
        <v>1</v>
      </c>
      <c r="V80" s="10">
        <v>10</v>
      </c>
      <c r="W80" s="10">
        <v>10</v>
      </c>
      <c r="X80" s="10">
        <v>10</v>
      </c>
      <c r="Z80" s="43">
        <v>0</v>
      </c>
      <c r="AA80" s="43">
        <v>1</v>
      </c>
      <c r="AB80" s="43">
        <v>1</v>
      </c>
      <c r="AC80" s="43">
        <v>0</v>
      </c>
      <c r="AD80" s="43">
        <v>2</v>
      </c>
      <c r="AE80" s="43">
        <v>2</v>
      </c>
    </row>
    <row r="81" spans="11:31">
      <c r="K81" s="10">
        <v>77</v>
      </c>
      <c r="L81" s="19" t="s">
        <v>95</v>
      </c>
      <c r="M81" s="19" t="s">
        <v>94</v>
      </c>
      <c r="N81" s="19" t="s">
        <v>92</v>
      </c>
      <c r="O81" s="19" t="s">
        <v>94</v>
      </c>
      <c r="P81" s="19" t="s">
        <v>50</v>
      </c>
      <c r="Q81" s="19" t="s">
        <v>94</v>
      </c>
      <c r="S81" s="10">
        <v>7</v>
      </c>
      <c r="T81" s="10">
        <v>10</v>
      </c>
      <c r="U81" s="10">
        <v>9</v>
      </c>
      <c r="V81" s="10">
        <v>10</v>
      </c>
      <c r="W81" s="10">
        <v>9</v>
      </c>
      <c r="X81" s="10">
        <v>10</v>
      </c>
      <c r="Z81" s="43">
        <v>0</v>
      </c>
      <c r="AA81" s="43">
        <v>0</v>
      </c>
      <c r="AB81" s="43">
        <v>0</v>
      </c>
      <c r="AC81" s="43">
        <v>0</v>
      </c>
      <c r="AD81" s="43">
        <v>2</v>
      </c>
      <c r="AE81" s="43">
        <v>2</v>
      </c>
    </row>
    <row r="82" spans="11:31">
      <c r="K82" s="10">
        <v>78</v>
      </c>
      <c r="L82" s="19" t="s">
        <v>95</v>
      </c>
      <c r="M82" s="19" t="s">
        <v>94</v>
      </c>
      <c r="N82" s="19" t="s">
        <v>92</v>
      </c>
      <c r="O82" s="19" t="s">
        <v>93</v>
      </c>
      <c r="P82" s="19" t="s">
        <v>92</v>
      </c>
      <c r="Q82" s="19" t="s">
        <v>22</v>
      </c>
      <c r="S82" s="10">
        <v>7</v>
      </c>
      <c r="T82" s="10">
        <v>10</v>
      </c>
      <c r="U82" s="10">
        <v>9</v>
      </c>
      <c r="V82" s="10">
        <v>8</v>
      </c>
      <c r="W82" s="10">
        <v>9</v>
      </c>
      <c r="X82" s="10">
        <v>5</v>
      </c>
      <c r="Z82" s="43">
        <v>0</v>
      </c>
      <c r="AA82" s="43">
        <v>0</v>
      </c>
      <c r="AB82" s="43">
        <v>0</v>
      </c>
      <c r="AC82" s="43">
        <v>0</v>
      </c>
      <c r="AD82" s="43">
        <v>2</v>
      </c>
      <c r="AE82" s="43">
        <v>0</v>
      </c>
    </row>
    <row r="83" spans="11:31">
      <c r="K83" s="10">
        <v>79</v>
      </c>
      <c r="L83" s="19" t="s">
        <v>22</v>
      </c>
      <c r="M83" s="19" t="s">
        <v>93</v>
      </c>
      <c r="N83" s="19" t="s">
        <v>95</v>
      </c>
      <c r="O83" s="19" t="s">
        <v>93</v>
      </c>
      <c r="P83" s="19" t="s">
        <v>23</v>
      </c>
      <c r="Q83" s="19" t="s">
        <v>22</v>
      </c>
      <c r="S83" s="10">
        <v>5</v>
      </c>
      <c r="T83" s="10">
        <v>8</v>
      </c>
      <c r="U83" s="10">
        <v>7</v>
      </c>
      <c r="V83" s="10">
        <v>8</v>
      </c>
      <c r="W83" s="10">
        <v>6</v>
      </c>
      <c r="X83" s="10">
        <v>5</v>
      </c>
      <c r="Z83" s="43">
        <v>0</v>
      </c>
      <c r="AA83" s="43">
        <v>0</v>
      </c>
      <c r="AB83" s="43">
        <v>0</v>
      </c>
      <c r="AC83" s="43">
        <v>0</v>
      </c>
      <c r="AD83" s="43">
        <v>2</v>
      </c>
      <c r="AE83" s="43">
        <v>0</v>
      </c>
    </row>
    <row r="84" spans="11:31">
      <c r="K84" s="10">
        <v>80</v>
      </c>
      <c r="L84" s="19" t="s">
        <v>22</v>
      </c>
      <c r="M84" s="19" t="s">
        <v>93</v>
      </c>
      <c r="N84" s="19" t="s">
        <v>95</v>
      </c>
      <c r="O84" s="19" t="s">
        <v>94</v>
      </c>
      <c r="P84" s="19" t="s">
        <v>23</v>
      </c>
      <c r="Q84" s="19" t="s">
        <v>96</v>
      </c>
      <c r="S84" s="10">
        <v>5</v>
      </c>
      <c r="T84" s="10">
        <v>8</v>
      </c>
      <c r="U84" s="10">
        <v>7</v>
      </c>
      <c r="V84" s="10">
        <v>10</v>
      </c>
      <c r="W84" s="10">
        <v>6</v>
      </c>
      <c r="X84" s="10">
        <v>11</v>
      </c>
      <c r="Z84" s="43">
        <v>0</v>
      </c>
      <c r="AA84" s="43">
        <v>0</v>
      </c>
      <c r="AB84" s="43">
        <v>0</v>
      </c>
      <c r="AC84" s="43">
        <v>0</v>
      </c>
      <c r="AD84" s="43">
        <v>2</v>
      </c>
      <c r="AE84" s="43">
        <v>0</v>
      </c>
    </row>
    <row r="85" spans="11:31">
      <c r="K85" s="10">
        <v>81</v>
      </c>
      <c r="L85" s="19" t="s">
        <v>93</v>
      </c>
      <c r="M85" s="19" t="s">
        <v>23</v>
      </c>
      <c r="N85" s="19" t="s">
        <v>22</v>
      </c>
      <c r="O85" s="19" t="s">
        <v>94</v>
      </c>
      <c r="P85" s="19" t="s">
        <v>96</v>
      </c>
      <c r="Q85" s="19" t="s">
        <v>96</v>
      </c>
      <c r="S85" s="10">
        <v>8</v>
      </c>
      <c r="T85" s="10">
        <v>6</v>
      </c>
      <c r="U85" s="10">
        <v>5</v>
      </c>
      <c r="V85" s="10">
        <v>10</v>
      </c>
      <c r="W85" s="10">
        <v>11</v>
      </c>
      <c r="X85" s="10">
        <v>11</v>
      </c>
      <c r="Z85" s="43">
        <v>0</v>
      </c>
      <c r="AA85" s="43">
        <v>0</v>
      </c>
      <c r="AB85" s="43">
        <v>0</v>
      </c>
      <c r="AC85" s="43">
        <v>0</v>
      </c>
      <c r="AD85" s="43">
        <v>2</v>
      </c>
      <c r="AE85" s="43">
        <v>0</v>
      </c>
    </row>
    <row r="86" spans="11:31">
      <c r="K86" s="10">
        <v>82</v>
      </c>
      <c r="L86" s="19" t="s">
        <v>93</v>
      </c>
      <c r="M86" s="19" t="s">
        <v>23</v>
      </c>
      <c r="N86" s="19" t="s">
        <v>22</v>
      </c>
      <c r="O86" s="19" t="s">
        <v>95</v>
      </c>
      <c r="P86" s="19" t="s">
        <v>96</v>
      </c>
      <c r="Q86" s="19" t="s">
        <v>45</v>
      </c>
      <c r="S86" s="10">
        <v>8</v>
      </c>
      <c r="T86" s="10">
        <v>6</v>
      </c>
      <c r="U86" s="10">
        <v>5</v>
      </c>
      <c r="V86" s="10">
        <v>7</v>
      </c>
      <c r="W86" s="10">
        <v>11</v>
      </c>
      <c r="X86" s="10">
        <v>4</v>
      </c>
      <c r="Z86" s="43">
        <v>0</v>
      </c>
      <c r="AA86" s="43">
        <v>0</v>
      </c>
      <c r="AB86" s="43">
        <v>0</v>
      </c>
      <c r="AC86" s="43">
        <v>1</v>
      </c>
      <c r="AD86" s="43">
        <v>2</v>
      </c>
      <c r="AE86" s="43">
        <v>0</v>
      </c>
    </row>
    <row r="87" spans="11:31">
      <c r="K87" s="10">
        <v>83</v>
      </c>
      <c r="L87" s="19" t="s">
        <v>47</v>
      </c>
      <c r="M87" s="19" t="s">
        <v>95</v>
      </c>
      <c r="N87" s="19" t="s">
        <v>93</v>
      </c>
      <c r="O87" s="19" t="s">
        <v>95</v>
      </c>
      <c r="P87" s="19" t="s">
        <v>93</v>
      </c>
      <c r="Q87" s="19" t="s">
        <v>93</v>
      </c>
      <c r="S87" s="10">
        <v>6</v>
      </c>
      <c r="T87" s="10">
        <v>7</v>
      </c>
      <c r="U87" s="10">
        <v>8</v>
      </c>
      <c r="V87" s="10">
        <v>7</v>
      </c>
      <c r="W87" s="10">
        <v>8</v>
      </c>
      <c r="X87" s="10">
        <v>8</v>
      </c>
      <c r="Z87" s="43">
        <v>0</v>
      </c>
      <c r="AA87" s="43">
        <v>0</v>
      </c>
      <c r="AB87" s="43">
        <v>0</v>
      </c>
      <c r="AC87" s="43">
        <v>1</v>
      </c>
      <c r="AD87" s="43">
        <v>2</v>
      </c>
      <c r="AE87" s="43">
        <v>2</v>
      </c>
    </row>
    <row r="88" spans="11:31">
      <c r="K88" s="10">
        <v>84</v>
      </c>
      <c r="L88" s="19" t="s">
        <v>47</v>
      </c>
      <c r="M88" s="19" t="s">
        <v>95</v>
      </c>
      <c r="N88" s="19" t="s">
        <v>93</v>
      </c>
      <c r="O88" s="19" t="s">
        <v>23</v>
      </c>
      <c r="P88" s="19" t="s">
        <v>93</v>
      </c>
      <c r="Q88" s="19" t="s">
        <v>93</v>
      </c>
      <c r="S88" s="10">
        <v>6</v>
      </c>
      <c r="T88" s="10">
        <v>7</v>
      </c>
      <c r="U88" s="10">
        <v>8</v>
      </c>
      <c r="V88" s="10">
        <v>6</v>
      </c>
      <c r="W88" s="10">
        <v>8</v>
      </c>
      <c r="X88" s="10">
        <v>8</v>
      </c>
      <c r="Z88" s="43">
        <v>0</v>
      </c>
      <c r="AA88" s="43">
        <v>0</v>
      </c>
      <c r="AB88" s="43">
        <v>0</v>
      </c>
      <c r="AC88" s="43">
        <v>1</v>
      </c>
      <c r="AD88" s="43">
        <v>2</v>
      </c>
      <c r="AE88" s="43">
        <v>2</v>
      </c>
    </row>
    <row r="89" spans="11:31">
      <c r="K89" s="10">
        <v>85</v>
      </c>
      <c r="L89" s="19" t="s">
        <v>96</v>
      </c>
      <c r="M89" s="19" t="s">
        <v>92</v>
      </c>
      <c r="N89" s="19" t="s">
        <v>94</v>
      </c>
      <c r="O89" s="19" t="s">
        <v>23</v>
      </c>
      <c r="P89" s="19" t="s">
        <v>27</v>
      </c>
      <c r="Q89" s="19" t="s">
        <v>96</v>
      </c>
      <c r="S89" s="10">
        <v>11</v>
      </c>
      <c r="T89" s="10">
        <v>9</v>
      </c>
      <c r="U89" s="10">
        <v>10</v>
      </c>
      <c r="V89" s="10">
        <v>6</v>
      </c>
      <c r="W89" s="10">
        <v>4</v>
      </c>
      <c r="X89" s="10">
        <v>11</v>
      </c>
      <c r="Z89" s="43">
        <v>0</v>
      </c>
      <c r="AA89" s="43">
        <v>0</v>
      </c>
      <c r="AB89" s="43">
        <v>0</v>
      </c>
      <c r="AC89" s="43">
        <v>1</v>
      </c>
      <c r="AD89" s="43">
        <v>0</v>
      </c>
      <c r="AE89" s="43">
        <v>2</v>
      </c>
    </row>
    <row r="90" spans="11:31">
      <c r="K90" s="10">
        <v>86</v>
      </c>
      <c r="L90" s="19" t="s">
        <v>96</v>
      </c>
      <c r="M90" s="19" t="s">
        <v>92</v>
      </c>
      <c r="N90" s="19" t="s">
        <v>94</v>
      </c>
      <c r="O90" s="19" t="s">
        <v>24</v>
      </c>
      <c r="P90" s="19" t="s">
        <v>27</v>
      </c>
      <c r="Q90" s="19" t="s">
        <v>96</v>
      </c>
      <c r="S90" s="10">
        <v>11</v>
      </c>
      <c r="T90" s="10">
        <v>9</v>
      </c>
      <c r="U90" s="10">
        <v>10</v>
      </c>
      <c r="V90" s="10">
        <v>1</v>
      </c>
      <c r="W90" s="10">
        <v>4</v>
      </c>
      <c r="X90" s="10">
        <v>11</v>
      </c>
      <c r="Z90" s="43">
        <v>0</v>
      </c>
      <c r="AA90" s="43">
        <v>0</v>
      </c>
      <c r="AB90" s="43">
        <v>0</v>
      </c>
      <c r="AC90" s="43">
        <v>1</v>
      </c>
      <c r="AD90" s="43">
        <v>0</v>
      </c>
      <c r="AE90" s="43">
        <v>2</v>
      </c>
    </row>
    <row r="91" spans="11:31">
      <c r="K91" s="10">
        <v>87</v>
      </c>
      <c r="L91" s="19" t="s">
        <v>92</v>
      </c>
      <c r="M91" s="19" t="s">
        <v>23</v>
      </c>
      <c r="N91" s="19" t="s">
        <v>23</v>
      </c>
      <c r="O91" s="19" t="s">
        <v>92</v>
      </c>
      <c r="P91" s="19" t="s">
        <v>22</v>
      </c>
      <c r="Q91" s="19" t="s">
        <v>22</v>
      </c>
      <c r="S91" s="10">
        <v>9</v>
      </c>
      <c r="T91" s="10">
        <v>6</v>
      </c>
      <c r="U91" s="10">
        <v>6</v>
      </c>
      <c r="V91" s="10">
        <v>9</v>
      </c>
      <c r="W91" s="10">
        <v>5</v>
      </c>
      <c r="X91" s="10">
        <v>5</v>
      </c>
      <c r="Z91" s="43">
        <v>0</v>
      </c>
      <c r="AA91" s="43">
        <v>1</v>
      </c>
      <c r="AB91" s="43">
        <v>0</v>
      </c>
      <c r="AC91" s="43">
        <v>0</v>
      </c>
      <c r="AD91" s="43">
        <v>0</v>
      </c>
      <c r="AE91" s="43">
        <v>2</v>
      </c>
    </row>
    <row r="92" spans="11:31">
      <c r="K92" s="10">
        <v>88</v>
      </c>
      <c r="L92" s="19" t="s">
        <v>92</v>
      </c>
      <c r="M92" s="19" t="s">
        <v>23</v>
      </c>
      <c r="N92" s="19" t="s">
        <v>23</v>
      </c>
      <c r="O92" s="19" t="s">
        <v>92</v>
      </c>
      <c r="P92" s="19" t="s">
        <v>22</v>
      </c>
      <c r="Q92" s="19" t="s">
        <v>22</v>
      </c>
      <c r="S92" s="10">
        <v>9</v>
      </c>
      <c r="T92" s="10">
        <v>6</v>
      </c>
      <c r="U92" s="10">
        <v>6</v>
      </c>
      <c r="V92" s="10">
        <v>9</v>
      </c>
      <c r="W92" s="10">
        <v>5</v>
      </c>
      <c r="X92" s="10">
        <v>5</v>
      </c>
      <c r="Z92" s="43">
        <v>0</v>
      </c>
      <c r="AA92" s="43">
        <v>1</v>
      </c>
      <c r="AB92" s="43">
        <v>0</v>
      </c>
      <c r="AC92" s="43">
        <v>0</v>
      </c>
      <c r="AD92" s="43">
        <v>0</v>
      </c>
      <c r="AE92" s="43">
        <v>2</v>
      </c>
    </row>
    <row r="93" spans="11:31">
      <c r="K93" s="10">
        <v>89</v>
      </c>
      <c r="L93" s="19" t="s">
        <v>96</v>
      </c>
      <c r="M93" s="19" t="s">
        <v>93</v>
      </c>
      <c r="N93" s="19" t="s">
        <v>96</v>
      </c>
      <c r="O93" s="19" t="s">
        <v>27</v>
      </c>
      <c r="P93" s="19" t="s">
        <v>44</v>
      </c>
      <c r="Q93" s="19" t="s">
        <v>52</v>
      </c>
      <c r="S93" s="10">
        <v>11</v>
      </c>
      <c r="T93" s="10">
        <v>8</v>
      </c>
      <c r="U93" s="10">
        <v>11</v>
      </c>
      <c r="V93" s="10">
        <v>4</v>
      </c>
      <c r="W93" s="10">
        <v>3</v>
      </c>
      <c r="X93" s="10">
        <v>11</v>
      </c>
      <c r="Z93" s="43">
        <v>1</v>
      </c>
      <c r="AA93" s="43">
        <v>1</v>
      </c>
      <c r="AB93" s="43">
        <v>0</v>
      </c>
      <c r="AC93" s="43">
        <v>0</v>
      </c>
      <c r="AD93" s="43">
        <v>0</v>
      </c>
      <c r="AE93" s="43">
        <v>2</v>
      </c>
    </row>
    <row r="94" spans="11:31">
      <c r="K94" s="10">
        <v>90</v>
      </c>
      <c r="L94" s="19" t="s">
        <v>96</v>
      </c>
      <c r="M94" s="19" t="s">
        <v>93</v>
      </c>
      <c r="N94" s="19" t="s">
        <v>96</v>
      </c>
      <c r="O94" s="19" t="s">
        <v>27</v>
      </c>
      <c r="P94" s="19" t="s">
        <v>92</v>
      </c>
      <c r="Q94" s="19" t="s">
        <v>52</v>
      </c>
      <c r="S94" s="10">
        <v>11</v>
      </c>
      <c r="T94" s="10">
        <v>8</v>
      </c>
      <c r="U94" s="10">
        <v>11</v>
      </c>
      <c r="V94" s="10">
        <v>4</v>
      </c>
      <c r="W94" s="10">
        <v>9</v>
      </c>
      <c r="X94" s="10">
        <v>11</v>
      </c>
      <c r="Z94" s="43">
        <v>1</v>
      </c>
      <c r="AA94" s="43">
        <v>1</v>
      </c>
      <c r="AB94" s="43">
        <v>0</v>
      </c>
      <c r="AC94" s="43">
        <v>0</v>
      </c>
      <c r="AD94" s="43">
        <v>2</v>
      </c>
      <c r="AE94" s="43">
        <v>2</v>
      </c>
    </row>
    <row r="95" spans="11:31">
      <c r="K95" s="10">
        <v>91</v>
      </c>
      <c r="L95" s="19" t="s">
        <v>92</v>
      </c>
      <c r="M95" s="19" t="s">
        <v>24</v>
      </c>
      <c r="N95" s="19" t="s">
        <v>27</v>
      </c>
      <c r="O95" s="19" t="s">
        <v>96</v>
      </c>
      <c r="P95" s="19" t="s">
        <v>92</v>
      </c>
      <c r="Q95" s="19" t="s">
        <v>27</v>
      </c>
      <c r="S95" s="10">
        <v>9</v>
      </c>
      <c r="T95" s="10">
        <v>1</v>
      </c>
      <c r="U95" s="10">
        <v>4</v>
      </c>
      <c r="V95" s="10">
        <v>11</v>
      </c>
      <c r="W95" s="10">
        <v>9</v>
      </c>
      <c r="X95" s="10">
        <v>4</v>
      </c>
      <c r="Z95" s="43">
        <v>1</v>
      </c>
      <c r="AA95" s="43">
        <v>1</v>
      </c>
      <c r="AB95" s="43">
        <v>1</v>
      </c>
      <c r="AC95" s="43">
        <v>0</v>
      </c>
      <c r="AD95" s="43">
        <v>2</v>
      </c>
      <c r="AE95" s="43">
        <v>2</v>
      </c>
    </row>
    <row r="96" spans="11:31">
      <c r="K96" s="10">
        <v>92</v>
      </c>
      <c r="L96" s="19" t="s">
        <v>92</v>
      </c>
      <c r="M96" s="19" t="s">
        <v>94</v>
      </c>
      <c r="N96" s="19" t="s">
        <v>27</v>
      </c>
      <c r="O96" s="19" t="s">
        <v>96</v>
      </c>
      <c r="P96" s="19" t="s">
        <v>23</v>
      </c>
      <c r="Q96" s="19" t="s">
        <v>27</v>
      </c>
      <c r="S96" s="10">
        <v>9</v>
      </c>
      <c r="T96" s="10">
        <v>10</v>
      </c>
      <c r="U96" s="10">
        <v>4</v>
      </c>
      <c r="V96" s="10">
        <v>11</v>
      </c>
      <c r="W96" s="10">
        <v>6</v>
      </c>
      <c r="X96" s="10">
        <v>4</v>
      </c>
      <c r="Z96" s="43">
        <v>1</v>
      </c>
      <c r="AA96" s="43">
        <v>1</v>
      </c>
      <c r="AB96" s="43">
        <v>1</v>
      </c>
      <c r="AC96" s="43">
        <v>0</v>
      </c>
      <c r="AD96" s="43">
        <v>2</v>
      </c>
      <c r="AE96" s="43">
        <v>2</v>
      </c>
    </row>
    <row r="97" spans="11:31">
      <c r="K97" s="10">
        <v>93</v>
      </c>
      <c r="L97" s="19" t="s">
        <v>24</v>
      </c>
      <c r="M97" s="19" t="s">
        <v>94</v>
      </c>
      <c r="N97" s="19" t="s">
        <v>23</v>
      </c>
      <c r="O97" s="19" t="s">
        <v>92</v>
      </c>
      <c r="P97" s="19" t="s">
        <v>23</v>
      </c>
      <c r="Q97" s="19" t="s">
        <v>96</v>
      </c>
      <c r="S97" s="10">
        <v>1</v>
      </c>
      <c r="T97" s="10">
        <v>10</v>
      </c>
      <c r="U97" s="10">
        <v>6</v>
      </c>
      <c r="V97" s="10">
        <v>9</v>
      </c>
      <c r="W97" s="10">
        <v>6</v>
      </c>
      <c r="X97" s="10">
        <v>11</v>
      </c>
      <c r="Z97" s="43">
        <v>1</v>
      </c>
      <c r="AA97" s="43">
        <v>1</v>
      </c>
      <c r="AB97" s="43">
        <v>1</v>
      </c>
      <c r="AC97" s="43">
        <v>0</v>
      </c>
      <c r="AD97" s="43">
        <v>2</v>
      </c>
      <c r="AE97" s="43">
        <v>2</v>
      </c>
    </row>
    <row r="98" spans="11:31">
      <c r="K98" s="10">
        <v>94</v>
      </c>
      <c r="L98" s="19" t="s">
        <v>23</v>
      </c>
      <c r="M98" s="19" t="s">
        <v>92</v>
      </c>
      <c r="N98" s="19" t="s">
        <v>23</v>
      </c>
      <c r="O98" s="19" t="s">
        <v>92</v>
      </c>
      <c r="P98" s="19" t="s">
        <v>27</v>
      </c>
      <c r="Q98" s="19" t="s">
        <v>96</v>
      </c>
      <c r="S98" s="10">
        <v>6</v>
      </c>
      <c r="T98" s="10">
        <v>9</v>
      </c>
      <c r="U98" s="10">
        <v>6</v>
      </c>
      <c r="V98" s="10">
        <v>9</v>
      </c>
      <c r="W98" s="10">
        <v>4</v>
      </c>
      <c r="X98" s="10">
        <v>11</v>
      </c>
      <c r="Z98" s="43">
        <v>0</v>
      </c>
      <c r="AA98" s="43">
        <v>1</v>
      </c>
      <c r="AB98" s="43">
        <v>1</v>
      </c>
      <c r="AC98" s="43">
        <v>0</v>
      </c>
      <c r="AD98" s="43">
        <v>2</v>
      </c>
      <c r="AE98" s="43">
        <v>2</v>
      </c>
    </row>
    <row r="99" spans="11:31">
      <c r="K99" s="10">
        <v>95</v>
      </c>
      <c r="L99" s="19" t="s">
        <v>23</v>
      </c>
      <c r="M99" s="19" t="s">
        <v>92</v>
      </c>
      <c r="N99" s="19" t="s">
        <v>24</v>
      </c>
      <c r="O99" s="19" t="s">
        <v>94</v>
      </c>
      <c r="P99" s="19" t="s">
        <v>27</v>
      </c>
      <c r="Q99" s="19" t="s">
        <v>93</v>
      </c>
      <c r="S99" s="10">
        <v>6</v>
      </c>
      <c r="T99" s="10">
        <v>9</v>
      </c>
      <c r="U99" s="10">
        <v>1</v>
      </c>
      <c r="V99" s="10">
        <v>10</v>
      </c>
      <c r="W99" s="10">
        <v>4</v>
      </c>
      <c r="X99" s="10">
        <v>8</v>
      </c>
      <c r="Z99" s="43">
        <v>0</v>
      </c>
      <c r="AA99" s="43">
        <v>1</v>
      </c>
      <c r="AB99" s="43">
        <v>1</v>
      </c>
      <c r="AC99" s="43">
        <v>0</v>
      </c>
      <c r="AD99" s="43">
        <v>2</v>
      </c>
      <c r="AE99" s="43">
        <v>2</v>
      </c>
    </row>
    <row r="100" spans="11:31">
      <c r="K100" s="10">
        <v>96</v>
      </c>
      <c r="L100" s="19" t="s">
        <v>51</v>
      </c>
      <c r="M100" s="19" t="s">
        <v>24</v>
      </c>
      <c r="N100" s="19" t="s">
        <v>49</v>
      </c>
      <c r="O100" s="19" t="s">
        <v>94</v>
      </c>
      <c r="P100" s="19" t="s">
        <v>96</v>
      </c>
      <c r="Q100" s="19" t="s">
        <v>93</v>
      </c>
      <c r="S100" s="10">
        <v>10</v>
      </c>
      <c r="T100" s="10">
        <v>1</v>
      </c>
      <c r="U100" s="10">
        <v>8</v>
      </c>
      <c r="V100" s="10">
        <v>10</v>
      </c>
      <c r="W100" s="10">
        <v>11</v>
      </c>
      <c r="X100" s="10">
        <v>8</v>
      </c>
      <c r="Z100" s="43">
        <v>0</v>
      </c>
      <c r="AA100" s="43">
        <v>1</v>
      </c>
      <c r="AB100" s="43">
        <v>0</v>
      </c>
      <c r="AC100" s="43">
        <v>0</v>
      </c>
      <c r="AD100" s="43">
        <v>2</v>
      </c>
      <c r="AE100" s="43">
        <v>2</v>
      </c>
    </row>
    <row r="101" spans="11:31">
      <c r="K101" s="10">
        <v>97</v>
      </c>
      <c r="L101" s="19" t="s">
        <v>51</v>
      </c>
      <c r="M101" s="19" t="s">
        <v>26</v>
      </c>
      <c r="N101" s="19" t="s">
        <v>49</v>
      </c>
      <c r="O101" s="19" t="s">
        <v>92</v>
      </c>
      <c r="P101" s="19" t="s">
        <v>96</v>
      </c>
      <c r="Q101" s="19" t="s">
        <v>92</v>
      </c>
      <c r="S101" s="10">
        <v>10</v>
      </c>
      <c r="T101" s="10">
        <v>3</v>
      </c>
      <c r="U101" s="10">
        <v>8</v>
      </c>
      <c r="V101" s="10">
        <v>9</v>
      </c>
      <c r="W101" s="10">
        <v>11</v>
      </c>
      <c r="X101" s="10">
        <v>9</v>
      </c>
      <c r="Z101" s="43">
        <v>0</v>
      </c>
      <c r="AA101" s="43">
        <v>0</v>
      </c>
      <c r="AB101" s="43">
        <v>0</v>
      </c>
      <c r="AC101" s="43">
        <v>0</v>
      </c>
      <c r="AD101" s="43">
        <v>2</v>
      </c>
      <c r="AE101" s="43">
        <v>2</v>
      </c>
    </row>
    <row r="102" spans="11:31">
      <c r="K102" s="10">
        <v>98</v>
      </c>
      <c r="L102" s="19" t="s">
        <v>95</v>
      </c>
      <c r="M102" s="19" t="s">
        <v>26</v>
      </c>
      <c r="N102" s="19" t="s">
        <v>94</v>
      </c>
      <c r="O102" s="19" t="s">
        <v>92</v>
      </c>
      <c r="P102" s="19" t="s">
        <v>47</v>
      </c>
      <c r="Q102" s="19" t="s">
        <v>50</v>
      </c>
      <c r="S102" s="10">
        <v>7</v>
      </c>
      <c r="T102" s="10">
        <v>3</v>
      </c>
      <c r="U102" s="10">
        <v>10</v>
      </c>
      <c r="V102" s="10">
        <v>9</v>
      </c>
      <c r="W102" s="10">
        <v>6</v>
      </c>
      <c r="X102" s="10">
        <v>9</v>
      </c>
      <c r="Z102" s="43">
        <v>0</v>
      </c>
      <c r="AA102" s="43">
        <v>0</v>
      </c>
      <c r="AB102" s="43">
        <v>0</v>
      </c>
      <c r="AC102" s="43">
        <v>0</v>
      </c>
      <c r="AD102" s="43">
        <v>2</v>
      </c>
      <c r="AE102" s="43">
        <v>2</v>
      </c>
    </row>
    <row r="103" spans="11:31">
      <c r="K103" s="10">
        <v>99</v>
      </c>
      <c r="L103" s="19" t="s">
        <v>95</v>
      </c>
      <c r="M103" s="19" t="s">
        <v>22</v>
      </c>
      <c r="N103" s="19" t="s">
        <v>94</v>
      </c>
      <c r="O103" s="19" t="s">
        <v>96</v>
      </c>
      <c r="P103" s="19" t="s">
        <v>47</v>
      </c>
      <c r="Q103" s="19" t="s">
        <v>46</v>
      </c>
      <c r="S103" s="10">
        <v>7</v>
      </c>
      <c r="T103" s="10">
        <v>5</v>
      </c>
      <c r="U103" s="10">
        <v>10</v>
      </c>
      <c r="V103" s="10">
        <v>11</v>
      </c>
      <c r="W103" s="10">
        <v>6</v>
      </c>
      <c r="X103" s="10">
        <v>5</v>
      </c>
      <c r="Z103" s="43">
        <v>0</v>
      </c>
      <c r="AA103" s="43">
        <v>0</v>
      </c>
      <c r="AB103" s="43">
        <v>0</v>
      </c>
      <c r="AC103" s="43">
        <v>0</v>
      </c>
      <c r="AD103" s="43">
        <v>2</v>
      </c>
      <c r="AE103" s="43">
        <v>2</v>
      </c>
    </row>
    <row r="104" spans="11:31">
      <c r="K104" s="10">
        <v>100</v>
      </c>
      <c r="L104" s="19" t="s">
        <v>94</v>
      </c>
      <c r="M104" s="19" t="s">
        <v>22</v>
      </c>
      <c r="N104" s="19" t="s">
        <v>96</v>
      </c>
      <c r="O104" s="19" t="s">
        <v>96</v>
      </c>
      <c r="P104" s="19" t="s">
        <v>94</v>
      </c>
      <c r="Q104" s="19" t="s">
        <v>22</v>
      </c>
      <c r="S104" s="10">
        <v>10</v>
      </c>
      <c r="T104" s="10">
        <v>5</v>
      </c>
      <c r="U104" s="10">
        <v>11</v>
      </c>
      <c r="V104" s="10">
        <v>11</v>
      </c>
      <c r="W104" s="10">
        <v>10</v>
      </c>
      <c r="X104" s="10">
        <v>5</v>
      </c>
      <c r="Z104" s="43">
        <v>0</v>
      </c>
      <c r="AA104" s="43">
        <v>0</v>
      </c>
      <c r="AB104" s="43">
        <v>0</v>
      </c>
      <c r="AC104" s="43">
        <v>0</v>
      </c>
      <c r="AD104" s="43">
        <v>0</v>
      </c>
      <c r="AE104" s="43">
        <v>2</v>
      </c>
    </row>
    <row r="105" spans="11:31">
      <c r="K105" s="10">
        <v>101</v>
      </c>
      <c r="L105" s="19" t="s">
        <v>94</v>
      </c>
      <c r="M105" s="19" t="s">
        <v>94</v>
      </c>
      <c r="N105" s="19" t="s">
        <v>96</v>
      </c>
      <c r="O105" s="19" t="s">
        <v>92</v>
      </c>
      <c r="P105" s="19" t="s">
        <v>94</v>
      </c>
      <c r="Q105" s="19" t="s">
        <v>95</v>
      </c>
      <c r="S105" s="10">
        <v>10</v>
      </c>
      <c r="T105" s="10">
        <v>10</v>
      </c>
      <c r="U105" s="10">
        <v>11</v>
      </c>
      <c r="V105" s="10">
        <v>9</v>
      </c>
      <c r="W105" s="10">
        <v>10</v>
      </c>
      <c r="X105" s="10">
        <v>7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2</v>
      </c>
    </row>
    <row r="106" spans="11:31">
      <c r="K106" s="10">
        <v>102</v>
      </c>
      <c r="L106" s="19" t="s">
        <v>96</v>
      </c>
      <c r="M106" s="19" t="s">
        <v>94</v>
      </c>
      <c r="N106" s="19" t="s">
        <v>26</v>
      </c>
      <c r="O106" s="19" t="s">
        <v>92</v>
      </c>
      <c r="P106" s="19" t="s">
        <v>23</v>
      </c>
      <c r="Q106" s="19" t="s">
        <v>95</v>
      </c>
      <c r="S106" s="10">
        <v>11</v>
      </c>
      <c r="T106" s="10">
        <v>10</v>
      </c>
      <c r="U106" s="10">
        <v>3</v>
      </c>
      <c r="V106" s="10">
        <v>9</v>
      </c>
      <c r="W106" s="10">
        <v>6</v>
      </c>
      <c r="X106" s="10">
        <v>7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2</v>
      </c>
    </row>
    <row r="107" spans="11:31">
      <c r="K107" s="10">
        <v>103</v>
      </c>
      <c r="L107" s="19" t="s">
        <v>96</v>
      </c>
      <c r="M107" s="19" t="s">
        <v>92</v>
      </c>
      <c r="N107" s="19" t="s">
        <v>26</v>
      </c>
      <c r="O107" s="19" t="s">
        <v>96</v>
      </c>
      <c r="P107" s="19" t="s">
        <v>23</v>
      </c>
      <c r="Q107" s="19" t="s">
        <v>23</v>
      </c>
      <c r="S107" s="10">
        <v>11</v>
      </c>
      <c r="T107" s="10">
        <v>9</v>
      </c>
      <c r="U107" s="10">
        <v>3</v>
      </c>
      <c r="V107" s="10">
        <v>11</v>
      </c>
      <c r="W107" s="10">
        <v>6</v>
      </c>
      <c r="X107" s="10">
        <v>6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</row>
    <row r="108" spans="11:31">
      <c r="K108" s="10">
        <v>104</v>
      </c>
      <c r="L108" s="19" t="s">
        <v>94</v>
      </c>
      <c r="M108" s="19" t="s">
        <v>92</v>
      </c>
      <c r="N108" s="19" t="s">
        <v>93</v>
      </c>
      <c r="O108" s="19" t="s">
        <v>96</v>
      </c>
      <c r="P108" s="19" t="s">
        <v>45</v>
      </c>
      <c r="Q108" s="19" t="s">
        <v>23</v>
      </c>
      <c r="S108" s="10">
        <v>10</v>
      </c>
      <c r="T108" s="10">
        <v>9</v>
      </c>
      <c r="U108" s="10">
        <v>8</v>
      </c>
      <c r="V108" s="10">
        <v>11</v>
      </c>
      <c r="W108" s="10">
        <v>4</v>
      </c>
      <c r="X108" s="10">
        <v>6</v>
      </c>
      <c r="Z108" s="43">
        <v>1</v>
      </c>
      <c r="AA108" s="43">
        <v>0</v>
      </c>
      <c r="AB108" s="43">
        <v>1</v>
      </c>
      <c r="AC108" s="43">
        <v>0</v>
      </c>
      <c r="AD108" s="43">
        <v>0</v>
      </c>
      <c r="AE108" s="43">
        <v>0</v>
      </c>
    </row>
    <row r="109" spans="11:31">
      <c r="K109" s="10">
        <v>105</v>
      </c>
      <c r="L109" s="19" t="s">
        <v>94</v>
      </c>
      <c r="M109" s="19" t="s">
        <v>23</v>
      </c>
      <c r="N109" s="19" t="s">
        <v>93</v>
      </c>
      <c r="O109" s="19" t="s">
        <v>94</v>
      </c>
      <c r="P109" s="19" t="s">
        <v>92</v>
      </c>
      <c r="Q109" s="19" t="s">
        <v>93</v>
      </c>
      <c r="S109" s="10">
        <v>10</v>
      </c>
      <c r="T109" s="10">
        <v>6</v>
      </c>
      <c r="U109" s="10">
        <v>8</v>
      </c>
      <c r="V109" s="10">
        <v>10</v>
      </c>
      <c r="W109" s="10">
        <v>9</v>
      </c>
      <c r="X109" s="10">
        <v>8</v>
      </c>
      <c r="Z109" s="43">
        <v>1</v>
      </c>
      <c r="AA109" s="43">
        <v>0</v>
      </c>
      <c r="AB109" s="43">
        <v>1</v>
      </c>
      <c r="AC109" s="43">
        <v>1</v>
      </c>
      <c r="AD109" s="43">
        <v>2</v>
      </c>
      <c r="AE109" s="43">
        <v>0</v>
      </c>
    </row>
    <row r="110" spans="11:31">
      <c r="K110" s="10">
        <v>106</v>
      </c>
      <c r="L110" s="19" t="s">
        <v>93</v>
      </c>
      <c r="M110" s="19" t="s">
        <v>23</v>
      </c>
      <c r="N110" s="19" t="s">
        <v>95</v>
      </c>
      <c r="O110" s="19" t="s">
        <v>94</v>
      </c>
      <c r="P110" s="19" t="s">
        <v>92</v>
      </c>
      <c r="Q110" s="19" t="s">
        <v>93</v>
      </c>
      <c r="S110" s="10">
        <v>8</v>
      </c>
      <c r="T110" s="10">
        <v>6</v>
      </c>
      <c r="U110" s="10">
        <v>7</v>
      </c>
      <c r="V110" s="10">
        <v>10</v>
      </c>
      <c r="W110" s="10">
        <v>9</v>
      </c>
      <c r="X110" s="10">
        <v>8</v>
      </c>
      <c r="Z110" s="43">
        <v>1</v>
      </c>
      <c r="AA110" s="43">
        <v>0</v>
      </c>
      <c r="AB110" s="43">
        <v>1</v>
      </c>
      <c r="AC110" s="43">
        <v>1</v>
      </c>
      <c r="AD110" s="43">
        <v>2</v>
      </c>
      <c r="AE110" s="43">
        <v>0</v>
      </c>
    </row>
    <row r="111" spans="11:31">
      <c r="K111" s="10">
        <v>107</v>
      </c>
      <c r="L111" s="19" t="s">
        <v>93</v>
      </c>
      <c r="M111" s="19" t="s">
        <v>93</v>
      </c>
      <c r="N111" s="19" t="s">
        <v>95</v>
      </c>
      <c r="O111" s="19" t="s">
        <v>96</v>
      </c>
      <c r="P111" s="19" t="s">
        <v>94</v>
      </c>
      <c r="Q111" s="19" t="s">
        <v>45</v>
      </c>
      <c r="S111" s="10">
        <v>8</v>
      </c>
      <c r="T111" s="10">
        <v>8</v>
      </c>
      <c r="U111" s="10">
        <v>7</v>
      </c>
      <c r="V111" s="10">
        <v>11</v>
      </c>
      <c r="W111" s="10">
        <v>10</v>
      </c>
      <c r="X111" s="10">
        <v>4</v>
      </c>
      <c r="Z111" s="43">
        <v>1</v>
      </c>
      <c r="AA111" s="43">
        <v>0</v>
      </c>
      <c r="AB111" s="43">
        <v>1</v>
      </c>
      <c r="AC111" s="43">
        <v>1</v>
      </c>
      <c r="AD111" s="43">
        <v>2</v>
      </c>
      <c r="AE111" s="43">
        <v>0</v>
      </c>
    </row>
    <row r="112" spans="11:31">
      <c r="K112" s="10">
        <v>108</v>
      </c>
      <c r="L112" s="19" t="s">
        <v>24</v>
      </c>
      <c r="M112" s="19" t="s">
        <v>93</v>
      </c>
      <c r="N112" s="19" t="s">
        <v>24</v>
      </c>
      <c r="O112" s="19" t="s">
        <v>96</v>
      </c>
      <c r="P112" s="19" t="s">
        <v>94</v>
      </c>
      <c r="Q112" s="19" t="s">
        <v>27</v>
      </c>
      <c r="S112" s="10">
        <v>1</v>
      </c>
      <c r="T112" s="10">
        <v>8</v>
      </c>
      <c r="U112" s="10">
        <v>1</v>
      </c>
      <c r="V112" s="10">
        <v>11</v>
      </c>
      <c r="W112" s="10">
        <v>10</v>
      </c>
      <c r="X112" s="10">
        <v>4</v>
      </c>
      <c r="Z112" s="43">
        <v>1</v>
      </c>
      <c r="AA112" s="43">
        <v>0</v>
      </c>
      <c r="AB112" s="43">
        <v>1</v>
      </c>
      <c r="AC112" s="43">
        <v>1</v>
      </c>
      <c r="AD112" s="43">
        <v>2</v>
      </c>
      <c r="AE112" s="43">
        <v>2</v>
      </c>
    </row>
    <row r="113" spans="11:31">
      <c r="K113" s="10">
        <v>109</v>
      </c>
      <c r="L113" s="19" t="s">
        <v>26</v>
      </c>
      <c r="M113" s="19" t="s">
        <v>26</v>
      </c>
      <c r="N113" s="19" t="s">
        <v>96</v>
      </c>
      <c r="O113" s="19" t="s">
        <v>24</v>
      </c>
      <c r="P113" s="19" t="s">
        <v>23</v>
      </c>
      <c r="Q113" s="19" t="s">
        <v>27</v>
      </c>
      <c r="S113" s="10">
        <v>3</v>
      </c>
      <c r="T113" s="10">
        <v>3</v>
      </c>
      <c r="U113" s="10">
        <v>11</v>
      </c>
      <c r="V113" s="10">
        <v>1</v>
      </c>
      <c r="W113" s="10">
        <v>6</v>
      </c>
      <c r="X113" s="10">
        <v>4</v>
      </c>
      <c r="Z113" s="43">
        <v>0</v>
      </c>
      <c r="AA113" s="43">
        <v>0</v>
      </c>
      <c r="AB113" s="43">
        <v>0</v>
      </c>
      <c r="AC113" s="43">
        <v>1</v>
      </c>
      <c r="AD113" s="43">
        <v>2</v>
      </c>
      <c r="AE113" s="43">
        <v>2</v>
      </c>
    </row>
    <row r="114" spans="11:31">
      <c r="K114" s="10">
        <v>110</v>
      </c>
      <c r="L114" s="19" t="s">
        <v>26</v>
      </c>
      <c r="M114" s="19" t="s">
        <v>26</v>
      </c>
      <c r="N114" s="19" t="s">
        <v>96</v>
      </c>
      <c r="O114" s="19" t="s">
        <v>95</v>
      </c>
      <c r="P114" s="19" t="s">
        <v>23</v>
      </c>
      <c r="Q114" s="19" t="s">
        <v>95</v>
      </c>
      <c r="S114" s="10">
        <v>3</v>
      </c>
      <c r="T114" s="10">
        <v>3</v>
      </c>
      <c r="U114" s="10">
        <v>11</v>
      </c>
      <c r="V114" s="10">
        <v>7</v>
      </c>
      <c r="W114" s="10">
        <v>6</v>
      </c>
      <c r="X114" s="10">
        <v>7</v>
      </c>
      <c r="Z114" s="43">
        <v>0</v>
      </c>
      <c r="AA114" s="43">
        <v>0</v>
      </c>
      <c r="AB114" s="43">
        <v>0</v>
      </c>
      <c r="AC114" s="43">
        <v>0</v>
      </c>
      <c r="AD114" s="43">
        <v>2</v>
      </c>
      <c r="AE114" s="43">
        <v>2</v>
      </c>
    </row>
    <row r="115" spans="11:31">
      <c r="K115" s="10">
        <v>111</v>
      </c>
      <c r="L115" s="19" t="s">
        <v>27</v>
      </c>
      <c r="M115" s="19" t="s">
        <v>93</v>
      </c>
      <c r="N115" s="19" t="s">
        <v>94</v>
      </c>
      <c r="O115" s="19" t="s">
        <v>95</v>
      </c>
      <c r="P115" s="19" t="s">
        <v>93</v>
      </c>
      <c r="Q115" s="19" t="s">
        <v>95</v>
      </c>
      <c r="S115" s="10">
        <v>4</v>
      </c>
      <c r="T115" s="10">
        <v>8</v>
      </c>
      <c r="U115" s="10">
        <v>10</v>
      </c>
      <c r="V115" s="10">
        <v>7</v>
      </c>
      <c r="W115" s="10">
        <v>8</v>
      </c>
      <c r="X115" s="10">
        <v>7</v>
      </c>
      <c r="Z115" s="43">
        <v>0</v>
      </c>
      <c r="AA115" s="43">
        <v>0</v>
      </c>
      <c r="AB115" s="43">
        <v>0</v>
      </c>
      <c r="AC115" s="43">
        <v>0</v>
      </c>
      <c r="AD115" s="43">
        <v>2</v>
      </c>
      <c r="AE115" s="43">
        <v>2</v>
      </c>
    </row>
    <row r="116" spans="11:31">
      <c r="K116" s="10">
        <v>112</v>
      </c>
      <c r="L116" s="19" t="s">
        <v>27</v>
      </c>
      <c r="M116" s="19" t="s">
        <v>93</v>
      </c>
      <c r="N116" s="19" t="s">
        <v>94</v>
      </c>
      <c r="O116" s="19" t="s">
        <v>96</v>
      </c>
      <c r="P116" s="19" t="s">
        <v>93</v>
      </c>
      <c r="Q116" s="19" t="s">
        <v>92</v>
      </c>
      <c r="S116" s="10">
        <v>4</v>
      </c>
      <c r="T116" s="10">
        <v>8</v>
      </c>
      <c r="U116" s="10">
        <v>10</v>
      </c>
      <c r="V116" s="10">
        <v>11</v>
      </c>
      <c r="W116" s="10">
        <v>8</v>
      </c>
      <c r="X116" s="10">
        <v>9</v>
      </c>
      <c r="Z116" s="43">
        <v>0</v>
      </c>
      <c r="AA116" s="43">
        <v>0</v>
      </c>
      <c r="AB116" s="43">
        <v>0</v>
      </c>
      <c r="AC116" s="43">
        <v>0</v>
      </c>
      <c r="AD116" s="43">
        <v>2</v>
      </c>
      <c r="AE116" s="43">
        <v>2</v>
      </c>
    </row>
    <row r="117" spans="11:31">
      <c r="K117" s="10">
        <v>113</v>
      </c>
      <c r="L117" s="19" t="s">
        <v>93</v>
      </c>
      <c r="M117" s="19" t="s">
        <v>95</v>
      </c>
      <c r="N117" s="19" t="s">
        <v>96</v>
      </c>
      <c r="O117" s="19" t="s">
        <v>96</v>
      </c>
      <c r="P117" s="19" t="s">
        <v>96</v>
      </c>
      <c r="Q117" s="19" t="s">
        <v>92</v>
      </c>
      <c r="S117" s="10">
        <v>8</v>
      </c>
      <c r="T117" s="10">
        <v>7</v>
      </c>
      <c r="U117" s="10">
        <v>11</v>
      </c>
      <c r="V117" s="10">
        <v>11</v>
      </c>
      <c r="W117" s="10">
        <v>11</v>
      </c>
      <c r="X117" s="10">
        <v>9</v>
      </c>
      <c r="Z117" s="43">
        <v>0</v>
      </c>
      <c r="AA117" s="43">
        <v>0</v>
      </c>
      <c r="AB117" s="43">
        <v>0</v>
      </c>
      <c r="AC117" s="43">
        <v>0</v>
      </c>
      <c r="AD117" s="43">
        <v>2</v>
      </c>
      <c r="AE117" s="43">
        <v>2</v>
      </c>
    </row>
    <row r="118" spans="11:31">
      <c r="K118" s="10">
        <v>114</v>
      </c>
      <c r="L118" s="19" t="s">
        <v>93</v>
      </c>
      <c r="M118" s="19" t="s">
        <v>95</v>
      </c>
      <c r="N118" s="19" t="s">
        <v>96</v>
      </c>
      <c r="O118" s="19" t="s">
        <v>92</v>
      </c>
      <c r="P118" s="19" t="s">
        <v>96</v>
      </c>
      <c r="Q118" s="19" t="s">
        <v>96</v>
      </c>
      <c r="S118" s="10">
        <v>8</v>
      </c>
      <c r="T118" s="10">
        <v>7</v>
      </c>
      <c r="U118" s="10">
        <v>11</v>
      </c>
      <c r="V118" s="10">
        <v>9</v>
      </c>
      <c r="W118" s="10">
        <v>11</v>
      </c>
      <c r="X118" s="10">
        <v>11</v>
      </c>
      <c r="Z118" s="43">
        <v>0</v>
      </c>
      <c r="AA118" s="43">
        <v>0</v>
      </c>
      <c r="AB118" s="43">
        <v>0</v>
      </c>
      <c r="AC118" s="43">
        <v>0</v>
      </c>
      <c r="AD118" s="43">
        <v>2</v>
      </c>
      <c r="AE118" s="43">
        <v>0</v>
      </c>
    </row>
    <row r="119" spans="11:31">
      <c r="K119" s="10">
        <v>115</v>
      </c>
      <c r="L119" s="19" t="s">
        <v>92</v>
      </c>
      <c r="M119" s="19" t="s">
        <v>23</v>
      </c>
      <c r="N119" s="19" t="s">
        <v>22</v>
      </c>
      <c r="O119" s="19" t="s">
        <v>92</v>
      </c>
      <c r="P119" s="19" t="s">
        <v>27</v>
      </c>
      <c r="Q119" s="19" t="s">
        <v>96</v>
      </c>
      <c r="S119" s="10">
        <v>9</v>
      </c>
      <c r="T119" s="10">
        <v>6</v>
      </c>
      <c r="U119" s="10">
        <v>5</v>
      </c>
      <c r="V119" s="10">
        <v>9</v>
      </c>
      <c r="W119" s="10">
        <v>4</v>
      </c>
      <c r="X119" s="10">
        <v>11</v>
      </c>
      <c r="Z119" s="43">
        <v>0</v>
      </c>
      <c r="AA119" s="43">
        <v>0</v>
      </c>
      <c r="AB119" s="43">
        <v>1</v>
      </c>
      <c r="AC119" s="43">
        <v>0</v>
      </c>
      <c r="AD119" s="43">
        <v>2</v>
      </c>
      <c r="AE119" s="43">
        <v>0</v>
      </c>
    </row>
    <row r="120" spans="11:31">
      <c r="K120" s="10">
        <v>116</v>
      </c>
      <c r="L120" s="19" t="s">
        <v>92</v>
      </c>
      <c r="M120" s="19" t="s">
        <v>23</v>
      </c>
      <c r="N120" s="19" t="s">
        <v>22</v>
      </c>
      <c r="O120" s="19" t="s">
        <v>27</v>
      </c>
      <c r="P120" s="19" t="s">
        <v>27</v>
      </c>
      <c r="Q120" s="19" t="s">
        <v>93</v>
      </c>
      <c r="S120" s="10">
        <v>9</v>
      </c>
      <c r="T120" s="10">
        <v>6</v>
      </c>
      <c r="U120" s="10">
        <v>5</v>
      </c>
      <c r="V120" s="10">
        <v>4</v>
      </c>
      <c r="W120" s="10">
        <v>4</v>
      </c>
      <c r="X120" s="10">
        <v>8</v>
      </c>
      <c r="Z120" s="43">
        <v>0</v>
      </c>
      <c r="AA120" s="43">
        <v>0</v>
      </c>
      <c r="AB120" s="43">
        <v>1</v>
      </c>
      <c r="AC120" s="43">
        <v>0</v>
      </c>
      <c r="AD120" s="43">
        <v>2</v>
      </c>
      <c r="AE120" s="43">
        <v>0</v>
      </c>
    </row>
    <row r="121" spans="11:31">
      <c r="K121" s="10">
        <v>117</v>
      </c>
      <c r="L121" s="19" t="s">
        <v>94</v>
      </c>
      <c r="M121" s="19" t="s">
        <v>93</v>
      </c>
      <c r="N121" s="19" t="s">
        <v>94</v>
      </c>
      <c r="O121" s="19" t="s">
        <v>27</v>
      </c>
      <c r="P121" s="19" t="s">
        <v>92</v>
      </c>
      <c r="Q121" s="19" t="s">
        <v>93</v>
      </c>
      <c r="S121" s="10">
        <v>10</v>
      </c>
      <c r="T121" s="10">
        <v>8</v>
      </c>
      <c r="U121" s="10">
        <v>10</v>
      </c>
      <c r="V121" s="10">
        <v>4</v>
      </c>
      <c r="W121" s="10">
        <v>9</v>
      </c>
      <c r="X121" s="10">
        <v>8</v>
      </c>
      <c r="Z121" s="43">
        <v>0</v>
      </c>
      <c r="AA121" s="43">
        <v>0</v>
      </c>
      <c r="AB121" s="43">
        <v>1</v>
      </c>
      <c r="AC121" s="43">
        <v>0</v>
      </c>
      <c r="AD121" s="43">
        <v>0</v>
      </c>
      <c r="AE121" s="43">
        <v>0</v>
      </c>
    </row>
    <row r="122" spans="11:31">
      <c r="K122" s="10">
        <v>118</v>
      </c>
      <c r="L122" s="19" t="s">
        <v>94</v>
      </c>
      <c r="M122" s="19" t="s">
        <v>93</v>
      </c>
      <c r="N122" s="19" t="s">
        <v>94</v>
      </c>
      <c r="O122" s="19" t="s">
        <v>96</v>
      </c>
      <c r="P122" s="19" t="s">
        <v>92</v>
      </c>
      <c r="Q122" s="19" t="s">
        <v>45</v>
      </c>
      <c r="S122" s="10">
        <v>10</v>
      </c>
      <c r="T122" s="10">
        <v>8</v>
      </c>
      <c r="U122" s="10">
        <v>10</v>
      </c>
      <c r="V122" s="10">
        <v>11</v>
      </c>
      <c r="W122" s="10">
        <v>9</v>
      </c>
      <c r="X122" s="10">
        <v>4</v>
      </c>
      <c r="Z122" s="43">
        <v>0</v>
      </c>
      <c r="AA122" s="43">
        <v>0</v>
      </c>
      <c r="AB122" s="43">
        <v>1</v>
      </c>
      <c r="AC122" s="43">
        <v>0</v>
      </c>
      <c r="AD122" s="43">
        <v>0</v>
      </c>
      <c r="AE122" s="43">
        <v>0</v>
      </c>
    </row>
    <row r="123" spans="11:31">
      <c r="K123" s="10">
        <v>119</v>
      </c>
      <c r="L123" s="19" t="s">
        <v>96</v>
      </c>
      <c r="M123" s="19" t="s">
        <v>92</v>
      </c>
      <c r="N123" s="19" t="s">
        <v>24</v>
      </c>
      <c r="O123" s="19" t="s">
        <v>96</v>
      </c>
      <c r="P123" s="19" t="s">
        <v>23</v>
      </c>
      <c r="Q123" s="19" t="s">
        <v>95</v>
      </c>
      <c r="S123" s="10">
        <v>11</v>
      </c>
      <c r="T123" s="10">
        <v>9</v>
      </c>
      <c r="U123" s="10">
        <v>1</v>
      </c>
      <c r="V123" s="10">
        <v>11</v>
      </c>
      <c r="W123" s="10">
        <v>6</v>
      </c>
      <c r="X123" s="10">
        <v>7</v>
      </c>
      <c r="Z123" s="43">
        <v>0</v>
      </c>
      <c r="AA123" s="43">
        <v>0</v>
      </c>
      <c r="AB123" s="43">
        <v>1</v>
      </c>
      <c r="AC123" s="43">
        <v>0</v>
      </c>
      <c r="AD123" s="43">
        <v>0</v>
      </c>
      <c r="AE123" s="43">
        <v>2</v>
      </c>
    </row>
    <row r="124" spans="11:31">
      <c r="K124" s="10">
        <v>120</v>
      </c>
      <c r="L124" s="19" t="s">
        <v>96</v>
      </c>
      <c r="M124" s="19" t="s">
        <v>92</v>
      </c>
      <c r="N124" s="19" t="s">
        <v>23</v>
      </c>
      <c r="O124" s="19" t="s">
        <v>92</v>
      </c>
      <c r="P124" s="19" t="s">
        <v>23</v>
      </c>
      <c r="Q124" s="19" t="s">
        <v>95</v>
      </c>
      <c r="S124" s="10">
        <v>11</v>
      </c>
      <c r="T124" s="10">
        <v>9</v>
      </c>
      <c r="U124" s="10">
        <v>6</v>
      </c>
      <c r="V124" s="10">
        <v>9</v>
      </c>
      <c r="W124" s="10">
        <v>6</v>
      </c>
      <c r="X124" s="10">
        <v>7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2</v>
      </c>
    </row>
    <row r="125" spans="11:31">
      <c r="K125" s="10">
        <v>121</v>
      </c>
      <c r="L125" s="19" t="s">
        <v>93</v>
      </c>
      <c r="M125" s="19" t="s">
        <v>96</v>
      </c>
      <c r="N125" s="19" t="s">
        <v>23</v>
      </c>
      <c r="O125" s="19" t="s">
        <v>92</v>
      </c>
      <c r="P125" s="19" t="s">
        <v>45</v>
      </c>
      <c r="Q125" s="19" t="s">
        <v>96</v>
      </c>
      <c r="S125" s="10">
        <v>8</v>
      </c>
      <c r="T125" s="10">
        <v>11</v>
      </c>
      <c r="U125" s="10">
        <v>6</v>
      </c>
      <c r="V125" s="10">
        <v>9</v>
      </c>
      <c r="W125" s="10">
        <v>4</v>
      </c>
      <c r="X125" s="10">
        <v>11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2</v>
      </c>
    </row>
    <row r="126" spans="11:31">
      <c r="K126" s="10">
        <v>122</v>
      </c>
      <c r="L126" s="19" t="s">
        <v>93</v>
      </c>
      <c r="M126" s="19" t="s">
        <v>96</v>
      </c>
      <c r="N126" s="19" t="s">
        <v>94</v>
      </c>
      <c r="O126" s="19" t="s">
        <v>96</v>
      </c>
      <c r="P126" s="19" t="s">
        <v>22</v>
      </c>
      <c r="Q126" s="19" t="s">
        <v>96</v>
      </c>
      <c r="S126" s="10">
        <v>8</v>
      </c>
      <c r="T126" s="10">
        <v>11</v>
      </c>
      <c r="U126" s="10">
        <v>10</v>
      </c>
      <c r="V126" s="10">
        <v>11</v>
      </c>
      <c r="W126" s="10">
        <v>5</v>
      </c>
      <c r="X126" s="10">
        <v>11</v>
      </c>
      <c r="Z126" s="43">
        <v>0</v>
      </c>
      <c r="AA126" s="43">
        <v>0</v>
      </c>
      <c r="AB126" s="43">
        <v>0</v>
      </c>
      <c r="AC126" s="43">
        <v>0</v>
      </c>
      <c r="AD126" s="43">
        <v>2</v>
      </c>
      <c r="AE126" s="43">
        <v>2</v>
      </c>
    </row>
    <row r="127" spans="11:31">
      <c r="K127" s="10">
        <v>123</v>
      </c>
      <c r="L127" s="19" t="s">
        <v>94</v>
      </c>
      <c r="M127" s="19" t="s">
        <v>23</v>
      </c>
      <c r="N127" s="19" t="s">
        <v>94</v>
      </c>
      <c r="O127" s="19" t="s">
        <v>96</v>
      </c>
      <c r="P127" s="19" t="s">
        <v>22</v>
      </c>
      <c r="Q127" s="19" t="s">
        <v>94</v>
      </c>
      <c r="S127" s="10">
        <v>10</v>
      </c>
      <c r="T127" s="10">
        <v>6</v>
      </c>
      <c r="U127" s="10">
        <v>10</v>
      </c>
      <c r="V127" s="10">
        <v>11</v>
      </c>
      <c r="W127" s="10">
        <v>5</v>
      </c>
      <c r="X127" s="10">
        <v>10</v>
      </c>
      <c r="Z127" s="43">
        <v>1</v>
      </c>
      <c r="AA127" s="43">
        <v>1</v>
      </c>
      <c r="AB127" s="43">
        <v>0</v>
      </c>
      <c r="AC127" s="43">
        <v>0</v>
      </c>
      <c r="AD127" s="43">
        <v>2</v>
      </c>
      <c r="AE127" s="43">
        <v>2</v>
      </c>
    </row>
    <row r="128" spans="11:31">
      <c r="K128" s="10">
        <v>124</v>
      </c>
      <c r="L128" s="19" t="s">
        <v>94</v>
      </c>
      <c r="M128" s="19" t="s">
        <v>23</v>
      </c>
      <c r="N128" s="19" t="s">
        <v>92</v>
      </c>
      <c r="O128" s="19" t="s">
        <v>95</v>
      </c>
      <c r="P128" s="19" t="s">
        <v>95</v>
      </c>
      <c r="Q128" s="19" t="s">
        <v>94</v>
      </c>
      <c r="S128" s="10">
        <v>10</v>
      </c>
      <c r="T128" s="10">
        <v>6</v>
      </c>
      <c r="U128" s="10">
        <v>9</v>
      </c>
      <c r="V128" s="10">
        <v>7</v>
      </c>
      <c r="W128" s="10">
        <v>7</v>
      </c>
      <c r="X128" s="10">
        <v>10</v>
      </c>
      <c r="Z128" s="43">
        <v>1</v>
      </c>
      <c r="AA128" s="43">
        <v>1</v>
      </c>
      <c r="AB128" s="43">
        <v>0</v>
      </c>
      <c r="AC128" s="43">
        <v>0</v>
      </c>
      <c r="AD128" s="43">
        <v>2</v>
      </c>
      <c r="AE128" s="43">
        <v>2</v>
      </c>
    </row>
    <row r="129" spans="11:31">
      <c r="K129" s="10">
        <v>125</v>
      </c>
      <c r="L129" s="19" t="s">
        <v>96</v>
      </c>
      <c r="M129" s="19" t="s">
        <v>96</v>
      </c>
      <c r="N129" s="19" t="s">
        <v>92</v>
      </c>
      <c r="O129" s="19" t="s">
        <v>95</v>
      </c>
      <c r="P129" s="19" t="s">
        <v>95</v>
      </c>
      <c r="Q129" s="19" t="s">
        <v>92</v>
      </c>
      <c r="S129" s="10">
        <v>11</v>
      </c>
      <c r="T129" s="10">
        <v>11</v>
      </c>
      <c r="U129" s="10">
        <v>9</v>
      </c>
      <c r="V129" s="10">
        <v>7</v>
      </c>
      <c r="W129" s="10">
        <v>7</v>
      </c>
      <c r="X129" s="10">
        <v>9</v>
      </c>
      <c r="Z129" s="43">
        <v>1</v>
      </c>
      <c r="AA129" s="43">
        <v>1</v>
      </c>
      <c r="AB129" s="43">
        <v>0</v>
      </c>
      <c r="AC129" s="43">
        <v>0</v>
      </c>
      <c r="AD129" s="43">
        <v>2</v>
      </c>
      <c r="AE129" s="43">
        <v>2</v>
      </c>
    </row>
    <row r="130" spans="11:31">
      <c r="K130" s="10">
        <v>126</v>
      </c>
      <c r="L130" s="19" t="s">
        <v>96</v>
      </c>
      <c r="M130" s="19" t="s">
        <v>96</v>
      </c>
      <c r="N130" s="19" t="s">
        <v>27</v>
      </c>
      <c r="O130" s="19" t="s">
        <v>92</v>
      </c>
      <c r="P130" s="19" t="s">
        <v>96</v>
      </c>
      <c r="Q130" s="19" t="s">
        <v>92</v>
      </c>
      <c r="S130" s="10">
        <v>11</v>
      </c>
      <c r="T130" s="10">
        <v>11</v>
      </c>
      <c r="U130" s="10">
        <v>4</v>
      </c>
      <c r="V130" s="10">
        <v>9</v>
      </c>
      <c r="W130" s="10">
        <v>11</v>
      </c>
      <c r="X130" s="10">
        <v>9</v>
      </c>
      <c r="Z130" s="43">
        <v>1</v>
      </c>
      <c r="AA130" s="43">
        <v>1</v>
      </c>
      <c r="AB130" s="43">
        <v>1</v>
      </c>
      <c r="AC130" s="43">
        <v>1</v>
      </c>
      <c r="AD130" s="43">
        <v>2</v>
      </c>
      <c r="AE130" s="43">
        <v>2</v>
      </c>
    </row>
    <row r="131" spans="11:31">
      <c r="K131" s="10">
        <v>127</v>
      </c>
      <c r="L131" s="19" t="s">
        <v>24</v>
      </c>
      <c r="M131" s="19" t="s">
        <v>24</v>
      </c>
      <c r="N131" s="19" t="s">
        <v>27</v>
      </c>
      <c r="O131" s="19" t="s">
        <v>92</v>
      </c>
      <c r="P131" s="19" t="s">
        <v>96</v>
      </c>
      <c r="Q131" s="19" t="s">
        <v>96</v>
      </c>
      <c r="S131" s="10">
        <v>1</v>
      </c>
      <c r="T131" s="10">
        <v>1</v>
      </c>
      <c r="U131" s="10">
        <v>4</v>
      </c>
      <c r="V131" s="10">
        <v>9</v>
      </c>
      <c r="W131" s="10">
        <v>11</v>
      </c>
      <c r="X131" s="10">
        <v>11</v>
      </c>
      <c r="Z131" s="43">
        <v>1</v>
      </c>
      <c r="AA131" s="43">
        <v>1</v>
      </c>
      <c r="AB131" s="43">
        <v>1</v>
      </c>
      <c r="AC131" s="43">
        <v>1</v>
      </c>
      <c r="AD131" s="43">
        <v>2</v>
      </c>
      <c r="AE131" s="43">
        <v>0</v>
      </c>
    </row>
    <row r="132" spans="11:31">
      <c r="K132" s="10">
        <v>128</v>
      </c>
      <c r="L132" s="19" t="s">
        <v>94</v>
      </c>
      <c r="M132" s="19" t="s">
        <v>92</v>
      </c>
      <c r="N132" s="19" t="s">
        <v>94</v>
      </c>
      <c r="O132" s="19" t="s">
        <v>22</v>
      </c>
      <c r="P132" s="19" t="s">
        <v>94</v>
      </c>
      <c r="Q132" s="19" t="s">
        <v>96</v>
      </c>
      <c r="S132" s="10">
        <v>10</v>
      </c>
      <c r="T132" s="10">
        <v>9</v>
      </c>
      <c r="U132" s="10">
        <v>10</v>
      </c>
      <c r="V132" s="10">
        <v>5</v>
      </c>
      <c r="W132" s="10">
        <v>10</v>
      </c>
      <c r="X132" s="10">
        <v>11</v>
      </c>
      <c r="Z132" s="43">
        <v>0</v>
      </c>
      <c r="AA132" s="43">
        <v>0</v>
      </c>
      <c r="AB132" s="43">
        <v>1</v>
      </c>
      <c r="AC132" s="43">
        <v>1</v>
      </c>
      <c r="AD132" s="43">
        <v>2</v>
      </c>
      <c r="AE132" s="43">
        <v>0</v>
      </c>
    </row>
    <row r="133" spans="11:31">
      <c r="K133" s="10">
        <v>129</v>
      </c>
      <c r="L133" s="19" t="s">
        <v>94</v>
      </c>
      <c r="M133" s="19" t="s">
        <v>92</v>
      </c>
      <c r="N133" s="19" t="s">
        <v>94</v>
      </c>
      <c r="O133" s="19" t="s">
        <v>22</v>
      </c>
      <c r="P133" s="19" t="s">
        <v>94</v>
      </c>
      <c r="Q133" s="19" t="s">
        <v>93</v>
      </c>
      <c r="S133" s="10">
        <v>10</v>
      </c>
      <c r="T133" s="10">
        <v>9</v>
      </c>
      <c r="U133" s="10">
        <v>10</v>
      </c>
      <c r="V133" s="10">
        <v>5</v>
      </c>
      <c r="W133" s="10">
        <v>10</v>
      </c>
      <c r="X133" s="10">
        <v>8</v>
      </c>
      <c r="Z133" s="43">
        <v>0</v>
      </c>
      <c r="AA133" s="43">
        <v>0</v>
      </c>
      <c r="AB133" s="43">
        <v>1</v>
      </c>
      <c r="AC133" s="43">
        <v>1</v>
      </c>
      <c r="AD133" s="43">
        <v>2</v>
      </c>
      <c r="AE133" s="43">
        <v>0</v>
      </c>
    </row>
    <row r="134" spans="11:31">
      <c r="K134" s="10">
        <v>130</v>
      </c>
      <c r="L134" s="19" t="s">
        <v>93</v>
      </c>
      <c r="M134" s="19" t="s">
        <v>94</v>
      </c>
      <c r="N134" s="19" t="s">
        <v>24</v>
      </c>
      <c r="O134" s="19" t="s">
        <v>24</v>
      </c>
      <c r="P134" s="19" t="s">
        <v>93</v>
      </c>
      <c r="Q134" s="19" t="s">
        <v>93</v>
      </c>
      <c r="S134" s="10">
        <v>8</v>
      </c>
      <c r="T134" s="10">
        <v>10</v>
      </c>
      <c r="U134" s="10">
        <v>1</v>
      </c>
      <c r="V134" s="10">
        <v>1</v>
      </c>
      <c r="W134" s="10">
        <v>8</v>
      </c>
      <c r="X134" s="10">
        <v>8</v>
      </c>
      <c r="Z134" s="43">
        <v>0</v>
      </c>
      <c r="AA134" s="43">
        <v>0</v>
      </c>
      <c r="AB134" s="43">
        <v>1</v>
      </c>
      <c r="AC134" s="43">
        <v>1</v>
      </c>
      <c r="AD134" s="43">
        <v>2</v>
      </c>
      <c r="AE134" s="43">
        <v>0</v>
      </c>
    </row>
    <row r="135" spans="11:31">
      <c r="K135" s="10">
        <v>131</v>
      </c>
      <c r="L135" s="19" t="s">
        <v>93</v>
      </c>
      <c r="M135" s="19" t="s">
        <v>94</v>
      </c>
      <c r="N135" s="19" t="s">
        <v>96</v>
      </c>
      <c r="O135" s="19" t="s">
        <v>27</v>
      </c>
      <c r="P135" s="19" t="s">
        <v>93</v>
      </c>
      <c r="Q135" s="19" t="s">
        <v>44</v>
      </c>
      <c r="S135" s="10">
        <v>8</v>
      </c>
      <c r="T135" s="10">
        <v>10</v>
      </c>
      <c r="U135" s="10">
        <v>11</v>
      </c>
      <c r="V135" s="10">
        <v>4</v>
      </c>
      <c r="W135" s="10">
        <v>8</v>
      </c>
      <c r="X135" s="10">
        <v>3</v>
      </c>
      <c r="Z135" s="43">
        <v>0</v>
      </c>
      <c r="AA135" s="43">
        <v>0</v>
      </c>
      <c r="AB135" s="43">
        <v>0</v>
      </c>
      <c r="AC135" s="43">
        <v>0</v>
      </c>
      <c r="AD135" s="43">
        <v>2</v>
      </c>
      <c r="AE135" s="43">
        <v>0</v>
      </c>
    </row>
    <row r="136" spans="11:31">
      <c r="K136" s="10">
        <v>132</v>
      </c>
      <c r="L136" s="19" t="s">
        <v>96</v>
      </c>
      <c r="M136" s="19" t="s">
        <v>95</v>
      </c>
      <c r="N136" s="19" t="s">
        <v>96</v>
      </c>
      <c r="O136" s="19" t="s">
        <v>27</v>
      </c>
      <c r="P136" s="19" t="s">
        <v>23</v>
      </c>
      <c r="Q136" s="19" t="s">
        <v>27</v>
      </c>
      <c r="S136" s="10">
        <v>11</v>
      </c>
      <c r="T136" s="10">
        <v>7</v>
      </c>
      <c r="U136" s="10">
        <v>11</v>
      </c>
      <c r="V136" s="10">
        <v>4</v>
      </c>
      <c r="W136" s="10">
        <v>6</v>
      </c>
      <c r="X136" s="10">
        <v>4</v>
      </c>
      <c r="Z136" s="43">
        <v>0</v>
      </c>
      <c r="AA136" s="43">
        <v>0</v>
      </c>
      <c r="AB136" s="43">
        <v>0</v>
      </c>
      <c r="AC136" s="43">
        <v>0</v>
      </c>
      <c r="AD136" s="43">
        <v>2</v>
      </c>
      <c r="AE136" s="43">
        <v>2</v>
      </c>
    </row>
    <row r="137" spans="11:31">
      <c r="K137" s="10">
        <v>133</v>
      </c>
      <c r="L137" s="19" t="s">
        <v>96</v>
      </c>
      <c r="M137" s="19" t="s">
        <v>95</v>
      </c>
      <c r="N137" s="19" t="s">
        <v>26</v>
      </c>
      <c r="O137" s="19" t="s">
        <v>22</v>
      </c>
      <c r="P137" s="19" t="s">
        <v>23</v>
      </c>
      <c r="Q137" s="19" t="s">
        <v>27</v>
      </c>
      <c r="S137" s="10">
        <v>11</v>
      </c>
      <c r="T137" s="10">
        <v>7</v>
      </c>
      <c r="U137" s="10">
        <v>3</v>
      </c>
      <c r="V137" s="10">
        <v>5</v>
      </c>
      <c r="W137" s="10">
        <v>6</v>
      </c>
      <c r="X137" s="10">
        <v>4</v>
      </c>
      <c r="Z137" s="43">
        <v>0</v>
      </c>
      <c r="AA137" s="43">
        <v>0</v>
      </c>
      <c r="AB137" s="43">
        <v>0</v>
      </c>
      <c r="AC137" s="43">
        <v>0</v>
      </c>
      <c r="AD137" s="43">
        <v>2</v>
      </c>
      <c r="AE137" s="43">
        <v>2</v>
      </c>
    </row>
    <row r="138" spans="11:31">
      <c r="K138" s="10">
        <v>134</v>
      </c>
      <c r="L138" s="19" t="s">
        <v>22</v>
      </c>
      <c r="M138" s="19" t="s">
        <v>93</v>
      </c>
      <c r="N138" s="19" t="s">
        <v>26</v>
      </c>
      <c r="O138" s="19" t="s">
        <v>22</v>
      </c>
      <c r="P138" s="19" t="s">
        <v>93</v>
      </c>
      <c r="Q138" s="19" t="s">
        <v>93</v>
      </c>
      <c r="S138" s="10">
        <v>5</v>
      </c>
      <c r="T138" s="10">
        <v>8</v>
      </c>
      <c r="U138" s="10">
        <v>3</v>
      </c>
      <c r="V138" s="10">
        <v>5</v>
      </c>
      <c r="W138" s="10">
        <v>8</v>
      </c>
      <c r="X138" s="10">
        <v>8</v>
      </c>
      <c r="Z138" s="43">
        <v>0</v>
      </c>
      <c r="AA138" s="43">
        <v>0</v>
      </c>
      <c r="AB138" s="43">
        <v>0</v>
      </c>
      <c r="AC138" s="43">
        <v>0</v>
      </c>
      <c r="AD138" s="43">
        <v>2</v>
      </c>
      <c r="AE138" s="43">
        <v>2</v>
      </c>
    </row>
    <row r="139" spans="11:31">
      <c r="K139" s="10">
        <v>135</v>
      </c>
      <c r="L139" s="19" t="s">
        <v>22</v>
      </c>
      <c r="M139" s="19" t="s">
        <v>93</v>
      </c>
      <c r="N139" s="19" t="s">
        <v>93</v>
      </c>
      <c r="O139" s="19" t="s">
        <v>95</v>
      </c>
      <c r="P139" s="19" t="s">
        <v>93</v>
      </c>
      <c r="Q139" s="19" t="s">
        <v>93</v>
      </c>
      <c r="S139" s="10">
        <v>5</v>
      </c>
      <c r="T139" s="10">
        <v>8</v>
      </c>
      <c r="U139" s="10">
        <v>8</v>
      </c>
      <c r="V139" s="10">
        <v>7</v>
      </c>
      <c r="W139" s="10">
        <v>8</v>
      </c>
      <c r="X139" s="10">
        <v>8</v>
      </c>
      <c r="Z139" s="43">
        <v>0</v>
      </c>
      <c r="AA139" s="43">
        <v>0</v>
      </c>
      <c r="AB139" s="43">
        <v>1</v>
      </c>
      <c r="AC139" s="43">
        <v>0</v>
      </c>
      <c r="AD139" s="43">
        <v>2</v>
      </c>
      <c r="AE139" s="43">
        <v>2</v>
      </c>
    </row>
    <row r="140" spans="11:31">
      <c r="K140" s="10">
        <v>136</v>
      </c>
      <c r="L140" s="19" t="s">
        <v>94</v>
      </c>
      <c r="M140" s="19" t="s">
        <v>96</v>
      </c>
      <c r="N140" s="19" t="s">
        <v>93</v>
      </c>
      <c r="O140" s="19" t="s">
        <v>95</v>
      </c>
      <c r="P140" s="19" t="s">
        <v>96</v>
      </c>
      <c r="Q140" s="19" t="s">
        <v>92</v>
      </c>
      <c r="S140" s="10">
        <v>10</v>
      </c>
      <c r="T140" s="10">
        <v>11</v>
      </c>
      <c r="U140" s="10">
        <v>8</v>
      </c>
      <c r="V140" s="10">
        <v>7</v>
      </c>
      <c r="W140" s="10">
        <v>11</v>
      </c>
      <c r="X140" s="10">
        <v>9</v>
      </c>
      <c r="Z140" s="43">
        <v>0</v>
      </c>
      <c r="AA140" s="43">
        <v>0</v>
      </c>
      <c r="AB140" s="43">
        <v>1</v>
      </c>
      <c r="AC140" s="43">
        <v>0</v>
      </c>
      <c r="AD140" s="43">
        <v>0</v>
      </c>
      <c r="AE140" s="43">
        <v>2</v>
      </c>
    </row>
    <row r="141" spans="11:31">
      <c r="K141" s="10">
        <v>137</v>
      </c>
      <c r="L141" s="19" t="s">
        <v>94</v>
      </c>
      <c r="M141" s="19" t="s">
        <v>96</v>
      </c>
      <c r="N141" s="19" t="s">
        <v>95</v>
      </c>
      <c r="O141" s="19" t="s">
        <v>94</v>
      </c>
      <c r="P141" s="19" t="s">
        <v>96</v>
      </c>
      <c r="Q141" s="19" t="s">
        <v>92</v>
      </c>
      <c r="S141" s="10">
        <v>10</v>
      </c>
      <c r="T141" s="10">
        <v>11</v>
      </c>
      <c r="U141" s="10">
        <v>7</v>
      </c>
      <c r="V141" s="10">
        <v>10</v>
      </c>
      <c r="W141" s="10">
        <v>11</v>
      </c>
      <c r="X141" s="10">
        <v>9</v>
      </c>
      <c r="Z141" s="43">
        <v>0</v>
      </c>
      <c r="AA141" s="43">
        <v>0</v>
      </c>
      <c r="AB141" s="43">
        <v>1</v>
      </c>
      <c r="AC141" s="43">
        <v>0</v>
      </c>
      <c r="AD141" s="43">
        <v>0</v>
      </c>
      <c r="AE141" s="43">
        <v>2</v>
      </c>
    </row>
    <row r="142" spans="11:31">
      <c r="K142" s="10">
        <v>138</v>
      </c>
      <c r="L142" s="19" t="s">
        <v>93</v>
      </c>
      <c r="M142" s="19" t="s">
        <v>94</v>
      </c>
      <c r="N142" s="19" t="s">
        <v>95</v>
      </c>
      <c r="O142" s="19" t="s">
        <v>94</v>
      </c>
      <c r="P142" s="19" t="s">
        <v>94</v>
      </c>
      <c r="Q142" s="19" t="s">
        <v>96</v>
      </c>
      <c r="S142" s="10">
        <v>8</v>
      </c>
      <c r="T142" s="10">
        <v>10</v>
      </c>
      <c r="U142" s="10">
        <v>7</v>
      </c>
      <c r="V142" s="10">
        <v>10</v>
      </c>
      <c r="W142" s="10">
        <v>10</v>
      </c>
      <c r="X142" s="10">
        <v>11</v>
      </c>
      <c r="Z142" s="43">
        <v>0</v>
      </c>
      <c r="AA142" s="43">
        <v>0</v>
      </c>
      <c r="AB142" s="43">
        <v>1</v>
      </c>
      <c r="AC142" s="43">
        <v>0</v>
      </c>
      <c r="AD142" s="43">
        <v>0</v>
      </c>
      <c r="AE142" s="43">
        <v>2</v>
      </c>
    </row>
    <row r="143" spans="11:31">
      <c r="K143" s="10">
        <v>139</v>
      </c>
      <c r="L143" s="19" t="s">
        <v>93</v>
      </c>
      <c r="M143" s="19" t="s">
        <v>94</v>
      </c>
      <c r="N143" s="19" t="s">
        <v>24</v>
      </c>
      <c r="O143" s="19" t="s">
        <v>96</v>
      </c>
      <c r="P143" s="19" t="s">
        <v>94</v>
      </c>
      <c r="Q143" s="19" t="s">
        <v>96</v>
      </c>
      <c r="S143" s="10">
        <v>8</v>
      </c>
      <c r="T143" s="10">
        <v>10</v>
      </c>
      <c r="U143" s="10">
        <v>1</v>
      </c>
      <c r="V143" s="10">
        <v>11</v>
      </c>
      <c r="W143" s="10">
        <v>10</v>
      </c>
      <c r="X143" s="10">
        <v>11</v>
      </c>
      <c r="Z143" s="43">
        <v>0</v>
      </c>
      <c r="AA143" s="43">
        <v>0</v>
      </c>
      <c r="AB143" s="43">
        <v>1</v>
      </c>
      <c r="AC143" s="43">
        <v>0</v>
      </c>
      <c r="AD143" s="43">
        <v>0</v>
      </c>
      <c r="AE143" s="43">
        <v>2</v>
      </c>
    </row>
    <row r="144" spans="11:31">
      <c r="K144" s="10">
        <v>140</v>
      </c>
      <c r="L144" s="19" t="s">
        <v>94</v>
      </c>
      <c r="M144" s="19" t="s">
        <v>95</v>
      </c>
      <c r="N144" s="19" t="s">
        <v>92</v>
      </c>
      <c r="O144" s="19" t="s">
        <v>96</v>
      </c>
      <c r="P144" s="19" t="s">
        <v>45</v>
      </c>
      <c r="Q144" s="19" t="s">
        <v>27</v>
      </c>
      <c r="S144" s="10">
        <v>10</v>
      </c>
      <c r="T144" s="10">
        <v>7</v>
      </c>
      <c r="U144" s="10">
        <v>9</v>
      </c>
      <c r="V144" s="10">
        <v>11</v>
      </c>
      <c r="W144" s="10">
        <v>4</v>
      </c>
      <c r="X144" s="10">
        <v>4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</row>
    <row r="145" spans="11:31">
      <c r="K145" s="10">
        <v>141</v>
      </c>
      <c r="L145" s="19" t="s">
        <v>94</v>
      </c>
      <c r="M145" s="19" t="s">
        <v>95</v>
      </c>
      <c r="N145" s="19" t="s">
        <v>92</v>
      </c>
      <c r="O145" s="19" t="s">
        <v>92</v>
      </c>
      <c r="P145" s="19" t="s">
        <v>92</v>
      </c>
      <c r="Q145" s="19" t="s">
        <v>27</v>
      </c>
      <c r="S145" s="10">
        <v>10</v>
      </c>
      <c r="T145" s="10">
        <v>7</v>
      </c>
      <c r="U145" s="10">
        <v>9</v>
      </c>
      <c r="V145" s="10">
        <v>9</v>
      </c>
      <c r="W145" s="10">
        <v>9</v>
      </c>
      <c r="X145" s="10">
        <v>4</v>
      </c>
      <c r="Z145" s="43">
        <v>0</v>
      </c>
      <c r="AA145" s="43">
        <v>0</v>
      </c>
      <c r="AB145" s="43">
        <v>0</v>
      </c>
      <c r="AC145" s="43">
        <v>0</v>
      </c>
      <c r="AD145" s="43">
        <v>2</v>
      </c>
      <c r="AE145" s="43">
        <v>0</v>
      </c>
    </row>
    <row r="146" spans="11:31">
      <c r="K146" s="10">
        <v>142</v>
      </c>
      <c r="L146" s="19" t="s">
        <v>27</v>
      </c>
      <c r="M146" s="19" t="s">
        <v>96</v>
      </c>
      <c r="N146" s="19" t="s">
        <v>23</v>
      </c>
      <c r="O146" s="19" t="s">
        <v>92</v>
      </c>
      <c r="P146" s="19" t="s">
        <v>92</v>
      </c>
      <c r="Q146" s="19" t="s">
        <v>95</v>
      </c>
      <c r="S146" s="10">
        <v>4</v>
      </c>
      <c r="T146" s="10">
        <v>11</v>
      </c>
      <c r="U146" s="10">
        <v>6</v>
      </c>
      <c r="V146" s="10">
        <v>9</v>
      </c>
      <c r="W146" s="10">
        <v>9</v>
      </c>
      <c r="X146" s="10">
        <v>7</v>
      </c>
      <c r="Z146" s="43">
        <v>0</v>
      </c>
      <c r="AA146" s="43">
        <v>0</v>
      </c>
      <c r="AB146" s="43">
        <v>0</v>
      </c>
      <c r="AC146" s="43">
        <v>0</v>
      </c>
      <c r="AD146" s="43">
        <v>2</v>
      </c>
      <c r="AE146" s="43">
        <v>0</v>
      </c>
    </row>
    <row r="147" spans="11:31">
      <c r="K147" s="10">
        <v>143</v>
      </c>
      <c r="L147" s="19" t="s">
        <v>27</v>
      </c>
      <c r="M147" s="19" t="s">
        <v>96</v>
      </c>
      <c r="N147" s="19" t="s">
        <v>23</v>
      </c>
      <c r="O147" s="19" t="s">
        <v>93</v>
      </c>
      <c r="P147" s="19" t="s">
        <v>23</v>
      </c>
      <c r="Q147" s="19" t="s">
        <v>95</v>
      </c>
      <c r="S147" s="10">
        <v>4</v>
      </c>
      <c r="T147" s="10">
        <v>11</v>
      </c>
      <c r="U147" s="10">
        <v>6</v>
      </c>
      <c r="V147" s="10">
        <v>8</v>
      </c>
      <c r="W147" s="10">
        <v>6</v>
      </c>
      <c r="X147" s="10">
        <v>7</v>
      </c>
      <c r="Z147" s="43">
        <v>0</v>
      </c>
      <c r="AA147" s="43">
        <v>0</v>
      </c>
      <c r="AB147" s="43">
        <v>0</v>
      </c>
      <c r="AC147" s="43">
        <v>0</v>
      </c>
      <c r="AD147" s="43">
        <v>2</v>
      </c>
      <c r="AE147" s="43">
        <v>0</v>
      </c>
    </row>
    <row r="148" spans="11:31">
      <c r="K148" s="10">
        <v>144</v>
      </c>
      <c r="L148" s="19" t="s">
        <v>95</v>
      </c>
      <c r="M148" s="19" t="s">
        <v>93</v>
      </c>
      <c r="N148" s="19" t="s">
        <v>96</v>
      </c>
      <c r="O148" s="19" t="s">
        <v>93</v>
      </c>
      <c r="P148" s="19" t="s">
        <v>23</v>
      </c>
      <c r="Q148" s="19" t="s">
        <v>44</v>
      </c>
      <c r="S148" s="10">
        <v>7</v>
      </c>
      <c r="T148" s="10">
        <v>8</v>
      </c>
      <c r="U148" s="10">
        <v>11</v>
      </c>
      <c r="V148" s="10">
        <v>8</v>
      </c>
      <c r="W148" s="10">
        <v>6</v>
      </c>
      <c r="X148" s="10">
        <v>3</v>
      </c>
      <c r="Z148" s="43">
        <v>1</v>
      </c>
      <c r="AA148" s="43">
        <v>0</v>
      </c>
      <c r="AB148" s="43">
        <v>0</v>
      </c>
      <c r="AC148" s="43">
        <v>0</v>
      </c>
      <c r="AD148" s="43">
        <v>2</v>
      </c>
      <c r="AE148" s="43">
        <v>0</v>
      </c>
    </row>
    <row r="149" spans="11:31">
      <c r="K149" s="10">
        <v>145</v>
      </c>
      <c r="L149" s="19" t="s">
        <v>95</v>
      </c>
      <c r="M149" s="19" t="s">
        <v>93</v>
      </c>
      <c r="N149" s="19" t="s">
        <v>96</v>
      </c>
      <c r="O149" s="19" t="s">
        <v>92</v>
      </c>
      <c r="P149" s="19" t="s">
        <v>94</v>
      </c>
      <c r="Q149" s="19" t="s">
        <v>92</v>
      </c>
      <c r="S149" s="10">
        <v>7</v>
      </c>
      <c r="T149" s="10">
        <v>8</v>
      </c>
      <c r="U149" s="10">
        <v>11</v>
      </c>
      <c r="V149" s="10">
        <v>9</v>
      </c>
      <c r="W149" s="10">
        <v>10</v>
      </c>
      <c r="X149" s="10">
        <v>9</v>
      </c>
      <c r="Z149" s="43">
        <v>1</v>
      </c>
      <c r="AA149" s="43">
        <v>0</v>
      </c>
      <c r="AB149" s="43">
        <v>0</v>
      </c>
      <c r="AC149" s="43">
        <v>1</v>
      </c>
      <c r="AD149" s="43">
        <v>2</v>
      </c>
      <c r="AE149" s="43">
        <v>2</v>
      </c>
    </row>
    <row r="150" spans="11:31">
      <c r="K150" s="10">
        <v>146</v>
      </c>
      <c r="L150" s="19" t="s">
        <v>96</v>
      </c>
      <c r="M150" s="19" t="s">
        <v>96</v>
      </c>
      <c r="N150" s="19" t="s">
        <v>93</v>
      </c>
      <c r="O150" s="19" t="s">
        <v>92</v>
      </c>
      <c r="P150" s="19" t="s">
        <v>94</v>
      </c>
      <c r="Q150" s="19" t="s">
        <v>92</v>
      </c>
      <c r="S150" s="10">
        <v>11</v>
      </c>
      <c r="T150" s="10">
        <v>11</v>
      </c>
      <c r="U150" s="10">
        <v>8</v>
      </c>
      <c r="V150" s="10">
        <v>9</v>
      </c>
      <c r="W150" s="10">
        <v>10</v>
      </c>
      <c r="X150" s="10">
        <v>9</v>
      </c>
      <c r="Z150" s="43">
        <v>1</v>
      </c>
      <c r="AA150" s="43">
        <v>1</v>
      </c>
      <c r="AB150" s="43">
        <v>0</v>
      </c>
      <c r="AC150" s="43">
        <v>1</v>
      </c>
      <c r="AD150" s="43">
        <v>2</v>
      </c>
      <c r="AE150" s="43">
        <v>2</v>
      </c>
    </row>
    <row r="151" spans="11:31">
      <c r="K151" s="10">
        <v>147</v>
      </c>
      <c r="L151" s="19" t="s">
        <v>96</v>
      </c>
      <c r="M151" s="19" t="s">
        <v>96</v>
      </c>
      <c r="N151" s="19" t="s">
        <v>93</v>
      </c>
      <c r="O151" s="19" t="s">
        <v>96</v>
      </c>
      <c r="P151" s="19" t="s">
        <v>96</v>
      </c>
      <c r="Q151" s="19" t="s">
        <v>93</v>
      </c>
      <c r="S151" s="10">
        <v>11</v>
      </c>
      <c r="T151" s="10">
        <v>11</v>
      </c>
      <c r="U151" s="10">
        <v>8</v>
      </c>
      <c r="V151" s="10">
        <v>11</v>
      </c>
      <c r="W151" s="10">
        <v>11</v>
      </c>
      <c r="X151" s="10">
        <v>8</v>
      </c>
      <c r="Z151" s="43">
        <v>1</v>
      </c>
      <c r="AA151" s="43">
        <v>1</v>
      </c>
      <c r="AB151" s="43">
        <v>0</v>
      </c>
      <c r="AC151" s="43">
        <v>1</v>
      </c>
      <c r="AD151" s="43">
        <v>0</v>
      </c>
      <c r="AE151" s="43">
        <v>2</v>
      </c>
    </row>
    <row r="152" spans="11:31">
      <c r="K152" s="10">
        <v>148</v>
      </c>
      <c r="L152" s="19" t="s">
        <v>24</v>
      </c>
      <c r="M152" s="19" t="s">
        <v>94</v>
      </c>
      <c r="N152" s="19" t="s">
        <v>92</v>
      </c>
      <c r="O152" s="19" t="s">
        <v>96</v>
      </c>
      <c r="P152" s="19" t="s">
        <v>96</v>
      </c>
      <c r="Q152" s="19" t="s">
        <v>93</v>
      </c>
      <c r="S152" s="10">
        <v>1</v>
      </c>
      <c r="T152" s="10">
        <v>10</v>
      </c>
      <c r="U152" s="10">
        <v>9</v>
      </c>
      <c r="V152" s="10">
        <v>11</v>
      </c>
      <c r="W152" s="10">
        <v>11</v>
      </c>
      <c r="X152" s="10">
        <v>8</v>
      </c>
      <c r="Z152" s="43">
        <v>1</v>
      </c>
      <c r="AA152" s="43">
        <v>1</v>
      </c>
      <c r="AB152" s="43">
        <v>0</v>
      </c>
      <c r="AC152" s="43">
        <v>1</v>
      </c>
      <c r="AD152" s="43">
        <v>0</v>
      </c>
      <c r="AE152" s="43">
        <v>2</v>
      </c>
    </row>
    <row r="153" spans="11:31">
      <c r="K153" s="10">
        <v>149</v>
      </c>
      <c r="L153" s="19" t="s">
        <v>95</v>
      </c>
      <c r="M153" s="19" t="s">
        <v>94</v>
      </c>
      <c r="N153" s="19" t="s">
        <v>92</v>
      </c>
      <c r="O153" s="19" t="s">
        <v>24</v>
      </c>
      <c r="P153" s="19" t="s">
        <v>93</v>
      </c>
      <c r="Q153" s="19" t="s">
        <v>92</v>
      </c>
      <c r="S153" s="10">
        <v>7</v>
      </c>
      <c r="T153" s="10">
        <v>10</v>
      </c>
      <c r="U153" s="10">
        <v>9</v>
      </c>
      <c r="V153" s="10">
        <v>1</v>
      </c>
      <c r="W153" s="10">
        <v>8</v>
      </c>
      <c r="X153" s="10">
        <v>9</v>
      </c>
      <c r="Z153" s="43">
        <v>0</v>
      </c>
      <c r="AA153" s="43">
        <v>1</v>
      </c>
      <c r="AB153" s="43">
        <v>0</v>
      </c>
      <c r="AC153" s="43">
        <v>1</v>
      </c>
      <c r="AD153" s="43">
        <v>0</v>
      </c>
      <c r="AE153" s="43">
        <v>2</v>
      </c>
    </row>
    <row r="154" spans="11:31">
      <c r="K154" s="10">
        <v>150</v>
      </c>
      <c r="L154" s="19" t="s">
        <v>95</v>
      </c>
      <c r="M154" s="19" t="s">
        <v>24</v>
      </c>
      <c r="N154" s="19" t="s">
        <v>92</v>
      </c>
      <c r="O154" s="19" t="s">
        <v>92</v>
      </c>
      <c r="P154" s="19" t="s">
        <v>93</v>
      </c>
      <c r="Q154" s="19" t="s">
        <v>92</v>
      </c>
      <c r="S154" s="10">
        <v>7</v>
      </c>
      <c r="T154" s="10">
        <v>1</v>
      </c>
      <c r="U154" s="10">
        <v>9</v>
      </c>
      <c r="V154" s="10">
        <v>9</v>
      </c>
      <c r="W154" s="10">
        <v>8</v>
      </c>
      <c r="X154" s="10">
        <v>9</v>
      </c>
      <c r="Z154" s="43">
        <v>0</v>
      </c>
      <c r="AA154" s="43">
        <v>1</v>
      </c>
      <c r="AB154" s="43">
        <v>0</v>
      </c>
      <c r="AC154" s="43">
        <v>0</v>
      </c>
      <c r="AD154" s="43">
        <v>0</v>
      </c>
      <c r="AE154" s="43">
        <v>2</v>
      </c>
    </row>
    <row r="155" spans="11:31">
      <c r="K155" s="10">
        <v>151</v>
      </c>
      <c r="L155" s="19" t="s">
        <v>94</v>
      </c>
      <c r="M155" s="19" t="s">
        <v>96</v>
      </c>
      <c r="N155" s="19" t="s">
        <v>92</v>
      </c>
      <c r="O155" s="19" t="s">
        <v>92</v>
      </c>
      <c r="P155" s="19" t="s">
        <v>45</v>
      </c>
      <c r="Q155" s="19" t="s">
        <v>95</v>
      </c>
      <c r="S155" s="10">
        <v>10</v>
      </c>
      <c r="T155" s="10">
        <v>11</v>
      </c>
      <c r="U155" s="10">
        <v>9</v>
      </c>
      <c r="V155" s="10">
        <v>9</v>
      </c>
      <c r="W155" s="10">
        <v>4</v>
      </c>
      <c r="X155" s="10">
        <v>7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2</v>
      </c>
    </row>
    <row r="156" spans="11:31">
      <c r="K156" s="10">
        <v>152</v>
      </c>
      <c r="L156" s="19" t="s">
        <v>94</v>
      </c>
      <c r="M156" s="19" t="s">
        <v>96</v>
      </c>
      <c r="N156" s="19" t="s">
        <v>22</v>
      </c>
      <c r="O156" s="19" t="s">
        <v>22</v>
      </c>
      <c r="P156" s="19" t="s">
        <v>96</v>
      </c>
      <c r="Q156" s="19" t="s">
        <v>95</v>
      </c>
      <c r="S156" s="10">
        <v>10</v>
      </c>
      <c r="T156" s="10">
        <v>11</v>
      </c>
      <c r="U156" s="10">
        <v>5</v>
      </c>
      <c r="V156" s="10">
        <v>5</v>
      </c>
      <c r="W156" s="10">
        <v>11</v>
      </c>
      <c r="X156" s="10">
        <v>7</v>
      </c>
      <c r="Z156" s="43">
        <v>0</v>
      </c>
      <c r="AA156" s="43">
        <v>0</v>
      </c>
      <c r="AB156" s="43">
        <v>0</v>
      </c>
      <c r="AC156" s="43">
        <v>0</v>
      </c>
      <c r="AD156" s="43">
        <v>2</v>
      </c>
      <c r="AE156" s="43">
        <v>2</v>
      </c>
    </row>
    <row r="157" spans="11:31">
      <c r="K157" s="10">
        <v>153</v>
      </c>
      <c r="L157" s="19" t="s">
        <v>22</v>
      </c>
      <c r="M157" s="19" t="s">
        <v>92</v>
      </c>
      <c r="N157" s="19" t="s">
        <v>22</v>
      </c>
      <c r="O157" s="19" t="s">
        <v>22</v>
      </c>
      <c r="P157" s="19" t="s">
        <v>96</v>
      </c>
      <c r="Q157" s="19" t="s">
        <v>92</v>
      </c>
      <c r="S157" s="10">
        <v>5</v>
      </c>
      <c r="T157" s="10">
        <v>9</v>
      </c>
      <c r="U157" s="10">
        <v>5</v>
      </c>
      <c r="V157" s="10">
        <v>5</v>
      </c>
      <c r="W157" s="10">
        <v>11</v>
      </c>
      <c r="X157" s="10">
        <v>9</v>
      </c>
      <c r="Z157" s="43">
        <v>0</v>
      </c>
      <c r="AA157" s="43">
        <v>0</v>
      </c>
      <c r="AB157" s="43">
        <v>0</v>
      </c>
      <c r="AC157" s="43">
        <v>0</v>
      </c>
      <c r="AD157" s="43">
        <v>2</v>
      </c>
      <c r="AE157" s="43">
        <v>2</v>
      </c>
    </row>
    <row r="158" spans="11:31">
      <c r="K158" s="10">
        <v>154</v>
      </c>
      <c r="L158" s="19" t="s">
        <v>22</v>
      </c>
      <c r="M158" s="19" t="s">
        <v>92</v>
      </c>
      <c r="N158" s="19" t="s">
        <v>93</v>
      </c>
      <c r="O158" s="19" t="s">
        <v>96</v>
      </c>
      <c r="P158" s="19" t="s">
        <v>94</v>
      </c>
      <c r="Q158" s="19" t="s">
        <v>92</v>
      </c>
      <c r="S158" s="10">
        <v>5</v>
      </c>
      <c r="T158" s="10">
        <v>9</v>
      </c>
      <c r="U158" s="10">
        <v>8</v>
      </c>
      <c r="V158" s="10">
        <v>11</v>
      </c>
      <c r="W158" s="10">
        <v>10</v>
      </c>
      <c r="X158" s="10">
        <v>9</v>
      </c>
      <c r="Z158" s="43">
        <v>0</v>
      </c>
      <c r="AA158" s="43">
        <v>0</v>
      </c>
      <c r="AB158" s="43">
        <v>0</v>
      </c>
      <c r="AC158" s="43">
        <v>0</v>
      </c>
      <c r="AD158" s="43">
        <v>2</v>
      </c>
      <c r="AE158" s="43">
        <v>2</v>
      </c>
    </row>
    <row r="159" spans="11:31">
      <c r="K159" s="10">
        <v>155</v>
      </c>
      <c r="L159" s="19" t="s">
        <v>96</v>
      </c>
      <c r="M159" s="19" t="s">
        <v>95</v>
      </c>
      <c r="N159" s="19" t="s">
        <v>93</v>
      </c>
      <c r="O159" s="19" t="s">
        <v>96</v>
      </c>
      <c r="P159" s="19" t="s">
        <v>94</v>
      </c>
      <c r="Q159" s="19" t="s">
        <v>94</v>
      </c>
      <c r="S159" s="10">
        <v>11</v>
      </c>
      <c r="T159" s="10">
        <v>7</v>
      </c>
      <c r="U159" s="10">
        <v>8</v>
      </c>
      <c r="V159" s="10">
        <v>11</v>
      </c>
      <c r="W159" s="10">
        <v>10</v>
      </c>
      <c r="X159" s="10">
        <v>10</v>
      </c>
      <c r="Z159" s="43">
        <v>0</v>
      </c>
      <c r="AA159" s="43">
        <v>0</v>
      </c>
      <c r="AB159" s="43">
        <v>0</v>
      </c>
      <c r="AC159" s="43">
        <v>0</v>
      </c>
      <c r="AD159" s="43">
        <v>2</v>
      </c>
      <c r="AE159" s="43">
        <v>2</v>
      </c>
    </row>
    <row r="160" spans="11:31">
      <c r="K160" s="10">
        <v>156</v>
      </c>
      <c r="L160" s="19" t="s">
        <v>96</v>
      </c>
      <c r="M160" s="19" t="s">
        <v>95</v>
      </c>
      <c r="N160" s="19" t="s">
        <v>92</v>
      </c>
      <c r="O160" s="19" t="s">
        <v>94</v>
      </c>
      <c r="P160" s="19" t="s">
        <v>23</v>
      </c>
      <c r="Q160" s="19" t="s">
        <v>94</v>
      </c>
      <c r="S160" s="10">
        <v>11</v>
      </c>
      <c r="T160" s="10">
        <v>7</v>
      </c>
      <c r="U160" s="10">
        <v>9</v>
      </c>
      <c r="V160" s="10">
        <v>10</v>
      </c>
      <c r="W160" s="10">
        <v>6</v>
      </c>
      <c r="X160" s="10">
        <v>10</v>
      </c>
      <c r="Z160" s="43">
        <v>0</v>
      </c>
      <c r="AA160" s="43">
        <v>0</v>
      </c>
      <c r="AB160" s="43">
        <v>0</v>
      </c>
      <c r="AC160" s="43">
        <v>0</v>
      </c>
      <c r="AD160" s="43">
        <v>2</v>
      </c>
      <c r="AE160" s="43">
        <v>2</v>
      </c>
    </row>
    <row r="161" spans="11:31">
      <c r="K161" s="10">
        <v>157</v>
      </c>
      <c r="L161" s="19" t="s">
        <v>95</v>
      </c>
      <c r="M161" s="19" t="s">
        <v>92</v>
      </c>
      <c r="N161" s="19" t="s">
        <v>92</v>
      </c>
      <c r="O161" s="19" t="s">
        <v>94</v>
      </c>
      <c r="P161" s="19" t="s">
        <v>23</v>
      </c>
      <c r="Q161" s="19" t="s">
        <v>93</v>
      </c>
      <c r="S161" s="10">
        <v>7</v>
      </c>
      <c r="T161" s="10">
        <v>9</v>
      </c>
      <c r="U161" s="10">
        <v>9</v>
      </c>
      <c r="V161" s="10">
        <v>10</v>
      </c>
      <c r="W161" s="10">
        <v>6</v>
      </c>
      <c r="X161" s="10">
        <v>8</v>
      </c>
      <c r="Z161" s="43">
        <v>0</v>
      </c>
      <c r="AA161" s="43">
        <v>0</v>
      </c>
      <c r="AB161" s="43">
        <v>0</v>
      </c>
      <c r="AC161" s="43">
        <v>0</v>
      </c>
      <c r="AD161" s="43">
        <v>2</v>
      </c>
      <c r="AE161" s="43">
        <v>0</v>
      </c>
    </row>
    <row r="162" spans="11:31">
      <c r="K162" s="10">
        <v>158</v>
      </c>
      <c r="L162" s="19" t="s">
        <v>95</v>
      </c>
      <c r="M162" s="19" t="s">
        <v>92</v>
      </c>
      <c r="N162" s="19" t="s">
        <v>23</v>
      </c>
      <c r="O162" s="19" t="s">
        <v>22</v>
      </c>
      <c r="P162" s="19" t="s">
        <v>94</v>
      </c>
      <c r="Q162" s="19" t="s">
        <v>93</v>
      </c>
      <c r="S162" s="10">
        <v>7</v>
      </c>
      <c r="T162" s="10">
        <v>9</v>
      </c>
      <c r="U162" s="10">
        <v>6</v>
      </c>
      <c r="V162" s="10">
        <v>5</v>
      </c>
      <c r="W162" s="10">
        <v>10</v>
      </c>
      <c r="X162" s="10">
        <v>8</v>
      </c>
      <c r="Z162" s="43">
        <v>0</v>
      </c>
      <c r="AA162" s="43">
        <v>0</v>
      </c>
      <c r="AB162" s="43">
        <v>1</v>
      </c>
      <c r="AC162" s="43">
        <v>1</v>
      </c>
      <c r="AD162" s="43">
        <v>2</v>
      </c>
      <c r="AE162" s="43">
        <v>0</v>
      </c>
    </row>
    <row r="163" spans="11:31">
      <c r="K163" s="10">
        <v>159</v>
      </c>
      <c r="L163" s="19" t="s">
        <v>96</v>
      </c>
      <c r="M163" s="19" t="s">
        <v>23</v>
      </c>
      <c r="N163" s="19" t="s">
        <v>23</v>
      </c>
      <c r="O163" s="19" t="s">
        <v>22</v>
      </c>
      <c r="P163" s="19" t="s">
        <v>94</v>
      </c>
      <c r="Q163" s="19" t="s">
        <v>22</v>
      </c>
      <c r="S163" s="10">
        <v>11</v>
      </c>
      <c r="T163" s="10">
        <v>6</v>
      </c>
      <c r="U163" s="10">
        <v>6</v>
      </c>
      <c r="V163" s="10">
        <v>5</v>
      </c>
      <c r="W163" s="10">
        <v>10</v>
      </c>
      <c r="X163" s="10">
        <v>5</v>
      </c>
      <c r="Z163" s="43">
        <v>0</v>
      </c>
      <c r="AA163" s="43">
        <v>0</v>
      </c>
      <c r="AB163" s="43">
        <v>1</v>
      </c>
      <c r="AC163" s="43">
        <v>1</v>
      </c>
      <c r="AD163" s="43">
        <v>2</v>
      </c>
      <c r="AE163" s="43">
        <v>0</v>
      </c>
    </row>
    <row r="164" spans="11:31">
      <c r="K164" s="10">
        <v>160</v>
      </c>
      <c r="L164" s="19" t="s">
        <v>96</v>
      </c>
      <c r="M164" s="19" t="s">
        <v>23</v>
      </c>
      <c r="N164" s="19" t="s">
        <v>95</v>
      </c>
      <c r="O164" s="19" t="s">
        <v>92</v>
      </c>
      <c r="P164" s="19" t="s">
        <v>96</v>
      </c>
      <c r="Q164" s="19" t="s">
        <v>22</v>
      </c>
      <c r="S164" s="10">
        <v>11</v>
      </c>
      <c r="T164" s="10">
        <v>6</v>
      </c>
      <c r="U164" s="10">
        <v>7</v>
      </c>
      <c r="V164" s="10">
        <v>9</v>
      </c>
      <c r="W164" s="10">
        <v>11</v>
      </c>
      <c r="X164" s="10">
        <v>5</v>
      </c>
      <c r="Z164" s="43">
        <v>0</v>
      </c>
      <c r="AA164" s="43">
        <v>0</v>
      </c>
      <c r="AB164" s="43">
        <v>1</v>
      </c>
      <c r="AC164" s="43">
        <v>1</v>
      </c>
      <c r="AD164" s="43">
        <v>2</v>
      </c>
      <c r="AE164" s="43">
        <v>0</v>
      </c>
    </row>
    <row r="165" spans="11:31">
      <c r="K165" s="10">
        <v>161</v>
      </c>
      <c r="L165" s="19" t="s">
        <v>95</v>
      </c>
      <c r="M165" s="19" t="s">
        <v>95</v>
      </c>
      <c r="N165" s="19" t="s">
        <v>95</v>
      </c>
      <c r="O165" s="19" t="s">
        <v>92</v>
      </c>
      <c r="P165" s="19" t="s">
        <v>96</v>
      </c>
      <c r="Q165" s="19" t="s">
        <v>45</v>
      </c>
      <c r="S165" s="10">
        <v>7</v>
      </c>
      <c r="T165" s="10">
        <v>7</v>
      </c>
      <c r="U165" s="10">
        <v>7</v>
      </c>
      <c r="V165" s="10">
        <v>9</v>
      </c>
      <c r="W165" s="10">
        <v>11</v>
      </c>
      <c r="X165" s="10">
        <v>4</v>
      </c>
      <c r="Z165" s="43">
        <v>0</v>
      </c>
      <c r="AA165" s="43">
        <v>0</v>
      </c>
      <c r="AB165" s="43">
        <v>1</v>
      </c>
      <c r="AC165" s="43">
        <v>1</v>
      </c>
      <c r="AD165" s="43">
        <v>2</v>
      </c>
      <c r="AE165" s="43">
        <v>0</v>
      </c>
    </row>
    <row r="166" spans="11:31">
      <c r="K166" s="10">
        <v>162</v>
      </c>
      <c r="L166" s="19" t="s">
        <v>95</v>
      </c>
      <c r="M166" s="19" t="s">
        <v>95</v>
      </c>
      <c r="N166" s="19" t="s">
        <v>24</v>
      </c>
      <c r="O166" s="19" t="s">
        <v>24</v>
      </c>
      <c r="P166" s="19" t="s">
        <v>27</v>
      </c>
      <c r="Q166" s="19" t="s">
        <v>92</v>
      </c>
      <c r="S166" s="10">
        <v>7</v>
      </c>
      <c r="T166" s="10">
        <v>7</v>
      </c>
      <c r="U166" s="10">
        <v>1</v>
      </c>
      <c r="V166" s="10">
        <v>1</v>
      </c>
      <c r="W166" s="10">
        <v>4</v>
      </c>
      <c r="X166" s="10">
        <v>9</v>
      </c>
      <c r="Z166" s="43">
        <v>0</v>
      </c>
      <c r="AA166" s="43">
        <v>0</v>
      </c>
      <c r="AB166" s="43">
        <v>1</v>
      </c>
      <c r="AC166" s="43">
        <v>1</v>
      </c>
      <c r="AD166" s="43">
        <v>2</v>
      </c>
      <c r="AE166" s="43">
        <v>2</v>
      </c>
    </row>
    <row r="167" spans="11:31">
      <c r="K167" s="10">
        <v>163</v>
      </c>
      <c r="L167" s="19" t="s">
        <v>26</v>
      </c>
      <c r="M167" s="19" t="s">
        <v>93</v>
      </c>
      <c r="N167" s="19" t="s">
        <v>92</v>
      </c>
      <c r="O167" s="19" t="s">
        <v>26</v>
      </c>
      <c r="P167" s="19" t="s">
        <v>27</v>
      </c>
      <c r="Q167" s="19" t="s">
        <v>92</v>
      </c>
      <c r="S167" s="10">
        <v>3</v>
      </c>
      <c r="T167" s="10">
        <v>8</v>
      </c>
      <c r="U167" s="10">
        <v>9</v>
      </c>
      <c r="V167" s="10">
        <v>3</v>
      </c>
      <c r="W167" s="10">
        <v>4</v>
      </c>
      <c r="X167" s="10">
        <v>9</v>
      </c>
      <c r="Z167" s="43">
        <v>0</v>
      </c>
      <c r="AA167" s="43">
        <v>0</v>
      </c>
      <c r="AB167" s="43">
        <v>0</v>
      </c>
      <c r="AC167" s="43">
        <v>0</v>
      </c>
      <c r="AD167" s="43">
        <v>2</v>
      </c>
      <c r="AE167" s="43">
        <v>2</v>
      </c>
    </row>
    <row r="168" spans="11:31">
      <c r="K168" s="10">
        <v>164</v>
      </c>
      <c r="L168" s="19" t="s">
        <v>26</v>
      </c>
      <c r="M168" s="19" t="s">
        <v>93</v>
      </c>
      <c r="N168" s="19" t="s">
        <v>92</v>
      </c>
      <c r="O168" s="19" t="s">
        <v>26</v>
      </c>
      <c r="P168" s="19" t="s">
        <v>23</v>
      </c>
      <c r="Q168" s="19" t="s">
        <v>93</v>
      </c>
      <c r="S168" s="10">
        <v>3</v>
      </c>
      <c r="T168" s="10">
        <v>8</v>
      </c>
      <c r="U168" s="10">
        <v>9</v>
      </c>
      <c r="V168" s="10">
        <v>3</v>
      </c>
      <c r="W168" s="10">
        <v>6</v>
      </c>
      <c r="X168" s="10">
        <v>8</v>
      </c>
      <c r="Z168" s="43">
        <v>0</v>
      </c>
      <c r="AA168" s="43">
        <v>0</v>
      </c>
      <c r="AB168" s="43">
        <v>0</v>
      </c>
      <c r="AC168" s="43">
        <v>0</v>
      </c>
      <c r="AD168" s="43">
        <v>2</v>
      </c>
      <c r="AE168" s="43">
        <v>2</v>
      </c>
    </row>
    <row r="169" spans="11:31">
      <c r="K169" s="10">
        <v>165</v>
      </c>
      <c r="L169" s="19" t="s">
        <v>96</v>
      </c>
      <c r="M169" s="19" t="s">
        <v>96</v>
      </c>
      <c r="N169" s="19" t="s">
        <v>94</v>
      </c>
      <c r="O169" s="19" t="s">
        <v>93</v>
      </c>
      <c r="P169" s="19" t="s">
        <v>23</v>
      </c>
      <c r="Q169" s="19" t="s">
        <v>93</v>
      </c>
      <c r="S169" s="10">
        <v>11</v>
      </c>
      <c r="T169" s="10">
        <v>11</v>
      </c>
      <c r="U169" s="10">
        <v>10</v>
      </c>
      <c r="V169" s="10">
        <v>8</v>
      </c>
      <c r="W169" s="10">
        <v>6</v>
      </c>
      <c r="X169" s="10">
        <v>8</v>
      </c>
      <c r="Z169" s="43">
        <v>0</v>
      </c>
      <c r="AA169" s="43">
        <v>0</v>
      </c>
      <c r="AB169" s="43">
        <v>0</v>
      </c>
      <c r="AC169" s="43">
        <v>0</v>
      </c>
      <c r="AD169" s="43">
        <v>2</v>
      </c>
      <c r="AE169" s="43">
        <v>2</v>
      </c>
    </row>
    <row r="170" spans="11:31">
      <c r="K170" s="10">
        <v>166</v>
      </c>
      <c r="L170" s="19" t="s">
        <v>96</v>
      </c>
      <c r="M170" s="19" t="s">
        <v>96</v>
      </c>
      <c r="N170" s="19" t="s">
        <v>94</v>
      </c>
      <c r="O170" s="19" t="s">
        <v>93</v>
      </c>
      <c r="P170" s="19" t="s">
        <v>95</v>
      </c>
      <c r="Q170" s="19" t="s">
        <v>94</v>
      </c>
      <c r="S170" s="10">
        <v>11</v>
      </c>
      <c r="T170" s="10">
        <v>11</v>
      </c>
      <c r="U170" s="10">
        <v>10</v>
      </c>
      <c r="V170" s="10">
        <v>8</v>
      </c>
      <c r="W170" s="10">
        <v>7</v>
      </c>
      <c r="X170" s="10">
        <v>10</v>
      </c>
      <c r="Z170" s="43">
        <v>0</v>
      </c>
      <c r="AA170" s="43">
        <v>0</v>
      </c>
      <c r="AB170" s="43">
        <v>0</v>
      </c>
      <c r="AC170" s="43">
        <v>0</v>
      </c>
      <c r="AD170" s="43">
        <v>2</v>
      </c>
      <c r="AE170" s="43">
        <v>2</v>
      </c>
    </row>
    <row r="171" spans="11:31">
      <c r="K171" s="10">
        <v>167</v>
      </c>
      <c r="L171" s="19" t="s">
        <v>27</v>
      </c>
      <c r="M171" s="19" t="s">
        <v>93</v>
      </c>
      <c r="N171" s="19" t="s">
        <v>96</v>
      </c>
      <c r="O171" s="19" t="s">
        <v>92</v>
      </c>
      <c r="P171" s="19" t="s">
        <v>95</v>
      </c>
      <c r="Q171" s="19" t="s">
        <v>94</v>
      </c>
      <c r="S171" s="10">
        <v>4</v>
      </c>
      <c r="T171" s="10">
        <v>8</v>
      </c>
      <c r="U171" s="10">
        <v>11</v>
      </c>
      <c r="V171" s="10">
        <v>9</v>
      </c>
      <c r="W171" s="10">
        <v>7</v>
      </c>
      <c r="X171" s="10">
        <v>10</v>
      </c>
      <c r="Z171" s="43">
        <v>0</v>
      </c>
      <c r="AA171" s="43">
        <v>0</v>
      </c>
      <c r="AB171" s="43">
        <v>0</v>
      </c>
      <c r="AC171" s="43">
        <v>0</v>
      </c>
      <c r="AD171" s="43">
        <v>2</v>
      </c>
      <c r="AE171" s="43">
        <v>2</v>
      </c>
    </row>
    <row r="172" spans="11:31">
      <c r="K172" s="10">
        <v>168</v>
      </c>
      <c r="L172" s="19" t="s">
        <v>27</v>
      </c>
      <c r="M172" s="19" t="s">
        <v>93</v>
      </c>
      <c r="N172" s="19" t="s">
        <v>96</v>
      </c>
      <c r="O172" s="19" t="s">
        <v>92</v>
      </c>
      <c r="P172" s="19" t="s">
        <v>22</v>
      </c>
      <c r="Q172" s="19" t="s">
        <v>95</v>
      </c>
      <c r="S172" s="10">
        <v>4</v>
      </c>
      <c r="T172" s="10">
        <v>8</v>
      </c>
      <c r="U172" s="10">
        <v>11</v>
      </c>
      <c r="V172" s="10">
        <v>9</v>
      </c>
      <c r="W172" s="10">
        <v>5</v>
      </c>
      <c r="X172" s="10">
        <v>7</v>
      </c>
      <c r="Z172" s="43">
        <v>0</v>
      </c>
      <c r="AA172" s="43">
        <v>0</v>
      </c>
      <c r="AB172" s="43">
        <v>0</v>
      </c>
      <c r="AC172" s="43">
        <v>0</v>
      </c>
      <c r="AD172" s="43">
        <v>2</v>
      </c>
      <c r="AE172" s="43">
        <v>0</v>
      </c>
    </row>
    <row r="173" spans="11:31">
      <c r="K173" s="10">
        <v>169</v>
      </c>
      <c r="L173" s="19" t="s">
        <v>95</v>
      </c>
      <c r="M173" s="19" t="s">
        <v>96</v>
      </c>
      <c r="N173" s="19" t="s">
        <v>27</v>
      </c>
      <c r="O173" s="19" t="s">
        <v>93</v>
      </c>
      <c r="P173" s="19" t="s">
        <v>22</v>
      </c>
      <c r="Q173" s="19" t="s">
        <v>95</v>
      </c>
      <c r="S173" s="10">
        <v>7</v>
      </c>
      <c r="T173" s="10">
        <v>11</v>
      </c>
      <c r="U173" s="10">
        <v>4</v>
      </c>
      <c r="V173" s="10">
        <v>8</v>
      </c>
      <c r="W173" s="10">
        <v>5</v>
      </c>
      <c r="X173" s="10">
        <v>7</v>
      </c>
      <c r="Z173" s="43">
        <v>0</v>
      </c>
      <c r="AA173" s="43">
        <v>0</v>
      </c>
      <c r="AB173" s="43">
        <v>0</v>
      </c>
      <c r="AC173" s="43">
        <v>0</v>
      </c>
      <c r="AD173" s="43">
        <v>2</v>
      </c>
      <c r="AE173" s="43">
        <v>0</v>
      </c>
    </row>
    <row r="174" spans="11:31">
      <c r="K174" s="10">
        <v>170</v>
      </c>
      <c r="L174" s="19" t="s">
        <v>95</v>
      </c>
      <c r="M174" s="19" t="s">
        <v>96</v>
      </c>
      <c r="N174" s="19" t="s">
        <v>27</v>
      </c>
      <c r="O174" s="19" t="s">
        <v>93</v>
      </c>
      <c r="P174" s="19" t="s">
        <v>93</v>
      </c>
      <c r="Q174" s="19" t="s">
        <v>96</v>
      </c>
      <c r="S174" s="10">
        <v>7</v>
      </c>
      <c r="T174" s="10">
        <v>11</v>
      </c>
      <c r="U174" s="10">
        <v>4</v>
      </c>
      <c r="V174" s="10">
        <v>8</v>
      </c>
      <c r="W174" s="10">
        <v>8</v>
      </c>
      <c r="X174" s="10">
        <v>11</v>
      </c>
      <c r="Z174" s="43">
        <v>0</v>
      </c>
      <c r="AA174" s="43">
        <v>0</v>
      </c>
      <c r="AB174" s="43">
        <v>0</v>
      </c>
      <c r="AC174" s="43">
        <v>0</v>
      </c>
      <c r="AD174" s="43">
        <v>2</v>
      </c>
      <c r="AE174" s="43">
        <v>0</v>
      </c>
    </row>
    <row r="175" spans="11:31">
      <c r="K175" s="10">
        <v>171</v>
      </c>
      <c r="L175" s="19" t="s">
        <v>94</v>
      </c>
      <c r="M175" s="19" t="s">
        <v>94</v>
      </c>
      <c r="N175" s="19" t="s">
        <v>23</v>
      </c>
      <c r="O175" s="19" t="s">
        <v>94</v>
      </c>
      <c r="P175" s="19" t="s">
        <v>93</v>
      </c>
      <c r="Q175" s="19" t="s">
        <v>96</v>
      </c>
      <c r="S175" s="10">
        <v>10</v>
      </c>
      <c r="T175" s="10">
        <v>10</v>
      </c>
      <c r="U175" s="10">
        <v>6</v>
      </c>
      <c r="V175" s="10">
        <v>10</v>
      </c>
      <c r="W175" s="10">
        <v>8</v>
      </c>
      <c r="X175" s="10">
        <v>11</v>
      </c>
      <c r="Z175" s="43">
        <v>1</v>
      </c>
      <c r="AA175" s="43">
        <v>0</v>
      </c>
      <c r="AB175" s="43">
        <v>1</v>
      </c>
      <c r="AC175" s="43">
        <v>0</v>
      </c>
      <c r="AD175" s="43">
        <v>2</v>
      </c>
      <c r="AE175" s="43">
        <v>0</v>
      </c>
    </row>
    <row r="176" spans="11:31">
      <c r="K176" s="10">
        <v>172</v>
      </c>
      <c r="L176" s="19" t="s">
        <v>94</v>
      </c>
      <c r="M176" s="19" t="s">
        <v>94</v>
      </c>
      <c r="N176" s="19" t="s">
        <v>23</v>
      </c>
      <c r="O176" s="19" t="s">
        <v>94</v>
      </c>
      <c r="P176" s="19" t="s">
        <v>92</v>
      </c>
      <c r="Q176" s="19" t="s">
        <v>45</v>
      </c>
      <c r="S176" s="10">
        <v>10</v>
      </c>
      <c r="T176" s="10">
        <v>10</v>
      </c>
      <c r="U176" s="10">
        <v>6</v>
      </c>
      <c r="V176" s="10">
        <v>10</v>
      </c>
      <c r="W176" s="10">
        <v>9</v>
      </c>
      <c r="X176" s="10">
        <v>4</v>
      </c>
      <c r="Z176" s="43">
        <v>1</v>
      </c>
      <c r="AA176" s="43">
        <v>0</v>
      </c>
      <c r="AB176" s="43">
        <v>1</v>
      </c>
      <c r="AC176" s="43">
        <v>0</v>
      </c>
      <c r="AD176" s="43">
        <v>2</v>
      </c>
      <c r="AE176" s="43">
        <v>0</v>
      </c>
    </row>
    <row r="177" spans="11:31">
      <c r="K177" s="10">
        <v>173</v>
      </c>
      <c r="L177" s="19" t="s">
        <v>92</v>
      </c>
      <c r="M177" s="19" t="s">
        <v>92</v>
      </c>
      <c r="N177" s="19" t="s">
        <v>94</v>
      </c>
      <c r="O177" s="19" t="s">
        <v>92</v>
      </c>
      <c r="P177" s="19" t="s">
        <v>92</v>
      </c>
      <c r="Q177" s="19" t="s">
        <v>92</v>
      </c>
      <c r="S177" s="10">
        <v>9</v>
      </c>
      <c r="T177" s="10">
        <v>9</v>
      </c>
      <c r="U177" s="10">
        <v>10</v>
      </c>
      <c r="V177" s="10">
        <v>9</v>
      </c>
      <c r="W177" s="10">
        <v>9</v>
      </c>
      <c r="X177" s="10">
        <v>9</v>
      </c>
      <c r="Z177" s="43">
        <v>1</v>
      </c>
      <c r="AA177" s="43">
        <v>0</v>
      </c>
      <c r="AB177" s="43">
        <v>1</v>
      </c>
      <c r="AC177" s="43">
        <v>1</v>
      </c>
      <c r="AD177" s="43">
        <v>2</v>
      </c>
      <c r="AE177" s="43">
        <v>2</v>
      </c>
    </row>
    <row r="178" spans="11:31">
      <c r="K178" s="10">
        <v>174</v>
      </c>
      <c r="L178" s="19" t="s">
        <v>92</v>
      </c>
      <c r="M178" s="19" t="s">
        <v>92</v>
      </c>
      <c r="N178" s="19" t="s">
        <v>94</v>
      </c>
      <c r="O178" s="19" t="s">
        <v>92</v>
      </c>
      <c r="P178" s="19" t="s">
        <v>95</v>
      </c>
      <c r="Q178" s="19" t="s">
        <v>92</v>
      </c>
      <c r="S178" s="10">
        <v>9</v>
      </c>
      <c r="T178" s="10">
        <v>9</v>
      </c>
      <c r="U178" s="10">
        <v>10</v>
      </c>
      <c r="V178" s="10">
        <v>9</v>
      </c>
      <c r="W178" s="10">
        <v>7</v>
      </c>
      <c r="X178" s="10">
        <v>9</v>
      </c>
      <c r="Z178" s="43">
        <v>1</v>
      </c>
      <c r="AA178" s="43">
        <v>0</v>
      </c>
      <c r="AB178" s="43">
        <v>1</v>
      </c>
      <c r="AC178" s="43">
        <v>1</v>
      </c>
      <c r="AD178" s="43">
        <v>2</v>
      </c>
      <c r="AE178" s="43">
        <v>2</v>
      </c>
    </row>
    <row r="179" spans="11:31">
      <c r="K179" s="10">
        <v>175</v>
      </c>
      <c r="L179" s="19" t="s">
        <v>24</v>
      </c>
      <c r="M179" s="19" t="s">
        <v>95</v>
      </c>
      <c r="N179" s="19" t="s">
        <v>24</v>
      </c>
      <c r="O179" s="19" t="s">
        <v>93</v>
      </c>
      <c r="P179" s="19" t="s">
        <v>95</v>
      </c>
      <c r="Q179" s="19" t="s">
        <v>93</v>
      </c>
      <c r="S179" s="10">
        <v>1</v>
      </c>
      <c r="T179" s="10">
        <v>7</v>
      </c>
      <c r="U179" s="10">
        <v>1</v>
      </c>
      <c r="V179" s="10">
        <v>8</v>
      </c>
      <c r="W179" s="10">
        <v>7</v>
      </c>
      <c r="X179" s="10">
        <v>8</v>
      </c>
      <c r="Z179" s="43">
        <v>1</v>
      </c>
      <c r="AA179" s="43">
        <v>0</v>
      </c>
      <c r="AB179" s="43">
        <v>1</v>
      </c>
      <c r="AC179" s="43">
        <v>1</v>
      </c>
      <c r="AD179" s="43">
        <v>2</v>
      </c>
      <c r="AE179" s="43">
        <v>0</v>
      </c>
    </row>
    <row r="180" spans="11:31">
      <c r="K180" s="10">
        <v>176</v>
      </c>
      <c r="L180" s="19" t="s">
        <v>27</v>
      </c>
      <c r="M180" s="19" t="s">
        <v>95</v>
      </c>
      <c r="N180" s="19" t="s">
        <v>22</v>
      </c>
      <c r="O180" s="19" t="s">
        <v>93</v>
      </c>
      <c r="P180" s="19" t="s">
        <v>94</v>
      </c>
      <c r="Q180" s="19" t="s">
        <v>93</v>
      </c>
      <c r="S180" s="10">
        <v>4</v>
      </c>
      <c r="T180" s="10">
        <v>7</v>
      </c>
      <c r="U180" s="10">
        <v>5</v>
      </c>
      <c r="V180" s="10">
        <v>8</v>
      </c>
      <c r="W180" s="10">
        <v>10</v>
      </c>
      <c r="X180" s="10">
        <v>8</v>
      </c>
      <c r="Z180" s="43">
        <v>0</v>
      </c>
      <c r="AA180" s="43">
        <v>0</v>
      </c>
      <c r="AB180" s="43">
        <v>0</v>
      </c>
      <c r="AC180" s="43">
        <v>1</v>
      </c>
      <c r="AD180" s="43">
        <v>2</v>
      </c>
      <c r="AE180" s="43">
        <v>0</v>
      </c>
    </row>
    <row r="181" spans="11:31">
      <c r="K181" s="10">
        <v>177</v>
      </c>
      <c r="L181" s="19" t="s">
        <v>27</v>
      </c>
      <c r="M181" s="19" t="s">
        <v>92</v>
      </c>
      <c r="N181" s="19" t="s">
        <v>22</v>
      </c>
      <c r="O181" s="19" t="s">
        <v>24</v>
      </c>
      <c r="P181" s="19" t="s">
        <v>94</v>
      </c>
      <c r="Q181" s="19" t="s">
        <v>92</v>
      </c>
      <c r="S181" s="10">
        <v>4</v>
      </c>
      <c r="T181" s="10">
        <v>9</v>
      </c>
      <c r="U181" s="10">
        <v>5</v>
      </c>
      <c r="V181" s="10">
        <v>1</v>
      </c>
      <c r="W181" s="10">
        <v>10</v>
      </c>
      <c r="X181" s="10">
        <v>9</v>
      </c>
      <c r="Z181" s="43">
        <v>0</v>
      </c>
      <c r="AA181" s="43">
        <v>0</v>
      </c>
      <c r="AB181" s="43">
        <v>0</v>
      </c>
      <c r="AC181" s="43">
        <v>1</v>
      </c>
      <c r="AD181" s="43">
        <v>2</v>
      </c>
      <c r="AE181" s="43">
        <v>0</v>
      </c>
    </row>
    <row r="182" spans="11:31">
      <c r="K182" s="10">
        <v>178</v>
      </c>
      <c r="L182" s="19" t="s">
        <v>94</v>
      </c>
      <c r="M182" s="19" t="s">
        <v>92</v>
      </c>
      <c r="N182" s="19" t="s">
        <v>96</v>
      </c>
      <c r="O182" s="19" t="s">
        <v>94</v>
      </c>
      <c r="P182" s="19" t="s">
        <v>27</v>
      </c>
      <c r="Q182" s="19" t="s">
        <v>92</v>
      </c>
      <c r="S182" s="10">
        <v>10</v>
      </c>
      <c r="T182" s="10">
        <v>9</v>
      </c>
      <c r="U182" s="10">
        <v>11</v>
      </c>
      <c r="V182" s="10">
        <v>10</v>
      </c>
      <c r="W182" s="10">
        <v>4</v>
      </c>
      <c r="X182" s="10">
        <v>9</v>
      </c>
      <c r="Z182" s="43">
        <v>0</v>
      </c>
      <c r="AA182" s="43">
        <v>0</v>
      </c>
      <c r="AB182" s="43">
        <v>0</v>
      </c>
      <c r="AC182" s="43">
        <v>0</v>
      </c>
      <c r="AD182" s="43">
        <v>2</v>
      </c>
      <c r="AE182" s="43">
        <v>0</v>
      </c>
    </row>
    <row r="183" spans="11:31">
      <c r="K183" s="10">
        <v>179</v>
      </c>
      <c r="L183" s="19" t="s">
        <v>94</v>
      </c>
      <c r="M183" s="19" t="s">
        <v>94</v>
      </c>
      <c r="N183" s="19" t="s">
        <v>96</v>
      </c>
      <c r="O183" s="19" t="s">
        <v>94</v>
      </c>
      <c r="P183" s="19" t="s">
        <v>27</v>
      </c>
      <c r="Q183" s="19" t="s">
        <v>45</v>
      </c>
      <c r="S183" s="10">
        <v>10</v>
      </c>
      <c r="T183" s="10">
        <v>10</v>
      </c>
      <c r="U183" s="10">
        <v>11</v>
      </c>
      <c r="V183" s="10">
        <v>10</v>
      </c>
      <c r="W183" s="10">
        <v>4</v>
      </c>
      <c r="X183" s="10">
        <v>4</v>
      </c>
      <c r="Z183" s="43">
        <v>0</v>
      </c>
      <c r="AA183" s="43">
        <v>1</v>
      </c>
      <c r="AB183" s="43">
        <v>0</v>
      </c>
      <c r="AC183" s="43">
        <v>0</v>
      </c>
      <c r="AD183" s="43">
        <v>2</v>
      </c>
      <c r="AE183" s="43">
        <v>0</v>
      </c>
    </row>
    <row r="184" spans="11:31">
      <c r="K184" s="10">
        <v>180</v>
      </c>
      <c r="L184" s="19" t="s">
        <v>22</v>
      </c>
      <c r="M184" s="19" t="s">
        <v>94</v>
      </c>
      <c r="N184" s="19" t="s">
        <v>94</v>
      </c>
      <c r="O184" s="19" t="s">
        <v>92</v>
      </c>
      <c r="P184" s="19" t="s">
        <v>94</v>
      </c>
      <c r="Q184" s="19" t="s">
        <v>94</v>
      </c>
      <c r="S184" s="10">
        <v>5</v>
      </c>
      <c r="T184" s="10">
        <v>10</v>
      </c>
      <c r="U184" s="10">
        <v>10</v>
      </c>
      <c r="V184" s="10">
        <v>9</v>
      </c>
      <c r="W184" s="10">
        <v>10</v>
      </c>
      <c r="X184" s="10">
        <v>10</v>
      </c>
      <c r="Z184" s="43">
        <v>0</v>
      </c>
      <c r="AA184" s="43">
        <v>1</v>
      </c>
      <c r="AB184" s="43">
        <v>0</v>
      </c>
      <c r="AC184" s="43">
        <v>0</v>
      </c>
      <c r="AD184" s="43">
        <v>2</v>
      </c>
      <c r="AE184" s="43">
        <v>2</v>
      </c>
    </row>
    <row r="185" spans="11:31">
      <c r="K185" s="10">
        <v>181</v>
      </c>
      <c r="L185" s="19" t="s">
        <v>22</v>
      </c>
      <c r="M185" s="19" t="s">
        <v>27</v>
      </c>
      <c r="N185" s="19" t="s">
        <v>94</v>
      </c>
      <c r="O185" s="19" t="s">
        <v>92</v>
      </c>
      <c r="P185" s="19" t="s">
        <v>94</v>
      </c>
      <c r="Q185" s="19" t="s">
        <v>94</v>
      </c>
      <c r="S185" s="10">
        <v>5</v>
      </c>
      <c r="T185" s="10">
        <v>4</v>
      </c>
      <c r="U185" s="10">
        <v>10</v>
      </c>
      <c r="V185" s="10">
        <v>9</v>
      </c>
      <c r="W185" s="10">
        <v>10</v>
      </c>
      <c r="X185" s="10">
        <v>10</v>
      </c>
      <c r="Z185" s="43">
        <v>0</v>
      </c>
      <c r="AA185" s="43">
        <v>1</v>
      </c>
      <c r="AB185" s="43">
        <v>0</v>
      </c>
      <c r="AC185" s="43">
        <v>0</v>
      </c>
      <c r="AD185" s="43">
        <v>2</v>
      </c>
      <c r="AE185" s="43">
        <v>2</v>
      </c>
    </row>
    <row r="186" spans="11:31">
      <c r="K186" s="10">
        <v>182</v>
      </c>
      <c r="L186" s="19" t="s">
        <v>96</v>
      </c>
      <c r="M186" s="19" t="s">
        <v>27</v>
      </c>
      <c r="N186" s="19" t="s">
        <v>23</v>
      </c>
      <c r="O186" s="19" t="s">
        <v>96</v>
      </c>
      <c r="P186" s="19" t="s">
        <v>96</v>
      </c>
      <c r="Q186" s="19" t="s">
        <v>96</v>
      </c>
      <c r="S186" s="10">
        <v>11</v>
      </c>
      <c r="T186" s="10">
        <v>4</v>
      </c>
      <c r="U186" s="10">
        <v>6</v>
      </c>
      <c r="V186" s="10">
        <v>11</v>
      </c>
      <c r="W186" s="10">
        <v>11</v>
      </c>
      <c r="X186" s="10">
        <v>11</v>
      </c>
      <c r="Z186" s="43">
        <v>0</v>
      </c>
      <c r="AA186" s="43">
        <v>1</v>
      </c>
      <c r="AB186" s="43">
        <v>0</v>
      </c>
      <c r="AC186" s="43">
        <v>0</v>
      </c>
      <c r="AD186" s="43">
        <v>2</v>
      </c>
      <c r="AE186" s="43">
        <v>2</v>
      </c>
    </row>
    <row r="187" spans="11:31">
      <c r="K187" s="10">
        <v>183</v>
      </c>
      <c r="L187" s="19" t="s">
        <v>96</v>
      </c>
      <c r="M187" s="19" t="s">
        <v>24</v>
      </c>
      <c r="N187" s="19" t="s">
        <v>23</v>
      </c>
      <c r="O187" s="19" t="s">
        <v>96</v>
      </c>
      <c r="P187" s="19" t="s">
        <v>96</v>
      </c>
      <c r="Q187" s="19" t="s">
        <v>96</v>
      </c>
      <c r="S187" s="10">
        <v>11</v>
      </c>
      <c r="T187" s="10">
        <v>1</v>
      </c>
      <c r="U187" s="10">
        <v>6</v>
      </c>
      <c r="V187" s="10">
        <v>11</v>
      </c>
      <c r="W187" s="10">
        <v>11</v>
      </c>
      <c r="X187" s="10">
        <v>11</v>
      </c>
      <c r="Z187" s="43">
        <v>0</v>
      </c>
      <c r="AA187" s="43">
        <v>1</v>
      </c>
      <c r="AB187" s="43">
        <v>0</v>
      </c>
      <c r="AC187" s="43">
        <v>0</v>
      </c>
      <c r="AD187" s="43">
        <v>2</v>
      </c>
      <c r="AE187" s="43">
        <v>2</v>
      </c>
    </row>
    <row r="188" spans="11:31">
      <c r="K188" s="10">
        <v>184</v>
      </c>
      <c r="L188" s="19" t="s">
        <v>92</v>
      </c>
      <c r="M188" s="19" t="s">
        <v>92</v>
      </c>
      <c r="N188" s="19" t="s">
        <v>95</v>
      </c>
      <c r="O188" s="19" t="s">
        <v>95</v>
      </c>
      <c r="P188" s="19" t="s">
        <v>26</v>
      </c>
      <c r="Q188" s="19" t="s">
        <v>92</v>
      </c>
      <c r="S188" s="10">
        <v>9</v>
      </c>
      <c r="T188" s="10">
        <v>9</v>
      </c>
      <c r="U188" s="10">
        <v>7</v>
      </c>
      <c r="V188" s="10">
        <v>7</v>
      </c>
      <c r="W188" s="10">
        <v>3</v>
      </c>
      <c r="X188" s="10">
        <v>9</v>
      </c>
      <c r="Z188" s="43">
        <v>0</v>
      </c>
      <c r="AA188" s="43">
        <v>0</v>
      </c>
      <c r="AB188" s="43">
        <v>0</v>
      </c>
      <c r="AC188" s="43">
        <v>0</v>
      </c>
      <c r="AD188" s="43">
        <v>2</v>
      </c>
      <c r="AE188" s="43">
        <v>2</v>
      </c>
    </row>
    <row r="189" spans="11:31">
      <c r="K189" s="10">
        <v>185</v>
      </c>
      <c r="L189" s="19" t="s">
        <v>92</v>
      </c>
      <c r="M189" s="19" t="s">
        <v>92</v>
      </c>
      <c r="N189" s="19" t="s">
        <v>95</v>
      </c>
      <c r="O189" s="19" t="s">
        <v>95</v>
      </c>
      <c r="P189" s="19" t="s">
        <v>26</v>
      </c>
      <c r="Q189" s="19" t="s">
        <v>92</v>
      </c>
      <c r="S189" s="10">
        <v>9</v>
      </c>
      <c r="T189" s="10">
        <v>9</v>
      </c>
      <c r="U189" s="10">
        <v>7</v>
      </c>
      <c r="V189" s="10">
        <v>7</v>
      </c>
      <c r="W189" s="10">
        <v>3</v>
      </c>
      <c r="X189" s="10">
        <v>9</v>
      </c>
      <c r="Z189" s="43">
        <v>0</v>
      </c>
      <c r="AA189" s="43">
        <v>0</v>
      </c>
      <c r="AB189" s="43">
        <v>0</v>
      </c>
      <c r="AC189" s="43">
        <v>0</v>
      </c>
      <c r="AD189" s="43">
        <v>2</v>
      </c>
      <c r="AE189" s="43">
        <v>2</v>
      </c>
    </row>
    <row r="190" spans="11:3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{B219DCC2-9463-4372-8E71-986C83C85ABF}</x14:id>
        </ext>
      </extLst>
    </cfRule>
  </conditionalFormatting>
  <conditionalFormatting sqref="L1:Q3 L198:Q1048576">
    <cfRule type="cellIs" dxfId="117" priority="16" operator="equal">
      <formula>$A$10</formula>
    </cfRule>
    <cfRule type="cellIs" dxfId="116" priority="17" operator="equal">
      <formula>$A$9</formula>
    </cfRule>
    <cfRule type="cellIs" dxfId="115" priority="18" operator="equal">
      <formula>$A$8</formula>
    </cfRule>
    <cfRule type="cellIs" dxfId="114" priority="19" operator="equal">
      <formula>$A$7</formula>
    </cfRule>
    <cfRule type="cellIs" dxfId="113" priority="20" operator="equal">
      <formula>$A$6</formula>
    </cfRule>
    <cfRule type="cellIs" dxfId="112" priority="21" operator="equal">
      <formula>$A$5</formula>
    </cfRule>
    <cfRule type="cellIs" dxfId="111" priority="22" operator="equal">
      <formula>$A$4</formula>
    </cfRule>
  </conditionalFormatting>
  <conditionalFormatting sqref="L4:Q197">
    <cfRule type="cellIs" dxfId="110" priority="9" operator="equal">
      <formula>$A$10</formula>
    </cfRule>
    <cfRule type="cellIs" dxfId="109" priority="10" operator="equal">
      <formula>$A$9</formula>
    </cfRule>
    <cfRule type="cellIs" dxfId="108" priority="11" operator="equal">
      <formula>$A$8</formula>
    </cfRule>
    <cfRule type="cellIs" dxfId="107" priority="12" operator="equal">
      <formula>$A$7</formula>
    </cfRule>
    <cfRule type="cellIs" dxfId="106" priority="13" operator="equal">
      <formula>$A$6</formula>
    </cfRule>
    <cfRule type="cellIs" dxfId="105" priority="14" operator="equal">
      <formula>$A$5</formula>
    </cfRule>
    <cfRule type="cellIs" dxfId="104" priority="15" operator="equal">
      <formula>$A$4</formula>
    </cfRule>
  </conditionalFormatting>
  <conditionalFormatting sqref="AD1">
    <cfRule type="cellIs" dxfId="103" priority="2" operator="equal">
      <formula>$A$10</formula>
    </cfRule>
    <cfRule type="cellIs" dxfId="102" priority="3" operator="equal">
      <formula>$A$9</formula>
    </cfRule>
    <cfRule type="cellIs" dxfId="101" priority="4" operator="equal">
      <formula>$A$8</formula>
    </cfRule>
    <cfRule type="cellIs" dxfId="100" priority="5" operator="equal">
      <formula>$A$7</formula>
    </cfRule>
    <cfRule type="cellIs" dxfId="99" priority="6" operator="equal">
      <formula>$A$6</formula>
    </cfRule>
    <cfRule type="cellIs" dxfId="98" priority="7" operator="equal">
      <formula>$A$5</formula>
    </cfRule>
    <cfRule type="cellIs" dxfId="97" priority="8" operator="equal">
      <formula>$A$4</formula>
    </cfRule>
  </conditionalFormatting>
  <conditionalFormatting sqref="Z4:AE189">
    <cfRule type="expression" dxfId="9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19DCC2-9463-4372-8E71-986C83C85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55E5-522E-4079-8283-892BC52C583A}">
  <sheetPr codeName="工作表4">
    <tabColor theme="3" tint="0.59999389629810485"/>
  </sheetPr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3</v>
      </c>
      <c r="D4" s="59">
        <f t="shared" si="0"/>
        <v>3</v>
      </c>
      <c r="E4" s="59">
        <f t="shared" si="0"/>
        <v>3</v>
      </c>
      <c r="F4" s="59">
        <f t="shared" si="0"/>
        <v>3</v>
      </c>
      <c r="G4" s="59">
        <f t="shared" si="0"/>
        <v>3</v>
      </c>
      <c r="H4" s="59">
        <f t="shared" si="0"/>
        <v>3</v>
      </c>
      <c r="I4" s="9">
        <v>0</v>
      </c>
      <c r="J4" s="138"/>
      <c r="K4" s="43">
        <v>0</v>
      </c>
      <c r="L4" s="44" t="s">
        <v>46</v>
      </c>
      <c r="M4" s="44" t="s">
        <v>92</v>
      </c>
      <c r="N4" s="44" t="s">
        <v>94</v>
      </c>
      <c r="O4" s="44" t="s">
        <v>96</v>
      </c>
      <c r="P4" s="44" t="s">
        <v>26</v>
      </c>
      <c r="Q4" s="44" t="s">
        <v>96</v>
      </c>
      <c r="S4" s="43" cm="1">
        <f t="array" ref="S4:X304">_xlfn.LET(_xlpm.x, L4:Q304, IF(_xlpm.x="", "", _xlfn.XLOOKUP(_xlpm.x, $A$4:$A$15, $I$4:$I$15)))</f>
        <v>5</v>
      </c>
      <c r="T4" s="43">
        <v>9</v>
      </c>
      <c r="U4" s="43">
        <v>10</v>
      </c>
      <c r="V4" s="43">
        <v>11</v>
      </c>
      <c r="W4" s="43">
        <v>3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2</v>
      </c>
      <c r="D5" s="59">
        <f t="shared" si="0"/>
        <v>2</v>
      </c>
      <c r="E5" s="59">
        <f t="shared" si="0"/>
        <v>2</v>
      </c>
      <c r="F5" s="59">
        <f t="shared" si="0"/>
        <v>0</v>
      </c>
      <c r="G5" s="59">
        <f t="shared" si="0"/>
        <v>0</v>
      </c>
      <c r="H5" s="59">
        <f t="shared" si="0"/>
        <v>0</v>
      </c>
      <c r="I5" s="9">
        <v>1</v>
      </c>
      <c r="J5" s="138"/>
      <c r="K5" s="10">
        <v>1</v>
      </c>
      <c r="L5" s="19" t="s">
        <v>46</v>
      </c>
      <c r="M5" s="19" t="s">
        <v>92</v>
      </c>
      <c r="N5" s="19" t="s">
        <v>94</v>
      </c>
      <c r="O5" s="19" t="s">
        <v>96</v>
      </c>
      <c r="P5" s="19" t="s">
        <v>26</v>
      </c>
      <c r="Q5" s="19" t="s">
        <v>96</v>
      </c>
      <c r="S5" s="10">
        <v>5</v>
      </c>
      <c r="T5" s="10">
        <v>9</v>
      </c>
      <c r="U5" s="10">
        <v>10</v>
      </c>
      <c r="V5" s="10">
        <v>11</v>
      </c>
      <c r="W5" s="10">
        <v>3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3</v>
      </c>
      <c r="D6" s="59">
        <f t="shared" si="0"/>
        <v>3</v>
      </c>
      <c r="E6" s="59">
        <f t="shared" si="0"/>
        <v>3</v>
      </c>
      <c r="F6" s="59">
        <f t="shared" si="0"/>
        <v>3</v>
      </c>
      <c r="G6" s="59">
        <f t="shared" si="0"/>
        <v>3</v>
      </c>
      <c r="H6" s="59">
        <f t="shared" si="0"/>
        <v>3</v>
      </c>
      <c r="I6" s="9">
        <v>2</v>
      </c>
      <c r="J6" s="138"/>
      <c r="K6" s="10">
        <v>2</v>
      </c>
      <c r="L6" s="19" t="s">
        <v>24</v>
      </c>
      <c r="M6" s="19" t="s">
        <v>22</v>
      </c>
      <c r="N6" s="19" t="s">
        <v>93</v>
      </c>
      <c r="O6" s="19" t="s">
        <v>95</v>
      </c>
      <c r="P6" s="19" t="s">
        <v>94</v>
      </c>
      <c r="Q6" s="19" t="s">
        <v>93</v>
      </c>
      <c r="S6" s="10">
        <v>1</v>
      </c>
      <c r="T6" s="10">
        <v>5</v>
      </c>
      <c r="U6" s="10">
        <v>8</v>
      </c>
      <c r="V6" s="10">
        <v>7</v>
      </c>
      <c r="W6" s="10">
        <v>10</v>
      </c>
      <c r="X6" s="10">
        <v>8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0</v>
      </c>
      <c r="AB6" s="43" cm="1">
        <f t="array" aca="1" ref="AB6" ca="1">_xlfn.LET(_xlpm.seq, OFFSET(N6,,,5), _xlpm.cnt, SUM((_xlpm.seq="C2")+(_xlpm.seq="WW")), IF(_xlpm.cnt&gt;0,0,1) )</f>
        <v>1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8</v>
      </c>
      <c r="D7" s="59">
        <f t="shared" si="0"/>
        <v>2</v>
      </c>
      <c r="E7" s="59">
        <f t="shared" si="0"/>
        <v>8</v>
      </c>
      <c r="F7" s="59">
        <f t="shared" si="0"/>
        <v>2</v>
      </c>
      <c r="G7" s="59">
        <f t="shared" si="0"/>
        <v>10</v>
      </c>
      <c r="H7" s="59">
        <f t="shared" si="0"/>
        <v>2</v>
      </c>
      <c r="I7" s="9">
        <v>3</v>
      </c>
      <c r="J7" s="138"/>
      <c r="K7" s="10">
        <v>3</v>
      </c>
      <c r="L7" s="19" t="s">
        <v>94</v>
      </c>
      <c r="M7" s="44" t="s">
        <v>22</v>
      </c>
      <c r="N7" s="19" t="s">
        <v>93</v>
      </c>
      <c r="O7" s="19" t="s">
        <v>95</v>
      </c>
      <c r="P7" s="19" t="s">
        <v>94</v>
      </c>
      <c r="Q7" s="19" t="s">
        <v>93</v>
      </c>
      <c r="S7" s="10">
        <v>10</v>
      </c>
      <c r="T7" s="10">
        <v>5</v>
      </c>
      <c r="U7" s="10">
        <v>8</v>
      </c>
      <c r="V7" s="10">
        <v>7</v>
      </c>
      <c r="W7" s="10">
        <v>10</v>
      </c>
      <c r="X7" s="10">
        <v>8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0</v>
      </c>
      <c r="AB7" s="43" cm="1">
        <f t="array" aca="1" ref="AB7" ca="1">_xlfn.LET(_xlpm.seq, OFFSET(N7,,,5), _xlpm.cnt, SUM((_xlpm.seq="C2")+(_xlpm.seq="WW")), IF(_xlpm.cnt&gt;0,0,1) )</f>
        <v>1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2</v>
      </c>
      <c r="D8" s="59">
        <f t="shared" si="0"/>
        <v>2</v>
      </c>
      <c r="E8" s="59">
        <f t="shared" si="0"/>
        <v>10</v>
      </c>
      <c r="F8" s="59">
        <f t="shared" si="0"/>
        <v>2</v>
      </c>
      <c r="G8" s="59">
        <f t="shared" si="0"/>
        <v>8</v>
      </c>
      <c r="H8" s="59">
        <f t="shared" si="0"/>
        <v>8</v>
      </c>
      <c r="I8" s="9">
        <v>4</v>
      </c>
      <c r="J8" s="138"/>
      <c r="K8" s="10">
        <v>4</v>
      </c>
      <c r="L8" s="19" t="s">
        <v>94</v>
      </c>
      <c r="M8" s="19" t="s">
        <v>92</v>
      </c>
      <c r="N8" s="19" t="s">
        <v>27</v>
      </c>
      <c r="O8" s="19" t="s">
        <v>94</v>
      </c>
      <c r="P8" s="19" t="s">
        <v>95</v>
      </c>
      <c r="Q8" s="19" t="s">
        <v>96</v>
      </c>
      <c r="S8" s="10">
        <v>10</v>
      </c>
      <c r="T8" s="10">
        <v>9</v>
      </c>
      <c r="U8" s="10">
        <v>4</v>
      </c>
      <c r="V8" s="10">
        <v>10</v>
      </c>
      <c r="W8" s="10">
        <v>7</v>
      </c>
      <c r="X8" s="10">
        <v>11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1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10</v>
      </c>
      <c r="D9" s="59">
        <f t="shared" si="0"/>
        <v>8</v>
      </c>
      <c r="E9" s="59">
        <f t="shared" si="0"/>
        <v>2</v>
      </c>
      <c r="F9" s="59">
        <f t="shared" si="0"/>
        <v>10</v>
      </c>
      <c r="G9" s="59">
        <f t="shared" si="0"/>
        <v>2</v>
      </c>
      <c r="H9" s="59">
        <f t="shared" si="0"/>
        <v>2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27</v>
      </c>
      <c r="O9" s="19" t="s">
        <v>94</v>
      </c>
      <c r="P9" s="19" t="s">
        <v>95</v>
      </c>
      <c r="Q9" s="19" t="s">
        <v>96</v>
      </c>
      <c r="S9" s="10">
        <v>11</v>
      </c>
      <c r="T9" s="10">
        <v>9</v>
      </c>
      <c r="U9" s="10">
        <v>4</v>
      </c>
      <c r="V9" s="10">
        <v>10</v>
      </c>
      <c r="W9" s="10">
        <v>7</v>
      </c>
      <c r="X9" s="10">
        <v>11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1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2</v>
      </c>
      <c r="D10" s="59">
        <f t="shared" si="0"/>
        <v>10</v>
      </c>
      <c r="E10" s="59">
        <f t="shared" si="0"/>
        <v>2</v>
      </c>
      <c r="F10" s="59">
        <f t="shared" si="0"/>
        <v>8</v>
      </c>
      <c r="G10" s="59">
        <f t="shared" si="0"/>
        <v>2</v>
      </c>
      <c r="H10" s="59">
        <f t="shared" si="0"/>
        <v>10</v>
      </c>
      <c r="I10" s="9">
        <v>6</v>
      </c>
      <c r="J10" s="138"/>
      <c r="K10" s="10">
        <v>6</v>
      </c>
      <c r="L10" s="19" t="s">
        <v>96</v>
      </c>
      <c r="M10" s="19" t="s">
        <v>97</v>
      </c>
      <c r="N10" s="19" t="s">
        <v>93</v>
      </c>
      <c r="O10" s="19" t="s">
        <v>93</v>
      </c>
      <c r="P10" s="19" t="s">
        <v>27</v>
      </c>
      <c r="Q10" s="19" t="s">
        <v>95</v>
      </c>
      <c r="S10" s="10">
        <v>11</v>
      </c>
      <c r="T10" s="10">
        <v>2</v>
      </c>
      <c r="U10" s="10">
        <v>8</v>
      </c>
      <c r="V10" s="10">
        <v>8</v>
      </c>
      <c r="W10" s="10">
        <v>4</v>
      </c>
      <c r="X10" s="10">
        <v>7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1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4</v>
      </c>
      <c r="D11" s="59">
        <f t="shared" si="0"/>
        <v>4</v>
      </c>
      <c r="E11" s="59">
        <f t="shared" si="0"/>
        <v>20</v>
      </c>
      <c r="F11" s="59">
        <f t="shared" si="0"/>
        <v>10</v>
      </c>
      <c r="G11" s="59">
        <f t="shared" si="0"/>
        <v>22</v>
      </c>
      <c r="H11" s="59">
        <f t="shared" si="0"/>
        <v>4</v>
      </c>
      <c r="I11" s="9">
        <v>7</v>
      </c>
      <c r="J11" s="138"/>
      <c r="K11" s="10">
        <v>7</v>
      </c>
      <c r="L11" s="19" t="s">
        <v>94</v>
      </c>
      <c r="M11" s="19" t="s">
        <v>97</v>
      </c>
      <c r="N11" s="19" t="s">
        <v>93</v>
      </c>
      <c r="O11" s="19" t="s">
        <v>93</v>
      </c>
      <c r="P11" s="19" t="s">
        <v>27</v>
      </c>
      <c r="Q11" s="19" t="s">
        <v>95</v>
      </c>
      <c r="S11" s="10">
        <v>10</v>
      </c>
      <c r="T11" s="10">
        <v>2</v>
      </c>
      <c r="U11" s="10">
        <v>8</v>
      </c>
      <c r="V11" s="10">
        <v>8</v>
      </c>
      <c r="W11" s="10">
        <v>4</v>
      </c>
      <c r="X11" s="10">
        <v>7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1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4</v>
      </c>
      <c r="D12" s="59">
        <f t="shared" si="0"/>
        <v>22</v>
      </c>
      <c r="E12" s="59">
        <f t="shared" si="0"/>
        <v>20</v>
      </c>
      <c r="F12" s="59">
        <f t="shared" si="0"/>
        <v>4</v>
      </c>
      <c r="G12" s="59">
        <f t="shared" si="0"/>
        <v>4</v>
      </c>
      <c r="H12" s="59">
        <f t="shared" si="0"/>
        <v>24</v>
      </c>
      <c r="I12" s="9">
        <v>8</v>
      </c>
      <c r="J12" s="138"/>
      <c r="K12" s="10">
        <v>8</v>
      </c>
      <c r="L12" s="19" t="s">
        <v>94</v>
      </c>
      <c r="M12" s="19" t="s">
        <v>94</v>
      </c>
      <c r="N12" s="19" t="s">
        <v>95</v>
      </c>
      <c r="O12" s="19" t="s">
        <v>52</v>
      </c>
      <c r="P12" s="19" t="s">
        <v>23</v>
      </c>
      <c r="Q12" s="19" t="s">
        <v>93</v>
      </c>
      <c r="S12" s="10">
        <v>10</v>
      </c>
      <c r="T12" s="10">
        <v>10</v>
      </c>
      <c r="U12" s="10">
        <v>7</v>
      </c>
      <c r="V12" s="10">
        <v>11</v>
      </c>
      <c r="W12" s="10">
        <v>6</v>
      </c>
      <c r="X12" s="10">
        <v>8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1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0</v>
      </c>
      <c r="AE12" s="43" cm="1">
        <f t="array" aca="1" ref="AE12" ca="1">_xlfn.LET(_xlpm.seq, OFFSET(Q12,,,5), _xlpm.cnt, SUM((_xlpm.seq="C2")+(_xlpm.seq="WW")), IF(_xlpm.cnt&gt;0,0,1) )</f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4</v>
      </c>
      <c r="D13" s="59">
        <f t="shared" si="0"/>
        <v>24</v>
      </c>
      <c r="E13" s="59">
        <f t="shared" si="0"/>
        <v>4</v>
      </c>
      <c r="F13" s="59">
        <f t="shared" si="0"/>
        <v>4</v>
      </c>
      <c r="G13" s="59">
        <f t="shared" si="0"/>
        <v>28</v>
      </c>
      <c r="H13" s="59">
        <f t="shared" si="0"/>
        <v>18</v>
      </c>
      <c r="I13" s="9">
        <v>9</v>
      </c>
      <c r="J13" s="138"/>
      <c r="K13" s="10">
        <v>9</v>
      </c>
      <c r="L13" s="19" t="s">
        <v>96</v>
      </c>
      <c r="M13" s="19" t="s">
        <v>94</v>
      </c>
      <c r="N13" s="19" t="s">
        <v>95</v>
      </c>
      <c r="O13" s="19" t="s">
        <v>52</v>
      </c>
      <c r="P13" s="19" t="s">
        <v>23</v>
      </c>
      <c r="Q13" s="19" t="s">
        <v>93</v>
      </c>
      <c r="S13" s="10">
        <v>11</v>
      </c>
      <c r="T13" s="10">
        <v>10</v>
      </c>
      <c r="U13" s="10">
        <v>7</v>
      </c>
      <c r="V13" s="10">
        <v>11</v>
      </c>
      <c r="W13" s="10">
        <v>6</v>
      </c>
      <c r="X13" s="10">
        <v>8</v>
      </c>
      <c r="Z13" s="43" cm="1">
        <f t="array" aca="1" ref="Z13" ca="1">_xlfn.LET(_xlpm.seq, OFFSET(L13,,,5), _xlpm.cnt, SUM((_xlpm.seq="C2")+(_xlpm.seq="WW")), IF(_xlpm.cnt&gt;0,0,1) )</f>
        <v>0</v>
      </c>
      <c r="AA13" s="43" cm="1">
        <f t="array" aca="1" ref="AA13" ca="1">_xlfn.LET(_xlpm.seq, OFFSET(M13,,,5), _xlpm.cnt, SUM((_xlpm.seq="C2")+(_xlpm.seq="WW")), IF(_xlpm.cnt&gt;0,0,1) )</f>
        <v>1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>
        <v>1</v>
      </c>
      <c r="AE13" s="43" cm="1">
        <f t="array" aca="1" ref="AE13" ca="1">_xlfn.LET(_xlpm.seq, OFFSET(Q13,,,5), _xlpm.cnt, SUM((_xlpm.seq="C2")+(_xlpm.seq="WW")), IF(_xlpm.cnt&gt;0,0,1) )</f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30</v>
      </c>
      <c r="D14" s="59">
        <f t="shared" si="0"/>
        <v>4</v>
      </c>
      <c r="E14" s="59">
        <f t="shared" si="0"/>
        <v>22</v>
      </c>
      <c r="F14" s="59">
        <f t="shared" si="0"/>
        <v>28</v>
      </c>
      <c r="G14" s="59">
        <f t="shared" si="0"/>
        <v>14</v>
      </c>
      <c r="H14" s="59">
        <f t="shared" si="0"/>
        <v>4</v>
      </c>
      <c r="I14" s="9">
        <v>10</v>
      </c>
      <c r="J14" s="138"/>
      <c r="K14" s="10">
        <v>10</v>
      </c>
      <c r="L14" s="19" t="s">
        <v>96</v>
      </c>
      <c r="M14" s="19" t="s">
        <v>96</v>
      </c>
      <c r="N14" s="19" t="s">
        <v>93</v>
      </c>
      <c r="O14" s="19" t="s">
        <v>92</v>
      </c>
      <c r="P14" s="19" t="s">
        <v>92</v>
      </c>
      <c r="Q14" s="19" t="s">
        <v>94</v>
      </c>
      <c r="S14" s="10">
        <v>11</v>
      </c>
      <c r="T14" s="10">
        <v>11</v>
      </c>
      <c r="U14" s="10">
        <v>8</v>
      </c>
      <c r="V14" s="10">
        <v>9</v>
      </c>
      <c r="W14" s="10">
        <v>9</v>
      </c>
      <c r="X14" s="10">
        <v>10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>
        <v>1</v>
      </c>
      <c r="AE14" s="43" cm="1">
        <f t="array" aca="1" ref="AE14" ca="1">_xlfn.LET(_xlpm.seq, OFFSET(Q14,,,5), _xlpm.cnt, SUM((_xlpm.seq="C2")+(_xlpm.seq="WW")), IF(_xlpm.cnt&gt;0,0,1) )</f>
        <v>1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0"/>
        <v>16</v>
      </c>
      <c r="E15" s="59">
        <f t="shared" si="0"/>
        <v>4</v>
      </c>
      <c r="F15" s="59">
        <f t="shared" si="0"/>
        <v>26</v>
      </c>
      <c r="G15" s="59">
        <f t="shared" si="0"/>
        <v>4</v>
      </c>
      <c r="H15" s="59">
        <f t="shared" si="0"/>
        <v>22</v>
      </c>
      <c r="I15" s="9">
        <v>11</v>
      </c>
      <c r="J15" s="138"/>
      <c r="K15" s="10">
        <v>11</v>
      </c>
      <c r="L15" s="19" t="s">
        <v>94</v>
      </c>
      <c r="M15" s="19" t="s">
        <v>96</v>
      </c>
      <c r="N15" s="19" t="s">
        <v>93</v>
      </c>
      <c r="O15" s="19" t="s">
        <v>92</v>
      </c>
      <c r="P15" s="19" t="s">
        <v>92</v>
      </c>
      <c r="Q15" s="19" t="s">
        <v>94</v>
      </c>
      <c r="S15" s="10">
        <v>10</v>
      </c>
      <c r="T15" s="10">
        <v>11</v>
      </c>
      <c r="U15" s="10">
        <v>8</v>
      </c>
      <c r="V15" s="10">
        <v>9</v>
      </c>
      <c r="W15" s="10">
        <v>9</v>
      </c>
      <c r="X15" s="10">
        <v>10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1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138"/>
      <c r="K16" s="10">
        <v>12</v>
      </c>
      <c r="L16" s="19" t="s">
        <v>94</v>
      </c>
      <c r="M16" s="19" t="s">
        <v>22</v>
      </c>
      <c r="N16" s="19" t="s">
        <v>27</v>
      </c>
      <c r="O16" s="19" t="s">
        <v>94</v>
      </c>
      <c r="P16" s="19" t="s">
        <v>97</v>
      </c>
      <c r="Q16" s="19" t="s">
        <v>96</v>
      </c>
      <c r="S16" s="10">
        <v>10</v>
      </c>
      <c r="T16" s="10">
        <v>5</v>
      </c>
      <c r="U16" s="10">
        <v>4</v>
      </c>
      <c r="V16" s="10">
        <v>10</v>
      </c>
      <c r="W16" s="10">
        <v>2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0</v>
      </c>
      <c r="AE16" s="43" cm="1">
        <f t="array" aca="1" ref="AE16" ca="1">_xlfn.LET(_xlpm.seq, OFFSET(Q16,,,5), _xlpm.cnt, SUM((_xlpm.seq="C2")+(_xlpm.seq="WW")), IF(_xlpm.cnt&gt;0,0,1) )</f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20</v>
      </c>
      <c r="M17" s="19" t="s">
        <v>22</v>
      </c>
      <c r="N17" s="19" t="s">
        <v>27</v>
      </c>
      <c r="O17" s="19" t="s">
        <v>94</v>
      </c>
      <c r="P17" s="19" t="s">
        <v>92</v>
      </c>
      <c r="Q17" s="19" t="s">
        <v>96</v>
      </c>
      <c r="S17" s="10">
        <v>0</v>
      </c>
      <c r="T17" s="10">
        <v>5</v>
      </c>
      <c r="U17" s="10">
        <v>4</v>
      </c>
      <c r="V17" s="10">
        <v>10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</row>
    <row r="18" spans="1:31" s="5" customFormat="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20</v>
      </c>
      <c r="M18" s="19" t="s">
        <v>92</v>
      </c>
      <c r="N18" s="19" t="s">
        <v>94</v>
      </c>
      <c r="O18" s="19" t="s">
        <v>96</v>
      </c>
      <c r="P18" s="19" t="s">
        <v>92</v>
      </c>
      <c r="Q18" s="19" t="s">
        <v>92</v>
      </c>
      <c r="S18" s="10">
        <v>0</v>
      </c>
      <c r="T18" s="10">
        <v>9</v>
      </c>
      <c r="U18" s="10">
        <v>10</v>
      </c>
      <c r="V18" s="10">
        <v>11</v>
      </c>
      <c r="W18" s="10">
        <v>9</v>
      </c>
      <c r="X18" s="10">
        <v>9</v>
      </c>
      <c r="Z18" s="43" cm="1">
        <f t="array" aca="1" ref="Z18" ca="1">_xlfn.LET(_xlpm.seq, OFFSET(L18,,,5), _xlpm.cnt, SUM((_xlpm.seq="C2")+(_xlpm.seq="WW")), IF(_xlpm.cnt&gt;0,0,1) )</f>
        <v>0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0.03</v>
      </c>
      <c r="D19" s="41">
        <f t="shared" si="2"/>
        <v>0.03</v>
      </c>
      <c r="E19" s="41">
        <f t="shared" si="2"/>
        <v>0.03</v>
      </c>
      <c r="F19" s="41">
        <f t="shared" si="2"/>
        <v>0.03</v>
      </c>
      <c r="G19" s="41">
        <f t="shared" si="2"/>
        <v>0.03</v>
      </c>
      <c r="H19" s="41">
        <f t="shared" si="2"/>
        <v>0.03</v>
      </c>
      <c r="I19" s="14"/>
      <c r="J19" s="138"/>
      <c r="K19" s="10">
        <v>15</v>
      </c>
      <c r="L19" s="19" t="s">
        <v>95</v>
      </c>
      <c r="M19" s="19" t="s">
        <v>92</v>
      </c>
      <c r="N19" s="19" t="s">
        <v>94</v>
      </c>
      <c r="O19" s="19" t="s">
        <v>96</v>
      </c>
      <c r="P19" s="19" t="s">
        <v>94</v>
      </c>
      <c r="Q19" s="19" t="s">
        <v>92</v>
      </c>
      <c r="S19" s="10">
        <v>7</v>
      </c>
      <c r="T19" s="10">
        <v>9</v>
      </c>
      <c r="U19" s="10">
        <v>10</v>
      </c>
      <c r="V19" s="10">
        <v>11</v>
      </c>
      <c r="W19" s="10">
        <v>10</v>
      </c>
      <c r="X19" s="10">
        <v>9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0.02</v>
      </c>
      <c r="D20" s="53">
        <f t="shared" si="3"/>
        <v>0.02</v>
      </c>
      <c r="E20" s="53">
        <f t="shared" si="3"/>
        <v>0.02</v>
      </c>
      <c r="F20" s="53">
        <f t="shared" si="3"/>
        <v>0</v>
      </c>
      <c r="G20" s="53">
        <f t="shared" si="3"/>
        <v>0</v>
      </c>
      <c r="H20" s="53">
        <f t="shared" si="3"/>
        <v>0</v>
      </c>
      <c r="I20" s="21"/>
      <c r="J20" s="138"/>
      <c r="K20" s="10">
        <v>16</v>
      </c>
      <c r="L20" s="19" t="s">
        <v>95</v>
      </c>
      <c r="M20" s="19" t="s">
        <v>93</v>
      </c>
      <c r="N20" s="19" t="s">
        <v>27</v>
      </c>
      <c r="O20" s="19" t="s">
        <v>94</v>
      </c>
      <c r="P20" s="19" t="s">
        <v>94</v>
      </c>
      <c r="Q20" s="19" t="s">
        <v>23</v>
      </c>
      <c r="S20" s="10">
        <v>7</v>
      </c>
      <c r="T20" s="10">
        <v>8</v>
      </c>
      <c r="U20" s="10">
        <v>4</v>
      </c>
      <c r="V20" s="10">
        <v>10</v>
      </c>
      <c r="W20" s="10">
        <v>10</v>
      </c>
      <c r="X20" s="10">
        <v>6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0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0.03</v>
      </c>
      <c r="D21" s="50">
        <f t="shared" si="3"/>
        <v>0.03</v>
      </c>
      <c r="E21" s="50">
        <f t="shared" si="3"/>
        <v>0.03</v>
      </c>
      <c r="F21" s="50">
        <f t="shared" si="3"/>
        <v>0.03</v>
      </c>
      <c r="G21" s="50">
        <f t="shared" si="3"/>
        <v>0.03</v>
      </c>
      <c r="H21" s="50">
        <f t="shared" si="3"/>
        <v>0.03</v>
      </c>
      <c r="I21" s="21"/>
      <c r="J21" s="138"/>
      <c r="K21" s="10">
        <v>17</v>
      </c>
      <c r="L21" s="19" t="s">
        <v>22</v>
      </c>
      <c r="M21" s="19" t="s">
        <v>93</v>
      </c>
      <c r="N21" s="19" t="s">
        <v>27</v>
      </c>
      <c r="O21" s="19" t="s">
        <v>94</v>
      </c>
      <c r="P21" s="19" t="s">
        <v>92</v>
      </c>
      <c r="Q21" s="19" t="s">
        <v>23</v>
      </c>
      <c r="S21" s="10">
        <v>5</v>
      </c>
      <c r="T21" s="10">
        <v>8</v>
      </c>
      <c r="U21" s="10">
        <v>4</v>
      </c>
      <c r="V21" s="10">
        <v>10</v>
      </c>
      <c r="W21" s="10">
        <v>9</v>
      </c>
      <c r="X21" s="10">
        <v>6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0</v>
      </c>
      <c r="AE21" s="43" cm="1">
        <f t="array" aca="1" ref="AE21" ca="1">_xlfn.LET(_xlpm.seq, OFFSET(Q21,,,5), _xlpm.cnt, SUM((_xlpm.seq="C2")+(_xlpm.seq="WW")), IF(_xlpm.cnt&gt;0,0,1) )</f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0.08</v>
      </c>
      <c r="D22" s="42">
        <f t="shared" si="3"/>
        <v>0.02</v>
      </c>
      <c r="E22" s="42">
        <f t="shared" si="3"/>
        <v>0.08</v>
      </c>
      <c r="F22" s="42">
        <f t="shared" si="3"/>
        <v>0.02</v>
      </c>
      <c r="G22" s="42">
        <f t="shared" si="3"/>
        <v>0.1</v>
      </c>
      <c r="H22" s="42">
        <f t="shared" si="3"/>
        <v>0.02</v>
      </c>
      <c r="I22" s="12"/>
      <c r="J22" s="138"/>
      <c r="K22" s="10">
        <v>18</v>
      </c>
      <c r="L22" s="19" t="s">
        <v>22</v>
      </c>
      <c r="M22" s="19" t="s">
        <v>92</v>
      </c>
      <c r="N22" s="19" t="s">
        <v>96</v>
      </c>
      <c r="O22" s="19" t="s">
        <v>23</v>
      </c>
      <c r="P22" s="19" t="s">
        <v>92</v>
      </c>
      <c r="Q22" s="19" t="s">
        <v>92</v>
      </c>
      <c r="S22" s="10">
        <v>5</v>
      </c>
      <c r="T22" s="10">
        <v>9</v>
      </c>
      <c r="U22" s="10">
        <v>11</v>
      </c>
      <c r="V22" s="10">
        <v>6</v>
      </c>
      <c r="W22" s="10">
        <v>9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0.02</v>
      </c>
      <c r="D23" s="42">
        <f t="shared" si="3"/>
        <v>0.02</v>
      </c>
      <c r="E23" s="42">
        <f t="shared" si="3"/>
        <v>0.1</v>
      </c>
      <c r="F23" s="42">
        <f t="shared" si="3"/>
        <v>0.02</v>
      </c>
      <c r="G23" s="42">
        <f t="shared" si="3"/>
        <v>0.08</v>
      </c>
      <c r="H23" s="42">
        <f t="shared" si="3"/>
        <v>0.08</v>
      </c>
      <c r="I23" s="12"/>
      <c r="J23" s="138"/>
      <c r="K23" s="10">
        <v>19</v>
      </c>
      <c r="L23" s="19" t="s">
        <v>96</v>
      </c>
      <c r="M23" s="19" t="s">
        <v>92</v>
      </c>
      <c r="N23" s="19" t="s">
        <v>96</v>
      </c>
      <c r="O23" s="19" t="s">
        <v>23</v>
      </c>
      <c r="P23" s="19" t="s">
        <v>93</v>
      </c>
      <c r="Q23" s="19" t="s">
        <v>92</v>
      </c>
      <c r="S23" s="10">
        <v>11</v>
      </c>
      <c r="T23" s="10">
        <v>9</v>
      </c>
      <c r="U23" s="10">
        <v>11</v>
      </c>
      <c r="V23" s="10">
        <v>6</v>
      </c>
      <c r="W23" s="10">
        <v>8</v>
      </c>
      <c r="X23" s="10">
        <v>9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</v>
      </c>
      <c r="D24" s="42">
        <f t="shared" si="3"/>
        <v>0.08</v>
      </c>
      <c r="E24" s="42">
        <f t="shared" si="3"/>
        <v>0.02</v>
      </c>
      <c r="F24" s="42">
        <f t="shared" si="3"/>
        <v>0.1</v>
      </c>
      <c r="G24" s="42">
        <f t="shared" si="3"/>
        <v>0.02</v>
      </c>
      <c r="H24" s="42">
        <f t="shared" si="3"/>
        <v>0.02</v>
      </c>
      <c r="I24" s="12"/>
      <c r="J24" s="138"/>
      <c r="K24" s="10">
        <v>20</v>
      </c>
      <c r="L24" s="19" t="s">
        <v>96</v>
      </c>
      <c r="M24" s="19" t="s">
        <v>27</v>
      </c>
      <c r="N24" s="19" t="s">
        <v>97</v>
      </c>
      <c r="O24" s="19" t="s">
        <v>95</v>
      </c>
      <c r="P24" s="19" t="s">
        <v>93</v>
      </c>
      <c r="Q24" s="19" t="s">
        <v>93</v>
      </c>
      <c r="S24" s="10">
        <v>11</v>
      </c>
      <c r="T24" s="10">
        <v>4</v>
      </c>
      <c r="U24" s="10">
        <v>2</v>
      </c>
      <c r="V24" s="10">
        <v>7</v>
      </c>
      <c r="W24" s="10">
        <v>8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0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0.02</v>
      </c>
      <c r="D25" s="42">
        <f t="shared" si="3"/>
        <v>0.1</v>
      </c>
      <c r="E25" s="42">
        <f t="shared" si="3"/>
        <v>0.02</v>
      </c>
      <c r="F25" s="42">
        <f t="shared" si="3"/>
        <v>0.08</v>
      </c>
      <c r="G25" s="42">
        <f t="shared" si="3"/>
        <v>0.02</v>
      </c>
      <c r="H25" s="42">
        <f t="shared" si="3"/>
        <v>0.1</v>
      </c>
      <c r="I25" s="12"/>
      <c r="J25" s="138"/>
      <c r="K25" s="10">
        <v>21</v>
      </c>
      <c r="L25" s="19" t="s">
        <v>95</v>
      </c>
      <c r="M25" s="19" t="s">
        <v>27</v>
      </c>
      <c r="N25" s="19" t="s">
        <v>92</v>
      </c>
      <c r="O25" s="19" t="s">
        <v>95</v>
      </c>
      <c r="P25" s="19" t="s">
        <v>20</v>
      </c>
      <c r="Q25" s="19" t="s">
        <v>93</v>
      </c>
      <c r="S25" s="10">
        <v>7</v>
      </c>
      <c r="T25" s="10">
        <v>4</v>
      </c>
      <c r="U25" s="10">
        <v>9</v>
      </c>
      <c r="V25" s="10">
        <v>7</v>
      </c>
      <c r="W25" s="10">
        <v>0</v>
      </c>
      <c r="X25" s="10">
        <v>8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>
        <v>1</v>
      </c>
      <c r="AE25" s="43" cm="1">
        <f t="array" aca="1" ref="AE25" ca="1">_xlfn.LET(_xlpm.seq, OFFSET(Q25,,,5), _xlpm.cnt, SUM((_xlpm.seq="C2")+(_xlpm.seq="WW")), IF(_xlpm.cnt&gt;0,0,1) )</f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0.04</v>
      </c>
      <c r="D26" s="42">
        <f t="shared" si="3"/>
        <v>0.04</v>
      </c>
      <c r="E26" s="42">
        <f t="shared" si="3"/>
        <v>0.2</v>
      </c>
      <c r="F26" s="42">
        <f t="shared" si="3"/>
        <v>0.1</v>
      </c>
      <c r="G26" s="42">
        <f t="shared" si="3"/>
        <v>0.22</v>
      </c>
      <c r="H26" s="42">
        <f t="shared" si="3"/>
        <v>0.04</v>
      </c>
      <c r="I26" s="12"/>
      <c r="J26" s="138"/>
      <c r="K26" s="10">
        <v>22</v>
      </c>
      <c r="L26" s="19" t="s">
        <v>95</v>
      </c>
      <c r="M26" s="19" t="s">
        <v>92</v>
      </c>
      <c r="N26" s="19" t="s">
        <v>92</v>
      </c>
      <c r="O26" s="19" t="s">
        <v>23</v>
      </c>
      <c r="P26" s="19" t="s">
        <v>20</v>
      </c>
      <c r="Q26" s="19" t="s">
        <v>96</v>
      </c>
      <c r="S26" s="10">
        <v>7</v>
      </c>
      <c r="T26" s="10">
        <v>9</v>
      </c>
      <c r="U26" s="10">
        <v>9</v>
      </c>
      <c r="V26" s="10">
        <v>6</v>
      </c>
      <c r="W26" s="10">
        <v>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0</v>
      </c>
      <c r="AE26" s="43" cm="1">
        <f t="array" aca="1" ref="AE26" ca="1">_xlfn.LET(_xlpm.seq, OFFSET(Q26,,,5), _xlpm.cnt, SUM((_xlpm.seq="C2")+(_xlpm.seq="WW")), IF(_xlpm.cnt&gt;0,0,1) )</f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0.04</v>
      </c>
      <c r="D27" s="42">
        <f t="shared" si="3"/>
        <v>0.22</v>
      </c>
      <c r="E27" s="42">
        <f t="shared" si="3"/>
        <v>0.2</v>
      </c>
      <c r="F27" s="42">
        <f t="shared" si="3"/>
        <v>0.04</v>
      </c>
      <c r="G27" s="42">
        <f t="shared" si="3"/>
        <v>0.04</v>
      </c>
      <c r="H27" s="42">
        <f t="shared" si="3"/>
        <v>0.24</v>
      </c>
      <c r="I27" s="12"/>
      <c r="J27" s="138"/>
      <c r="K27" s="10">
        <v>23</v>
      </c>
      <c r="L27" s="19" t="s">
        <v>27</v>
      </c>
      <c r="M27" s="19" t="s">
        <v>92</v>
      </c>
      <c r="N27" s="19" t="s">
        <v>95</v>
      </c>
      <c r="O27" s="19" t="s">
        <v>23</v>
      </c>
      <c r="P27" s="19" t="s">
        <v>95</v>
      </c>
      <c r="Q27" s="19" t="s">
        <v>96</v>
      </c>
      <c r="S27" s="10">
        <v>4</v>
      </c>
      <c r="T27" s="10">
        <v>9</v>
      </c>
      <c r="U27" s="10">
        <v>7</v>
      </c>
      <c r="V27" s="10">
        <v>6</v>
      </c>
      <c r="W27" s="10">
        <v>7</v>
      </c>
      <c r="X27" s="10">
        <v>11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>
        <v>1</v>
      </c>
      <c r="AD27" s="43">
        <v>2</v>
      </c>
      <c r="AE27" s="43" cm="1">
        <f t="array" aca="1" ref="AE27" ca="1">_xlfn.LET(_xlpm.seq, OFFSET(Q27,,,5), _xlpm.cnt, SUM((_xlpm.seq="C2")+(_xlpm.seq="WW")), IF(_xlpm.cnt&gt;0,0,1) )</f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0.04</v>
      </c>
      <c r="D28" s="42">
        <f t="shared" si="3"/>
        <v>0.24</v>
      </c>
      <c r="E28" s="42">
        <f t="shared" si="3"/>
        <v>0.04</v>
      </c>
      <c r="F28" s="42">
        <f t="shared" si="3"/>
        <v>0.04</v>
      </c>
      <c r="G28" s="42">
        <f t="shared" si="3"/>
        <v>0.28000000000000003</v>
      </c>
      <c r="H28" s="42">
        <f t="shared" si="3"/>
        <v>0.18</v>
      </c>
      <c r="I28" s="12"/>
      <c r="J28" s="138"/>
      <c r="K28" s="10">
        <v>24</v>
      </c>
      <c r="L28" s="19" t="s">
        <v>27</v>
      </c>
      <c r="M28" s="19" t="s">
        <v>96</v>
      </c>
      <c r="N28" s="19" t="s">
        <v>95</v>
      </c>
      <c r="O28" s="19" t="s">
        <v>51</v>
      </c>
      <c r="P28" s="19" t="s">
        <v>95</v>
      </c>
      <c r="Q28" s="19" t="s">
        <v>27</v>
      </c>
      <c r="S28" s="10">
        <v>4</v>
      </c>
      <c r="T28" s="10">
        <v>11</v>
      </c>
      <c r="U28" s="10">
        <v>7</v>
      </c>
      <c r="V28" s="10">
        <v>10</v>
      </c>
      <c r="W28" s="10">
        <v>7</v>
      </c>
      <c r="X28" s="10">
        <v>4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>
        <v>1</v>
      </c>
      <c r="AD28" s="43">
        <v>2</v>
      </c>
      <c r="AE28" s="43" cm="1">
        <f t="array" aca="1" ref="AE28" ca="1">_xlfn.LET(_xlpm.seq, OFFSET(Q28,,,5), _xlpm.cnt, SUM((_xlpm.seq="C2")+(_xlpm.seq="WW")), IF(_xlpm.cnt&gt;0,0,1) )</f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0.3</v>
      </c>
      <c r="D29" s="42">
        <f t="shared" si="3"/>
        <v>0.04</v>
      </c>
      <c r="E29" s="42">
        <f t="shared" si="3"/>
        <v>0.22</v>
      </c>
      <c r="F29" s="42">
        <f t="shared" si="3"/>
        <v>0.28000000000000003</v>
      </c>
      <c r="G29" s="42">
        <f t="shared" si="3"/>
        <v>0.14000000000000001</v>
      </c>
      <c r="H29" s="42">
        <f t="shared" si="3"/>
        <v>0.04</v>
      </c>
      <c r="I29" s="12"/>
      <c r="J29" s="138"/>
      <c r="K29" s="10">
        <v>25</v>
      </c>
      <c r="L29" s="19" t="s">
        <v>51</v>
      </c>
      <c r="M29" s="19" t="s">
        <v>96</v>
      </c>
      <c r="N29" s="19" t="s">
        <v>93</v>
      </c>
      <c r="O29" s="19" t="s">
        <v>51</v>
      </c>
      <c r="P29" s="19" t="s">
        <v>26</v>
      </c>
      <c r="Q29" s="19" t="s">
        <v>27</v>
      </c>
      <c r="S29" s="10">
        <v>10</v>
      </c>
      <c r="T29" s="10">
        <v>11</v>
      </c>
      <c r="U29" s="10">
        <v>8</v>
      </c>
      <c r="V29" s="10">
        <v>10</v>
      </c>
      <c r="W29" s="10">
        <v>3</v>
      </c>
      <c r="X29" s="10">
        <v>4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0</v>
      </c>
      <c r="AC29" s="43">
        <v>1</v>
      </c>
      <c r="AD29" s="43">
        <v>2</v>
      </c>
      <c r="AE29" s="43" cm="1">
        <f t="array" aca="1" ref="AE29" ca="1">_xlfn.LET(_xlpm.seq, OFFSET(Q29,,,5), _xlpm.cnt, SUM((_xlpm.seq="C2")+(_xlpm.seq="WW")), IF(_xlpm.cnt&gt;0,0,1) )</f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0.28000000000000003</v>
      </c>
      <c r="D30" s="42">
        <f t="shared" si="3"/>
        <v>0.16</v>
      </c>
      <c r="E30" s="42">
        <f t="shared" si="3"/>
        <v>0.04</v>
      </c>
      <c r="F30" s="42">
        <f t="shared" si="3"/>
        <v>0.26</v>
      </c>
      <c r="G30" s="42">
        <f t="shared" si="3"/>
        <v>0.04</v>
      </c>
      <c r="H30" s="42">
        <f t="shared" si="3"/>
        <v>0.22</v>
      </c>
      <c r="I30" s="12"/>
      <c r="J30" s="138"/>
      <c r="K30" s="10">
        <v>26</v>
      </c>
      <c r="L30" s="19" t="s">
        <v>51</v>
      </c>
      <c r="M30" s="19" t="s">
        <v>24</v>
      </c>
      <c r="N30" s="19" t="s">
        <v>93</v>
      </c>
      <c r="O30" s="19" t="s">
        <v>20</v>
      </c>
      <c r="P30" s="19" t="s">
        <v>26</v>
      </c>
      <c r="Q30" s="19" t="s">
        <v>96</v>
      </c>
      <c r="S30" s="10">
        <v>10</v>
      </c>
      <c r="T30" s="10">
        <v>1</v>
      </c>
      <c r="U30" s="10">
        <v>8</v>
      </c>
      <c r="V30" s="10">
        <v>0</v>
      </c>
      <c r="W30" s="10">
        <v>3</v>
      </c>
      <c r="X30" s="10">
        <v>11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0</v>
      </c>
      <c r="AC30" s="43">
        <v>1</v>
      </c>
      <c r="AD30" s="43">
        <v>2</v>
      </c>
      <c r="AE30" s="43" cm="1">
        <f t="array" aca="1" ref="AE30" ca="1">_xlfn.LET(_xlpm.seq, OFFSET(Q30,,,5), _xlpm.cnt, SUM((_xlpm.seq="C2")+(_xlpm.seq="WW")), IF(_xlpm.cnt&gt;0,0,1) )</f>
        <v>1</v>
      </c>
    </row>
    <row r="31" spans="1:31" s="5" customFormat="1" ht="16.5" customHeight="1">
      <c r="I31" s="14"/>
      <c r="J31" s="138"/>
      <c r="K31" s="10">
        <v>27</v>
      </c>
      <c r="L31" s="19" t="s">
        <v>52</v>
      </c>
      <c r="M31" s="19" t="s">
        <v>95</v>
      </c>
      <c r="N31" s="19" t="s">
        <v>92</v>
      </c>
      <c r="O31" s="19" t="s">
        <v>20</v>
      </c>
      <c r="P31" s="19" t="s">
        <v>94</v>
      </c>
      <c r="Q31" s="19" t="s">
        <v>96</v>
      </c>
      <c r="S31" s="10">
        <v>11</v>
      </c>
      <c r="T31" s="10">
        <v>7</v>
      </c>
      <c r="U31" s="10">
        <v>9</v>
      </c>
      <c r="V31" s="10">
        <v>0</v>
      </c>
      <c r="W31" s="10">
        <v>10</v>
      </c>
      <c r="X31" s="10">
        <v>11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0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</row>
    <row r="32" spans="1:31" s="5" customFormat="1" ht="16.5" customHeight="1">
      <c r="K32" s="10">
        <v>28</v>
      </c>
      <c r="L32" s="19" t="s">
        <v>52</v>
      </c>
      <c r="M32" s="19" t="s">
        <v>95</v>
      </c>
      <c r="N32" s="19" t="s">
        <v>92</v>
      </c>
      <c r="O32" s="19" t="s">
        <v>96</v>
      </c>
      <c r="P32" s="19" t="s">
        <v>94</v>
      </c>
      <c r="Q32" s="19" t="s">
        <v>93</v>
      </c>
      <c r="S32" s="10">
        <v>11</v>
      </c>
      <c r="T32" s="10">
        <v>7</v>
      </c>
      <c r="U32" s="10">
        <v>9</v>
      </c>
      <c r="V32" s="10">
        <v>11</v>
      </c>
      <c r="W32" s="10">
        <v>10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0</v>
      </c>
      <c r="AC32" s="43">
        <v>2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</row>
    <row r="33" spans="11:31" s="5" customFormat="1" ht="16.5" customHeight="1">
      <c r="K33" s="10">
        <v>29</v>
      </c>
      <c r="L33" s="19" t="s">
        <v>24</v>
      </c>
      <c r="M33" s="19" t="s">
        <v>93</v>
      </c>
      <c r="N33" s="19" t="s">
        <v>20</v>
      </c>
      <c r="O33" s="19" t="s">
        <v>96</v>
      </c>
      <c r="P33" s="19" t="s">
        <v>92</v>
      </c>
      <c r="Q33" s="19" t="s">
        <v>93</v>
      </c>
      <c r="S33" s="10">
        <v>1</v>
      </c>
      <c r="T33" s="10">
        <v>8</v>
      </c>
      <c r="U33" s="10">
        <v>0</v>
      </c>
      <c r="V33" s="10">
        <v>11</v>
      </c>
      <c r="W33" s="10">
        <v>9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0</v>
      </c>
      <c r="AC33" s="43">
        <v>2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</row>
    <row r="34" spans="11:31" s="5" customFormat="1" ht="16.5" customHeight="1">
      <c r="K34" s="10">
        <v>30</v>
      </c>
      <c r="L34" s="19" t="s">
        <v>22</v>
      </c>
      <c r="M34" s="19" t="s">
        <v>93</v>
      </c>
      <c r="N34" s="19" t="s">
        <v>93</v>
      </c>
      <c r="O34" s="19" t="s">
        <v>46</v>
      </c>
      <c r="P34" s="19" t="s">
        <v>92</v>
      </c>
      <c r="Q34" s="19" t="s">
        <v>23</v>
      </c>
      <c r="S34" s="10">
        <v>5</v>
      </c>
      <c r="T34" s="10">
        <v>8</v>
      </c>
      <c r="U34" s="10">
        <v>8</v>
      </c>
      <c r="V34" s="10">
        <v>5</v>
      </c>
      <c r="W34" s="10">
        <v>9</v>
      </c>
      <c r="X34" s="10">
        <v>6</v>
      </c>
      <c r="Z34" s="43" cm="1">
        <f t="array" aca="1" ref="Z34" ca="1">_xlfn.LET(_xlpm.seq, OFFSET(L34,,,5), _xlpm.cnt, SUM((_xlpm.seq="C2")+(_xlpm.seq="WW")), IF(_xlpm.cnt&gt;0,0,1) )</f>
        <v>1</v>
      </c>
      <c r="AA34" s="43" cm="1">
        <f t="array" aca="1" ref="AA34" ca="1">_xlfn.LET(_xlpm.seq, OFFSET(M34,,,5), _xlpm.cnt, SUM((_xlpm.seq="C2")+(_xlpm.seq="WW")), IF(_xlpm.cnt&gt;0,0,1) )</f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>
        <v>2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</row>
    <row r="35" spans="11:31" s="5" customFormat="1" ht="16.5" customHeight="1">
      <c r="K35" s="10">
        <v>31</v>
      </c>
      <c r="L35" s="19" t="s">
        <v>22</v>
      </c>
      <c r="M35" s="19" t="s">
        <v>92</v>
      </c>
      <c r="N35" s="19" t="s">
        <v>93</v>
      </c>
      <c r="O35" s="19" t="s">
        <v>46</v>
      </c>
      <c r="P35" s="19" t="s">
        <v>94</v>
      </c>
      <c r="Q35" s="19" t="s">
        <v>23</v>
      </c>
      <c r="S35" s="10">
        <v>5</v>
      </c>
      <c r="T35" s="10">
        <v>9</v>
      </c>
      <c r="U35" s="10">
        <v>8</v>
      </c>
      <c r="V35" s="10">
        <v>5</v>
      </c>
      <c r="W35" s="10">
        <v>10</v>
      </c>
      <c r="X35" s="10">
        <v>6</v>
      </c>
      <c r="Z35" s="43" cm="1">
        <f t="array" aca="1" ref="Z35" ca="1">_xlfn.LET(_xlpm.seq, OFFSET(L35,,,5), _xlpm.cnt, SUM((_xlpm.seq="C2")+(_xlpm.seq="WW")), IF(_xlpm.cnt&gt;0,0,1) )</f>
        <v>1</v>
      </c>
      <c r="AA35" s="43" cm="1">
        <f t="array" aca="1" ref="AA35" ca="1">_xlfn.LET(_xlpm.seq, OFFSET(M35,,,5), _xlpm.cnt, SUM((_xlpm.seq="C2")+(_xlpm.seq="WW")), IF(_xlpm.cnt&gt;0,0,1) )</f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>
        <v>2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</row>
    <row r="36" spans="11:31" s="5" customFormat="1" ht="16.5" customHeight="1">
      <c r="K36" s="10">
        <v>32</v>
      </c>
      <c r="L36" s="19" t="s">
        <v>94</v>
      </c>
      <c r="M36" s="19" t="s">
        <v>92</v>
      </c>
      <c r="N36" s="19" t="s">
        <v>95</v>
      </c>
      <c r="O36" s="19" t="s">
        <v>96</v>
      </c>
      <c r="P36" s="19" t="s">
        <v>94</v>
      </c>
      <c r="Q36" s="19" t="s">
        <v>93</v>
      </c>
      <c r="S36" s="10">
        <v>10</v>
      </c>
      <c r="T36" s="10">
        <v>9</v>
      </c>
      <c r="U36" s="10">
        <v>7</v>
      </c>
      <c r="V36" s="10">
        <v>11</v>
      </c>
      <c r="W36" s="10">
        <v>10</v>
      </c>
      <c r="X36" s="10">
        <v>8</v>
      </c>
      <c r="Z36" s="43" cm="1">
        <f t="array" aca="1" ref="Z36" ca="1">_xlfn.LET(_xlpm.seq, OFFSET(L36,,,5), _xlpm.cnt, SUM((_xlpm.seq="C2")+(_xlpm.seq="WW")), IF(_xlpm.cnt&gt;0,0,1) )</f>
        <v>1</v>
      </c>
      <c r="AA36" s="43" cm="1">
        <f t="array" aca="1" ref="AA36" ca="1">_xlfn.LET(_xlpm.seq, OFFSET(M36,,,5), _xlpm.cnt, SUM((_xlpm.seq="C2")+(_xlpm.seq="WW")), IF(_xlpm.cnt&gt;0,0,1) )</f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</row>
    <row r="37" spans="11:31" s="5" customFormat="1" ht="16.5" customHeight="1">
      <c r="K37" s="10">
        <v>33</v>
      </c>
      <c r="L37" s="19" t="s">
        <v>94</v>
      </c>
      <c r="M37" s="19" t="s">
        <v>95</v>
      </c>
      <c r="N37" s="19" t="s">
        <v>95</v>
      </c>
      <c r="O37" s="19" t="s">
        <v>96</v>
      </c>
      <c r="P37" s="19" t="s">
        <v>95</v>
      </c>
      <c r="Q37" s="19" t="s">
        <v>93</v>
      </c>
      <c r="S37" s="10">
        <v>10</v>
      </c>
      <c r="T37" s="10">
        <v>7</v>
      </c>
      <c r="U37" s="10">
        <v>7</v>
      </c>
      <c r="V37" s="10">
        <v>11</v>
      </c>
      <c r="W37" s="10">
        <v>7</v>
      </c>
      <c r="X37" s="10">
        <v>8</v>
      </c>
      <c r="Z37" s="43" cm="1">
        <f t="array" aca="1" ref="Z37" ca="1">_xlfn.LET(_xlpm.seq, OFFSET(L37,,,5), _xlpm.cnt, SUM((_xlpm.seq="C2")+(_xlpm.seq="WW")), IF(_xlpm.cnt&gt;0,0,1) )</f>
        <v>1</v>
      </c>
      <c r="AA37" s="43" cm="1">
        <f t="array" aca="1" ref="AA37" ca="1">_xlfn.LET(_xlpm.seq, OFFSET(M37,,,5), _xlpm.cnt, SUM((_xlpm.seq="C2")+(_xlpm.seq="WW")), IF(_xlpm.cnt&gt;0,0,1) )</f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</row>
    <row r="38" spans="11:31" s="5" customFormat="1" ht="16.5" customHeight="1">
      <c r="K38" s="10">
        <v>34</v>
      </c>
      <c r="L38" s="19" t="s">
        <v>96</v>
      </c>
      <c r="M38" s="19" t="s">
        <v>95</v>
      </c>
      <c r="N38" s="19" t="s">
        <v>93</v>
      </c>
      <c r="O38" s="19" t="s">
        <v>94</v>
      </c>
      <c r="P38" s="19" t="s">
        <v>95</v>
      </c>
      <c r="Q38" s="19" t="s">
        <v>23</v>
      </c>
      <c r="S38" s="10">
        <v>11</v>
      </c>
      <c r="T38" s="10">
        <v>7</v>
      </c>
      <c r="U38" s="10">
        <v>8</v>
      </c>
      <c r="V38" s="10">
        <v>10</v>
      </c>
      <c r="W38" s="10">
        <v>7</v>
      </c>
      <c r="X38" s="10">
        <v>6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 cm="1">
        <f t="array" aca="1" ref="AB38" ca="1">_xlfn.LET(_xlpm.seq, OFFSET(N38,,,5), _xlpm.cnt, SUM((_xlpm.seq="C2")+(_xlpm.seq="WW")), IF(_xlpm.cnt&gt;0,0,1) )</f>
        <v>0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</row>
    <row r="39" spans="11:31" s="5" customFormat="1" ht="16.5" customHeight="1">
      <c r="K39" s="10">
        <v>35</v>
      </c>
      <c r="L39" s="19" t="s">
        <v>96</v>
      </c>
      <c r="M39" s="19" t="s">
        <v>93</v>
      </c>
      <c r="N39" s="19" t="s">
        <v>93</v>
      </c>
      <c r="O39" s="19" t="s">
        <v>94</v>
      </c>
      <c r="P39" s="19" t="s">
        <v>92</v>
      </c>
      <c r="Q39" s="19" t="s">
        <v>23</v>
      </c>
      <c r="S39" s="10">
        <v>11</v>
      </c>
      <c r="T39" s="10">
        <v>8</v>
      </c>
      <c r="U39" s="10">
        <v>8</v>
      </c>
      <c r="V39" s="10">
        <v>10</v>
      </c>
      <c r="W39" s="10">
        <v>9</v>
      </c>
      <c r="X39" s="10">
        <v>6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 cm="1">
        <f t="array" aca="1" ref="AB39" ca="1">_xlfn.LET(_xlpm.seq, OFFSET(N39,,,5), _xlpm.cnt, SUM((_xlpm.seq="C2")+(_xlpm.seq="WW")), IF(_xlpm.cnt&gt;0,0,1) )</f>
        <v>0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</row>
    <row r="40" spans="11:31" s="5" customFormat="1" ht="16.5" customHeight="1">
      <c r="K40" s="10">
        <v>36</v>
      </c>
      <c r="L40" s="19" t="s">
        <v>26</v>
      </c>
      <c r="M40" s="19" t="s">
        <v>93</v>
      </c>
      <c r="N40" s="19" t="s">
        <v>26</v>
      </c>
      <c r="O40" s="19" t="s">
        <v>23</v>
      </c>
      <c r="P40" s="19" t="s">
        <v>92</v>
      </c>
      <c r="Q40" s="19" t="s">
        <v>27</v>
      </c>
      <c r="S40" s="10">
        <v>3</v>
      </c>
      <c r="T40" s="10">
        <v>8</v>
      </c>
      <c r="U40" s="10">
        <v>3</v>
      </c>
      <c r="V40" s="10">
        <v>6</v>
      </c>
      <c r="W40" s="10">
        <v>9</v>
      </c>
      <c r="X40" s="10">
        <v>4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 cm="1">
        <f t="array" aca="1" ref="AB40" ca="1">_xlfn.LET(_xlpm.seq, OFFSET(N40,,,5), _xlpm.cnt, SUM((_xlpm.seq="C2")+(_xlpm.seq="WW")), IF(_xlpm.cnt&gt;0,0,1) )</f>
        <v>0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</row>
    <row r="41" spans="11:31" s="5" customFormat="1" ht="16.5" customHeight="1">
      <c r="K41" s="10">
        <v>37</v>
      </c>
      <c r="L41" s="19" t="s">
        <v>26</v>
      </c>
      <c r="M41" s="19" t="s">
        <v>92</v>
      </c>
      <c r="N41" s="19" t="s">
        <v>26</v>
      </c>
      <c r="O41" s="19" t="s">
        <v>23</v>
      </c>
      <c r="P41" s="19" t="s">
        <v>95</v>
      </c>
      <c r="Q41" s="19" t="s">
        <v>27</v>
      </c>
      <c r="S41" s="10">
        <v>3</v>
      </c>
      <c r="T41" s="10">
        <v>9</v>
      </c>
      <c r="U41" s="10">
        <v>3</v>
      </c>
      <c r="V41" s="10">
        <v>6</v>
      </c>
      <c r="W41" s="10">
        <v>7</v>
      </c>
      <c r="X41" s="10">
        <v>4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 cm="1">
        <f t="array" aca="1" ref="AB41" ca="1">_xlfn.LET(_xlpm.seq, OFFSET(N41,,,5), _xlpm.cnt, SUM((_xlpm.seq="C2")+(_xlpm.seq="WW")), IF(_xlpm.cnt&gt;0,0,1) )</f>
        <v>0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</row>
    <row r="42" spans="11:31" s="5" customFormat="1" ht="16.5" customHeight="1">
      <c r="K42" s="10">
        <v>38</v>
      </c>
      <c r="L42" s="19" t="s">
        <v>94</v>
      </c>
      <c r="M42" s="19" t="s">
        <v>92</v>
      </c>
      <c r="N42" s="19" t="s">
        <v>97</v>
      </c>
      <c r="O42" s="19" t="s">
        <v>22</v>
      </c>
      <c r="P42" s="19" t="s">
        <v>95</v>
      </c>
      <c r="Q42" s="19" t="s">
        <v>93</v>
      </c>
      <c r="S42" s="10">
        <v>10</v>
      </c>
      <c r="T42" s="10">
        <v>9</v>
      </c>
      <c r="U42" s="10">
        <v>2</v>
      </c>
      <c r="V42" s="10">
        <v>5</v>
      </c>
      <c r="W42" s="10">
        <v>7</v>
      </c>
      <c r="X42" s="10">
        <v>8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 cm="1">
        <f t="array" aca="1" ref="AB42" ca="1">_xlfn.LET(_xlpm.seq, OFFSET(N42,,,5), _xlpm.cnt, SUM((_xlpm.seq="C2")+(_xlpm.seq="WW")), IF(_xlpm.cnt&gt;0,0,1) )</f>
        <v>0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0</v>
      </c>
    </row>
    <row r="43" spans="11:31" s="5" customFormat="1" ht="16.5" customHeight="1">
      <c r="K43" s="10">
        <v>39</v>
      </c>
      <c r="L43" s="19" t="s">
        <v>94</v>
      </c>
      <c r="M43" s="19" t="s">
        <v>23</v>
      </c>
      <c r="N43" s="19" t="s">
        <v>97</v>
      </c>
      <c r="O43" s="19" t="s">
        <v>22</v>
      </c>
      <c r="P43" s="19" t="s">
        <v>43</v>
      </c>
      <c r="Q43" s="19" t="s">
        <v>93</v>
      </c>
      <c r="S43" s="10">
        <v>10</v>
      </c>
      <c r="T43" s="10">
        <v>6</v>
      </c>
      <c r="U43" s="10">
        <v>2</v>
      </c>
      <c r="V43" s="10">
        <v>5</v>
      </c>
      <c r="W43" s="10">
        <v>0</v>
      </c>
      <c r="X43" s="10">
        <v>8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0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0</v>
      </c>
    </row>
    <row r="44" spans="11:31" s="5" customFormat="1" ht="16.5" customHeight="1">
      <c r="K44" s="10">
        <v>40</v>
      </c>
      <c r="L44" s="19" t="s">
        <v>26</v>
      </c>
      <c r="M44" s="19" t="s">
        <v>23</v>
      </c>
      <c r="N44" s="19" t="s">
        <v>94</v>
      </c>
      <c r="O44" s="19" t="s">
        <v>96</v>
      </c>
      <c r="P44" s="19" t="s">
        <v>92</v>
      </c>
      <c r="Q44" s="19" t="s">
        <v>96</v>
      </c>
      <c r="S44" s="10">
        <v>3</v>
      </c>
      <c r="T44" s="10">
        <v>6</v>
      </c>
      <c r="U44" s="10">
        <v>10</v>
      </c>
      <c r="V44" s="10">
        <v>11</v>
      </c>
      <c r="W44" s="10">
        <v>9</v>
      </c>
      <c r="X44" s="10">
        <v>11</v>
      </c>
      <c r="Z44" s="43" cm="1">
        <f t="array" aca="1" ref="Z44" ca="1">_xlfn.LET(_xlpm.seq, OFFSET(L44,,,5), _xlpm.cnt, SUM((_xlpm.seq="C2")+(_xlpm.seq="WW")), IF(_xlpm.cnt&gt;0,0,1) )</f>
        <v>0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>
        <v>2</v>
      </c>
      <c r="AE44" s="43" cm="1">
        <f t="array" aca="1" ref="AE44" ca="1">_xlfn.LET(_xlpm.seq, OFFSET(Q44,,,5), _xlpm.cnt, SUM((_xlpm.seq="C2")+(_xlpm.seq="WW")), IF(_xlpm.cnt&gt;0,0,1) )</f>
        <v>0</v>
      </c>
    </row>
    <row r="45" spans="11:31" s="5" customFormat="1" ht="16.5" customHeight="1">
      <c r="K45" s="10">
        <v>41</v>
      </c>
      <c r="L45" s="19" t="s">
        <v>26</v>
      </c>
      <c r="M45" s="19" t="s">
        <v>48</v>
      </c>
      <c r="N45" s="19" t="s">
        <v>94</v>
      </c>
      <c r="O45" s="19" t="s">
        <v>96</v>
      </c>
      <c r="P45" s="19" t="s">
        <v>92</v>
      </c>
      <c r="Q45" s="19" t="s">
        <v>96</v>
      </c>
      <c r="S45" s="10">
        <v>3</v>
      </c>
      <c r="T45" s="10">
        <v>1</v>
      </c>
      <c r="U45" s="10">
        <v>10</v>
      </c>
      <c r="V45" s="10">
        <v>11</v>
      </c>
      <c r="W45" s="10">
        <v>9</v>
      </c>
      <c r="X45" s="10">
        <v>11</v>
      </c>
      <c r="Z45" s="43" cm="1">
        <f t="array" aca="1" ref="Z45" ca="1">_xlfn.LET(_xlpm.seq, OFFSET(L45,,,5), _xlpm.cnt, SUM((_xlpm.seq="C2")+(_xlpm.seq="WW")), IF(_xlpm.cnt&gt;0,0,1) )</f>
        <v>0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>
        <v>2</v>
      </c>
      <c r="AE45" s="43" cm="1">
        <f t="array" aca="1" ref="AE45" ca="1">_xlfn.LET(_xlpm.seq, OFFSET(Q45,,,5), _xlpm.cnt, SUM((_xlpm.seq="C2")+(_xlpm.seq="WW")), IF(_xlpm.cnt&gt;0,0,1) )</f>
        <v>0</v>
      </c>
    </row>
    <row r="46" spans="11:31" s="5" customFormat="1" ht="16.5" customHeight="1">
      <c r="K46" s="10">
        <v>42</v>
      </c>
      <c r="L46" s="19" t="s">
        <v>96</v>
      </c>
      <c r="M46" s="19" t="s">
        <v>92</v>
      </c>
      <c r="N46" s="19" t="s">
        <v>26</v>
      </c>
      <c r="O46" s="19" t="s">
        <v>45</v>
      </c>
      <c r="P46" s="19" t="s">
        <v>95</v>
      </c>
      <c r="Q46" s="19" t="s">
        <v>20</v>
      </c>
      <c r="S46" s="10">
        <v>11</v>
      </c>
      <c r="T46" s="10">
        <v>9</v>
      </c>
      <c r="U46" s="10">
        <v>3</v>
      </c>
      <c r="V46" s="10">
        <v>4</v>
      </c>
      <c r="W46" s="10">
        <v>7</v>
      </c>
      <c r="X46" s="10">
        <v>0</v>
      </c>
      <c r="Z46" s="43" cm="1">
        <f t="array" aca="1" ref="Z46" ca="1">_xlfn.LET(_xlpm.seq, OFFSET(L46,,,5), _xlpm.cnt, SUM((_xlpm.seq="C2")+(_xlpm.seq="WW")), IF(_xlpm.cnt&gt;0,0,1) )</f>
        <v>0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0</v>
      </c>
      <c r="AC46" s="43" cm="1">
        <f t="array" aca="1" ref="AC46" ca="1">_xlfn.LET(_xlpm.seq, OFFSET(O46,,,5), _xlpm.cnt, SUM((_xlpm.seq="C2")+(_xlpm.seq="WW")), IF(_xlpm.cnt&gt;0,0,1) )</f>
        <v>1</v>
      </c>
      <c r="AD46" s="43">
        <v>2</v>
      </c>
      <c r="AE46" s="43" cm="1">
        <f t="array" aca="1" ref="AE46" ca="1">_xlfn.LET(_xlpm.seq, OFFSET(Q46,,,5), _xlpm.cnt, SUM((_xlpm.seq="C2")+(_xlpm.seq="WW")), IF(_xlpm.cnt&gt;0,0,1) )</f>
        <v>0</v>
      </c>
    </row>
    <row r="47" spans="11:31" s="5" customFormat="1" ht="16.5" customHeight="1">
      <c r="K47" s="10">
        <v>43</v>
      </c>
      <c r="L47" s="19" t="s">
        <v>96</v>
      </c>
      <c r="M47" s="19" t="s">
        <v>92</v>
      </c>
      <c r="N47" s="19" t="s">
        <v>26</v>
      </c>
      <c r="O47" s="19" t="s">
        <v>45</v>
      </c>
      <c r="P47" s="19" t="s">
        <v>95</v>
      </c>
      <c r="Q47" s="19" t="s">
        <v>92</v>
      </c>
      <c r="S47" s="10">
        <v>11</v>
      </c>
      <c r="T47" s="10">
        <v>9</v>
      </c>
      <c r="U47" s="10">
        <v>3</v>
      </c>
      <c r="V47" s="10">
        <v>4</v>
      </c>
      <c r="W47" s="10">
        <v>7</v>
      </c>
      <c r="X47" s="10">
        <v>9</v>
      </c>
      <c r="Z47" s="43" cm="1">
        <f t="array" aca="1" ref="Z47" ca="1">_xlfn.LET(_xlpm.seq, OFFSET(L47,,,5), _xlpm.cnt, SUM((_xlpm.seq="C2")+(_xlpm.seq="WW")), IF(_xlpm.cnt&gt;0,0,1) )</f>
        <v>0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>
        <v>2</v>
      </c>
      <c r="AE47" s="43">
        <v>2</v>
      </c>
    </row>
    <row r="48" spans="11:31" s="5" customFormat="1" ht="16.5" customHeight="1">
      <c r="K48" s="10">
        <v>44</v>
      </c>
      <c r="L48" s="19" t="s">
        <v>97</v>
      </c>
      <c r="M48" s="19" t="s">
        <v>23</v>
      </c>
      <c r="N48" s="19" t="s">
        <v>95</v>
      </c>
      <c r="O48" s="19" t="s">
        <v>96</v>
      </c>
      <c r="P48" s="19" t="s">
        <v>92</v>
      </c>
      <c r="Q48" s="19" t="s">
        <v>92</v>
      </c>
      <c r="S48" s="10">
        <v>2</v>
      </c>
      <c r="T48" s="10">
        <v>6</v>
      </c>
      <c r="U48" s="10">
        <v>7</v>
      </c>
      <c r="V48" s="10">
        <v>11</v>
      </c>
      <c r="W48" s="10">
        <v>9</v>
      </c>
      <c r="X48" s="10">
        <v>9</v>
      </c>
      <c r="Z48" s="43" cm="1">
        <f t="array" aca="1" ref="Z48" ca="1">_xlfn.LET(_xlpm.seq, OFFSET(L48,,,5), _xlpm.cnt, SUM((_xlpm.seq="C2")+(_xlpm.seq="WW")), IF(_xlpm.cnt&gt;0,0,1) )</f>
        <v>0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>
        <v>2</v>
      </c>
    </row>
    <row r="49" spans="11:31" s="5" customFormat="1" ht="16.5" customHeight="1">
      <c r="K49" s="10">
        <v>45</v>
      </c>
      <c r="L49" s="19" t="s">
        <v>97</v>
      </c>
      <c r="M49" s="19" t="s">
        <v>23</v>
      </c>
      <c r="N49" s="19" t="s">
        <v>95</v>
      </c>
      <c r="O49" s="19" t="s">
        <v>96</v>
      </c>
      <c r="P49" s="19" t="s">
        <v>92</v>
      </c>
      <c r="Q49" s="19" t="s">
        <v>96</v>
      </c>
      <c r="S49" s="10">
        <v>2</v>
      </c>
      <c r="T49" s="10">
        <v>6</v>
      </c>
      <c r="U49" s="10">
        <v>7</v>
      </c>
      <c r="V49" s="10">
        <v>11</v>
      </c>
      <c r="W49" s="10">
        <v>9</v>
      </c>
      <c r="X49" s="10">
        <v>11</v>
      </c>
      <c r="Z49" s="43" cm="1">
        <f t="array" aca="1" ref="Z49" ca="1">_xlfn.LET(_xlpm.seq, OFFSET(L49,,,5), _xlpm.cnt, SUM((_xlpm.seq="C2")+(_xlpm.seq="WW")), IF(_xlpm.cnt&gt;0,0,1) )</f>
        <v>0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>
        <v>2</v>
      </c>
    </row>
    <row r="50" spans="11:31" s="5" customFormat="1" ht="16.5" customHeight="1">
      <c r="K50" s="10">
        <v>46</v>
      </c>
      <c r="L50" s="19" t="s">
        <v>92</v>
      </c>
      <c r="M50" s="19" t="s">
        <v>93</v>
      </c>
      <c r="N50" s="19" t="s">
        <v>20</v>
      </c>
      <c r="O50" s="19" t="s">
        <v>22</v>
      </c>
      <c r="P50" s="19" t="s">
        <v>27</v>
      </c>
      <c r="Q50" s="19" t="s">
        <v>96</v>
      </c>
      <c r="S50" s="10">
        <v>9</v>
      </c>
      <c r="T50" s="10">
        <v>8</v>
      </c>
      <c r="U50" s="10">
        <v>0</v>
      </c>
      <c r="V50" s="10">
        <v>5</v>
      </c>
      <c r="W50" s="10">
        <v>4</v>
      </c>
      <c r="X50" s="10">
        <v>11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>
        <v>1</v>
      </c>
      <c r="AC50" s="43" cm="1">
        <f t="array" aca="1" ref="AC50" ca="1">_xlfn.LET(_xlpm.seq, OFFSET(O50,,,5), _xlpm.cnt, SUM((_xlpm.seq="C2")+(_xlpm.seq="WW")), IF(_xlpm.cnt&gt;0,0,1) )</f>
        <v>0</v>
      </c>
      <c r="AD50" s="43" cm="1">
        <f t="array" aca="1" ref="AD50" ca="1">_xlfn.LET(_xlpm.seq, OFFSET(P50,,,5), _xlpm.cnt, SUM((_xlpm.seq="C2")+(_xlpm.seq="WW")), IF(_xlpm.cnt&gt;0,0,1) )</f>
        <v>1</v>
      </c>
      <c r="AE50" s="43">
        <v>2</v>
      </c>
    </row>
    <row r="51" spans="11:31" s="5" customFormat="1" ht="16.5" customHeight="1">
      <c r="K51" s="10">
        <v>47</v>
      </c>
      <c r="L51" s="19" t="s">
        <v>92</v>
      </c>
      <c r="M51" s="19" t="s">
        <v>93</v>
      </c>
      <c r="N51" s="19" t="s">
        <v>20</v>
      </c>
      <c r="O51" s="19" t="s">
        <v>22</v>
      </c>
      <c r="P51" s="19" t="s">
        <v>27</v>
      </c>
      <c r="Q51" s="19" t="s">
        <v>92</v>
      </c>
      <c r="S51" s="10">
        <v>9</v>
      </c>
      <c r="T51" s="10">
        <v>8</v>
      </c>
      <c r="U51" s="10">
        <v>0</v>
      </c>
      <c r="V51" s="10">
        <v>5</v>
      </c>
      <c r="W51" s="10">
        <v>4</v>
      </c>
      <c r="X51" s="10">
        <v>9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0</v>
      </c>
      <c r="AC51" s="43"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</row>
    <row r="52" spans="11:31" s="5" customFormat="1" ht="16.5" customHeight="1">
      <c r="K52" s="10">
        <v>48</v>
      </c>
      <c r="L52" s="19" t="s">
        <v>96</v>
      </c>
      <c r="M52" s="19" t="s">
        <v>96</v>
      </c>
      <c r="N52" s="19" t="s">
        <v>94</v>
      </c>
      <c r="O52" s="19" t="s">
        <v>95</v>
      </c>
      <c r="P52" s="19" t="s">
        <v>94</v>
      </c>
      <c r="Q52" s="19" t="s">
        <v>92</v>
      </c>
      <c r="S52" s="10">
        <v>11</v>
      </c>
      <c r="T52" s="10">
        <v>11</v>
      </c>
      <c r="U52" s="10">
        <v>10</v>
      </c>
      <c r="V52" s="10">
        <v>7</v>
      </c>
      <c r="W52" s="10">
        <v>10</v>
      </c>
      <c r="X52" s="10">
        <v>9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</row>
    <row r="53" spans="11:31" s="5" customFormat="1" ht="16.5" customHeight="1">
      <c r="K53" s="10">
        <v>49</v>
      </c>
      <c r="L53" s="19" t="s">
        <v>96</v>
      </c>
      <c r="M53" s="19" t="s">
        <v>96</v>
      </c>
      <c r="N53" s="19" t="s">
        <v>94</v>
      </c>
      <c r="O53" s="19" t="s">
        <v>95</v>
      </c>
      <c r="P53" s="19" t="s">
        <v>94</v>
      </c>
      <c r="Q53" s="19" t="s">
        <v>26</v>
      </c>
      <c r="S53" s="10">
        <v>11</v>
      </c>
      <c r="T53" s="10">
        <v>11</v>
      </c>
      <c r="U53" s="10">
        <v>10</v>
      </c>
      <c r="V53" s="10">
        <v>7</v>
      </c>
      <c r="W53" s="10">
        <v>10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</row>
    <row r="54" spans="11:31" s="5" customFormat="1" ht="16.5" customHeight="1">
      <c r="K54" s="10">
        <v>50</v>
      </c>
      <c r="L54" s="19" t="s">
        <v>23</v>
      </c>
      <c r="M54" s="19" t="s">
        <v>93</v>
      </c>
      <c r="N54" s="19" t="s">
        <v>95</v>
      </c>
      <c r="O54" s="19" t="s">
        <v>97</v>
      </c>
      <c r="P54" s="19" t="s">
        <v>52</v>
      </c>
      <c r="Q54" s="19" t="s">
        <v>26</v>
      </c>
      <c r="S54" s="10">
        <v>6</v>
      </c>
      <c r="T54" s="10">
        <v>8</v>
      </c>
      <c r="U54" s="10">
        <v>7</v>
      </c>
      <c r="V54" s="10">
        <v>2</v>
      </c>
      <c r="W54" s="10">
        <v>11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0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</row>
    <row r="55" spans="11:31" s="5" customFormat="1" ht="16.5" customHeight="1">
      <c r="K55" s="10">
        <v>51</v>
      </c>
      <c r="L55" s="19" t="s">
        <v>23</v>
      </c>
      <c r="M55" s="19" t="s">
        <v>93</v>
      </c>
      <c r="N55" s="19" t="s">
        <v>95</v>
      </c>
      <c r="O55" s="19" t="s">
        <v>22</v>
      </c>
      <c r="P55" s="19" t="s">
        <v>52</v>
      </c>
      <c r="Q55" s="19" t="s">
        <v>93</v>
      </c>
      <c r="S55" s="10">
        <v>6</v>
      </c>
      <c r="T55" s="10">
        <v>8</v>
      </c>
      <c r="U55" s="10">
        <v>7</v>
      </c>
      <c r="V55" s="10">
        <v>5</v>
      </c>
      <c r="W55" s="10">
        <v>11</v>
      </c>
      <c r="X55" s="10">
        <v>8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</row>
    <row r="56" spans="11:31" s="5" customFormat="1" ht="16.5" customHeight="1">
      <c r="K56" s="10">
        <v>52</v>
      </c>
      <c r="L56" s="19" t="s">
        <v>26</v>
      </c>
      <c r="M56" s="19" t="s">
        <v>92</v>
      </c>
      <c r="N56" s="19" t="s">
        <v>94</v>
      </c>
      <c r="O56" s="19" t="s">
        <v>22</v>
      </c>
      <c r="P56" s="19" t="s">
        <v>92</v>
      </c>
      <c r="Q56" s="19" t="s">
        <v>93</v>
      </c>
      <c r="S56" s="10">
        <v>3</v>
      </c>
      <c r="T56" s="10">
        <v>9</v>
      </c>
      <c r="U56" s="10">
        <v>10</v>
      </c>
      <c r="V56" s="10">
        <v>5</v>
      </c>
      <c r="W56" s="10">
        <v>9</v>
      </c>
      <c r="X56" s="10">
        <v>8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</row>
    <row r="57" spans="11:31" s="5" customFormat="1" ht="16.5" customHeight="1">
      <c r="K57" s="10">
        <v>53</v>
      </c>
      <c r="L57" s="19" t="s">
        <v>26</v>
      </c>
      <c r="M57" s="19" t="s">
        <v>92</v>
      </c>
      <c r="N57" s="19" t="s">
        <v>94</v>
      </c>
      <c r="O57" s="19" t="s">
        <v>94</v>
      </c>
      <c r="P57" s="19" t="s">
        <v>92</v>
      </c>
      <c r="Q57" s="19" t="s">
        <v>96</v>
      </c>
      <c r="S57" s="10">
        <v>3</v>
      </c>
      <c r="T57" s="10">
        <v>9</v>
      </c>
      <c r="U57" s="10">
        <v>10</v>
      </c>
      <c r="V57" s="10">
        <v>10</v>
      </c>
      <c r="W57" s="10">
        <v>9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</row>
    <row r="58" spans="11:31" s="5" customFormat="1" ht="16.5" customHeight="1">
      <c r="K58" s="10">
        <v>54</v>
      </c>
      <c r="L58" s="19" t="s">
        <v>94</v>
      </c>
      <c r="M58" s="19" t="s">
        <v>93</v>
      </c>
      <c r="N58" s="19" t="s">
        <v>27</v>
      </c>
      <c r="O58" s="19" t="s">
        <v>94</v>
      </c>
      <c r="P58" s="19" t="s">
        <v>27</v>
      </c>
      <c r="Q58" s="19" t="s">
        <v>96</v>
      </c>
      <c r="S58" s="10">
        <v>10</v>
      </c>
      <c r="T58" s="10">
        <v>8</v>
      </c>
      <c r="U58" s="10">
        <v>4</v>
      </c>
      <c r="V58" s="10">
        <v>10</v>
      </c>
      <c r="W58" s="10">
        <v>4</v>
      </c>
      <c r="X58" s="10">
        <v>11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0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</row>
    <row r="59" spans="11:31" s="5" customFormat="1" ht="16.5" customHeight="1">
      <c r="K59" s="10">
        <v>55</v>
      </c>
      <c r="L59" s="19" t="s">
        <v>94</v>
      </c>
      <c r="M59" s="19" t="s">
        <v>93</v>
      </c>
      <c r="N59" s="19" t="s">
        <v>27</v>
      </c>
      <c r="O59" s="19" t="s">
        <v>92</v>
      </c>
      <c r="P59" s="19" t="s">
        <v>27</v>
      </c>
      <c r="Q59" s="19" t="s">
        <v>23</v>
      </c>
      <c r="S59" s="10">
        <v>10</v>
      </c>
      <c r="T59" s="10">
        <v>8</v>
      </c>
      <c r="U59" s="10">
        <v>4</v>
      </c>
      <c r="V59" s="10">
        <v>9</v>
      </c>
      <c r="W59" s="10">
        <v>4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0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</row>
    <row r="60" spans="11:31" s="5" customFormat="1" ht="16.5" customHeight="1">
      <c r="K60" s="10">
        <v>56</v>
      </c>
      <c r="L60" s="19" t="s">
        <v>96</v>
      </c>
      <c r="M60" s="19" t="s">
        <v>96</v>
      </c>
      <c r="N60" s="19" t="s">
        <v>93</v>
      </c>
      <c r="O60" s="19" t="s">
        <v>92</v>
      </c>
      <c r="P60" s="19" t="s">
        <v>92</v>
      </c>
      <c r="Q60" s="19" t="s">
        <v>23</v>
      </c>
      <c r="S60" s="10">
        <v>11</v>
      </c>
      <c r="T60" s="10">
        <v>11</v>
      </c>
      <c r="U60" s="10">
        <v>8</v>
      </c>
      <c r="V60" s="10">
        <v>9</v>
      </c>
      <c r="W60" s="10">
        <v>9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0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</row>
    <row r="61" spans="11:31" s="5" customFormat="1">
      <c r="K61" s="10">
        <v>57</v>
      </c>
      <c r="L61" s="19" t="s">
        <v>96</v>
      </c>
      <c r="M61" s="19" t="s">
        <v>96</v>
      </c>
      <c r="N61" s="19" t="s">
        <v>93</v>
      </c>
      <c r="O61" s="19" t="s">
        <v>94</v>
      </c>
      <c r="P61" s="19" t="s">
        <v>92</v>
      </c>
      <c r="Q61" s="19" t="s">
        <v>92</v>
      </c>
      <c r="S61" s="10">
        <v>11</v>
      </c>
      <c r="T61" s="10">
        <v>11</v>
      </c>
      <c r="U61" s="10">
        <v>8</v>
      </c>
      <c r="V61" s="10">
        <v>10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0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</row>
    <row r="62" spans="11:31" s="5" customFormat="1">
      <c r="K62" s="10">
        <v>58</v>
      </c>
      <c r="L62" s="19" t="s">
        <v>94</v>
      </c>
      <c r="M62" s="19" t="s">
        <v>43</v>
      </c>
      <c r="N62" s="19" t="s">
        <v>95</v>
      </c>
      <c r="O62" s="19" t="s">
        <v>94</v>
      </c>
      <c r="P62" s="19" t="s">
        <v>95</v>
      </c>
      <c r="Q62" s="19" t="s">
        <v>92</v>
      </c>
      <c r="S62" s="10">
        <v>10</v>
      </c>
      <c r="T62" s="10">
        <v>0</v>
      </c>
      <c r="U62" s="10">
        <v>7</v>
      </c>
      <c r="V62" s="10">
        <v>10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0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</row>
    <row r="63" spans="11:31" s="5" customFormat="1" ht="16.5" customHeight="1">
      <c r="K63" s="10">
        <v>59</v>
      </c>
      <c r="L63" s="19" t="s">
        <v>94</v>
      </c>
      <c r="M63" s="19" t="s">
        <v>43</v>
      </c>
      <c r="N63" s="19" t="s">
        <v>95</v>
      </c>
      <c r="O63" s="19" t="s">
        <v>20</v>
      </c>
      <c r="P63" s="19" t="s">
        <v>95</v>
      </c>
      <c r="Q63" s="19" t="s">
        <v>93</v>
      </c>
      <c r="S63" s="10">
        <v>10</v>
      </c>
      <c r="T63" s="10">
        <v>0</v>
      </c>
      <c r="U63" s="10">
        <v>7</v>
      </c>
      <c r="V63" s="10">
        <v>0</v>
      </c>
      <c r="W63" s="10">
        <v>7</v>
      </c>
      <c r="X63" s="10">
        <v>8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0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0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1</v>
      </c>
    </row>
    <row r="64" spans="11:31" s="5" customFormat="1" ht="16.5" customHeight="1">
      <c r="K64" s="10">
        <v>60</v>
      </c>
      <c r="L64" s="19" t="s">
        <v>96</v>
      </c>
      <c r="M64" s="19" t="s">
        <v>93</v>
      </c>
      <c r="N64" s="19" t="s">
        <v>22</v>
      </c>
      <c r="O64" s="19" t="s">
        <v>94</v>
      </c>
      <c r="P64" s="19" t="s">
        <v>92</v>
      </c>
      <c r="Q64" s="19" t="s">
        <v>93</v>
      </c>
      <c r="S64" s="10">
        <v>11</v>
      </c>
      <c r="T64" s="10">
        <v>8</v>
      </c>
      <c r="U64" s="10">
        <v>5</v>
      </c>
      <c r="V64" s="10">
        <v>10</v>
      </c>
      <c r="W64" s="10">
        <v>9</v>
      </c>
      <c r="X64" s="10">
        <v>8</v>
      </c>
      <c r="Z64" s="43" cm="1">
        <f t="array" aca="1" ref="Z64" ca="1">_xlfn.LET(_xlpm.seq, OFFSET(L64,,,5), _xlpm.cnt, SUM((_xlpm.seq="C2")+(_xlpm.seq="WW")), IF(_xlpm.cnt&gt;0,0,1) )</f>
        <v>0</v>
      </c>
      <c r="AA64" s="43">
        <v>2</v>
      </c>
      <c r="AB64" s="43" cm="1">
        <f t="array" aca="1" ref="AB64" ca="1">_xlfn.LET(_xlpm.seq, OFFSET(N64,,,5), _xlpm.cnt, SUM((_xlpm.seq="C2")+(_xlpm.seq="WW")), IF(_xlpm.cnt&gt;0,0,1) )</f>
        <v>1</v>
      </c>
      <c r="AC64" s="43">
        <v>2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1</v>
      </c>
    </row>
    <row r="65" spans="11:31" s="5" customFormat="1" ht="16.5" customHeight="1">
      <c r="K65" s="10">
        <v>61</v>
      </c>
      <c r="L65" s="19" t="s">
        <v>96</v>
      </c>
      <c r="M65" s="19" t="s">
        <v>93</v>
      </c>
      <c r="N65" s="19" t="s">
        <v>22</v>
      </c>
      <c r="O65" s="19" t="s">
        <v>94</v>
      </c>
      <c r="P65" s="19" t="s">
        <v>92</v>
      </c>
      <c r="Q65" s="19" t="s">
        <v>92</v>
      </c>
      <c r="S65" s="10">
        <v>11</v>
      </c>
      <c r="T65" s="10">
        <v>8</v>
      </c>
      <c r="U65" s="10">
        <v>5</v>
      </c>
      <c r="V65" s="10">
        <v>10</v>
      </c>
      <c r="W65" s="10">
        <v>9</v>
      </c>
      <c r="X65" s="10">
        <v>9</v>
      </c>
      <c r="Z65" s="43">
        <v>1</v>
      </c>
      <c r="AA65" s="43">
        <v>2</v>
      </c>
      <c r="AB65" s="43" cm="1">
        <f t="array" aca="1" ref="AB65" ca="1">_xlfn.LET(_xlpm.seq, OFFSET(N65,,,5), _xlpm.cnt, SUM((_xlpm.seq="C2")+(_xlpm.seq="WW")), IF(_xlpm.cnt&gt;0,0,1) )</f>
        <v>1</v>
      </c>
      <c r="AC65" s="43">
        <v>2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</row>
    <row r="66" spans="11:31" s="5" customFormat="1" ht="16.5" customHeight="1">
      <c r="K66" s="10">
        <v>62</v>
      </c>
      <c r="L66" s="19" t="s">
        <v>94</v>
      </c>
      <c r="M66" s="19" t="s">
        <v>92</v>
      </c>
      <c r="N66" s="19" t="s">
        <v>24</v>
      </c>
      <c r="O66" s="19" t="s">
        <v>23</v>
      </c>
      <c r="P66" s="19" t="s">
        <v>27</v>
      </c>
      <c r="Q66" s="19" t="s">
        <v>92</v>
      </c>
      <c r="S66" s="10">
        <v>10</v>
      </c>
      <c r="T66" s="10">
        <v>9</v>
      </c>
      <c r="U66" s="10">
        <v>1</v>
      </c>
      <c r="V66" s="10">
        <v>6</v>
      </c>
      <c r="W66" s="10">
        <v>4</v>
      </c>
      <c r="X66" s="10">
        <v>9</v>
      </c>
      <c r="Z66" s="43">
        <v>1</v>
      </c>
      <c r="AA66" s="43">
        <v>2</v>
      </c>
      <c r="AB66" s="43" cm="1">
        <f t="array" aca="1" ref="AB66" ca="1">_xlfn.LET(_xlpm.seq, OFFSET(N66,,,5), _xlpm.cnt, SUM((_xlpm.seq="C2")+(_xlpm.seq="WW")), IF(_xlpm.cnt&gt;0,0,1) )</f>
        <v>1</v>
      </c>
      <c r="AC66" s="43">
        <v>2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</row>
    <row r="67" spans="11:31" s="5" customFormat="1" ht="16.5" customHeight="1">
      <c r="K67" s="10">
        <v>63</v>
      </c>
      <c r="L67" s="19" t="s">
        <v>94</v>
      </c>
      <c r="M67" s="19" t="s">
        <v>92</v>
      </c>
      <c r="N67" s="19" t="s">
        <v>94</v>
      </c>
      <c r="O67" s="19" t="s">
        <v>23</v>
      </c>
      <c r="P67" s="19" t="s">
        <v>27</v>
      </c>
      <c r="Q67" s="19" t="s">
        <v>93</v>
      </c>
      <c r="S67" s="10">
        <v>10</v>
      </c>
      <c r="T67" s="10">
        <v>9</v>
      </c>
      <c r="U67" s="10">
        <v>10</v>
      </c>
      <c r="V67" s="10">
        <v>6</v>
      </c>
      <c r="W67" s="10">
        <v>4</v>
      </c>
      <c r="X67" s="10">
        <v>8</v>
      </c>
      <c r="Z67" s="43">
        <v>1</v>
      </c>
      <c r="AA67" s="43">
        <v>2</v>
      </c>
      <c r="AB67" s="43" cm="1">
        <f t="array" aca="1" ref="AB67" ca="1">_xlfn.LET(_xlpm.seq, OFFSET(N67,,,5), _xlpm.cnt, SUM((_xlpm.seq="C2")+(_xlpm.seq="WW")), IF(_xlpm.cnt&gt;0,0,1) )</f>
        <v>1</v>
      </c>
      <c r="AC67" s="43">
        <v>2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</row>
    <row r="68" spans="11:31" s="5" customFormat="1" ht="16.5" customHeight="1">
      <c r="K68" s="10">
        <v>64</v>
      </c>
      <c r="L68" s="19" t="s">
        <v>97</v>
      </c>
      <c r="M68" s="19" t="s">
        <v>93</v>
      </c>
      <c r="N68" s="19" t="s">
        <v>94</v>
      </c>
      <c r="O68" s="19" t="s">
        <v>94</v>
      </c>
      <c r="P68" s="19" t="s">
        <v>95</v>
      </c>
      <c r="Q68" s="19" t="s">
        <v>93</v>
      </c>
      <c r="S68" s="10">
        <v>2</v>
      </c>
      <c r="T68" s="10">
        <v>8</v>
      </c>
      <c r="U68" s="10">
        <v>10</v>
      </c>
      <c r="V68" s="10">
        <v>10</v>
      </c>
      <c r="W68" s="10">
        <v>7</v>
      </c>
      <c r="X68" s="10">
        <v>8</v>
      </c>
      <c r="Z68" s="43" cm="1">
        <f t="array" aca="1" ref="Z68" ca="1">_xlfn.LET(_xlpm.seq, OFFSET(L68,,,5), _xlpm.cnt, SUM((_xlpm.seq="C2")+(_xlpm.seq="WW")), IF(_xlpm.cnt&gt;0,0,1) )</f>
        <v>0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</row>
    <row r="69" spans="11:31" s="5" customFormat="1" ht="16.5" customHeight="1">
      <c r="K69" s="10">
        <v>65</v>
      </c>
      <c r="L69" s="19" t="s">
        <v>96</v>
      </c>
      <c r="M69" s="19" t="s">
        <v>93</v>
      </c>
      <c r="N69" s="19" t="s">
        <v>93</v>
      </c>
      <c r="O69" s="19" t="s">
        <v>94</v>
      </c>
      <c r="P69" s="19" t="s">
        <v>95</v>
      </c>
      <c r="Q69" s="19" t="s">
        <v>97</v>
      </c>
      <c r="S69" s="10">
        <v>11</v>
      </c>
      <c r="T69" s="10">
        <v>8</v>
      </c>
      <c r="U69" s="10">
        <v>8</v>
      </c>
      <c r="V69" s="10">
        <v>10</v>
      </c>
      <c r="W69" s="10">
        <v>7</v>
      </c>
      <c r="X69" s="10">
        <v>2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0</v>
      </c>
    </row>
    <row r="70" spans="11:31" s="5" customFormat="1" ht="16.5" customHeight="1">
      <c r="K70" s="10">
        <v>66</v>
      </c>
      <c r="L70" s="19" t="s">
        <v>96</v>
      </c>
      <c r="M70" s="19" t="s">
        <v>96</v>
      </c>
      <c r="N70" s="19" t="s">
        <v>93</v>
      </c>
      <c r="O70" s="19" t="s">
        <v>96</v>
      </c>
      <c r="P70" s="19" t="s">
        <v>93</v>
      </c>
      <c r="Q70" s="19" t="s">
        <v>95</v>
      </c>
      <c r="S70" s="10">
        <v>11</v>
      </c>
      <c r="T70" s="10">
        <v>11</v>
      </c>
      <c r="U70" s="10">
        <v>8</v>
      </c>
      <c r="V70" s="10">
        <v>11</v>
      </c>
      <c r="W70" s="10">
        <v>8</v>
      </c>
      <c r="X70" s="10">
        <v>7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0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</row>
    <row r="71" spans="11:31" s="5" customFormat="1" ht="16.5" customHeight="1">
      <c r="K71" s="10">
        <v>67</v>
      </c>
      <c r="L71" s="19" t="s">
        <v>94</v>
      </c>
      <c r="M71" s="19" t="s">
        <v>96</v>
      </c>
      <c r="N71" s="19" t="s">
        <v>27</v>
      </c>
      <c r="O71" s="19" t="s">
        <v>96</v>
      </c>
      <c r="P71" s="19" t="s">
        <v>93</v>
      </c>
      <c r="Q71" s="19" t="s">
        <v>95</v>
      </c>
      <c r="S71" s="10">
        <v>10</v>
      </c>
      <c r="T71" s="10">
        <v>11</v>
      </c>
      <c r="U71" s="10">
        <v>4</v>
      </c>
      <c r="V71" s="10">
        <v>11</v>
      </c>
      <c r="W71" s="10">
        <v>8</v>
      </c>
      <c r="X71" s="10">
        <v>7</v>
      </c>
      <c r="Z71" s="43" cm="1">
        <f t="array" aca="1" ref="Z71" ca="1">_xlfn.LET(_xlpm.seq, OFFSET(L71,,,5), _xlpm.cnt, SUM((_xlpm.seq="C2")+(_xlpm.seq="WW")), IF(_xlpm.cnt&gt;0,0,1) )</f>
        <v>0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0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</row>
    <row r="72" spans="11:31" s="5" customFormat="1" ht="16.5" customHeight="1">
      <c r="K72" s="10">
        <v>68</v>
      </c>
      <c r="L72" s="19" t="s">
        <v>94</v>
      </c>
      <c r="M72" s="19" t="s">
        <v>23</v>
      </c>
      <c r="N72" s="19" t="s">
        <v>27</v>
      </c>
      <c r="O72" s="19" t="s">
        <v>94</v>
      </c>
      <c r="P72" s="19" t="s">
        <v>26</v>
      </c>
      <c r="Q72" s="19" t="s">
        <v>96</v>
      </c>
      <c r="S72" s="10">
        <v>10</v>
      </c>
      <c r="T72" s="10">
        <v>6</v>
      </c>
      <c r="U72" s="10">
        <v>4</v>
      </c>
      <c r="V72" s="10">
        <v>10</v>
      </c>
      <c r="W72" s="10">
        <v>3</v>
      </c>
      <c r="X72" s="10">
        <v>11</v>
      </c>
      <c r="Z72" s="43" cm="1">
        <f t="array" aca="1" ref="Z72" ca="1">_xlfn.LET(_xlpm.seq, OFFSET(L72,,,5), _xlpm.cnt, SUM((_xlpm.seq="C2")+(_xlpm.seq="WW")), IF(_xlpm.cnt&gt;0,0,1) )</f>
        <v>0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0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0</v>
      </c>
    </row>
    <row r="73" spans="11:31" s="5" customFormat="1" ht="16.5" customHeight="1">
      <c r="K73" s="10">
        <v>69</v>
      </c>
      <c r="L73" s="19" t="s">
        <v>96</v>
      </c>
      <c r="M73" s="19" t="s">
        <v>23</v>
      </c>
      <c r="N73" s="19" t="s">
        <v>26</v>
      </c>
      <c r="O73" s="19" t="s">
        <v>94</v>
      </c>
      <c r="P73" s="19" t="s">
        <v>26</v>
      </c>
      <c r="Q73" s="19" t="s">
        <v>96</v>
      </c>
      <c r="S73" s="10">
        <v>11</v>
      </c>
      <c r="T73" s="10">
        <v>6</v>
      </c>
      <c r="U73" s="10">
        <v>3</v>
      </c>
      <c r="V73" s="10">
        <v>10</v>
      </c>
      <c r="W73" s="10">
        <v>3</v>
      </c>
      <c r="X73" s="10">
        <v>11</v>
      </c>
      <c r="Z73" s="43" cm="1">
        <f t="array" aca="1" ref="Z73" ca="1">_xlfn.LET(_xlpm.seq, OFFSET(L73,,,5), _xlpm.cnt, SUM((_xlpm.seq="C2")+(_xlpm.seq="WW")), IF(_xlpm.cnt&gt;0,0,1) )</f>
        <v>0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0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0</v>
      </c>
    </row>
    <row r="74" spans="11:31" s="5" customFormat="1" ht="16.5" customHeight="1">
      <c r="K74" s="10">
        <v>70</v>
      </c>
      <c r="L74" s="19" t="s">
        <v>96</v>
      </c>
      <c r="M74" s="19" t="s">
        <v>93</v>
      </c>
      <c r="N74" s="19" t="s">
        <v>26</v>
      </c>
      <c r="O74" s="19" t="s">
        <v>97</v>
      </c>
      <c r="P74" s="19" t="s">
        <v>92</v>
      </c>
      <c r="Q74" s="19" t="s">
        <v>92</v>
      </c>
      <c r="S74" s="10">
        <v>11</v>
      </c>
      <c r="T74" s="10">
        <v>8</v>
      </c>
      <c r="U74" s="10">
        <v>3</v>
      </c>
      <c r="V74" s="10">
        <v>2</v>
      </c>
      <c r="W74" s="10">
        <v>9</v>
      </c>
      <c r="X74" s="10">
        <v>9</v>
      </c>
      <c r="Z74" s="43" cm="1">
        <f t="array" aca="1" ref="Z74" ca="1">_xlfn.LET(_xlpm.seq, OFFSET(L74,,,5), _xlpm.cnt, SUM((_xlpm.seq="C2")+(_xlpm.seq="WW")), IF(_xlpm.cnt&gt;0,0,1) )</f>
        <v>0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0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0</v>
      </c>
    </row>
    <row r="75" spans="11:31" s="5" customFormat="1" ht="16.5" customHeight="1">
      <c r="K75" s="10">
        <v>71</v>
      </c>
      <c r="L75" s="19" t="s">
        <v>20</v>
      </c>
      <c r="M75" s="19" t="s">
        <v>93</v>
      </c>
      <c r="N75" s="19" t="s">
        <v>24</v>
      </c>
      <c r="O75" s="19" t="s">
        <v>97</v>
      </c>
      <c r="P75" s="19" t="s">
        <v>92</v>
      </c>
      <c r="Q75" s="19" t="s">
        <v>92</v>
      </c>
      <c r="S75" s="10">
        <v>0</v>
      </c>
      <c r="T75" s="10">
        <v>8</v>
      </c>
      <c r="U75" s="10">
        <v>1</v>
      </c>
      <c r="V75" s="10">
        <v>2</v>
      </c>
      <c r="W75" s="10">
        <v>9</v>
      </c>
      <c r="X75" s="10">
        <v>9</v>
      </c>
      <c r="Z75" s="43" cm="1">
        <f t="array" aca="1" ref="Z75" ca="1">_xlfn.LET(_xlpm.seq, OFFSET(L75,,,5), _xlpm.cnt, SUM((_xlpm.seq="C2")+(_xlpm.seq="WW")), IF(_xlpm.cnt&gt;0,0,1) )</f>
        <v>0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0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0</v>
      </c>
    </row>
    <row r="76" spans="11:31" s="5" customFormat="1" ht="16.5" customHeight="1">
      <c r="K76" s="10">
        <v>72</v>
      </c>
      <c r="L76" s="19" t="s">
        <v>51</v>
      </c>
      <c r="M76" s="19" t="s">
        <v>92</v>
      </c>
      <c r="N76" s="19" t="s">
        <v>95</v>
      </c>
      <c r="O76" s="19" t="s">
        <v>94</v>
      </c>
      <c r="P76" s="19" t="s">
        <v>95</v>
      </c>
      <c r="Q76" s="19" t="s">
        <v>97</v>
      </c>
      <c r="S76" s="10">
        <v>10</v>
      </c>
      <c r="T76" s="10">
        <v>9</v>
      </c>
      <c r="U76" s="10">
        <v>7</v>
      </c>
      <c r="V76" s="10">
        <v>10</v>
      </c>
      <c r="W76" s="10">
        <v>7</v>
      </c>
      <c r="X76" s="10">
        <v>2</v>
      </c>
      <c r="Z76" s="43">
        <v>2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0</v>
      </c>
    </row>
    <row r="77" spans="11:31" s="5" customFormat="1" ht="16.5" customHeight="1">
      <c r="K77" s="10">
        <v>73</v>
      </c>
      <c r="L77" s="19" t="s">
        <v>51</v>
      </c>
      <c r="M77" s="19" t="s">
        <v>92</v>
      </c>
      <c r="N77" s="19" t="s">
        <v>95</v>
      </c>
      <c r="O77" s="19" t="s">
        <v>94</v>
      </c>
      <c r="P77" s="19" t="s">
        <v>95</v>
      </c>
      <c r="Q77" s="19" t="s">
        <v>97</v>
      </c>
      <c r="S77" s="10">
        <v>10</v>
      </c>
      <c r="T77" s="10">
        <v>9</v>
      </c>
      <c r="U77" s="10">
        <v>7</v>
      </c>
      <c r="V77" s="10">
        <v>10</v>
      </c>
      <c r="W77" s="10">
        <v>7</v>
      </c>
      <c r="X77" s="10">
        <v>2</v>
      </c>
      <c r="Z77" s="43">
        <v>2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0</v>
      </c>
    </row>
    <row r="78" spans="11:31" s="5" customFormat="1" ht="16.5" customHeight="1">
      <c r="K78" s="10">
        <v>74</v>
      </c>
      <c r="L78" s="19" t="s">
        <v>22</v>
      </c>
      <c r="M78" s="19" t="s">
        <v>96</v>
      </c>
      <c r="N78" s="19" t="s">
        <v>94</v>
      </c>
      <c r="O78" s="19" t="s">
        <v>96</v>
      </c>
      <c r="P78" s="19" t="s">
        <v>92</v>
      </c>
      <c r="Q78" s="19" t="s">
        <v>93</v>
      </c>
      <c r="S78" s="10">
        <v>5</v>
      </c>
      <c r="T78" s="10">
        <v>11</v>
      </c>
      <c r="U78" s="10">
        <v>10</v>
      </c>
      <c r="V78" s="10">
        <v>11</v>
      </c>
      <c r="W78" s="10">
        <v>9</v>
      </c>
      <c r="X78" s="10">
        <v>8</v>
      </c>
      <c r="Z78" s="43">
        <v>2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</row>
    <row r="79" spans="11:31" s="5" customFormat="1" ht="16.5" customHeight="1">
      <c r="K79" s="10">
        <v>75</v>
      </c>
      <c r="L79" s="19" t="s">
        <v>22</v>
      </c>
      <c r="M79" s="19" t="s">
        <v>96</v>
      </c>
      <c r="N79" s="19" t="s">
        <v>94</v>
      </c>
      <c r="O79" s="19" t="s">
        <v>96</v>
      </c>
      <c r="P79" s="19" t="s">
        <v>92</v>
      </c>
      <c r="Q79" s="19" t="s">
        <v>93</v>
      </c>
      <c r="S79" s="10">
        <v>5</v>
      </c>
      <c r="T79" s="10">
        <v>11</v>
      </c>
      <c r="U79" s="10">
        <v>10</v>
      </c>
      <c r="V79" s="10">
        <v>11</v>
      </c>
      <c r="W79" s="10">
        <v>9</v>
      </c>
      <c r="X79" s="10">
        <v>8</v>
      </c>
      <c r="Z79" s="43">
        <v>2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</row>
    <row r="80" spans="11:31" s="5" customFormat="1">
      <c r="K80" s="10">
        <v>76</v>
      </c>
      <c r="L80" s="19" t="s">
        <v>94</v>
      </c>
      <c r="M80" s="19" t="s">
        <v>93</v>
      </c>
      <c r="N80" s="19" t="s">
        <v>93</v>
      </c>
      <c r="O80" s="19" t="s">
        <v>22</v>
      </c>
      <c r="P80" s="19" t="s">
        <v>95</v>
      </c>
      <c r="Q80" s="19" t="s">
        <v>27</v>
      </c>
      <c r="S80" s="10">
        <v>10</v>
      </c>
      <c r="T80" s="10">
        <v>8</v>
      </c>
      <c r="U80" s="10">
        <v>8</v>
      </c>
      <c r="V80" s="10">
        <v>5</v>
      </c>
      <c r="W80" s="10">
        <v>7</v>
      </c>
      <c r="X80" s="10">
        <v>4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0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</row>
    <row r="81" spans="11:31" s="5" customFormat="1">
      <c r="K81" s="10">
        <v>77</v>
      </c>
      <c r="L81" s="19" t="s">
        <v>94</v>
      </c>
      <c r="M81" s="19" t="s">
        <v>93</v>
      </c>
      <c r="N81" s="19" t="s">
        <v>93</v>
      </c>
      <c r="O81" s="19" t="s">
        <v>22</v>
      </c>
      <c r="P81" s="19" t="s">
        <v>95</v>
      </c>
      <c r="Q81" s="19" t="s">
        <v>27</v>
      </c>
      <c r="S81" s="10">
        <v>10</v>
      </c>
      <c r="T81" s="10">
        <v>8</v>
      </c>
      <c r="U81" s="10">
        <v>8</v>
      </c>
      <c r="V81" s="10">
        <v>5</v>
      </c>
      <c r="W81" s="10">
        <v>7</v>
      </c>
      <c r="X81" s="10">
        <v>4</v>
      </c>
      <c r="Z81" s="43" cm="1">
        <f t="array" aca="1" ref="Z81" ca="1">_xlfn.LET(_xlpm.seq, OFFSET(L81,,,5), _xlpm.cnt, SUM((_xlpm.seq="C2")+(_xlpm.seq="WW")), IF(_xlpm.cnt&gt;0,0,1) )</f>
        <v>1</v>
      </c>
      <c r="AA81" s="43"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 cm="1">
        <f t="array" aca="1" ref="AC81" ca="1">_xlfn.LET(_xlpm.seq, OFFSET(O81,,,5), _xlpm.cnt, SUM((_xlpm.seq="C2")+(_xlpm.seq="WW")), IF(_xlpm.cnt&gt;0,0,1) )</f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</row>
    <row r="82" spans="11:31" s="5" customFormat="1">
      <c r="K82" s="10">
        <v>78</v>
      </c>
      <c r="L82" s="19" t="s">
        <v>49</v>
      </c>
      <c r="M82" s="19" t="s">
        <v>26</v>
      </c>
      <c r="N82" s="19" t="s">
        <v>95</v>
      </c>
      <c r="O82" s="19" t="s">
        <v>94</v>
      </c>
      <c r="P82" s="19" t="s">
        <v>26</v>
      </c>
      <c r="Q82" s="19" t="s">
        <v>93</v>
      </c>
      <c r="S82" s="10">
        <v>8</v>
      </c>
      <c r="T82" s="10">
        <v>3</v>
      </c>
      <c r="U82" s="10">
        <v>7</v>
      </c>
      <c r="V82" s="10">
        <v>10</v>
      </c>
      <c r="W82" s="10">
        <v>3</v>
      </c>
      <c r="X82" s="10">
        <v>8</v>
      </c>
      <c r="Z82" s="43" cm="1">
        <f t="array" aca="1" ref="Z82" ca="1">_xlfn.LET(_xlpm.seq, OFFSET(L82,,,5), _xlpm.cnt, SUM((_xlpm.seq="C2")+(_xlpm.seq="WW")), IF(_xlpm.cnt&gt;0,0,1) )</f>
        <v>1</v>
      </c>
      <c r="AA82" s="43"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 cm="1">
        <f t="array" aca="1" ref="AC82" ca="1">_xlfn.LET(_xlpm.seq, OFFSET(O82,,,5), _xlpm.cnt, SUM((_xlpm.seq="C2")+(_xlpm.seq="WW")), IF(_xlpm.cnt&gt;0,0,1) )</f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</row>
    <row r="83" spans="11:31" s="5" customFormat="1">
      <c r="K83" s="10">
        <v>79</v>
      </c>
      <c r="L83" s="19" t="s">
        <v>49</v>
      </c>
      <c r="M83" s="19" t="s">
        <v>26</v>
      </c>
      <c r="N83" s="19" t="s">
        <v>95</v>
      </c>
      <c r="O83" s="19" t="s">
        <v>94</v>
      </c>
      <c r="P83" s="19" t="s">
        <v>26</v>
      </c>
      <c r="Q83" s="19" t="s">
        <v>93</v>
      </c>
      <c r="S83" s="10">
        <v>8</v>
      </c>
      <c r="T83" s="10">
        <v>3</v>
      </c>
      <c r="U83" s="10">
        <v>7</v>
      </c>
      <c r="V83" s="10">
        <v>10</v>
      </c>
      <c r="W83" s="10">
        <v>3</v>
      </c>
      <c r="X83" s="10">
        <v>8</v>
      </c>
      <c r="Z83" s="43" cm="1">
        <f t="array" aca="1" ref="Z83" ca="1">_xlfn.LET(_xlpm.seq, OFFSET(L83,,,5), _xlpm.cnt, SUM((_xlpm.seq="C2")+(_xlpm.seq="WW")), IF(_xlpm.cnt&gt;0,0,1) )</f>
        <v>1</v>
      </c>
      <c r="AA83" s="43"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 cm="1">
        <f t="array" aca="1" ref="AC83" ca="1">_xlfn.LET(_xlpm.seq, OFFSET(O83,,,5), _xlpm.cnt, SUM((_xlpm.seq="C2")+(_xlpm.seq="WW")), IF(_xlpm.cnt&gt;0,0,1) )</f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</row>
    <row r="84" spans="11:31" s="5" customFormat="1">
      <c r="K84" s="10">
        <v>80</v>
      </c>
      <c r="L84" s="19" t="s">
        <v>96</v>
      </c>
      <c r="M84" s="19" t="s">
        <v>97</v>
      </c>
      <c r="N84" s="19" t="s">
        <v>93</v>
      </c>
      <c r="O84" s="19" t="s">
        <v>96</v>
      </c>
      <c r="P84" s="19" t="s">
        <v>92</v>
      </c>
      <c r="Q84" s="19" t="s">
        <v>92</v>
      </c>
      <c r="S84" s="10">
        <v>11</v>
      </c>
      <c r="T84" s="10">
        <v>2</v>
      </c>
      <c r="U84" s="10">
        <v>8</v>
      </c>
      <c r="V84" s="10">
        <v>11</v>
      </c>
      <c r="W84" s="10">
        <v>9</v>
      </c>
      <c r="X84" s="10">
        <v>9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0</v>
      </c>
      <c r="AB84" s="43" cm="1">
        <f t="array" aca="1" ref="AB84" ca="1">_xlfn.LET(_xlpm.seq, OFFSET(N84,,,5), _xlpm.cnt, SUM((_xlpm.seq="C2")+(_xlpm.seq="WW")), IF(_xlpm.cnt&gt;0,0,1) )</f>
        <v>1</v>
      </c>
      <c r="AC84" s="43" cm="1">
        <f t="array" aca="1" ref="AC84" ca="1">_xlfn.LET(_xlpm.seq, OFFSET(O84,,,5), _xlpm.cnt, SUM((_xlpm.seq="C2")+(_xlpm.seq="WW")), IF(_xlpm.cnt&gt;0,0,1) )</f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</row>
    <row r="85" spans="11:31" s="5" customFormat="1">
      <c r="K85" s="10">
        <v>81</v>
      </c>
      <c r="L85" s="19" t="s">
        <v>96</v>
      </c>
      <c r="M85" s="19" t="s">
        <v>96</v>
      </c>
      <c r="N85" s="19" t="s">
        <v>93</v>
      </c>
      <c r="O85" s="19" t="s">
        <v>96</v>
      </c>
      <c r="P85" s="19" t="s">
        <v>92</v>
      </c>
      <c r="Q85" s="19" t="s">
        <v>92</v>
      </c>
      <c r="S85" s="10">
        <v>11</v>
      </c>
      <c r="T85" s="10">
        <v>11</v>
      </c>
      <c r="U85" s="10">
        <v>8</v>
      </c>
      <c r="V85" s="10">
        <v>11</v>
      </c>
      <c r="W85" s="10">
        <v>9</v>
      </c>
      <c r="X85" s="10">
        <v>9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 cm="1">
        <f t="array" aca="1" ref="AC85" ca="1">_xlfn.LET(_xlpm.seq, OFFSET(O85,,,5), _xlpm.cnt, SUM((_xlpm.seq="C2")+(_xlpm.seq="WW")), IF(_xlpm.cnt&gt;0,0,1) )</f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</row>
    <row r="86" spans="11:31" s="5" customFormat="1">
      <c r="K86" s="10">
        <v>82</v>
      </c>
      <c r="L86" s="19" t="s">
        <v>92</v>
      </c>
      <c r="M86" s="19" t="s">
        <v>96</v>
      </c>
      <c r="N86" s="19" t="s">
        <v>94</v>
      </c>
      <c r="O86" s="19" t="s">
        <v>93</v>
      </c>
      <c r="P86" s="19" t="s">
        <v>94</v>
      </c>
      <c r="Q86" s="19" t="s">
        <v>22</v>
      </c>
      <c r="S86" s="10">
        <v>9</v>
      </c>
      <c r="T86" s="10">
        <v>11</v>
      </c>
      <c r="U86" s="10">
        <v>10</v>
      </c>
      <c r="V86" s="10">
        <v>8</v>
      </c>
      <c r="W86" s="10">
        <v>10</v>
      </c>
      <c r="X86" s="10">
        <v>5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</row>
    <row r="87" spans="11:31" s="5" customFormat="1">
      <c r="K87" s="10">
        <v>83</v>
      </c>
      <c r="L87" s="19" t="s">
        <v>92</v>
      </c>
      <c r="M87" s="19" t="s">
        <v>22</v>
      </c>
      <c r="N87" s="19" t="s">
        <v>94</v>
      </c>
      <c r="O87" s="19" t="s">
        <v>93</v>
      </c>
      <c r="P87" s="19" t="s">
        <v>94</v>
      </c>
      <c r="Q87" s="19" t="s">
        <v>22</v>
      </c>
      <c r="S87" s="10">
        <v>9</v>
      </c>
      <c r="T87" s="10">
        <v>5</v>
      </c>
      <c r="U87" s="10">
        <v>10</v>
      </c>
      <c r="V87" s="10">
        <v>8</v>
      </c>
      <c r="W87" s="10">
        <v>10</v>
      </c>
      <c r="X87" s="10">
        <v>5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</row>
    <row r="88" spans="11:31" s="5" customFormat="1">
      <c r="K88" s="10">
        <v>84</v>
      </c>
      <c r="L88" s="19" t="s">
        <v>94</v>
      </c>
      <c r="M88" s="19" t="s">
        <v>22</v>
      </c>
      <c r="N88" s="19" t="s">
        <v>95</v>
      </c>
      <c r="O88" s="19" t="s">
        <v>94</v>
      </c>
      <c r="P88" s="19" t="s">
        <v>92</v>
      </c>
      <c r="Q88" s="19" t="s">
        <v>27</v>
      </c>
      <c r="S88" s="10">
        <v>10</v>
      </c>
      <c r="T88" s="10">
        <v>5</v>
      </c>
      <c r="U88" s="10">
        <v>7</v>
      </c>
      <c r="V88" s="10">
        <v>10</v>
      </c>
      <c r="W88" s="10">
        <v>9</v>
      </c>
      <c r="X88" s="10">
        <v>4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</row>
    <row r="89" spans="11:31" s="5" customFormat="1">
      <c r="K89" s="10">
        <v>85</v>
      </c>
      <c r="L89" s="19" t="s">
        <v>94</v>
      </c>
      <c r="M89" s="19" t="s">
        <v>92</v>
      </c>
      <c r="N89" s="19" t="s">
        <v>95</v>
      </c>
      <c r="O89" s="19" t="s">
        <v>94</v>
      </c>
      <c r="P89" s="19" t="s">
        <v>92</v>
      </c>
      <c r="Q89" s="19" t="s">
        <v>27</v>
      </c>
      <c r="S89" s="10">
        <v>10</v>
      </c>
      <c r="T89" s="10">
        <v>9</v>
      </c>
      <c r="U89" s="10">
        <v>7</v>
      </c>
      <c r="V89" s="10">
        <v>10</v>
      </c>
      <c r="W89" s="10">
        <v>9</v>
      </c>
      <c r="X89" s="10">
        <v>4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</row>
    <row r="90" spans="11:31" s="5" customFormat="1">
      <c r="K90" s="10">
        <v>86</v>
      </c>
      <c r="L90" s="19" t="s">
        <v>22</v>
      </c>
      <c r="M90" s="19" t="s">
        <v>92</v>
      </c>
      <c r="N90" s="19" t="s">
        <v>94</v>
      </c>
      <c r="O90" s="19" t="s">
        <v>96</v>
      </c>
      <c r="P90" s="19" t="s">
        <v>95</v>
      </c>
      <c r="Q90" s="19" t="s">
        <v>96</v>
      </c>
      <c r="S90" s="10">
        <v>5</v>
      </c>
      <c r="T90" s="10">
        <v>9</v>
      </c>
      <c r="U90" s="10">
        <v>10</v>
      </c>
      <c r="V90" s="10">
        <v>11</v>
      </c>
      <c r="W90" s="10">
        <v>7</v>
      </c>
      <c r="X90" s="10">
        <v>11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0</v>
      </c>
      <c r="AE90" s="43" cm="1">
        <f t="array" aca="1" ref="AE90" ca="1">_xlfn.LET(_xlpm.seq, OFFSET(Q90,,,5), _xlpm.cnt, SUM((_xlpm.seq="C2")+(_xlpm.seq="WW")), IF(_xlpm.cnt&gt;0,0,1) )</f>
        <v>1</v>
      </c>
    </row>
    <row r="91" spans="11:31" s="5" customFormat="1">
      <c r="K91" s="10">
        <v>87</v>
      </c>
      <c r="L91" s="19" t="s">
        <v>22</v>
      </c>
      <c r="M91" s="19" t="s">
        <v>96</v>
      </c>
      <c r="N91" s="19" t="s">
        <v>94</v>
      </c>
      <c r="O91" s="19" t="s">
        <v>96</v>
      </c>
      <c r="P91" s="19" t="s">
        <v>95</v>
      </c>
      <c r="Q91" s="19" t="s">
        <v>96</v>
      </c>
      <c r="S91" s="10">
        <v>5</v>
      </c>
      <c r="T91" s="10">
        <v>11</v>
      </c>
      <c r="U91" s="10">
        <v>10</v>
      </c>
      <c r="V91" s="10">
        <v>11</v>
      </c>
      <c r="W91" s="10">
        <v>7</v>
      </c>
      <c r="X91" s="10">
        <v>11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0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0</v>
      </c>
      <c r="AE91" s="43" cm="1">
        <f t="array" aca="1" ref="AE91" ca="1">_xlfn.LET(_xlpm.seq, OFFSET(Q91,,,5), _xlpm.cnt, SUM((_xlpm.seq="C2")+(_xlpm.seq="WW")), IF(_xlpm.cnt&gt;0,0,1) )</f>
        <v>1</v>
      </c>
    </row>
    <row r="92" spans="11:31" s="5" customFormat="1">
      <c r="K92" s="10">
        <v>88</v>
      </c>
      <c r="L92" s="19" t="s">
        <v>94</v>
      </c>
      <c r="M92" s="19" t="s">
        <v>96</v>
      </c>
      <c r="N92" s="19" t="s">
        <v>26</v>
      </c>
      <c r="O92" s="19" t="s">
        <v>95</v>
      </c>
      <c r="P92" s="19" t="s">
        <v>26</v>
      </c>
      <c r="Q92" s="19" t="s">
        <v>93</v>
      </c>
      <c r="S92" s="10">
        <v>10</v>
      </c>
      <c r="T92" s="10">
        <v>11</v>
      </c>
      <c r="U92" s="10">
        <v>3</v>
      </c>
      <c r="V92" s="10">
        <v>7</v>
      </c>
      <c r="W92" s="10">
        <v>3</v>
      </c>
      <c r="X92" s="10">
        <v>8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0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0</v>
      </c>
      <c r="AE92" s="43" cm="1">
        <f t="array" aca="1" ref="AE92" ca="1">_xlfn.LET(_xlpm.seq, OFFSET(Q92,,,5), _xlpm.cnt, SUM((_xlpm.seq="C2")+(_xlpm.seq="WW")), IF(_xlpm.cnt&gt;0,0,1) )</f>
        <v>1</v>
      </c>
    </row>
    <row r="93" spans="11:31" s="5" customFormat="1">
      <c r="K93" s="10">
        <v>89</v>
      </c>
      <c r="L93" s="19" t="s">
        <v>94</v>
      </c>
      <c r="M93" s="19" t="s">
        <v>23</v>
      </c>
      <c r="N93" s="19" t="s">
        <v>26</v>
      </c>
      <c r="O93" s="19" t="s">
        <v>95</v>
      </c>
      <c r="P93" s="19" t="s">
        <v>26</v>
      </c>
      <c r="Q93" s="19" t="s">
        <v>93</v>
      </c>
      <c r="S93" s="10">
        <v>10</v>
      </c>
      <c r="T93" s="10">
        <v>6</v>
      </c>
      <c r="U93" s="10">
        <v>3</v>
      </c>
      <c r="V93" s="10">
        <v>7</v>
      </c>
      <c r="W93" s="10">
        <v>3</v>
      </c>
      <c r="X93" s="10">
        <v>8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0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0</v>
      </c>
      <c r="AE93" s="43" cm="1">
        <f t="array" aca="1" ref="AE93" ca="1">_xlfn.LET(_xlpm.seq, OFFSET(Q93,,,5), _xlpm.cnt, SUM((_xlpm.seq="C2")+(_xlpm.seq="WW")), IF(_xlpm.cnt&gt;0,0,1) )</f>
        <v>1</v>
      </c>
    </row>
    <row r="94" spans="11:31" s="5" customFormat="1">
      <c r="K94" s="10">
        <v>90</v>
      </c>
      <c r="L94" s="19" t="s">
        <v>96</v>
      </c>
      <c r="M94" s="19" t="s">
        <v>23</v>
      </c>
      <c r="N94" s="19" t="s">
        <v>94</v>
      </c>
      <c r="O94" s="19" t="s">
        <v>96</v>
      </c>
      <c r="P94" s="19" t="s">
        <v>97</v>
      </c>
      <c r="Q94" s="19" t="s">
        <v>23</v>
      </c>
      <c r="S94" s="10">
        <v>11</v>
      </c>
      <c r="T94" s="10">
        <v>6</v>
      </c>
      <c r="U94" s="10">
        <v>10</v>
      </c>
      <c r="V94" s="10">
        <v>11</v>
      </c>
      <c r="W94" s="10">
        <v>2</v>
      </c>
      <c r="X94" s="10">
        <v>6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0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0</v>
      </c>
      <c r="AE94" s="43" cm="1">
        <f t="array" aca="1" ref="AE94" ca="1">_xlfn.LET(_xlpm.seq, OFFSET(Q94,,,5), _xlpm.cnt, SUM((_xlpm.seq="C2")+(_xlpm.seq="WW")), IF(_xlpm.cnt&gt;0,0,1) )</f>
        <v>1</v>
      </c>
    </row>
    <row r="95" spans="11:31" s="5" customFormat="1">
      <c r="K95" s="10">
        <v>91</v>
      </c>
      <c r="L95" s="19" t="s">
        <v>96</v>
      </c>
      <c r="M95" s="19" t="s">
        <v>20</v>
      </c>
      <c r="N95" s="19" t="s">
        <v>94</v>
      </c>
      <c r="O95" s="19" t="s">
        <v>96</v>
      </c>
      <c r="P95" s="19" t="s">
        <v>97</v>
      </c>
      <c r="Q95" s="19" t="s">
        <v>23</v>
      </c>
      <c r="S95" s="10">
        <v>11</v>
      </c>
      <c r="T95" s="10">
        <v>0</v>
      </c>
      <c r="U95" s="10">
        <v>10</v>
      </c>
      <c r="V95" s="10">
        <v>11</v>
      </c>
      <c r="W95" s="10">
        <v>2</v>
      </c>
      <c r="X95" s="10">
        <v>6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0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0</v>
      </c>
      <c r="AE95" s="43" cm="1">
        <f t="array" aca="1" ref="AE95" ca="1">_xlfn.LET(_xlpm.seq, OFFSET(Q95,,,5), _xlpm.cnt, SUM((_xlpm.seq="C2")+(_xlpm.seq="WW")), IF(_xlpm.cnt&gt;0,0,1) )</f>
        <v>1</v>
      </c>
    </row>
    <row r="96" spans="11:31" s="5" customFormat="1">
      <c r="K96" s="10">
        <v>92</v>
      </c>
      <c r="L96" s="19" t="s">
        <v>93</v>
      </c>
      <c r="M96" s="19" t="s">
        <v>93</v>
      </c>
      <c r="N96" s="19" t="s">
        <v>23</v>
      </c>
      <c r="O96" s="19" t="s">
        <v>94</v>
      </c>
      <c r="P96" s="19" t="s">
        <v>94</v>
      </c>
      <c r="Q96" s="19" t="s">
        <v>94</v>
      </c>
      <c r="S96" s="10">
        <v>8</v>
      </c>
      <c r="T96" s="10">
        <v>8</v>
      </c>
      <c r="U96" s="10">
        <v>6</v>
      </c>
      <c r="V96" s="10">
        <v>10</v>
      </c>
      <c r="W96" s="10">
        <v>10</v>
      </c>
      <c r="X96" s="10">
        <v>10</v>
      </c>
      <c r="Z96" s="43" cm="1">
        <f t="array" aca="1" ref="Z96" ca="1">_xlfn.LET(_xlpm.seq, OFFSET(L96,,,5), _xlpm.cnt, SUM((_xlpm.seq="C2")+(_xlpm.seq="WW")), IF(_xlpm.cnt&gt;0,0,1) )</f>
        <v>1</v>
      </c>
      <c r="AA96" s="43">
        <v>2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</row>
    <row r="97" spans="11:31" s="5" customFormat="1">
      <c r="K97" s="10">
        <v>93</v>
      </c>
      <c r="L97" s="19" t="s">
        <v>93</v>
      </c>
      <c r="M97" s="19" t="s">
        <v>93</v>
      </c>
      <c r="N97" s="19" t="s">
        <v>23</v>
      </c>
      <c r="O97" s="19" t="s">
        <v>94</v>
      </c>
      <c r="P97" s="19" t="s">
        <v>94</v>
      </c>
      <c r="Q97" s="19" t="s">
        <v>94</v>
      </c>
      <c r="S97" s="10">
        <v>8</v>
      </c>
      <c r="T97" s="10">
        <v>8</v>
      </c>
      <c r="U97" s="10">
        <v>6</v>
      </c>
      <c r="V97" s="10">
        <v>10</v>
      </c>
      <c r="W97" s="10">
        <v>10</v>
      </c>
      <c r="X97" s="10">
        <v>10</v>
      </c>
      <c r="Z97" s="43" cm="1">
        <f t="array" aca="1" ref="Z97" ca="1">_xlfn.LET(_xlpm.seq, OFFSET(L97,,,5), _xlpm.cnt, SUM((_xlpm.seq="C2")+(_xlpm.seq="WW")), IF(_xlpm.cnt&gt;0,0,1) )</f>
        <v>1</v>
      </c>
      <c r="AA97" s="43">
        <v>2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</row>
    <row r="98" spans="11:31" s="5" customFormat="1">
      <c r="K98" s="10">
        <v>94</v>
      </c>
      <c r="L98" s="19" t="s">
        <v>26</v>
      </c>
      <c r="M98" s="19" t="s">
        <v>46</v>
      </c>
      <c r="N98" s="19" t="s">
        <v>94</v>
      </c>
      <c r="O98" s="19" t="s">
        <v>96</v>
      </c>
      <c r="P98" s="19" t="s">
        <v>96</v>
      </c>
      <c r="Q98" s="19" t="s">
        <v>92</v>
      </c>
      <c r="S98" s="10">
        <v>3</v>
      </c>
      <c r="T98" s="10">
        <v>5</v>
      </c>
      <c r="U98" s="10">
        <v>10</v>
      </c>
      <c r="V98" s="10">
        <v>11</v>
      </c>
      <c r="W98" s="10">
        <v>11</v>
      </c>
      <c r="X98" s="10">
        <v>9</v>
      </c>
      <c r="Z98" s="43" cm="1">
        <f t="array" aca="1" ref="Z98" ca="1">_xlfn.LET(_xlpm.seq, OFFSET(L98,,,5), _xlpm.cnt, SUM((_xlpm.seq="C2")+(_xlpm.seq="WW")), IF(_xlpm.cnt&gt;0,0,1) )</f>
        <v>1</v>
      </c>
      <c r="AA98" s="43">
        <v>2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0</v>
      </c>
    </row>
    <row r="99" spans="11:31" s="5" customFormat="1">
      <c r="K99" s="10">
        <v>95</v>
      </c>
      <c r="L99" s="19" t="s">
        <v>26</v>
      </c>
      <c r="M99" s="19" t="s">
        <v>46</v>
      </c>
      <c r="N99" s="19" t="s">
        <v>94</v>
      </c>
      <c r="O99" s="19" t="s">
        <v>96</v>
      </c>
      <c r="P99" s="19" t="s">
        <v>96</v>
      </c>
      <c r="Q99" s="19" t="s">
        <v>92</v>
      </c>
      <c r="S99" s="10">
        <v>3</v>
      </c>
      <c r="T99" s="10">
        <v>5</v>
      </c>
      <c r="U99" s="10">
        <v>10</v>
      </c>
      <c r="V99" s="10">
        <v>11</v>
      </c>
      <c r="W99" s="10">
        <v>11</v>
      </c>
      <c r="X99" s="10">
        <v>9</v>
      </c>
      <c r="Z99" s="43" cm="1">
        <f t="array" aca="1" ref="Z99" ca="1">_xlfn.LET(_xlpm.seq, OFFSET(L99,,,5), _xlpm.cnt, SUM((_xlpm.seq="C2")+(_xlpm.seq="WW")), IF(_xlpm.cnt&gt;0,0,1) )</f>
        <v>1</v>
      </c>
      <c r="AA99" s="43">
        <v>2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>
        <v>1</v>
      </c>
    </row>
    <row r="100" spans="11:31" s="5" customFormat="1">
      <c r="K100" s="10">
        <v>96</v>
      </c>
      <c r="L100" s="19" t="s">
        <v>94</v>
      </c>
      <c r="M100" s="19" t="s">
        <v>94</v>
      </c>
      <c r="N100" s="19" t="s">
        <v>95</v>
      </c>
      <c r="O100" s="19" t="s">
        <v>95</v>
      </c>
      <c r="P100" s="19" t="s">
        <v>22</v>
      </c>
      <c r="Q100" s="19" t="s">
        <v>96</v>
      </c>
      <c r="S100" s="10">
        <v>10</v>
      </c>
      <c r="T100" s="10">
        <v>10</v>
      </c>
      <c r="U100" s="10">
        <v>7</v>
      </c>
      <c r="V100" s="10">
        <v>7</v>
      </c>
      <c r="W100" s="10">
        <v>5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>
        <v>1</v>
      </c>
    </row>
    <row r="101" spans="11:31" s="5" customFormat="1">
      <c r="K101" s="10">
        <v>97</v>
      </c>
      <c r="L101" s="19" t="s">
        <v>94</v>
      </c>
      <c r="M101" s="19" t="s">
        <v>94</v>
      </c>
      <c r="N101" s="19" t="s">
        <v>95</v>
      </c>
      <c r="O101" s="19" t="s">
        <v>95</v>
      </c>
      <c r="P101" s="19" t="s">
        <v>22</v>
      </c>
      <c r="Q101" s="19" t="s">
        <v>96</v>
      </c>
      <c r="S101" s="10">
        <v>10</v>
      </c>
      <c r="T101" s="10">
        <v>10</v>
      </c>
      <c r="U101" s="10">
        <v>7</v>
      </c>
      <c r="V101" s="10">
        <v>7</v>
      </c>
      <c r="W101" s="10">
        <v>5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>
        <v>1</v>
      </c>
    </row>
    <row r="102" spans="11:31" s="5" customFormat="1">
      <c r="K102" s="10">
        <v>98</v>
      </c>
      <c r="L102" s="19" t="s">
        <v>96</v>
      </c>
      <c r="M102" s="19" t="s">
        <v>23</v>
      </c>
      <c r="N102" s="19" t="s">
        <v>96</v>
      </c>
      <c r="O102" s="19" t="s">
        <v>26</v>
      </c>
      <c r="P102" s="19" t="s">
        <v>95</v>
      </c>
      <c r="Q102" s="19" t="s">
        <v>20</v>
      </c>
      <c r="S102" s="10">
        <v>11</v>
      </c>
      <c r="T102" s="10">
        <v>6</v>
      </c>
      <c r="U102" s="10">
        <v>11</v>
      </c>
      <c r="V102" s="10">
        <v>3</v>
      </c>
      <c r="W102" s="10">
        <v>7</v>
      </c>
      <c r="X102" s="10">
        <v>0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>
        <v>1</v>
      </c>
    </row>
    <row r="103" spans="11:31" s="5" customFormat="1">
      <c r="K103" s="10">
        <v>99</v>
      </c>
      <c r="L103" s="19" t="s">
        <v>96</v>
      </c>
      <c r="M103" s="19" t="s">
        <v>23</v>
      </c>
      <c r="N103" s="19" t="s">
        <v>96</v>
      </c>
      <c r="O103" s="19" t="s">
        <v>26</v>
      </c>
      <c r="P103" s="19" t="s">
        <v>95</v>
      </c>
      <c r="Q103" s="19" t="s">
        <v>20</v>
      </c>
      <c r="S103" s="10">
        <v>11</v>
      </c>
      <c r="T103" s="10">
        <v>6</v>
      </c>
      <c r="U103" s="10">
        <v>11</v>
      </c>
      <c r="V103" s="10">
        <v>3</v>
      </c>
      <c r="W103" s="10">
        <v>7</v>
      </c>
      <c r="X103" s="10">
        <v>0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0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{E6993972-FE31-4425-9F21-561F6B89A90C}</x14:id>
        </ext>
      </extLst>
    </cfRule>
  </conditionalFormatting>
  <conditionalFormatting sqref="L1:M3 L198:M1048576 O198:Q1048576 O1:Q3">
    <cfRule type="cellIs" dxfId="95" priority="30" operator="equal">
      <formula>$A$10</formula>
    </cfRule>
    <cfRule type="cellIs" dxfId="94" priority="31" operator="equal">
      <formula>$A$9</formula>
    </cfRule>
    <cfRule type="cellIs" dxfId="93" priority="32" operator="equal">
      <formula>$A$8</formula>
    </cfRule>
    <cfRule type="cellIs" dxfId="92" priority="33" operator="equal">
      <formula>$A$7</formula>
    </cfRule>
    <cfRule type="cellIs" dxfId="91" priority="34" operator="equal">
      <formula>$A$6</formula>
    </cfRule>
    <cfRule type="cellIs" dxfId="90" priority="35" operator="equal">
      <formula>$A$5</formula>
    </cfRule>
    <cfRule type="cellIs" dxfId="89" priority="36" operator="equal">
      <formula>$A$4</formula>
    </cfRule>
  </conditionalFormatting>
  <conditionalFormatting sqref="L4:M197 O4:Q197">
    <cfRule type="cellIs" dxfId="88" priority="23" operator="equal">
      <formula>$A$10</formula>
    </cfRule>
    <cfRule type="cellIs" dxfId="87" priority="24" operator="equal">
      <formula>$A$9</formula>
    </cfRule>
    <cfRule type="cellIs" dxfId="86" priority="25" operator="equal">
      <formula>$A$8</formula>
    </cfRule>
    <cfRule type="cellIs" dxfId="85" priority="26" operator="equal">
      <formula>$A$7</formula>
    </cfRule>
    <cfRule type="cellIs" dxfId="84" priority="27" operator="equal">
      <formula>$A$6</formula>
    </cfRule>
    <cfRule type="cellIs" dxfId="83" priority="28" operator="equal">
      <formula>$A$5</formula>
    </cfRule>
    <cfRule type="cellIs" dxfId="82" priority="29" operator="equal">
      <formula>$A$4</formula>
    </cfRule>
  </conditionalFormatting>
  <conditionalFormatting sqref="AD1">
    <cfRule type="cellIs" dxfId="81" priority="16" operator="equal">
      <formula>$A$10</formula>
    </cfRule>
    <cfRule type="cellIs" dxfId="80" priority="17" operator="equal">
      <formula>$A$9</formula>
    </cfRule>
    <cfRule type="cellIs" dxfId="79" priority="18" operator="equal">
      <formula>$A$8</formula>
    </cfRule>
    <cfRule type="cellIs" dxfId="78" priority="19" operator="equal">
      <formula>$A$7</formula>
    </cfRule>
    <cfRule type="cellIs" dxfId="77" priority="20" operator="equal">
      <formula>$A$6</formula>
    </cfRule>
    <cfRule type="cellIs" dxfId="76" priority="21" operator="equal">
      <formula>$A$5</formula>
    </cfRule>
    <cfRule type="cellIs" dxfId="75" priority="22" operator="equal">
      <formula>$A$4</formula>
    </cfRule>
  </conditionalFormatting>
  <conditionalFormatting sqref="Z4:AE103">
    <cfRule type="expression" dxfId="74" priority="15">
      <formula>_xlfn.LET(_xlpm.x, Z4, AND(NOT(_xlfn.ISFORMULA(_xlpm.x)), _xlpm.x&lt;&gt;""))</formula>
    </cfRule>
  </conditionalFormatting>
  <conditionalFormatting sqref="N1:N3 N198:N1048576">
    <cfRule type="cellIs" dxfId="73" priority="8" operator="equal">
      <formula>$A$10</formula>
    </cfRule>
    <cfRule type="cellIs" dxfId="72" priority="9" operator="equal">
      <formula>$A$9</formula>
    </cfRule>
    <cfRule type="cellIs" dxfId="71" priority="10" operator="equal">
      <formula>$A$8</formula>
    </cfRule>
    <cfRule type="cellIs" dxfId="70" priority="11" operator="equal">
      <formula>$A$7</formula>
    </cfRule>
    <cfRule type="cellIs" dxfId="69" priority="12" operator="equal">
      <formula>$A$6</formula>
    </cfRule>
    <cfRule type="cellIs" dxfId="68" priority="13" operator="equal">
      <formula>$A$5</formula>
    </cfRule>
    <cfRule type="cellIs" dxfId="67" priority="14" operator="equal">
      <formula>$A$4</formula>
    </cfRule>
  </conditionalFormatting>
  <conditionalFormatting sqref="N4:N197">
    <cfRule type="cellIs" dxfId="66" priority="1" operator="equal">
      <formula>$A$10</formula>
    </cfRule>
    <cfRule type="cellIs" dxfId="65" priority="2" operator="equal">
      <formula>$A$9</formula>
    </cfRule>
    <cfRule type="cellIs" dxfId="64" priority="3" operator="equal">
      <formula>$A$8</formula>
    </cfRule>
    <cfRule type="cellIs" dxfId="63" priority="4" operator="equal">
      <formula>$A$7</formula>
    </cfRule>
    <cfRule type="cellIs" dxfId="62" priority="5" operator="equal">
      <formula>$A$6</formula>
    </cfRule>
    <cfRule type="cellIs" dxfId="61" priority="6" operator="equal">
      <formula>$A$5</formula>
    </cfRule>
    <cfRule type="cellIs" dxfId="60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993972-FE31-4425-9F21-561F6B89A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0B92-0921-4A76-BBA7-9BFE4F5D54C9}">
  <sheetPr codeName="工作表9"/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10.109375" style="5" customWidth="1"/>
    <col min="9" max="9" width="4.21875" style="5" bestFit="1" customWidth="1"/>
    <col min="10" max="10" width="6.109375" style="5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314</v>
      </c>
      <c r="AA2" s="5"/>
      <c r="AB2" s="5"/>
      <c r="AC2" s="5"/>
      <c r="AD2" s="5"/>
      <c r="AE2" s="5"/>
      <c r="AF2" s="5"/>
    </row>
    <row r="3" spans="1:32" s="5" customFormat="1" ht="15.9" customHeight="1">
      <c r="A3" s="39" t="s">
        <v>5</v>
      </c>
      <c r="B3" s="39" t="s">
        <v>13</v>
      </c>
      <c r="C3" s="39" t="s">
        <v>7</v>
      </c>
      <c r="D3" s="39" t="s">
        <v>8</v>
      </c>
      <c r="E3" s="39" t="s">
        <v>9</v>
      </c>
      <c r="F3" s="39" t="s">
        <v>10</v>
      </c>
      <c r="G3" s="39" t="s">
        <v>11</v>
      </c>
      <c r="H3" s="39" t="s">
        <v>41</v>
      </c>
      <c r="I3" s="39" t="s">
        <v>12</v>
      </c>
      <c r="J3" s="17"/>
      <c r="K3" s="39" t="s">
        <v>14</v>
      </c>
      <c r="L3" s="39" t="s">
        <v>15</v>
      </c>
      <c r="M3" s="39" t="s">
        <v>16</v>
      </c>
      <c r="N3" s="39" t="s">
        <v>17</v>
      </c>
      <c r="O3" s="39" t="s">
        <v>18</v>
      </c>
      <c r="P3" s="39" t="s">
        <v>19</v>
      </c>
      <c r="Q3" s="39" t="s">
        <v>242</v>
      </c>
      <c r="S3" s="39" t="s">
        <v>15</v>
      </c>
      <c r="T3" s="39" t="s">
        <v>16</v>
      </c>
      <c r="U3" s="39" t="s">
        <v>17</v>
      </c>
      <c r="V3" s="39" t="s">
        <v>18</v>
      </c>
      <c r="W3" s="39" t="s">
        <v>19</v>
      </c>
      <c r="X3" s="39" t="s">
        <v>29</v>
      </c>
      <c r="Z3" s="39" t="s">
        <v>15</v>
      </c>
      <c r="AA3" s="39" t="s">
        <v>16</v>
      </c>
      <c r="AB3" s="39" t="s">
        <v>17</v>
      </c>
      <c r="AC3" s="39" t="s">
        <v>18</v>
      </c>
      <c r="AD3" s="39" t="s">
        <v>19</v>
      </c>
      <c r="AE3" s="39" t="s">
        <v>242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8"/>
      <c r="K4" s="43">
        <v>0</v>
      </c>
      <c r="L4" s="44" t="s">
        <v>96</v>
      </c>
      <c r="M4" s="44" t="s">
        <v>95</v>
      </c>
      <c r="N4" s="44" t="s">
        <v>94</v>
      </c>
      <c r="O4" s="44" t="s">
        <v>94</v>
      </c>
      <c r="P4" s="44" t="s">
        <v>94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7</v>
      </c>
      <c r="U4" s="43">
        <v>10</v>
      </c>
      <c r="V4" s="43">
        <v>10</v>
      </c>
      <c r="W4" s="43">
        <v>10</v>
      </c>
      <c r="X4" s="43">
        <v>11</v>
      </c>
      <c r="Z4" s="43">
        <v>1</v>
      </c>
      <c r="AA4" s="43">
        <v>1</v>
      </c>
      <c r="AB4" s="43">
        <v>1</v>
      </c>
      <c r="AC4" s="43">
        <v>1</v>
      </c>
      <c r="AD4" s="43">
        <v>1</v>
      </c>
      <c r="AE4" s="43"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0</v>
      </c>
      <c r="D5" s="59">
        <f t="shared" si="0"/>
        <v>4</v>
      </c>
      <c r="E5" s="59">
        <f t="shared" si="0"/>
        <v>2</v>
      </c>
      <c r="F5" s="59">
        <f t="shared" si="0"/>
        <v>0</v>
      </c>
      <c r="G5" s="59">
        <f t="shared" si="0"/>
        <v>2</v>
      </c>
      <c r="H5" s="59">
        <f t="shared" si="0"/>
        <v>0</v>
      </c>
      <c r="I5" s="9">
        <v>1</v>
      </c>
      <c r="J5" s="18"/>
      <c r="K5" s="10">
        <v>1</v>
      </c>
      <c r="L5" s="19" t="s">
        <v>96</v>
      </c>
      <c r="M5" s="19" t="s">
        <v>95</v>
      </c>
      <c r="N5" s="19" t="s">
        <v>94</v>
      </c>
      <c r="O5" s="19" t="s">
        <v>94</v>
      </c>
      <c r="P5" s="19" t="s">
        <v>94</v>
      </c>
      <c r="Q5" s="19" t="s">
        <v>96</v>
      </c>
      <c r="S5" s="10">
        <v>11</v>
      </c>
      <c r="T5" s="10">
        <v>7</v>
      </c>
      <c r="U5" s="10">
        <v>10</v>
      </c>
      <c r="V5" s="10">
        <v>10</v>
      </c>
      <c r="W5" s="10">
        <v>10</v>
      </c>
      <c r="X5" s="10">
        <v>11</v>
      </c>
      <c r="Z5" s="10">
        <v>1</v>
      </c>
      <c r="AA5" s="10">
        <v>1</v>
      </c>
      <c r="AB5" s="10">
        <v>1</v>
      </c>
      <c r="AC5" s="10">
        <v>1</v>
      </c>
      <c r="AD5" s="10">
        <v>1</v>
      </c>
      <c r="AE5" s="10"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7</v>
      </c>
      <c r="D6" s="59">
        <f t="shared" si="0"/>
        <v>7</v>
      </c>
      <c r="E6" s="59">
        <f t="shared" si="0"/>
        <v>7</v>
      </c>
      <c r="F6" s="59">
        <f t="shared" si="0"/>
        <v>7</v>
      </c>
      <c r="G6" s="59">
        <f t="shared" si="0"/>
        <v>7</v>
      </c>
      <c r="H6" s="59">
        <f t="shared" si="0"/>
        <v>7</v>
      </c>
      <c r="I6" s="9">
        <v>2</v>
      </c>
      <c r="J6" s="20"/>
      <c r="K6" s="10">
        <v>2</v>
      </c>
      <c r="L6" s="19" t="s">
        <v>23</v>
      </c>
      <c r="M6" s="19" t="s">
        <v>93</v>
      </c>
      <c r="N6" s="19" t="s">
        <v>23</v>
      </c>
      <c r="O6" s="19" t="s">
        <v>95</v>
      </c>
      <c r="P6" s="19" t="s">
        <v>93</v>
      </c>
      <c r="Q6" s="19" t="s">
        <v>23</v>
      </c>
      <c r="S6" s="10">
        <v>6</v>
      </c>
      <c r="T6" s="10">
        <v>8</v>
      </c>
      <c r="U6" s="10">
        <v>6</v>
      </c>
      <c r="V6" s="10">
        <v>7</v>
      </c>
      <c r="W6" s="10">
        <v>8</v>
      </c>
      <c r="X6" s="10">
        <v>6</v>
      </c>
      <c r="Z6" s="10">
        <v>1</v>
      </c>
      <c r="AA6" s="10">
        <v>1</v>
      </c>
      <c r="AB6" s="10">
        <v>1</v>
      </c>
      <c r="AC6" s="10">
        <v>1</v>
      </c>
      <c r="AD6" s="10">
        <v>1</v>
      </c>
      <c r="AE6" s="10"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6</v>
      </c>
      <c r="D7" s="59">
        <f t="shared" si="0"/>
        <v>6</v>
      </c>
      <c r="E7" s="59">
        <f t="shared" si="0"/>
        <v>4</v>
      </c>
      <c r="F7" s="59">
        <f t="shared" si="0"/>
        <v>16</v>
      </c>
      <c r="G7" s="59">
        <f t="shared" si="0"/>
        <v>2</v>
      </c>
      <c r="H7" s="59">
        <f t="shared" si="0"/>
        <v>6</v>
      </c>
      <c r="I7" s="9">
        <v>3</v>
      </c>
      <c r="K7" s="10">
        <v>3</v>
      </c>
      <c r="L7" s="19" t="s">
        <v>23</v>
      </c>
      <c r="M7" s="19" t="s">
        <v>93</v>
      </c>
      <c r="N7" s="19" t="s">
        <v>23</v>
      </c>
      <c r="O7" s="19" t="s">
        <v>95</v>
      </c>
      <c r="P7" s="19" t="s">
        <v>93</v>
      </c>
      <c r="Q7" s="19" t="s">
        <v>23</v>
      </c>
      <c r="S7" s="10">
        <v>6</v>
      </c>
      <c r="T7" s="10">
        <v>8</v>
      </c>
      <c r="U7" s="10">
        <v>6</v>
      </c>
      <c r="V7" s="10">
        <v>7</v>
      </c>
      <c r="W7" s="10">
        <v>8</v>
      </c>
      <c r="X7" s="10">
        <v>6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18</v>
      </c>
      <c r="D8" s="59">
        <f t="shared" si="0"/>
        <v>6</v>
      </c>
      <c r="E8" s="59">
        <f t="shared" si="0"/>
        <v>10</v>
      </c>
      <c r="F8" s="59">
        <f t="shared" si="0"/>
        <v>12</v>
      </c>
      <c r="G8" s="59">
        <f t="shared" si="0"/>
        <v>4</v>
      </c>
      <c r="H8" s="59">
        <f t="shared" si="0"/>
        <v>12</v>
      </c>
      <c r="I8" s="9">
        <v>4</v>
      </c>
      <c r="K8" s="10">
        <v>4</v>
      </c>
      <c r="L8" s="19" t="s">
        <v>94</v>
      </c>
      <c r="M8" s="19" t="s">
        <v>26</v>
      </c>
      <c r="N8" s="19" t="s">
        <v>92</v>
      </c>
      <c r="O8" s="19" t="s">
        <v>23</v>
      </c>
      <c r="P8" s="19" t="s">
        <v>22</v>
      </c>
      <c r="Q8" s="19" t="s">
        <v>96</v>
      </c>
      <c r="S8" s="10">
        <v>10</v>
      </c>
      <c r="T8" s="10">
        <v>3</v>
      </c>
      <c r="U8" s="10">
        <v>9</v>
      </c>
      <c r="V8" s="10">
        <v>6</v>
      </c>
      <c r="W8" s="10">
        <v>5</v>
      </c>
      <c r="X8" s="10">
        <v>11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24</v>
      </c>
      <c r="D9" s="59">
        <f t="shared" si="0"/>
        <v>8</v>
      </c>
      <c r="E9" s="59">
        <f t="shared" si="0"/>
        <v>12</v>
      </c>
      <c r="F9" s="59">
        <f t="shared" si="0"/>
        <v>16</v>
      </c>
      <c r="G9" s="59">
        <f t="shared" si="0"/>
        <v>8</v>
      </c>
      <c r="H9" s="59">
        <f t="shared" si="0"/>
        <v>4</v>
      </c>
      <c r="I9" s="9">
        <v>5</v>
      </c>
      <c r="K9" s="10">
        <v>5</v>
      </c>
      <c r="L9" s="19" t="s">
        <v>94</v>
      </c>
      <c r="M9" s="19" t="s">
        <v>26</v>
      </c>
      <c r="N9" s="19" t="s">
        <v>92</v>
      </c>
      <c r="O9" s="19" t="s">
        <v>23</v>
      </c>
      <c r="P9" s="19" t="s">
        <v>22</v>
      </c>
      <c r="Q9" s="19" t="s">
        <v>96</v>
      </c>
      <c r="S9" s="10">
        <v>10</v>
      </c>
      <c r="T9" s="10">
        <v>3</v>
      </c>
      <c r="U9" s="10">
        <v>9</v>
      </c>
      <c r="V9" s="10">
        <v>6</v>
      </c>
      <c r="W9" s="10">
        <v>5</v>
      </c>
      <c r="X9" s="10">
        <v>11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12</v>
      </c>
      <c r="D10" s="59">
        <f t="shared" si="0"/>
        <v>12</v>
      </c>
      <c r="E10" s="59">
        <f t="shared" si="0"/>
        <v>18</v>
      </c>
      <c r="F10" s="59">
        <f t="shared" si="0"/>
        <v>12</v>
      </c>
      <c r="G10" s="59">
        <f t="shared" si="0"/>
        <v>16</v>
      </c>
      <c r="H10" s="59">
        <f t="shared" si="0"/>
        <v>8</v>
      </c>
      <c r="I10" s="9">
        <v>6</v>
      </c>
      <c r="K10" s="10">
        <v>6</v>
      </c>
      <c r="L10" s="19" t="s">
        <v>22</v>
      </c>
      <c r="M10" s="19" t="s">
        <v>92</v>
      </c>
      <c r="N10" s="19" t="s">
        <v>22</v>
      </c>
      <c r="O10" s="19" t="s">
        <v>22</v>
      </c>
      <c r="P10" s="19" t="s">
        <v>23</v>
      </c>
      <c r="Q10" s="19" t="s">
        <v>94</v>
      </c>
      <c r="S10" s="10">
        <v>5</v>
      </c>
      <c r="T10" s="10">
        <v>9</v>
      </c>
      <c r="U10" s="10">
        <v>5</v>
      </c>
      <c r="V10" s="10">
        <v>5</v>
      </c>
      <c r="W10" s="10">
        <v>6</v>
      </c>
      <c r="X10" s="10">
        <v>10</v>
      </c>
      <c r="Z10" s="10">
        <v>1</v>
      </c>
      <c r="AA10" s="10">
        <v>1</v>
      </c>
      <c r="AB10" s="10">
        <v>1</v>
      </c>
      <c r="AC10" s="10">
        <v>1</v>
      </c>
      <c r="AD10" s="10">
        <v>1</v>
      </c>
      <c r="AE10" s="10"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40</v>
      </c>
      <c r="D11" s="59">
        <f t="shared" si="0"/>
        <v>28</v>
      </c>
      <c r="E11" s="59">
        <f t="shared" si="0"/>
        <v>38</v>
      </c>
      <c r="F11" s="59">
        <f t="shared" si="0"/>
        <v>19</v>
      </c>
      <c r="G11" s="59">
        <f t="shared" si="0"/>
        <v>36</v>
      </c>
      <c r="H11" s="59">
        <f t="shared" si="0"/>
        <v>37</v>
      </c>
      <c r="I11" s="9">
        <v>7</v>
      </c>
      <c r="K11" s="10">
        <v>7</v>
      </c>
      <c r="L11" s="19" t="s">
        <v>22</v>
      </c>
      <c r="M11" s="19" t="s">
        <v>92</v>
      </c>
      <c r="N11" s="19" t="s">
        <v>22</v>
      </c>
      <c r="O11" s="19" t="s">
        <v>22</v>
      </c>
      <c r="P11" s="19" t="s">
        <v>23</v>
      </c>
      <c r="Q11" s="19" t="s">
        <v>94</v>
      </c>
      <c r="S11" s="10">
        <v>5</v>
      </c>
      <c r="T11" s="10">
        <v>9</v>
      </c>
      <c r="U11" s="10">
        <v>5</v>
      </c>
      <c r="V11" s="10">
        <v>5</v>
      </c>
      <c r="W11" s="10">
        <v>6</v>
      </c>
      <c r="X11" s="10">
        <v>10</v>
      </c>
      <c r="Z11" s="10">
        <v>1</v>
      </c>
      <c r="AA11" s="10">
        <v>1</v>
      </c>
      <c r="AB11" s="10">
        <v>1</v>
      </c>
      <c r="AC11" s="10">
        <v>1</v>
      </c>
      <c r="AD11" s="10">
        <v>1</v>
      </c>
      <c r="AE11" s="10"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34</v>
      </c>
      <c r="D12" s="59">
        <f t="shared" si="0"/>
        <v>52</v>
      </c>
      <c r="E12" s="59">
        <f t="shared" si="0"/>
        <v>36</v>
      </c>
      <c r="F12" s="59">
        <f t="shared" si="0"/>
        <v>51</v>
      </c>
      <c r="G12" s="59">
        <f t="shared" si="0"/>
        <v>40</v>
      </c>
      <c r="H12" s="59">
        <f t="shared" si="0"/>
        <v>51</v>
      </c>
      <c r="I12" s="9">
        <v>8</v>
      </c>
      <c r="K12" s="10">
        <v>8</v>
      </c>
      <c r="L12" s="19" t="s">
        <v>92</v>
      </c>
      <c r="M12" s="19" t="s">
        <v>93</v>
      </c>
      <c r="N12" s="19" t="s">
        <v>27</v>
      </c>
      <c r="O12" s="19" t="s">
        <v>26</v>
      </c>
      <c r="P12" s="19" t="s">
        <v>26</v>
      </c>
      <c r="Q12" s="19" t="s">
        <v>27</v>
      </c>
      <c r="S12" s="10">
        <v>9</v>
      </c>
      <c r="T12" s="10">
        <v>8</v>
      </c>
      <c r="U12" s="10">
        <v>4</v>
      </c>
      <c r="V12" s="10">
        <v>3</v>
      </c>
      <c r="W12" s="10">
        <v>3</v>
      </c>
      <c r="X12" s="10">
        <v>4</v>
      </c>
      <c r="Z12" s="10">
        <v>1</v>
      </c>
      <c r="AA12" s="10">
        <v>1</v>
      </c>
      <c r="AB12" s="10">
        <v>1</v>
      </c>
      <c r="AC12" s="10">
        <v>1</v>
      </c>
      <c r="AD12" s="10">
        <v>1</v>
      </c>
      <c r="AE12" s="10"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19</v>
      </c>
      <c r="D13" s="59">
        <f t="shared" si="0"/>
        <v>27</v>
      </c>
      <c r="E13" s="59">
        <f t="shared" si="0"/>
        <v>29</v>
      </c>
      <c r="F13" s="59">
        <f t="shared" si="0"/>
        <v>23</v>
      </c>
      <c r="G13" s="59">
        <f t="shared" si="0"/>
        <v>17</v>
      </c>
      <c r="H13" s="59">
        <f t="shared" si="0"/>
        <v>16</v>
      </c>
      <c r="I13" s="9">
        <v>9</v>
      </c>
      <c r="K13" s="10">
        <v>9</v>
      </c>
      <c r="L13" s="19" t="s">
        <v>92</v>
      </c>
      <c r="M13" s="19" t="s">
        <v>93</v>
      </c>
      <c r="N13" s="19" t="s">
        <v>27</v>
      </c>
      <c r="O13" s="19" t="s">
        <v>26</v>
      </c>
      <c r="P13" s="19" t="s">
        <v>26</v>
      </c>
      <c r="Q13" s="19" t="s">
        <v>27</v>
      </c>
      <c r="S13" s="10">
        <v>9</v>
      </c>
      <c r="T13" s="10">
        <v>8</v>
      </c>
      <c r="U13" s="10">
        <v>4</v>
      </c>
      <c r="V13" s="10">
        <v>3</v>
      </c>
      <c r="W13" s="10">
        <v>3</v>
      </c>
      <c r="X13" s="10">
        <v>4</v>
      </c>
      <c r="Z13" s="10">
        <v>1</v>
      </c>
      <c r="AA13" s="10">
        <v>1</v>
      </c>
      <c r="AB13" s="10">
        <v>1</v>
      </c>
      <c r="AC13" s="10">
        <v>1</v>
      </c>
      <c r="AD13" s="10">
        <v>1</v>
      </c>
      <c r="AE13" s="10"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10</v>
      </c>
      <c r="D14" s="59">
        <f t="shared" si="0"/>
        <v>22</v>
      </c>
      <c r="E14" s="59">
        <f t="shared" si="0"/>
        <v>20</v>
      </c>
      <c r="F14" s="59">
        <f t="shared" si="0"/>
        <v>12</v>
      </c>
      <c r="G14" s="59">
        <f t="shared" si="0"/>
        <v>22</v>
      </c>
      <c r="H14" s="59">
        <f t="shared" si="0"/>
        <v>20</v>
      </c>
      <c r="I14" s="9">
        <v>10</v>
      </c>
      <c r="K14" s="10">
        <v>10</v>
      </c>
      <c r="L14" s="19" t="s">
        <v>26</v>
      </c>
      <c r="M14" s="19" t="s">
        <v>27</v>
      </c>
      <c r="N14" s="19" t="s">
        <v>22</v>
      </c>
      <c r="O14" s="19" t="s">
        <v>92</v>
      </c>
      <c r="P14" s="19" t="s">
        <v>96</v>
      </c>
      <c r="Q14" s="19" t="s">
        <v>94</v>
      </c>
      <c r="S14" s="10">
        <v>3</v>
      </c>
      <c r="T14" s="10">
        <v>4</v>
      </c>
      <c r="U14" s="10">
        <v>5</v>
      </c>
      <c r="V14" s="10">
        <v>9</v>
      </c>
      <c r="W14" s="10">
        <v>11</v>
      </c>
      <c r="X14" s="10">
        <v>10</v>
      </c>
      <c r="Z14" s="10">
        <v>1</v>
      </c>
      <c r="AA14" s="10">
        <v>1</v>
      </c>
      <c r="AB14" s="10">
        <v>1</v>
      </c>
      <c r="AC14" s="10">
        <v>1</v>
      </c>
      <c r="AD14" s="10">
        <v>1</v>
      </c>
      <c r="AE14" s="10">
        <v>1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24</v>
      </c>
      <c r="D15" s="59">
        <f t="shared" si="0"/>
        <v>22</v>
      </c>
      <c r="E15" s="59">
        <f t="shared" si="0"/>
        <v>18</v>
      </c>
      <c r="F15" s="59">
        <f t="shared" si="0"/>
        <v>26</v>
      </c>
      <c r="G15" s="59">
        <f t="shared" si="0"/>
        <v>40</v>
      </c>
      <c r="H15" s="59">
        <f t="shared" si="0"/>
        <v>33</v>
      </c>
      <c r="I15" s="9">
        <v>11</v>
      </c>
      <c r="K15" s="10">
        <v>11</v>
      </c>
      <c r="L15" s="19" t="s">
        <v>26</v>
      </c>
      <c r="M15" s="19" t="s">
        <v>27</v>
      </c>
      <c r="N15" s="19" t="s">
        <v>22</v>
      </c>
      <c r="O15" s="19" t="s">
        <v>92</v>
      </c>
      <c r="P15" s="19" t="s">
        <v>96</v>
      </c>
      <c r="Q15" s="19" t="s">
        <v>94</v>
      </c>
      <c r="S15" s="10">
        <v>3</v>
      </c>
      <c r="T15" s="10">
        <v>4</v>
      </c>
      <c r="U15" s="10">
        <v>5</v>
      </c>
      <c r="V15" s="10">
        <v>9</v>
      </c>
      <c r="W15" s="10">
        <v>11</v>
      </c>
      <c r="X15" s="10">
        <v>10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</row>
    <row r="16" spans="1:32" s="5" customFormat="1" ht="15.9" customHeight="1">
      <c r="B16" s="15"/>
      <c r="C16" s="14">
        <f t="shared" ref="C16:H16" si="1">SUM(C4:C15)</f>
        <v>194</v>
      </c>
      <c r="D16" s="14">
        <f t="shared" si="1"/>
        <v>194</v>
      </c>
      <c r="E16" s="14">
        <f t="shared" si="1"/>
        <v>194</v>
      </c>
      <c r="F16" s="14">
        <f t="shared" si="1"/>
        <v>194</v>
      </c>
      <c r="G16" s="14">
        <f t="shared" si="1"/>
        <v>194</v>
      </c>
      <c r="H16" s="14">
        <f t="shared" si="1"/>
        <v>194</v>
      </c>
      <c r="I16" s="14"/>
      <c r="K16" s="10">
        <v>12</v>
      </c>
      <c r="L16" s="19" t="s">
        <v>92</v>
      </c>
      <c r="M16" s="19" t="s">
        <v>92</v>
      </c>
      <c r="N16" s="19" t="s">
        <v>23</v>
      </c>
      <c r="O16" s="19" t="s">
        <v>93</v>
      </c>
      <c r="P16" s="19" t="s">
        <v>94</v>
      </c>
      <c r="Q16" s="19" t="s">
        <v>26</v>
      </c>
      <c r="S16" s="10">
        <v>9</v>
      </c>
      <c r="T16" s="10">
        <v>9</v>
      </c>
      <c r="U16" s="10">
        <v>6</v>
      </c>
      <c r="V16" s="10">
        <v>8</v>
      </c>
      <c r="W16" s="10">
        <v>10</v>
      </c>
      <c r="X16" s="10">
        <v>3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K17" s="10">
        <v>13</v>
      </c>
      <c r="L17" s="19" t="s">
        <v>92</v>
      </c>
      <c r="M17" s="19" t="s">
        <v>92</v>
      </c>
      <c r="N17" s="19" t="s">
        <v>23</v>
      </c>
      <c r="O17" s="19" t="s">
        <v>93</v>
      </c>
      <c r="P17" s="19" t="s">
        <v>94</v>
      </c>
      <c r="Q17" s="19" t="s">
        <v>26</v>
      </c>
      <c r="S17" s="10">
        <v>9</v>
      </c>
      <c r="T17" s="10">
        <v>9</v>
      </c>
      <c r="U17" s="10">
        <v>6</v>
      </c>
      <c r="V17" s="10">
        <v>8</v>
      </c>
      <c r="W17" s="10">
        <v>10</v>
      </c>
      <c r="X17" s="10">
        <v>3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</row>
    <row r="18" spans="1:31" s="5" customFormat="1" ht="15.9" customHeight="1">
      <c r="A18" s="39" t="s">
        <v>5</v>
      </c>
      <c r="B18" s="39" t="s">
        <v>13</v>
      </c>
      <c r="C18" s="39" t="s">
        <v>7</v>
      </c>
      <c r="D18" s="39" t="s">
        <v>8</v>
      </c>
      <c r="E18" s="39" t="s">
        <v>9</v>
      </c>
      <c r="F18" s="39" t="s">
        <v>10</v>
      </c>
      <c r="G18" s="39" t="s">
        <v>11</v>
      </c>
      <c r="H18" s="39" t="s">
        <v>41</v>
      </c>
      <c r="I18" s="14"/>
      <c r="K18" s="59">
        <v>14</v>
      </c>
      <c r="L18" s="19" t="s">
        <v>22</v>
      </c>
      <c r="M18" s="19" t="s">
        <v>96</v>
      </c>
      <c r="N18" s="19" t="s">
        <v>92</v>
      </c>
      <c r="O18" s="19" t="s">
        <v>22</v>
      </c>
      <c r="P18" s="19" t="s">
        <v>23</v>
      </c>
      <c r="Q18" s="19" t="s">
        <v>27</v>
      </c>
      <c r="S18" s="10">
        <v>5</v>
      </c>
      <c r="T18" s="10">
        <v>11</v>
      </c>
      <c r="U18" s="10">
        <v>9</v>
      </c>
      <c r="V18" s="10">
        <v>5</v>
      </c>
      <c r="W18" s="10">
        <v>6</v>
      </c>
      <c r="X18" s="10">
        <v>4</v>
      </c>
      <c r="Z18" s="10">
        <v>1</v>
      </c>
      <c r="AA18" s="10">
        <v>1</v>
      </c>
      <c r="AB18" s="10">
        <v>1</v>
      </c>
      <c r="AC18" s="10">
        <v>1</v>
      </c>
      <c r="AD18" s="10">
        <v>1</v>
      </c>
      <c r="AE18" s="10"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K19" s="10">
        <v>15</v>
      </c>
      <c r="L19" s="19" t="s">
        <v>22</v>
      </c>
      <c r="M19" s="19" t="s">
        <v>96</v>
      </c>
      <c r="N19" s="19" t="s">
        <v>92</v>
      </c>
      <c r="O19" s="19" t="s">
        <v>22</v>
      </c>
      <c r="P19" s="19" t="s">
        <v>23</v>
      </c>
      <c r="Q19" s="19" t="s">
        <v>27</v>
      </c>
      <c r="S19" s="10">
        <v>5</v>
      </c>
      <c r="T19" s="10">
        <v>11</v>
      </c>
      <c r="U19" s="10">
        <v>9</v>
      </c>
      <c r="V19" s="10">
        <v>5</v>
      </c>
      <c r="W19" s="10">
        <v>6</v>
      </c>
      <c r="X19" s="10">
        <v>4</v>
      </c>
      <c r="Z19" s="10">
        <v>1</v>
      </c>
      <c r="AA19" s="10">
        <v>1</v>
      </c>
      <c r="AB19" s="10">
        <v>1</v>
      </c>
      <c r="AC19" s="10">
        <v>1</v>
      </c>
      <c r="AD19" s="10">
        <v>1</v>
      </c>
      <c r="AE19" s="10"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</v>
      </c>
      <c r="D20" s="53">
        <f t="shared" si="3"/>
        <v>2.0618556701030927E-2</v>
      </c>
      <c r="E20" s="53">
        <f t="shared" si="3"/>
        <v>1.0309278350515464E-2</v>
      </c>
      <c r="F20" s="53">
        <f t="shared" si="3"/>
        <v>0</v>
      </c>
      <c r="G20" s="53">
        <f t="shared" si="3"/>
        <v>1.0309278350515464E-2</v>
      </c>
      <c r="H20" s="53">
        <f t="shared" si="3"/>
        <v>0</v>
      </c>
      <c r="I20" s="21"/>
      <c r="K20" s="10">
        <v>16</v>
      </c>
      <c r="L20" s="19" t="s">
        <v>23</v>
      </c>
      <c r="M20" s="19" t="s">
        <v>23</v>
      </c>
      <c r="N20" s="19" t="s">
        <v>96</v>
      </c>
      <c r="O20" s="19" t="s">
        <v>93</v>
      </c>
      <c r="P20" s="19" t="s">
        <v>94</v>
      </c>
      <c r="Q20" s="19" t="s">
        <v>23</v>
      </c>
      <c r="S20" s="10">
        <v>6</v>
      </c>
      <c r="T20" s="10">
        <v>6</v>
      </c>
      <c r="U20" s="10">
        <v>11</v>
      </c>
      <c r="V20" s="10">
        <v>8</v>
      </c>
      <c r="W20" s="10">
        <v>10</v>
      </c>
      <c r="X20" s="10">
        <v>6</v>
      </c>
      <c r="Z20" s="10">
        <v>1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3.608247422680412E-2</v>
      </c>
      <c r="D21" s="50">
        <f t="shared" si="3"/>
        <v>3.608247422680412E-2</v>
      </c>
      <c r="E21" s="50">
        <f t="shared" si="3"/>
        <v>3.608247422680412E-2</v>
      </c>
      <c r="F21" s="50">
        <f t="shared" si="3"/>
        <v>3.608247422680412E-2</v>
      </c>
      <c r="G21" s="50">
        <f t="shared" si="3"/>
        <v>3.608247422680412E-2</v>
      </c>
      <c r="H21" s="50">
        <f t="shared" si="3"/>
        <v>3.608247422680412E-2</v>
      </c>
      <c r="I21" s="21"/>
      <c r="K21" s="10">
        <v>17</v>
      </c>
      <c r="L21" s="19" t="s">
        <v>23</v>
      </c>
      <c r="M21" s="19" t="s">
        <v>23</v>
      </c>
      <c r="N21" s="19" t="s">
        <v>96</v>
      </c>
      <c r="O21" s="19" t="s">
        <v>93</v>
      </c>
      <c r="P21" s="19" t="s">
        <v>94</v>
      </c>
      <c r="Q21" s="19" t="s">
        <v>23</v>
      </c>
      <c r="S21" s="10">
        <v>6</v>
      </c>
      <c r="T21" s="10">
        <v>6</v>
      </c>
      <c r="U21" s="10">
        <v>11</v>
      </c>
      <c r="V21" s="10">
        <v>8</v>
      </c>
      <c r="W21" s="10">
        <v>10</v>
      </c>
      <c r="X21" s="10">
        <v>6</v>
      </c>
      <c r="Z21" s="10">
        <v>1</v>
      </c>
      <c r="AA21" s="10">
        <v>1</v>
      </c>
      <c r="AB21" s="10">
        <v>1</v>
      </c>
      <c r="AC21" s="10">
        <v>1</v>
      </c>
      <c r="AD21" s="10">
        <v>1</v>
      </c>
      <c r="AE21" s="10"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3.0927835051546393E-2</v>
      </c>
      <c r="D22" s="42">
        <f t="shared" si="3"/>
        <v>3.0927835051546393E-2</v>
      </c>
      <c r="E22" s="42">
        <f t="shared" si="3"/>
        <v>2.0618556701030927E-2</v>
      </c>
      <c r="F22" s="42">
        <f t="shared" si="3"/>
        <v>8.247422680412371E-2</v>
      </c>
      <c r="G22" s="42">
        <f t="shared" si="3"/>
        <v>1.0309278350515464E-2</v>
      </c>
      <c r="H22" s="42">
        <f t="shared" si="3"/>
        <v>3.0927835051546393E-2</v>
      </c>
      <c r="I22" s="12"/>
      <c r="K22" s="10">
        <v>18</v>
      </c>
      <c r="L22" s="19" t="s">
        <v>22</v>
      </c>
      <c r="M22" s="19" t="s">
        <v>22</v>
      </c>
      <c r="N22" s="19" t="s">
        <v>27</v>
      </c>
      <c r="O22" s="19" t="s">
        <v>23</v>
      </c>
      <c r="P22" s="19" t="s">
        <v>95</v>
      </c>
      <c r="Q22" s="19" t="s">
        <v>95</v>
      </c>
      <c r="S22" s="10">
        <v>5</v>
      </c>
      <c r="T22" s="10">
        <v>5</v>
      </c>
      <c r="U22" s="10">
        <v>4</v>
      </c>
      <c r="V22" s="10">
        <v>6</v>
      </c>
      <c r="W22" s="10">
        <v>7</v>
      </c>
      <c r="X22" s="10">
        <v>7</v>
      </c>
      <c r="Z22" s="10">
        <v>1</v>
      </c>
      <c r="AA22" s="10">
        <v>1</v>
      </c>
      <c r="AB22" s="10">
        <v>1</v>
      </c>
      <c r="AC22" s="10">
        <v>1</v>
      </c>
      <c r="AD22" s="10">
        <v>1</v>
      </c>
      <c r="AE22" s="10"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9.2783505154639179E-2</v>
      </c>
      <c r="D23" s="42">
        <f t="shared" si="3"/>
        <v>3.0927835051546393E-2</v>
      </c>
      <c r="E23" s="42">
        <f t="shared" si="3"/>
        <v>5.1546391752577317E-2</v>
      </c>
      <c r="F23" s="42">
        <f t="shared" si="3"/>
        <v>6.1855670103092786E-2</v>
      </c>
      <c r="G23" s="42">
        <f t="shared" si="3"/>
        <v>2.0618556701030927E-2</v>
      </c>
      <c r="H23" s="42">
        <f t="shared" si="3"/>
        <v>6.1855670103092786E-2</v>
      </c>
      <c r="I23" s="12"/>
      <c r="K23" s="10">
        <v>19</v>
      </c>
      <c r="L23" s="19" t="s">
        <v>22</v>
      </c>
      <c r="M23" s="19" t="s">
        <v>22</v>
      </c>
      <c r="N23" s="19" t="s">
        <v>27</v>
      </c>
      <c r="O23" s="19" t="s">
        <v>23</v>
      </c>
      <c r="P23" s="19" t="s">
        <v>95</v>
      </c>
      <c r="Q23" s="19" t="s">
        <v>95</v>
      </c>
      <c r="S23" s="10">
        <v>5</v>
      </c>
      <c r="T23" s="10">
        <v>5</v>
      </c>
      <c r="U23" s="10">
        <v>4</v>
      </c>
      <c r="V23" s="10">
        <v>6</v>
      </c>
      <c r="W23" s="10">
        <v>7</v>
      </c>
      <c r="X23" s="10">
        <v>7</v>
      </c>
      <c r="Z23" s="10">
        <v>1</v>
      </c>
      <c r="AA23" s="10">
        <v>1</v>
      </c>
      <c r="AB23" s="10">
        <v>1</v>
      </c>
      <c r="AC23" s="10">
        <v>1</v>
      </c>
      <c r="AD23" s="10">
        <v>1</v>
      </c>
      <c r="AE23" s="10"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0.12371134020618557</v>
      </c>
      <c r="D24" s="42">
        <f t="shared" si="3"/>
        <v>4.1237113402061855E-2</v>
      </c>
      <c r="E24" s="42">
        <f t="shared" si="3"/>
        <v>6.1855670103092786E-2</v>
      </c>
      <c r="F24" s="42">
        <f t="shared" si="3"/>
        <v>8.247422680412371E-2</v>
      </c>
      <c r="G24" s="42">
        <f t="shared" si="3"/>
        <v>4.1237113402061855E-2</v>
      </c>
      <c r="H24" s="42">
        <f t="shared" si="3"/>
        <v>2.0618556701030927E-2</v>
      </c>
      <c r="I24" s="12"/>
      <c r="K24" s="10">
        <v>20</v>
      </c>
      <c r="L24" s="19" t="s">
        <v>93</v>
      </c>
      <c r="M24" s="19" t="s">
        <v>23</v>
      </c>
      <c r="N24" s="19" t="s">
        <v>26</v>
      </c>
      <c r="O24" s="19" t="s">
        <v>27</v>
      </c>
      <c r="P24" s="19" t="s">
        <v>93</v>
      </c>
      <c r="Q24" s="19" t="s">
        <v>93</v>
      </c>
      <c r="S24" s="10">
        <v>8</v>
      </c>
      <c r="T24" s="10">
        <v>6</v>
      </c>
      <c r="U24" s="10">
        <v>3</v>
      </c>
      <c r="V24" s="10">
        <v>4</v>
      </c>
      <c r="W24" s="10">
        <v>8</v>
      </c>
      <c r="X24" s="10">
        <v>8</v>
      </c>
      <c r="Z24" s="10">
        <v>1</v>
      </c>
      <c r="AA24" s="10">
        <v>1</v>
      </c>
      <c r="AB24" s="10">
        <v>1</v>
      </c>
      <c r="AC24" s="10">
        <v>1</v>
      </c>
      <c r="AD24" s="10">
        <v>1</v>
      </c>
      <c r="AE24" s="10"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6.1855670103092786E-2</v>
      </c>
      <c r="D25" s="42">
        <f t="shared" si="3"/>
        <v>6.1855670103092786E-2</v>
      </c>
      <c r="E25" s="42">
        <f t="shared" si="3"/>
        <v>9.2783505154639179E-2</v>
      </c>
      <c r="F25" s="42">
        <f t="shared" si="3"/>
        <v>6.1855670103092786E-2</v>
      </c>
      <c r="G25" s="42">
        <f t="shared" si="3"/>
        <v>8.247422680412371E-2</v>
      </c>
      <c r="H25" s="42">
        <f t="shared" si="3"/>
        <v>4.1237113402061855E-2</v>
      </c>
      <c r="I25" s="12"/>
      <c r="K25" s="10">
        <v>21</v>
      </c>
      <c r="L25" s="19" t="s">
        <v>93</v>
      </c>
      <c r="M25" s="19" t="s">
        <v>23</v>
      </c>
      <c r="N25" s="19" t="s">
        <v>26</v>
      </c>
      <c r="O25" s="19" t="s">
        <v>27</v>
      </c>
      <c r="P25" s="19" t="s">
        <v>93</v>
      </c>
      <c r="Q25" s="19" t="s">
        <v>93</v>
      </c>
      <c r="S25" s="10">
        <v>8</v>
      </c>
      <c r="T25" s="10">
        <v>6</v>
      </c>
      <c r="U25" s="10">
        <v>3</v>
      </c>
      <c r="V25" s="10">
        <v>4</v>
      </c>
      <c r="W25" s="10">
        <v>8</v>
      </c>
      <c r="X25" s="10">
        <v>8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0.20618556701030927</v>
      </c>
      <c r="D26" s="42">
        <f t="shared" si="3"/>
        <v>0.14432989690721648</v>
      </c>
      <c r="E26" s="42">
        <f t="shared" si="3"/>
        <v>0.19587628865979381</v>
      </c>
      <c r="F26" s="42">
        <f t="shared" si="3"/>
        <v>9.7938144329896906E-2</v>
      </c>
      <c r="G26" s="42">
        <f t="shared" si="3"/>
        <v>0.18556701030927836</v>
      </c>
      <c r="H26" s="42">
        <f t="shared" si="3"/>
        <v>0.19072164948453607</v>
      </c>
      <c r="I26" s="12"/>
      <c r="K26" s="10">
        <v>22</v>
      </c>
      <c r="L26" s="19" t="s">
        <v>92</v>
      </c>
      <c r="M26" s="19" t="s">
        <v>92</v>
      </c>
      <c r="N26" s="19" t="s">
        <v>94</v>
      </c>
      <c r="O26" s="19" t="s">
        <v>22</v>
      </c>
      <c r="P26" s="19" t="s">
        <v>95</v>
      </c>
      <c r="Q26" s="19" t="s">
        <v>96</v>
      </c>
      <c r="S26" s="10">
        <v>9</v>
      </c>
      <c r="T26" s="10">
        <v>9</v>
      </c>
      <c r="U26" s="10">
        <v>10</v>
      </c>
      <c r="V26" s="10">
        <v>5</v>
      </c>
      <c r="W26" s="10">
        <v>7</v>
      </c>
      <c r="X26" s="10">
        <v>11</v>
      </c>
      <c r="Z26" s="10">
        <v>1</v>
      </c>
      <c r="AA26" s="10">
        <v>1</v>
      </c>
      <c r="AB26" s="10">
        <v>1</v>
      </c>
      <c r="AC26" s="10">
        <v>1</v>
      </c>
      <c r="AD26" s="10">
        <v>1</v>
      </c>
      <c r="AE26" s="10"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0.17525773195876287</v>
      </c>
      <c r="D27" s="42">
        <f t="shared" si="3"/>
        <v>0.26804123711340205</v>
      </c>
      <c r="E27" s="42">
        <f t="shared" si="3"/>
        <v>0.18556701030927836</v>
      </c>
      <c r="F27" s="42">
        <f t="shared" si="3"/>
        <v>0.26288659793814434</v>
      </c>
      <c r="G27" s="42">
        <f t="shared" si="3"/>
        <v>0.20618556701030927</v>
      </c>
      <c r="H27" s="42">
        <f t="shared" si="3"/>
        <v>0.26288659793814434</v>
      </c>
      <c r="I27" s="12"/>
      <c r="K27" s="10">
        <v>23</v>
      </c>
      <c r="L27" s="19" t="s">
        <v>92</v>
      </c>
      <c r="M27" s="19" t="s">
        <v>92</v>
      </c>
      <c r="N27" s="19" t="s">
        <v>94</v>
      </c>
      <c r="O27" s="19" t="s">
        <v>22</v>
      </c>
      <c r="P27" s="19" t="s">
        <v>95</v>
      </c>
      <c r="Q27" s="19" t="s">
        <v>96</v>
      </c>
      <c r="S27" s="10">
        <v>9</v>
      </c>
      <c r="T27" s="10">
        <v>9</v>
      </c>
      <c r="U27" s="10">
        <v>10</v>
      </c>
      <c r="V27" s="10">
        <v>5</v>
      </c>
      <c r="W27" s="10">
        <v>7</v>
      </c>
      <c r="X27" s="10">
        <v>11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9.7938144329896906E-2</v>
      </c>
      <c r="D28" s="42">
        <f t="shared" si="3"/>
        <v>0.13917525773195877</v>
      </c>
      <c r="E28" s="42">
        <f t="shared" si="3"/>
        <v>0.14948453608247422</v>
      </c>
      <c r="F28" s="42">
        <f t="shared" si="3"/>
        <v>0.11855670103092783</v>
      </c>
      <c r="G28" s="42">
        <f t="shared" si="3"/>
        <v>8.7628865979381437E-2</v>
      </c>
      <c r="H28" s="42">
        <f t="shared" si="3"/>
        <v>8.247422680412371E-2</v>
      </c>
      <c r="I28" s="12"/>
      <c r="K28" s="10">
        <v>24</v>
      </c>
      <c r="L28" s="19" t="s">
        <v>95</v>
      </c>
      <c r="M28" s="19" t="s">
        <v>93</v>
      </c>
      <c r="N28" s="19" t="s">
        <v>96</v>
      </c>
      <c r="O28" s="19" t="s">
        <v>94</v>
      </c>
      <c r="P28" s="19" t="s">
        <v>93</v>
      </c>
      <c r="Q28" s="19" t="s">
        <v>94</v>
      </c>
      <c r="S28" s="10">
        <v>7</v>
      </c>
      <c r="T28" s="10">
        <v>8</v>
      </c>
      <c r="U28" s="10">
        <v>11</v>
      </c>
      <c r="V28" s="10">
        <v>10</v>
      </c>
      <c r="W28" s="10">
        <v>8</v>
      </c>
      <c r="X28" s="10">
        <v>10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5.1546391752577317E-2</v>
      </c>
      <c r="D29" s="42">
        <f t="shared" si="3"/>
        <v>0.1134020618556701</v>
      </c>
      <c r="E29" s="42">
        <f t="shared" si="3"/>
        <v>0.10309278350515463</v>
      </c>
      <c r="F29" s="42">
        <f t="shared" si="3"/>
        <v>6.1855670103092786E-2</v>
      </c>
      <c r="G29" s="42">
        <f t="shared" si="3"/>
        <v>0.1134020618556701</v>
      </c>
      <c r="H29" s="42">
        <f t="shared" si="3"/>
        <v>0.10309278350515463</v>
      </c>
      <c r="I29" s="12"/>
      <c r="K29" s="10">
        <v>25</v>
      </c>
      <c r="L29" s="19" t="s">
        <v>95</v>
      </c>
      <c r="M29" s="19" t="s">
        <v>93</v>
      </c>
      <c r="N29" s="19" t="s">
        <v>96</v>
      </c>
      <c r="O29" s="19" t="s">
        <v>94</v>
      </c>
      <c r="P29" s="19" t="s">
        <v>93</v>
      </c>
      <c r="Q29" s="19" t="s">
        <v>94</v>
      </c>
      <c r="S29" s="10">
        <v>7</v>
      </c>
      <c r="T29" s="10">
        <v>8</v>
      </c>
      <c r="U29" s="10">
        <v>11</v>
      </c>
      <c r="V29" s="10">
        <v>10</v>
      </c>
      <c r="W29" s="10">
        <v>8</v>
      </c>
      <c r="X29" s="10">
        <v>10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0.12371134020618557</v>
      </c>
      <c r="D30" s="42">
        <f t="shared" si="3"/>
        <v>0.1134020618556701</v>
      </c>
      <c r="E30" s="42">
        <f t="shared" si="3"/>
        <v>9.2783505154639179E-2</v>
      </c>
      <c r="F30" s="42">
        <f t="shared" si="3"/>
        <v>0.13402061855670103</v>
      </c>
      <c r="G30" s="42">
        <f t="shared" si="3"/>
        <v>0.20618556701030927</v>
      </c>
      <c r="H30" s="42">
        <f t="shared" si="3"/>
        <v>0.17010309278350516</v>
      </c>
      <c r="I30" s="12"/>
      <c r="K30" s="10">
        <v>26</v>
      </c>
      <c r="L30" s="19" t="s">
        <v>92</v>
      </c>
      <c r="M30" s="19" t="s">
        <v>92</v>
      </c>
      <c r="N30" s="19" t="s">
        <v>92</v>
      </c>
      <c r="O30" s="19" t="s">
        <v>93</v>
      </c>
      <c r="P30" s="19" t="s">
        <v>92</v>
      </c>
      <c r="Q30" s="19" t="s">
        <v>96</v>
      </c>
      <c r="S30" s="10">
        <v>9</v>
      </c>
      <c r="T30" s="10">
        <v>9</v>
      </c>
      <c r="U30" s="10">
        <v>9</v>
      </c>
      <c r="V30" s="10">
        <v>8</v>
      </c>
      <c r="W30" s="10">
        <v>9</v>
      </c>
      <c r="X30" s="10">
        <v>11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</row>
    <row r="31" spans="1:31" s="5" customFormat="1" ht="16.5" customHeight="1">
      <c r="I31" s="14"/>
      <c r="K31" s="10">
        <v>27</v>
      </c>
      <c r="L31" s="19" t="s">
        <v>97</v>
      </c>
      <c r="M31" s="19" t="s">
        <v>97</v>
      </c>
      <c r="N31" s="19" t="s">
        <v>97</v>
      </c>
      <c r="O31" s="19" t="s">
        <v>97</v>
      </c>
      <c r="P31" s="19" t="s">
        <v>97</v>
      </c>
      <c r="Q31" s="19" t="s">
        <v>97</v>
      </c>
      <c r="S31" s="10">
        <v>2</v>
      </c>
      <c r="T31" s="10">
        <v>2</v>
      </c>
      <c r="U31" s="10">
        <v>2</v>
      </c>
      <c r="V31" s="10">
        <v>2</v>
      </c>
      <c r="W31" s="10">
        <v>2</v>
      </c>
      <c r="X31" s="10">
        <v>2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5" customFormat="1" ht="16.5" customHeight="1">
      <c r="K32" s="10">
        <v>28</v>
      </c>
      <c r="L32" s="19" t="s">
        <v>95</v>
      </c>
      <c r="M32" s="19" t="s">
        <v>94</v>
      </c>
      <c r="N32" s="19" t="s">
        <v>93</v>
      </c>
      <c r="O32" s="19" t="s">
        <v>96</v>
      </c>
      <c r="P32" s="19" t="s">
        <v>96</v>
      </c>
      <c r="Q32" s="19" t="s">
        <v>95</v>
      </c>
      <c r="S32" s="10">
        <v>7</v>
      </c>
      <c r="T32" s="10">
        <v>10</v>
      </c>
      <c r="U32" s="10">
        <v>8</v>
      </c>
      <c r="V32" s="10">
        <v>11</v>
      </c>
      <c r="W32" s="10">
        <v>11</v>
      </c>
      <c r="X32" s="10">
        <v>7</v>
      </c>
      <c r="Z32" s="10">
        <v>1</v>
      </c>
      <c r="AA32" s="10">
        <v>1</v>
      </c>
      <c r="AB32" s="10">
        <v>1</v>
      </c>
      <c r="AC32" s="10">
        <v>1</v>
      </c>
      <c r="AD32" s="10">
        <v>1</v>
      </c>
      <c r="AE32" s="10">
        <v>1</v>
      </c>
    </row>
    <row r="33" spans="11:31" s="5" customFormat="1" ht="16.5" customHeight="1">
      <c r="K33" s="10">
        <v>29</v>
      </c>
      <c r="L33" s="19" t="s">
        <v>95</v>
      </c>
      <c r="M33" s="19" t="s">
        <v>94</v>
      </c>
      <c r="N33" s="19" t="s">
        <v>93</v>
      </c>
      <c r="O33" s="19" t="s">
        <v>96</v>
      </c>
      <c r="P33" s="19" t="s">
        <v>96</v>
      </c>
      <c r="Q33" s="19" t="s">
        <v>95</v>
      </c>
      <c r="S33" s="10">
        <v>7</v>
      </c>
      <c r="T33" s="10">
        <v>10</v>
      </c>
      <c r="U33" s="10">
        <v>8</v>
      </c>
      <c r="V33" s="10">
        <v>11</v>
      </c>
      <c r="W33" s="10">
        <v>11</v>
      </c>
      <c r="X33" s="10">
        <v>7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</row>
    <row r="34" spans="11:31" s="5" customFormat="1" ht="16.5" customHeight="1">
      <c r="K34" s="10">
        <v>30</v>
      </c>
      <c r="L34" s="19" t="s">
        <v>23</v>
      </c>
      <c r="M34" s="19" t="s">
        <v>93</v>
      </c>
      <c r="N34" s="19" t="s">
        <v>95</v>
      </c>
      <c r="O34" s="19" t="s">
        <v>93</v>
      </c>
      <c r="P34" s="19" t="s">
        <v>93</v>
      </c>
      <c r="Q34" s="19" t="s">
        <v>26</v>
      </c>
      <c r="S34" s="10">
        <v>6</v>
      </c>
      <c r="T34" s="10">
        <v>8</v>
      </c>
      <c r="U34" s="10">
        <v>7</v>
      </c>
      <c r="V34" s="10">
        <v>8</v>
      </c>
      <c r="W34" s="10">
        <v>8</v>
      </c>
      <c r="X34" s="10">
        <v>3</v>
      </c>
      <c r="Z34" s="10">
        <v>1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</row>
    <row r="35" spans="11:31" s="5" customFormat="1" ht="16.5" customHeight="1">
      <c r="K35" s="10">
        <v>31</v>
      </c>
      <c r="L35" s="19" t="s">
        <v>23</v>
      </c>
      <c r="M35" s="19" t="s">
        <v>93</v>
      </c>
      <c r="N35" s="19" t="s">
        <v>95</v>
      </c>
      <c r="O35" s="19" t="s">
        <v>93</v>
      </c>
      <c r="P35" s="19" t="s">
        <v>93</v>
      </c>
      <c r="Q35" s="19" t="s">
        <v>26</v>
      </c>
      <c r="S35" s="10">
        <v>6</v>
      </c>
      <c r="T35" s="10">
        <v>8</v>
      </c>
      <c r="U35" s="10">
        <v>7</v>
      </c>
      <c r="V35" s="10">
        <v>8</v>
      </c>
      <c r="W35" s="10">
        <v>8</v>
      </c>
      <c r="X35" s="10">
        <v>3</v>
      </c>
      <c r="Z35" s="10">
        <v>1</v>
      </c>
      <c r="AA35" s="10">
        <v>1</v>
      </c>
      <c r="AB35" s="10">
        <v>1</v>
      </c>
      <c r="AC35" s="10">
        <v>1</v>
      </c>
      <c r="AD35" s="10">
        <v>1</v>
      </c>
      <c r="AE35" s="10">
        <v>1</v>
      </c>
    </row>
    <row r="36" spans="11:31" s="5" customFormat="1" ht="16.5" customHeight="1">
      <c r="K36" s="10">
        <v>32</v>
      </c>
      <c r="L36" s="19" t="s">
        <v>22</v>
      </c>
      <c r="M36" s="19" t="s">
        <v>95</v>
      </c>
      <c r="N36" s="19" t="s">
        <v>93</v>
      </c>
      <c r="O36" s="19" t="s">
        <v>92</v>
      </c>
      <c r="P36" s="19" t="s">
        <v>96</v>
      </c>
      <c r="Q36" s="19" t="s">
        <v>27</v>
      </c>
      <c r="S36" s="10">
        <v>5</v>
      </c>
      <c r="T36" s="10">
        <v>7</v>
      </c>
      <c r="U36" s="10">
        <v>8</v>
      </c>
      <c r="V36" s="10">
        <v>9</v>
      </c>
      <c r="W36" s="10">
        <v>11</v>
      </c>
      <c r="X36" s="10">
        <v>4</v>
      </c>
      <c r="Z36" s="10">
        <v>1</v>
      </c>
      <c r="AA36" s="10">
        <v>1</v>
      </c>
      <c r="AB36" s="10">
        <v>1</v>
      </c>
      <c r="AC36" s="10">
        <v>1</v>
      </c>
      <c r="AD36" s="10">
        <v>1</v>
      </c>
      <c r="AE36" s="10">
        <v>1</v>
      </c>
    </row>
    <row r="37" spans="11:31" s="5" customFormat="1" ht="16.5" customHeight="1">
      <c r="K37" s="10">
        <v>33</v>
      </c>
      <c r="L37" s="19" t="s">
        <v>22</v>
      </c>
      <c r="M37" s="19" t="s">
        <v>95</v>
      </c>
      <c r="N37" s="19" t="s">
        <v>93</v>
      </c>
      <c r="O37" s="19" t="s">
        <v>92</v>
      </c>
      <c r="P37" s="19" t="s">
        <v>96</v>
      </c>
      <c r="Q37" s="19" t="s">
        <v>27</v>
      </c>
      <c r="S37" s="10">
        <v>5</v>
      </c>
      <c r="T37" s="10">
        <v>7</v>
      </c>
      <c r="U37" s="10">
        <v>8</v>
      </c>
      <c r="V37" s="10">
        <v>9</v>
      </c>
      <c r="W37" s="10">
        <v>11</v>
      </c>
      <c r="X37" s="10">
        <v>4</v>
      </c>
      <c r="Z37" s="10">
        <v>1</v>
      </c>
      <c r="AA37" s="10">
        <v>1</v>
      </c>
      <c r="AB37" s="10">
        <v>1</v>
      </c>
      <c r="AC37" s="10">
        <v>1</v>
      </c>
      <c r="AD37" s="10">
        <v>1</v>
      </c>
      <c r="AE37" s="10">
        <v>1</v>
      </c>
    </row>
    <row r="38" spans="11:31" s="5" customFormat="1" ht="16.5" customHeight="1">
      <c r="K38" s="10">
        <v>34</v>
      </c>
      <c r="L38" s="19" t="s">
        <v>23</v>
      </c>
      <c r="M38" s="19" t="s">
        <v>93</v>
      </c>
      <c r="N38" s="19" t="s">
        <v>97</v>
      </c>
      <c r="O38" s="19" t="s">
        <v>23</v>
      </c>
      <c r="P38" s="19" t="s">
        <v>93</v>
      </c>
      <c r="Q38" s="19" t="s">
        <v>27</v>
      </c>
      <c r="S38" s="10">
        <v>6</v>
      </c>
      <c r="T38" s="10">
        <v>8</v>
      </c>
      <c r="U38" s="10">
        <v>2</v>
      </c>
      <c r="V38" s="10">
        <v>6</v>
      </c>
      <c r="W38" s="10">
        <v>8</v>
      </c>
      <c r="X38" s="10">
        <v>4</v>
      </c>
      <c r="Z38" s="10">
        <v>1</v>
      </c>
      <c r="AA38" s="10">
        <v>1</v>
      </c>
      <c r="AB38" s="10">
        <v>1</v>
      </c>
      <c r="AC38" s="10">
        <v>1</v>
      </c>
      <c r="AD38" s="10">
        <v>1</v>
      </c>
      <c r="AE38" s="10">
        <v>1</v>
      </c>
    </row>
    <row r="39" spans="11:31" s="5" customFormat="1" ht="16.5" customHeight="1">
      <c r="K39" s="10">
        <v>35</v>
      </c>
      <c r="L39" s="19" t="s">
        <v>23</v>
      </c>
      <c r="M39" s="19" t="s">
        <v>93</v>
      </c>
      <c r="N39" s="19" t="s">
        <v>97</v>
      </c>
      <c r="O39" s="19" t="s">
        <v>23</v>
      </c>
      <c r="P39" s="19" t="s">
        <v>93</v>
      </c>
      <c r="Q39" s="19" t="s">
        <v>27</v>
      </c>
      <c r="S39" s="10">
        <v>6</v>
      </c>
      <c r="T39" s="10">
        <v>8</v>
      </c>
      <c r="U39" s="10">
        <v>2</v>
      </c>
      <c r="V39" s="10">
        <v>6</v>
      </c>
      <c r="W39" s="10">
        <v>8</v>
      </c>
      <c r="X39" s="10">
        <v>4</v>
      </c>
      <c r="Z39" s="10">
        <v>1</v>
      </c>
      <c r="AA39" s="10">
        <v>1</v>
      </c>
      <c r="AB39" s="10">
        <v>1</v>
      </c>
      <c r="AC39" s="10">
        <v>1</v>
      </c>
      <c r="AD39" s="10">
        <v>1</v>
      </c>
      <c r="AE39" s="10">
        <v>1</v>
      </c>
    </row>
    <row r="40" spans="11:31" s="5" customFormat="1" ht="16.5" customHeight="1">
      <c r="K40" s="10">
        <v>36</v>
      </c>
      <c r="L40" s="19" t="s">
        <v>93</v>
      </c>
      <c r="M40" s="19" t="s">
        <v>96</v>
      </c>
      <c r="N40" s="19" t="s">
        <v>95</v>
      </c>
      <c r="O40" s="19" t="s">
        <v>27</v>
      </c>
      <c r="P40" s="19" t="s">
        <v>96</v>
      </c>
      <c r="Q40" s="19" t="s">
        <v>23</v>
      </c>
      <c r="S40" s="10">
        <v>8</v>
      </c>
      <c r="T40" s="10">
        <v>11</v>
      </c>
      <c r="U40" s="10">
        <v>7</v>
      </c>
      <c r="V40" s="10">
        <v>4</v>
      </c>
      <c r="W40" s="10">
        <v>11</v>
      </c>
      <c r="X40" s="10">
        <v>6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</row>
    <row r="41" spans="11:31" s="5" customFormat="1" ht="16.5" customHeight="1">
      <c r="K41" s="10">
        <v>37</v>
      </c>
      <c r="L41" s="19" t="s">
        <v>93</v>
      </c>
      <c r="M41" s="19" t="s">
        <v>96</v>
      </c>
      <c r="N41" s="19" t="s">
        <v>95</v>
      </c>
      <c r="O41" s="19" t="s">
        <v>27</v>
      </c>
      <c r="P41" s="19" t="s">
        <v>96</v>
      </c>
      <c r="Q41" s="19" t="s">
        <v>23</v>
      </c>
      <c r="S41" s="10">
        <v>8</v>
      </c>
      <c r="T41" s="10">
        <v>11</v>
      </c>
      <c r="U41" s="10">
        <v>7</v>
      </c>
      <c r="V41" s="10">
        <v>4</v>
      </c>
      <c r="W41" s="10">
        <v>11</v>
      </c>
      <c r="X41" s="10">
        <v>6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</row>
    <row r="42" spans="11:31" s="5" customFormat="1" ht="16.5" customHeight="1">
      <c r="K42" s="10">
        <v>38</v>
      </c>
      <c r="L42" s="19" t="s">
        <v>95</v>
      </c>
      <c r="M42" s="19" t="s">
        <v>92</v>
      </c>
      <c r="N42" s="19" t="s">
        <v>92</v>
      </c>
      <c r="O42" s="19" t="s">
        <v>26</v>
      </c>
      <c r="P42" s="19" t="s">
        <v>92</v>
      </c>
      <c r="Q42" s="19" t="s">
        <v>92</v>
      </c>
      <c r="S42" s="10">
        <v>7</v>
      </c>
      <c r="T42" s="10">
        <v>9</v>
      </c>
      <c r="U42" s="10">
        <v>9</v>
      </c>
      <c r="V42" s="10">
        <v>3</v>
      </c>
      <c r="W42" s="10">
        <v>9</v>
      </c>
      <c r="X42" s="10">
        <v>9</v>
      </c>
      <c r="Z42" s="10">
        <v>1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</row>
    <row r="43" spans="11:31" s="5" customFormat="1" ht="16.5" customHeight="1">
      <c r="K43" s="10">
        <v>39</v>
      </c>
      <c r="L43" s="19" t="s">
        <v>95</v>
      </c>
      <c r="M43" s="19" t="s">
        <v>92</v>
      </c>
      <c r="N43" s="19" t="s">
        <v>92</v>
      </c>
      <c r="O43" s="19" t="s">
        <v>26</v>
      </c>
      <c r="P43" s="19" t="s">
        <v>92</v>
      </c>
      <c r="Q43" s="19" t="s">
        <v>92</v>
      </c>
      <c r="S43" s="10">
        <v>7</v>
      </c>
      <c r="T43" s="10">
        <v>9</v>
      </c>
      <c r="U43" s="10">
        <v>9</v>
      </c>
      <c r="V43" s="10">
        <v>3</v>
      </c>
      <c r="W43" s="10">
        <v>9</v>
      </c>
      <c r="X43" s="10">
        <v>9</v>
      </c>
      <c r="Z43" s="10">
        <v>1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</row>
    <row r="44" spans="11:31" s="5" customFormat="1" ht="16.5" customHeight="1">
      <c r="K44" s="10">
        <v>40</v>
      </c>
      <c r="L44" s="19" t="s">
        <v>97</v>
      </c>
      <c r="M44" s="19" t="s">
        <v>93</v>
      </c>
      <c r="N44" s="19" t="s">
        <v>22</v>
      </c>
      <c r="O44" s="19" t="s">
        <v>96</v>
      </c>
      <c r="P44" s="19" t="s">
        <v>95</v>
      </c>
      <c r="Q44" s="19" t="s">
        <v>95</v>
      </c>
      <c r="S44" s="10">
        <v>2</v>
      </c>
      <c r="T44" s="10">
        <v>8</v>
      </c>
      <c r="U44" s="10">
        <v>5</v>
      </c>
      <c r="V44" s="10">
        <v>11</v>
      </c>
      <c r="W44" s="10">
        <v>7</v>
      </c>
      <c r="X44" s="10">
        <v>7</v>
      </c>
      <c r="Z44" s="10">
        <v>1</v>
      </c>
      <c r="AA44" s="10">
        <v>1</v>
      </c>
      <c r="AB44" s="10">
        <v>1</v>
      </c>
      <c r="AC44" s="10">
        <v>1</v>
      </c>
      <c r="AD44" s="10">
        <v>1</v>
      </c>
      <c r="AE44" s="10">
        <v>1</v>
      </c>
    </row>
    <row r="45" spans="11:31" s="5" customFormat="1" ht="16.5" customHeight="1">
      <c r="K45" s="10">
        <v>41</v>
      </c>
      <c r="L45" s="19" t="s">
        <v>97</v>
      </c>
      <c r="M45" s="19" t="s">
        <v>93</v>
      </c>
      <c r="N45" s="19" t="s">
        <v>22</v>
      </c>
      <c r="O45" s="19" t="s">
        <v>96</v>
      </c>
      <c r="P45" s="19" t="s">
        <v>95</v>
      </c>
      <c r="Q45" s="19" t="s">
        <v>95</v>
      </c>
      <c r="S45" s="10">
        <v>2</v>
      </c>
      <c r="T45" s="10">
        <v>8</v>
      </c>
      <c r="U45" s="10">
        <v>5</v>
      </c>
      <c r="V45" s="10">
        <v>11</v>
      </c>
      <c r="W45" s="10">
        <v>7</v>
      </c>
      <c r="X45" s="10">
        <v>7</v>
      </c>
      <c r="Z45" s="10">
        <v>1</v>
      </c>
      <c r="AA45" s="10">
        <v>1</v>
      </c>
      <c r="AB45" s="10">
        <v>1</v>
      </c>
      <c r="AC45" s="10">
        <v>1</v>
      </c>
      <c r="AD45" s="10">
        <v>1</v>
      </c>
      <c r="AE45" s="10">
        <v>1</v>
      </c>
    </row>
    <row r="46" spans="11:31" s="5" customFormat="1" ht="16.5" customHeight="1">
      <c r="K46" s="10">
        <v>42</v>
      </c>
      <c r="L46" s="19" t="s">
        <v>95</v>
      </c>
      <c r="M46" s="19" t="s">
        <v>97</v>
      </c>
      <c r="N46" s="19" t="s">
        <v>23</v>
      </c>
      <c r="O46" s="19" t="s">
        <v>92</v>
      </c>
      <c r="P46" s="19" t="s">
        <v>96</v>
      </c>
      <c r="Q46" s="19" t="s">
        <v>96</v>
      </c>
      <c r="S46" s="10">
        <v>7</v>
      </c>
      <c r="T46" s="10">
        <v>2</v>
      </c>
      <c r="U46" s="10">
        <v>6</v>
      </c>
      <c r="V46" s="10">
        <v>9</v>
      </c>
      <c r="W46" s="10">
        <v>11</v>
      </c>
      <c r="X46" s="10">
        <v>11</v>
      </c>
      <c r="Z46" s="10">
        <v>1</v>
      </c>
      <c r="AA46" s="10">
        <v>1</v>
      </c>
      <c r="AB46" s="10">
        <v>1</v>
      </c>
      <c r="AC46" s="10">
        <v>1</v>
      </c>
      <c r="AD46" s="10">
        <v>1</v>
      </c>
      <c r="AE46" s="10">
        <v>1</v>
      </c>
    </row>
    <row r="47" spans="11:31" s="5" customFormat="1" ht="16.5" customHeight="1">
      <c r="K47" s="10">
        <v>43</v>
      </c>
      <c r="L47" s="19" t="s">
        <v>95</v>
      </c>
      <c r="M47" s="19" t="s">
        <v>97</v>
      </c>
      <c r="N47" s="19" t="s">
        <v>23</v>
      </c>
      <c r="O47" s="19" t="s">
        <v>92</v>
      </c>
      <c r="P47" s="19" t="s">
        <v>96</v>
      </c>
      <c r="Q47" s="19" t="s">
        <v>96</v>
      </c>
      <c r="S47" s="10">
        <v>7</v>
      </c>
      <c r="T47" s="10">
        <v>2</v>
      </c>
      <c r="U47" s="10">
        <v>6</v>
      </c>
      <c r="V47" s="10">
        <v>9</v>
      </c>
      <c r="W47" s="10">
        <v>11</v>
      </c>
      <c r="X47" s="10">
        <v>11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1</v>
      </c>
    </row>
    <row r="48" spans="11:31" s="5" customFormat="1" ht="16.5" customHeight="1">
      <c r="K48" s="10">
        <v>44</v>
      </c>
      <c r="L48" s="19" t="s">
        <v>93</v>
      </c>
      <c r="M48" s="19" t="s">
        <v>93</v>
      </c>
      <c r="N48" s="19" t="s">
        <v>27</v>
      </c>
      <c r="O48" s="19" t="s">
        <v>93</v>
      </c>
      <c r="P48" s="19" t="s">
        <v>93</v>
      </c>
      <c r="Q48" s="19" t="s">
        <v>92</v>
      </c>
      <c r="S48" s="10">
        <v>8</v>
      </c>
      <c r="T48" s="10">
        <v>8</v>
      </c>
      <c r="U48" s="10">
        <v>4</v>
      </c>
      <c r="V48" s="10">
        <v>8</v>
      </c>
      <c r="W48" s="10">
        <v>8</v>
      </c>
      <c r="X48" s="10">
        <v>9</v>
      </c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>
        <v>1</v>
      </c>
    </row>
    <row r="49" spans="11:31" s="5" customFormat="1" ht="16.5" customHeight="1">
      <c r="K49" s="10">
        <v>45</v>
      </c>
      <c r="L49" s="19" t="s">
        <v>93</v>
      </c>
      <c r="M49" s="19" t="s">
        <v>93</v>
      </c>
      <c r="N49" s="19" t="s">
        <v>27</v>
      </c>
      <c r="O49" s="19" t="s">
        <v>93</v>
      </c>
      <c r="P49" s="19" t="s">
        <v>93</v>
      </c>
      <c r="Q49" s="19" t="s">
        <v>92</v>
      </c>
      <c r="S49" s="10">
        <v>8</v>
      </c>
      <c r="T49" s="10">
        <v>8</v>
      </c>
      <c r="U49" s="10">
        <v>4</v>
      </c>
      <c r="V49" s="10">
        <v>8</v>
      </c>
      <c r="W49" s="10">
        <v>8</v>
      </c>
      <c r="X49" s="10">
        <v>9</v>
      </c>
      <c r="Z49" s="10">
        <v>1</v>
      </c>
      <c r="AA49" s="10">
        <v>1</v>
      </c>
      <c r="AB49" s="10">
        <v>1</v>
      </c>
      <c r="AC49" s="10">
        <v>1</v>
      </c>
      <c r="AD49" s="10">
        <v>1</v>
      </c>
      <c r="AE49" s="10">
        <v>1</v>
      </c>
    </row>
    <row r="50" spans="11:31" s="5" customFormat="1" ht="16.5" customHeight="1">
      <c r="K50" s="10">
        <v>46</v>
      </c>
      <c r="L50" s="19" t="s">
        <v>96</v>
      </c>
      <c r="M50" s="19" t="s">
        <v>95</v>
      </c>
      <c r="N50" s="19" t="s">
        <v>23</v>
      </c>
      <c r="O50" s="19" t="s">
        <v>97</v>
      </c>
      <c r="P50" s="19" t="s">
        <v>97</v>
      </c>
      <c r="Q50" s="19" t="s">
        <v>97</v>
      </c>
      <c r="S50" s="10">
        <v>11</v>
      </c>
      <c r="T50" s="10">
        <v>7</v>
      </c>
      <c r="U50" s="10">
        <v>6</v>
      </c>
      <c r="V50" s="10">
        <v>2</v>
      </c>
      <c r="W50" s="10">
        <v>2</v>
      </c>
      <c r="X50" s="10">
        <v>2</v>
      </c>
      <c r="Z50" s="10">
        <v>1</v>
      </c>
      <c r="AA50" s="10">
        <v>1</v>
      </c>
      <c r="AB50" s="10">
        <v>1</v>
      </c>
      <c r="AC50" s="10">
        <v>1</v>
      </c>
      <c r="AD50" s="10">
        <v>1</v>
      </c>
      <c r="AE50" s="10">
        <v>1</v>
      </c>
    </row>
    <row r="51" spans="11:31" s="5" customFormat="1" ht="16.5" customHeight="1">
      <c r="K51" s="10">
        <v>47</v>
      </c>
      <c r="L51" s="19" t="s">
        <v>96</v>
      </c>
      <c r="M51" s="19" t="s">
        <v>95</v>
      </c>
      <c r="N51" s="19" t="s">
        <v>23</v>
      </c>
      <c r="O51" s="19" t="s">
        <v>97</v>
      </c>
      <c r="P51" s="19" t="s">
        <v>97</v>
      </c>
      <c r="Q51" s="19" t="s">
        <v>97</v>
      </c>
      <c r="S51" s="10">
        <v>11</v>
      </c>
      <c r="T51" s="10">
        <v>7</v>
      </c>
      <c r="U51" s="10">
        <v>6</v>
      </c>
      <c r="V51" s="10">
        <v>2</v>
      </c>
      <c r="W51" s="10">
        <v>2</v>
      </c>
      <c r="X51" s="10">
        <v>2</v>
      </c>
      <c r="Z51" s="10">
        <v>1</v>
      </c>
      <c r="AA51" s="10">
        <v>1</v>
      </c>
      <c r="AB51" s="10">
        <v>1</v>
      </c>
      <c r="AC51" s="10">
        <v>1</v>
      </c>
      <c r="AD51" s="10">
        <v>1</v>
      </c>
      <c r="AE51" s="10">
        <v>1</v>
      </c>
    </row>
    <row r="52" spans="11:31" s="5" customFormat="1" ht="16.5" customHeight="1">
      <c r="K52" s="10">
        <v>48</v>
      </c>
      <c r="L52" s="19" t="s">
        <v>27</v>
      </c>
      <c r="M52" s="19" t="s">
        <v>93</v>
      </c>
      <c r="N52" s="19" t="s">
        <v>92</v>
      </c>
      <c r="O52" s="19" t="s">
        <v>93</v>
      </c>
      <c r="P52" s="19" t="s">
        <v>93</v>
      </c>
      <c r="Q52" s="19" t="s">
        <v>95</v>
      </c>
      <c r="S52" s="10">
        <v>4</v>
      </c>
      <c r="T52" s="10">
        <v>8</v>
      </c>
      <c r="U52" s="10">
        <v>9</v>
      </c>
      <c r="V52" s="10">
        <v>8</v>
      </c>
      <c r="W52" s="10">
        <v>8</v>
      </c>
      <c r="X52" s="10">
        <v>7</v>
      </c>
      <c r="Z52" s="10">
        <v>1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</row>
    <row r="53" spans="11:31" s="5" customFormat="1" ht="16.5" customHeight="1">
      <c r="K53" s="10">
        <v>49</v>
      </c>
      <c r="L53" s="19" t="s">
        <v>27</v>
      </c>
      <c r="M53" s="19" t="s">
        <v>93</v>
      </c>
      <c r="N53" s="19" t="s">
        <v>92</v>
      </c>
      <c r="O53" s="19" t="s">
        <v>93</v>
      </c>
      <c r="P53" s="19" t="s">
        <v>93</v>
      </c>
      <c r="Q53" s="19" t="s">
        <v>95</v>
      </c>
      <c r="S53" s="10">
        <v>4</v>
      </c>
      <c r="T53" s="10">
        <v>8</v>
      </c>
      <c r="U53" s="10">
        <v>9</v>
      </c>
      <c r="V53" s="10">
        <v>8</v>
      </c>
      <c r="W53" s="10">
        <v>8</v>
      </c>
      <c r="X53" s="10">
        <v>7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</row>
    <row r="54" spans="11:31" s="5" customFormat="1" ht="16.5" customHeight="1">
      <c r="K54" s="10">
        <v>50</v>
      </c>
      <c r="L54" s="19" t="s">
        <v>22</v>
      </c>
      <c r="M54" s="19" t="s">
        <v>96</v>
      </c>
      <c r="N54" s="19" t="s">
        <v>95</v>
      </c>
      <c r="O54" s="19" t="s">
        <v>96</v>
      </c>
      <c r="P54" s="19" t="s">
        <v>96</v>
      </c>
      <c r="Q54" s="19" t="s">
        <v>93</v>
      </c>
      <c r="S54" s="10">
        <v>5</v>
      </c>
      <c r="T54" s="10">
        <v>11</v>
      </c>
      <c r="U54" s="10">
        <v>7</v>
      </c>
      <c r="V54" s="10">
        <v>11</v>
      </c>
      <c r="W54" s="10">
        <v>11</v>
      </c>
      <c r="X54" s="10">
        <v>8</v>
      </c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</row>
    <row r="55" spans="11:31" s="5" customFormat="1" ht="16.5" customHeight="1">
      <c r="K55" s="10">
        <v>51</v>
      </c>
      <c r="L55" s="19" t="s">
        <v>22</v>
      </c>
      <c r="M55" s="19" t="s">
        <v>96</v>
      </c>
      <c r="N55" s="19" t="s">
        <v>95</v>
      </c>
      <c r="O55" s="19" t="s">
        <v>96</v>
      </c>
      <c r="P55" s="19" t="s">
        <v>96</v>
      </c>
      <c r="Q55" s="19" t="s">
        <v>93</v>
      </c>
      <c r="S55" s="10">
        <v>5</v>
      </c>
      <c r="T55" s="10">
        <v>11</v>
      </c>
      <c r="U55" s="10">
        <v>7</v>
      </c>
      <c r="V55" s="10">
        <v>11</v>
      </c>
      <c r="W55" s="10">
        <v>11</v>
      </c>
      <c r="X55" s="10">
        <v>8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</row>
    <row r="56" spans="11:31" s="5" customFormat="1" ht="16.5" customHeight="1">
      <c r="K56" s="10">
        <v>52</v>
      </c>
      <c r="L56" s="19" t="s">
        <v>92</v>
      </c>
      <c r="M56" s="19" t="s">
        <v>93</v>
      </c>
      <c r="N56" s="19" t="s">
        <v>96</v>
      </c>
      <c r="O56" s="19" t="s">
        <v>93</v>
      </c>
      <c r="P56" s="19" t="s">
        <v>93</v>
      </c>
      <c r="Q56" s="19" t="s">
        <v>95</v>
      </c>
      <c r="S56" s="10">
        <v>9</v>
      </c>
      <c r="T56" s="10">
        <v>8</v>
      </c>
      <c r="U56" s="10">
        <v>11</v>
      </c>
      <c r="V56" s="10">
        <v>8</v>
      </c>
      <c r="W56" s="10">
        <v>8</v>
      </c>
      <c r="X56" s="10">
        <v>7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</row>
    <row r="57" spans="11:31" s="5" customFormat="1" ht="16.5" customHeight="1">
      <c r="K57" s="10">
        <v>53</v>
      </c>
      <c r="L57" s="19" t="s">
        <v>92</v>
      </c>
      <c r="M57" s="19" t="s">
        <v>93</v>
      </c>
      <c r="N57" s="19" t="s">
        <v>96</v>
      </c>
      <c r="O57" s="19" t="s">
        <v>93</v>
      </c>
      <c r="P57" s="19" t="s">
        <v>93</v>
      </c>
      <c r="Q57" s="19" t="s">
        <v>95</v>
      </c>
      <c r="S57" s="10">
        <v>9</v>
      </c>
      <c r="T57" s="10">
        <v>8</v>
      </c>
      <c r="U57" s="10">
        <v>11</v>
      </c>
      <c r="V57" s="10">
        <v>8</v>
      </c>
      <c r="W57" s="10">
        <v>8</v>
      </c>
      <c r="X57" s="10">
        <v>7</v>
      </c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>
        <v>1</v>
      </c>
    </row>
    <row r="58" spans="11:31" s="5" customFormat="1" ht="16.5" customHeight="1">
      <c r="K58" s="10">
        <v>54</v>
      </c>
      <c r="L58" s="19" t="s">
        <v>97</v>
      </c>
      <c r="M58" s="19" t="s">
        <v>97</v>
      </c>
      <c r="N58" s="19" t="s">
        <v>97</v>
      </c>
      <c r="O58" s="19" t="s">
        <v>97</v>
      </c>
      <c r="P58" s="19" t="s">
        <v>97</v>
      </c>
      <c r="Q58" s="19" t="s">
        <v>97</v>
      </c>
      <c r="S58" s="10">
        <v>2</v>
      </c>
      <c r="T58" s="10">
        <v>2</v>
      </c>
      <c r="U58" s="10">
        <v>2</v>
      </c>
      <c r="V58" s="10">
        <v>2</v>
      </c>
      <c r="W58" s="10">
        <v>2</v>
      </c>
      <c r="X58" s="10">
        <v>2</v>
      </c>
      <c r="Z58" s="10">
        <v>1</v>
      </c>
      <c r="AA58" s="10">
        <v>1</v>
      </c>
      <c r="AB58" s="10">
        <v>1</v>
      </c>
      <c r="AC58" s="10">
        <v>1</v>
      </c>
      <c r="AD58" s="10">
        <v>1</v>
      </c>
      <c r="AE58" s="10">
        <v>1</v>
      </c>
    </row>
    <row r="59" spans="11:31" s="5" customFormat="1" ht="16.5" customHeight="1">
      <c r="K59" s="10">
        <v>55</v>
      </c>
      <c r="L59" s="19" t="s">
        <v>95</v>
      </c>
      <c r="M59" s="19" t="s">
        <v>93</v>
      </c>
      <c r="N59" s="19" t="s">
        <v>95</v>
      </c>
      <c r="O59" s="19" t="s">
        <v>93</v>
      </c>
      <c r="P59" s="19" t="s">
        <v>92</v>
      </c>
      <c r="Q59" s="19" t="s">
        <v>93</v>
      </c>
      <c r="S59" s="10">
        <v>7</v>
      </c>
      <c r="T59" s="10">
        <v>8</v>
      </c>
      <c r="U59" s="10">
        <v>7</v>
      </c>
      <c r="V59" s="10">
        <v>8</v>
      </c>
      <c r="W59" s="10">
        <v>9</v>
      </c>
      <c r="X59" s="10">
        <v>8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1</v>
      </c>
    </row>
    <row r="60" spans="11:31" s="5" customFormat="1" ht="16.5" customHeight="1">
      <c r="K60" s="10">
        <v>56</v>
      </c>
      <c r="L60" s="19" t="s">
        <v>95</v>
      </c>
      <c r="M60" s="19" t="s">
        <v>93</v>
      </c>
      <c r="N60" s="19" t="s">
        <v>95</v>
      </c>
      <c r="O60" s="19" t="s">
        <v>93</v>
      </c>
      <c r="P60" s="19" t="s">
        <v>92</v>
      </c>
      <c r="Q60" s="19" t="s">
        <v>93</v>
      </c>
      <c r="S60" s="10">
        <v>7</v>
      </c>
      <c r="T60" s="10">
        <v>8</v>
      </c>
      <c r="U60" s="10">
        <v>7</v>
      </c>
      <c r="V60" s="10">
        <v>8</v>
      </c>
      <c r="W60" s="10">
        <v>9</v>
      </c>
      <c r="X60" s="10">
        <v>8</v>
      </c>
      <c r="Z60" s="10">
        <v>1</v>
      </c>
      <c r="AA60" s="10">
        <v>1</v>
      </c>
      <c r="AB60" s="10">
        <v>1</v>
      </c>
      <c r="AC60" s="10">
        <v>1</v>
      </c>
      <c r="AD60" s="10">
        <v>1</v>
      </c>
      <c r="AE60" s="10">
        <v>1</v>
      </c>
    </row>
    <row r="61" spans="11:31" s="5" customFormat="1">
      <c r="K61" s="10">
        <v>57</v>
      </c>
      <c r="L61" s="19" t="s">
        <v>93</v>
      </c>
      <c r="M61" s="19" t="s">
        <v>95</v>
      </c>
      <c r="N61" s="19" t="s">
        <v>23</v>
      </c>
      <c r="O61" s="19" t="s">
        <v>94</v>
      </c>
      <c r="P61" s="19" t="s">
        <v>96</v>
      </c>
      <c r="Q61" s="19" t="s">
        <v>92</v>
      </c>
      <c r="S61" s="10">
        <v>8</v>
      </c>
      <c r="T61" s="10">
        <v>7</v>
      </c>
      <c r="U61" s="10">
        <v>6</v>
      </c>
      <c r="V61" s="10">
        <v>10</v>
      </c>
      <c r="W61" s="10">
        <v>11</v>
      </c>
      <c r="X61" s="10">
        <v>9</v>
      </c>
      <c r="Z61" s="10">
        <v>1</v>
      </c>
      <c r="AA61" s="10">
        <v>1</v>
      </c>
      <c r="AB61" s="10">
        <v>1</v>
      </c>
      <c r="AC61" s="10">
        <v>1</v>
      </c>
      <c r="AD61" s="10">
        <v>1</v>
      </c>
      <c r="AE61" s="10">
        <v>1</v>
      </c>
    </row>
    <row r="62" spans="11:31" s="5" customFormat="1">
      <c r="K62" s="10">
        <v>58</v>
      </c>
      <c r="L62" s="19" t="s">
        <v>93</v>
      </c>
      <c r="M62" s="19" t="s">
        <v>95</v>
      </c>
      <c r="N62" s="19" t="s">
        <v>23</v>
      </c>
      <c r="O62" s="19" t="s">
        <v>94</v>
      </c>
      <c r="P62" s="19" t="s">
        <v>96</v>
      </c>
      <c r="Q62" s="19" t="s">
        <v>92</v>
      </c>
      <c r="S62" s="10">
        <v>8</v>
      </c>
      <c r="T62" s="10">
        <v>7</v>
      </c>
      <c r="U62" s="10">
        <v>6</v>
      </c>
      <c r="V62" s="10">
        <v>10</v>
      </c>
      <c r="W62" s="10">
        <v>11</v>
      </c>
      <c r="X62" s="10">
        <v>9</v>
      </c>
      <c r="Z62" s="10">
        <v>1</v>
      </c>
      <c r="AA62" s="10">
        <v>1</v>
      </c>
      <c r="AB62" s="10">
        <v>1</v>
      </c>
      <c r="AC62" s="10">
        <v>1</v>
      </c>
      <c r="AD62" s="10">
        <v>1</v>
      </c>
      <c r="AE62" s="10">
        <v>1</v>
      </c>
    </row>
    <row r="63" spans="11:31" s="5" customFormat="1" ht="16.5" customHeight="1">
      <c r="K63" s="10">
        <v>59</v>
      </c>
      <c r="L63" s="19" t="s">
        <v>96</v>
      </c>
      <c r="M63" s="19" t="s">
        <v>27</v>
      </c>
      <c r="N63" s="19" t="s">
        <v>27</v>
      </c>
      <c r="O63" s="19" t="s">
        <v>96</v>
      </c>
      <c r="P63" s="19" t="s">
        <v>95</v>
      </c>
      <c r="Q63" s="19" t="s">
        <v>93</v>
      </c>
      <c r="S63" s="10">
        <v>11</v>
      </c>
      <c r="T63" s="10">
        <v>4</v>
      </c>
      <c r="U63" s="10">
        <v>4</v>
      </c>
      <c r="V63" s="10">
        <v>11</v>
      </c>
      <c r="W63" s="10">
        <v>7</v>
      </c>
      <c r="X63" s="10">
        <v>8</v>
      </c>
      <c r="Z63" s="10">
        <v>1</v>
      </c>
      <c r="AA63" s="10">
        <v>1</v>
      </c>
      <c r="AB63" s="10">
        <v>1</v>
      </c>
      <c r="AC63" s="10">
        <v>1</v>
      </c>
      <c r="AD63" s="10">
        <v>1</v>
      </c>
      <c r="AE63" s="10">
        <v>1</v>
      </c>
    </row>
    <row r="64" spans="11:31" s="5" customFormat="1" ht="16.5" customHeight="1">
      <c r="K64" s="10">
        <v>60</v>
      </c>
      <c r="L64" s="19" t="s">
        <v>96</v>
      </c>
      <c r="M64" s="19" t="s">
        <v>27</v>
      </c>
      <c r="N64" s="19" t="s">
        <v>27</v>
      </c>
      <c r="O64" s="19" t="s">
        <v>96</v>
      </c>
      <c r="P64" s="19" t="s">
        <v>95</v>
      </c>
      <c r="Q64" s="19" t="s">
        <v>93</v>
      </c>
      <c r="S64" s="10">
        <v>11</v>
      </c>
      <c r="T64" s="10">
        <v>4</v>
      </c>
      <c r="U64" s="10">
        <v>4</v>
      </c>
      <c r="V64" s="10">
        <v>11</v>
      </c>
      <c r="W64" s="10">
        <v>7</v>
      </c>
      <c r="X64" s="10">
        <v>8</v>
      </c>
      <c r="Z64" s="10">
        <v>1</v>
      </c>
      <c r="AA64" s="10">
        <v>1</v>
      </c>
      <c r="AB64" s="10">
        <v>1</v>
      </c>
      <c r="AC64" s="10">
        <v>1</v>
      </c>
      <c r="AD64" s="10">
        <v>1</v>
      </c>
      <c r="AE64" s="10">
        <v>1</v>
      </c>
    </row>
    <row r="65" spans="11:31" s="5" customFormat="1" ht="16.5" customHeight="1">
      <c r="K65" s="10">
        <v>61</v>
      </c>
      <c r="L65" s="19" t="s">
        <v>94</v>
      </c>
      <c r="M65" s="19" t="s">
        <v>23</v>
      </c>
      <c r="N65" s="19" t="s">
        <v>92</v>
      </c>
      <c r="O65" s="19" t="s">
        <v>95</v>
      </c>
      <c r="P65" s="19" t="s">
        <v>92</v>
      </c>
      <c r="Q65" s="19" t="s">
        <v>95</v>
      </c>
      <c r="S65" s="10">
        <v>10</v>
      </c>
      <c r="T65" s="10">
        <v>6</v>
      </c>
      <c r="U65" s="10">
        <v>9</v>
      </c>
      <c r="V65" s="10">
        <v>7</v>
      </c>
      <c r="W65" s="10">
        <v>9</v>
      </c>
      <c r="X65" s="10">
        <v>7</v>
      </c>
      <c r="Z65" s="10">
        <v>1</v>
      </c>
      <c r="AA65" s="10">
        <v>1</v>
      </c>
      <c r="AB65" s="10">
        <v>1</v>
      </c>
      <c r="AC65" s="10">
        <v>1</v>
      </c>
      <c r="AD65" s="10">
        <v>1</v>
      </c>
      <c r="AE65" s="10">
        <v>1</v>
      </c>
    </row>
    <row r="66" spans="11:31" s="5" customFormat="1" ht="16.5" customHeight="1">
      <c r="K66" s="10">
        <v>62</v>
      </c>
      <c r="L66" s="19" t="s">
        <v>94</v>
      </c>
      <c r="M66" s="19" t="s">
        <v>23</v>
      </c>
      <c r="N66" s="19" t="s">
        <v>92</v>
      </c>
      <c r="O66" s="19" t="s">
        <v>26</v>
      </c>
      <c r="P66" s="19" t="s">
        <v>92</v>
      </c>
      <c r="Q66" s="19" t="s">
        <v>95</v>
      </c>
      <c r="S66" s="10">
        <v>10</v>
      </c>
      <c r="T66" s="10">
        <v>6</v>
      </c>
      <c r="U66" s="10">
        <v>9</v>
      </c>
      <c r="V66" s="10">
        <v>3</v>
      </c>
      <c r="W66" s="10">
        <v>9</v>
      </c>
      <c r="X66" s="10">
        <v>7</v>
      </c>
      <c r="Z66" s="10">
        <v>1</v>
      </c>
      <c r="AA66" s="10">
        <v>1</v>
      </c>
      <c r="AB66" s="10">
        <v>1</v>
      </c>
      <c r="AC66" s="10">
        <v>1</v>
      </c>
      <c r="AD66" s="10">
        <v>1</v>
      </c>
      <c r="AE66" s="10">
        <v>1</v>
      </c>
    </row>
    <row r="67" spans="11:31" s="5" customFormat="1" ht="16.5" customHeight="1">
      <c r="K67" s="10">
        <v>63</v>
      </c>
      <c r="L67" s="19" t="s">
        <v>27</v>
      </c>
      <c r="M67" s="19" t="s">
        <v>93</v>
      </c>
      <c r="N67" s="19" t="s">
        <v>94</v>
      </c>
      <c r="O67" s="19" t="s">
        <v>26</v>
      </c>
      <c r="P67" s="19" t="s">
        <v>23</v>
      </c>
      <c r="Q67" s="19" t="s">
        <v>93</v>
      </c>
      <c r="S67" s="10">
        <v>4</v>
      </c>
      <c r="T67" s="10">
        <v>8</v>
      </c>
      <c r="U67" s="10">
        <v>10</v>
      </c>
      <c r="V67" s="10">
        <v>3</v>
      </c>
      <c r="W67" s="10">
        <v>6</v>
      </c>
      <c r="X67" s="10">
        <v>8</v>
      </c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>
        <v>1</v>
      </c>
    </row>
    <row r="68" spans="11:31" s="5" customFormat="1" ht="16.5" customHeight="1">
      <c r="K68" s="10">
        <v>64</v>
      </c>
      <c r="L68" s="19" t="s">
        <v>27</v>
      </c>
      <c r="M68" s="19" t="s">
        <v>93</v>
      </c>
      <c r="N68" s="19" t="s">
        <v>94</v>
      </c>
      <c r="O68" s="19" t="s">
        <v>23</v>
      </c>
      <c r="P68" s="19" t="s">
        <v>23</v>
      </c>
      <c r="Q68" s="19" t="s">
        <v>93</v>
      </c>
      <c r="S68" s="10">
        <v>4</v>
      </c>
      <c r="T68" s="10">
        <v>8</v>
      </c>
      <c r="U68" s="10">
        <v>10</v>
      </c>
      <c r="V68" s="10">
        <v>6</v>
      </c>
      <c r="W68" s="10">
        <v>6</v>
      </c>
      <c r="X68" s="10">
        <v>8</v>
      </c>
      <c r="Z68" s="10">
        <v>1</v>
      </c>
      <c r="AA68" s="10">
        <v>1</v>
      </c>
      <c r="AB68" s="10">
        <v>1</v>
      </c>
      <c r="AC68" s="10">
        <v>1</v>
      </c>
      <c r="AD68" s="10">
        <v>1</v>
      </c>
      <c r="AE68" s="10">
        <v>1</v>
      </c>
    </row>
    <row r="69" spans="11:31" s="5" customFormat="1" ht="16.5" customHeight="1">
      <c r="K69" s="10">
        <v>65</v>
      </c>
      <c r="L69" s="19" t="s">
        <v>95</v>
      </c>
      <c r="M69" s="19" t="s">
        <v>24</v>
      </c>
      <c r="N69" s="19" t="s">
        <v>92</v>
      </c>
      <c r="O69" s="19" t="s">
        <v>23</v>
      </c>
      <c r="P69" s="19" t="s">
        <v>22</v>
      </c>
      <c r="Q69" s="19" t="s">
        <v>96</v>
      </c>
      <c r="S69" s="10">
        <v>7</v>
      </c>
      <c r="T69" s="10">
        <v>1</v>
      </c>
      <c r="U69" s="10">
        <v>9</v>
      </c>
      <c r="V69" s="10">
        <v>6</v>
      </c>
      <c r="W69" s="10">
        <v>5</v>
      </c>
      <c r="X69" s="10">
        <v>11</v>
      </c>
      <c r="Z69" s="10">
        <v>1</v>
      </c>
      <c r="AA69" s="10">
        <v>1</v>
      </c>
      <c r="AB69" s="10">
        <v>1</v>
      </c>
      <c r="AC69" s="10">
        <v>1</v>
      </c>
      <c r="AD69" s="10">
        <v>1</v>
      </c>
      <c r="AE69" s="10">
        <v>1</v>
      </c>
    </row>
    <row r="70" spans="11:31" s="5" customFormat="1" ht="16.5" customHeight="1">
      <c r="K70" s="10">
        <v>66</v>
      </c>
      <c r="L70" s="19" t="s">
        <v>23</v>
      </c>
      <c r="M70" s="19" t="s">
        <v>95</v>
      </c>
      <c r="N70" s="19" t="s">
        <v>92</v>
      </c>
      <c r="O70" s="19" t="s">
        <v>27</v>
      </c>
      <c r="P70" s="19" t="s">
        <v>22</v>
      </c>
      <c r="Q70" s="19" t="s">
        <v>96</v>
      </c>
      <c r="S70" s="10">
        <v>6</v>
      </c>
      <c r="T70" s="10">
        <v>7</v>
      </c>
      <c r="U70" s="10">
        <v>9</v>
      </c>
      <c r="V70" s="10">
        <v>4</v>
      </c>
      <c r="W70" s="10">
        <v>5</v>
      </c>
      <c r="X70" s="10">
        <v>11</v>
      </c>
      <c r="Z70" s="10">
        <v>1</v>
      </c>
      <c r="AA70" s="10">
        <v>1</v>
      </c>
      <c r="AB70" s="10">
        <v>1</v>
      </c>
      <c r="AC70" s="10">
        <v>1</v>
      </c>
      <c r="AD70" s="10">
        <v>1</v>
      </c>
      <c r="AE70" s="10">
        <v>1</v>
      </c>
    </row>
    <row r="71" spans="11:31" s="5" customFormat="1" ht="16.5" customHeight="1">
      <c r="K71" s="10">
        <v>67</v>
      </c>
      <c r="L71" s="19" t="s">
        <v>23</v>
      </c>
      <c r="M71" s="19" t="s">
        <v>95</v>
      </c>
      <c r="N71" s="19" t="s">
        <v>94</v>
      </c>
      <c r="O71" s="19" t="s">
        <v>27</v>
      </c>
      <c r="P71" s="19" t="s">
        <v>95</v>
      </c>
      <c r="Q71" s="19" t="s">
        <v>95</v>
      </c>
      <c r="S71" s="10">
        <v>6</v>
      </c>
      <c r="T71" s="10">
        <v>7</v>
      </c>
      <c r="U71" s="10">
        <v>10</v>
      </c>
      <c r="V71" s="10">
        <v>4</v>
      </c>
      <c r="W71" s="10">
        <v>7</v>
      </c>
      <c r="X71" s="10">
        <v>7</v>
      </c>
      <c r="Z71" s="10">
        <v>1</v>
      </c>
      <c r="AA71" s="10">
        <v>1</v>
      </c>
      <c r="AB71" s="10">
        <v>1</v>
      </c>
      <c r="AC71" s="10">
        <v>1</v>
      </c>
      <c r="AD71" s="10">
        <v>1</v>
      </c>
      <c r="AE71" s="10">
        <v>1</v>
      </c>
    </row>
    <row r="72" spans="11:31" s="5" customFormat="1" ht="16.5" customHeight="1">
      <c r="K72" s="10">
        <v>68</v>
      </c>
      <c r="L72" s="19" t="s">
        <v>22</v>
      </c>
      <c r="M72" s="19" t="s">
        <v>92</v>
      </c>
      <c r="N72" s="19" t="s">
        <v>94</v>
      </c>
      <c r="O72" s="19" t="s">
        <v>93</v>
      </c>
      <c r="P72" s="19" t="s">
        <v>95</v>
      </c>
      <c r="Q72" s="19" t="s">
        <v>95</v>
      </c>
      <c r="S72" s="10">
        <v>5</v>
      </c>
      <c r="T72" s="10">
        <v>9</v>
      </c>
      <c r="U72" s="10">
        <v>10</v>
      </c>
      <c r="V72" s="10">
        <v>8</v>
      </c>
      <c r="W72" s="10">
        <v>7</v>
      </c>
      <c r="X72" s="10">
        <v>7</v>
      </c>
      <c r="Z72" s="10">
        <v>1</v>
      </c>
      <c r="AA72" s="10">
        <v>1</v>
      </c>
      <c r="AB72" s="10">
        <v>1</v>
      </c>
      <c r="AC72" s="10">
        <v>1</v>
      </c>
      <c r="AD72" s="10">
        <v>1</v>
      </c>
      <c r="AE72" s="10">
        <v>1</v>
      </c>
    </row>
    <row r="73" spans="11:31" s="5" customFormat="1" ht="16.5" customHeight="1">
      <c r="K73" s="10">
        <v>69</v>
      </c>
      <c r="L73" s="19" t="s">
        <v>22</v>
      </c>
      <c r="M73" s="19" t="s">
        <v>92</v>
      </c>
      <c r="N73" s="19" t="s">
        <v>97</v>
      </c>
      <c r="O73" s="19" t="s">
        <v>93</v>
      </c>
      <c r="P73" s="19" t="s">
        <v>97</v>
      </c>
      <c r="Q73" s="19" t="s">
        <v>97</v>
      </c>
      <c r="S73" s="10">
        <v>5</v>
      </c>
      <c r="T73" s="10">
        <v>9</v>
      </c>
      <c r="U73" s="10">
        <v>2</v>
      </c>
      <c r="V73" s="10">
        <v>8</v>
      </c>
      <c r="W73" s="10">
        <v>2</v>
      </c>
      <c r="X73" s="10">
        <v>2</v>
      </c>
      <c r="Z73" s="10">
        <v>1</v>
      </c>
      <c r="AA73" s="10">
        <v>1</v>
      </c>
      <c r="AB73" s="10">
        <v>1</v>
      </c>
      <c r="AC73" s="10">
        <v>1</v>
      </c>
      <c r="AD73" s="10">
        <v>1</v>
      </c>
      <c r="AE73" s="10">
        <v>1</v>
      </c>
    </row>
    <row r="74" spans="11:31" s="5" customFormat="1" ht="16.5" customHeight="1">
      <c r="K74" s="10">
        <v>70</v>
      </c>
      <c r="L74" s="19" t="s">
        <v>97</v>
      </c>
      <c r="M74" s="19" t="s">
        <v>97</v>
      </c>
      <c r="N74" s="19" t="s">
        <v>93</v>
      </c>
      <c r="O74" s="19" t="s">
        <v>97</v>
      </c>
      <c r="P74" s="19" t="s">
        <v>93</v>
      </c>
      <c r="Q74" s="19" t="s">
        <v>93</v>
      </c>
      <c r="S74" s="10">
        <v>2</v>
      </c>
      <c r="T74" s="10">
        <v>2</v>
      </c>
      <c r="U74" s="10">
        <v>8</v>
      </c>
      <c r="V74" s="10">
        <v>2</v>
      </c>
      <c r="W74" s="10">
        <v>8</v>
      </c>
      <c r="X74" s="10">
        <v>8</v>
      </c>
      <c r="Z74" s="10">
        <v>1</v>
      </c>
      <c r="AA74" s="10">
        <v>1</v>
      </c>
      <c r="AB74" s="10">
        <v>1</v>
      </c>
      <c r="AC74" s="10">
        <v>1</v>
      </c>
      <c r="AD74" s="10">
        <v>1</v>
      </c>
      <c r="AE74" s="10">
        <v>1</v>
      </c>
    </row>
    <row r="75" spans="11:31" s="5" customFormat="1" ht="16.5" customHeight="1">
      <c r="K75" s="10">
        <v>71</v>
      </c>
      <c r="L75" s="19" t="s">
        <v>93</v>
      </c>
      <c r="M75" s="19" t="s">
        <v>94</v>
      </c>
      <c r="N75" s="19" t="s">
        <v>93</v>
      </c>
      <c r="O75" s="19" t="s">
        <v>92</v>
      </c>
      <c r="P75" s="19" t="s">
        <v>93</v>
      </c>
      <c r="Q75" s="19" t="s">
        <v>93</v>
      </c>
      <c r="S75" s="10">
        <v>8</v>
      </c>
      <c r="T75" s="10">
        <v>10</v>
      </c>
      <c r="U75" s="10">
        <v>8</v>
      </c>
      <c r="V75" s="10">
        <v>9</v>
      </c>
      <c r="W75" s="10">
        <v>8</v>
      </c>
      <c r="X75" s="10">
        <v>8</v>
      </c>
      <c r="Z75" s="10">
        <v>1</v>
      </c>
      <c r="AA75" s="10">
        <v>1</v>
      </c>
      <c r="AB75" s="10">
        <v>1</v>
      </c>
      <c r="AC75" s="10">
        <v>1</v>
      </c>
      <c r="AD75" s="10">
        <v>1</v>
      </c>
      <c r="AE75" s="10">
        <v>1</v>
      </c>
    </row>
    <row r="76" spans="11:31" s="5" customFormat="1" ht="16.5" customHeight="1">
      <c r="K76" s="10">
        <v>72</v>
      </c>
      <c r="L76" s="19" t="s">
        <v>93</v>
      </c>
      <c r="M76" s="19" t="s">
        <v>94</v>
      </c>
      <c r="N76" s="19" t="s">
        <v>95</v>
      </c>
      <c r="O76" s="19" t="s">
        <v>92</v>
      </c>
      <c r="P76" s="19" t="s">
        <v>96</v>
      </c>
      <c r="Q76" s="19" t="s">
        <v>95</v>
      </c>
      <c r="S76" s="10">
        <v>8</v>
      </c>
      <c r="T76" s="10">
        <v>10</v>
      </c>
      <c r="U76" s="10">
        <v>7</v>
      </c>
      <c r="V76" s="10">
        <v>9</v>
      </c>
      <c r="W76" s="10">
        <v>11</v>
      </c>
      <c r="X76" s="10">
        <v>7</v>
      </c>
      <c r="Z76" s="10">
        <v>1</v>
      </c>
      <c r="AA76" s="10">
        <v>1</v>
      </c>
      <c r="AB76" s="10">
        <v>1</v>
      </c>
      <c r="AC76" s="10">
        <v>1</v>
      </c>
      <c r="AD76" s="10">
        <v>1</v>
      </c>
      <c r="AE76" s="10">
        <v>1</v>
      </c>
    </row>
    <row r="77" spans="11:31" s="5" customFormat="1" ht="16.5" customHeight="1">
      <c r="K77" s="10">
        <v>73</v>
      </c>
      <c r="L77" s="19" t="s">
        <v>95</v>
      </c>
      <c r="M77" s="19" t="s">
        <v>96</v>
      </c>
      <c r="N77" s="19" t="s">
        <v>95</v>
      </c>
      <c r="O77" s="19" t="s">
        <v>93</v>
      </c>
      <c r="P77" s="19" t="s">
        <v>96</v>
      </c>
      <c r="Q77" s="19" t="s">
        <v>95</v>
      </c>
      <c r="S77" s="10">
        <v>7</v>
      </c>
      <c r="T77" s="10">
        <v>11</v>
      </c>
      <c r="U77" s="10">
        <v>7</v>
      </c>
      <c r="V77" s="10">
        <v>8</v>
      </c>
      <c r="W77" s="10">
        <v>11</v>
      </c>
      <c r="X77" s="10">
        <v>7</v>
      </c>
      <c r="Z77" s="10">
        <v>1</v>
      </c>
      <c r="AA77" s="10">
        <v>1</v>
      </c>
      <c r="AB77" s="10">
        <v>1</v>
      </c>
      <c r="AC77" s="10">
        <v>1</v>
      </c>
      <c r="AD77" s="10">
        <v>1</v>
      </c>
      <c r="AE77" s="10">
        <v>1</v>
      </c>
    </row>
    <row r="78" spans="11:31" s="5" customFormat="1" ht="16.5" customHeight="1">
      <c r="K78" s="10">
        <v>74</v>
      </c>
      <c r="L78" s="19" t="s">
        <v>95</v>
      </c>
      <c r="M78" s="19" t="s">
        <v>96</v>
      </c>
      <c r="N78" s="19" t="s">
        <v>93</v>
      </c>
      <c r="O78" s="19" t="s">
        <v>26</v>
      </c>
      <c r="P78" s="19" t="s">
        <v>94</v>
      </c>
      <c r="Q78" s="19" t="s">
        <v>93</v>
      </c>
      <c r="S78" s="10">
        <v>7</v>
      </c>
      <c r="T78" s="10">
        <v>11</v>
      </c>
      <c r="U78" s="10">
        <v>8</v>
      </c>
      <c r="V78" s="10">
        <v>3</v>
      </c>
      <c r="W78" s="10">
        <v>10</v>
      </c>
      <c r="X78" s="10">
        <v>8</v>
      </c>
      <c r="Z78" s="10">
        <v>1</v>
      </c>
      <c r="AA78" s="10">
        <v>1</v>
      </c>
      <c r="AB78" s="10">
        <v>1</v>
      </c>
      <c r="AC78" s="10">
        <v>1</v>
      </c>
      <c r="AD78" s="10">
        <v>1</v>
      </c>
      <c r="AE78" s="10">
        <v>1</v>
      </c>
    </row>
    <row r="79" spans="11:31" s="5" customFormat="1" ht="16.5" customHeight="1">
      <c r="K79" s="10">
        <v>75</v>
      </c>
      <c r="L79" s="19" t="s">
        <v>95</v>
      </c>
      <c r="M79" s="19" t="s">
        <v>94</v>
      </c>
      <c r="N79" s="19" t="s">
        <v>93</v>
      </c>
      <c r="O79" s="19" t="s">
        <v>26</v>
      </c>
      <c r="P79" s="19" t="s">
        <v>94</v>
      </c>
      <c r="Q79" s="19" t="s">
        <v>93</v>
      </c>
      <c r="S79" s="10">
        <v>7</v>
      </c>
      <c r="T79" s="10">
        <v>10</v>
      </c>
      <c r="U79" s="10">
        <v>8</v>
      </c>
      <c r="V79" s="10">
        <v>3</v>
      </c>
      <c r="W79" s="10">
        <v>10</v>
      </c>
      <c r="X79" s="10">
        <v>8</v>
      </c>
      <c r="Z79" s="10">
        <v>1</v>
      </c>
      <c r="AA79" s="10">
        <v>1</v>
      </c>
      <c r="AB79" s="10">
        <v>1</v>
      </c>
      <c r="AC79" s="10">
        <v>1</v>
      </c>
      <c r="AD79" s="10">
        <v>1</v>
      </c>
      <c r="AE79" s="10">
        <v>1</v>
      </c>
    </row>
    <row r="80" spans="11:31" s="5" customFormat="1">
      <c r="K80" s="10">
        <v>76</v>
      </c>
      <c r="L80" s="19" t="s">
        <v>95</v>
      </c>
      <c r="M80" s="19" t="s">
        <v>94</v>
      </c>
      <c r="N80" s="19" t="s">
        <v>95</v>
      </c>
      <c r="O80" s="19" t="s">
        <v>95</v>
      </c>
      <c r="P80" s="19" t="s">
        <v>92</v>
      </c>
      <c r="Q80" s="19" t="s">
        <v>95</v>
      </c>
      <c r="S80" s="10">
        <v>7</v>
      </c>
      <c r="T80" s="10">
        <v>10</v>
      </c>
      <c r="U80" s="10">
        <v>7</v>
      </c>
      <c r="V80" s="10">
        <v>7</v>
      </c>
      <c r="W80" s="10">
        <v>9</v>
      </c>
      <c r="X80" s="10">
        <v>7</v>
      </c>
      <c r="Z80" s="10">
        <v>1</v>
      </c>
      <c r="AA80" s="10">
        <v>1</v>
      </c>
      <c r="AB80" s="10">
        <v>1</v>
      </c>
      <c r="AC80" s="10">
        <v>1</v>
      </c>
      <c r="AD80" s="10">
        <v>1</v>
      </c>
      <c r="AE80" s="10">
        <v>1</v>
      </c>
    </row>
    <row r="81" spans="11:31" s="5" customFormat="1">
      <c r="K81" s="10">
        <v>77</v>
      </c>
      <c r="L81" s="19" t="s">
        <v>27</v>
      </c>
      <c r="M81" s="19" t="s">
        <v>23</v>
      </c>
      <c r="N81" s="19" t="s">
        <v>95</v>
      </c>
      <c r="O81" s="19" t="s">
        <v>95</v>
      </c>
      <c r="P81" s="19" t="s">
        <v>92</v>
      </c>
      <c r="Q81" s="19" t="s">
        <v>95</v>
      </c>
      <c r="S81" s="10">
        <v>4</v>
      </c>
      <c r="T81" s="10">
        <v>6</v>
      </c>
      <c r="U81" s="10">
        <v>7</v>
      </c>
      <c r="V81" s="10">
        <v>7</v>
      </c>
      <c r="W81" s="10">
        <v>9</v>
      </c>
      <c r="X81" s="10">
        <v>7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</row>
    <row r="82" spans="11:31" s="5" customFormat="1">
      <c r="K82" s="10">
        <v>78</v>
      </c>
      <c r="L82" s="19" t="s">
        <v>27</v>
      </c>
      <c r="M82" s="19" t="s">
        <v>23</v>
      </c>
      <c r="N82" s="19" t="s">
        <v>92</v>
      </c>
      <c r="O82" s="19" t="s">
        <v>22</v>
      </c>
      <c r="P82" s="19" t="s">
        <v>93</v>
      </c>
      <c r="Q82" s="19" t="s">
        <v>96</v>
      </c>
      <c r="S82" s="10">
        <v>4</v>
      </c>
      <c r="T82" s="10">
        <v>6</v>
      </c>
      <c r="U82" s="10">
        <v>9</v>
      </c>
      <c r="V82" s="10">
        <v>5</v>
      </c>
      <c r="W82" s="10">
        <v>8</v>
      </c>
      <c r="X82" s="10">
        <v>11</v>
      </c>
      <c r="Z82" s="10">
        <v>1</v>
      </c>
      <c r="AA82" s="10">
        <v>1</v>
      </c>
      <c r="AB82" s="10">
        <v>1</v>
      </c>
      <c r="AC82" s="10">
        <v>1</v>
      </c>
      <c r="AD82" s="10">
        <v>1</v>
      </c>
      <c r="AE82" s="10">
        <v>1</v>
      </c>
    </row>
    <row r="83" spans="11:31" s="5" customFormat="1">
      <c r="K83" s="10">
        <v>79</v>
      </c>
      <c r="L83" s="19" t="s">
        <v>26</v>
      </c>
      <c r="M83" s="19" t="s">
        <v>26</v>
      </c>
      <c r="N83" s="19" t="s">
        <v>92</v>
      </c>
      <c r="O83" s="19" t="s">
        <v>22</v>
      </c>
      <c r="P83" s="19" t="s">
        <v>93</v>
      </c>
      <c r="Q83" s="19" t="s">
        <v>96</v>
      </c>
      <c r="S83" s="10">
        <v>3</v>
      </c>
      <c r="T83" s="10">
        <v>3</v>
      </c>
      <c r="U83" s="10">
        <v>9</v>
      </c>
      <c r="V83" s="10">
        <v>5</v>
      </c>
      <c r="W83" s="10">
        <v>8</v>
      </c>
      <c r="X83" s="10">
        <v>11</v>
      </c>
      <c r="Z83" s="10">
        <v>1</v>
      </c>
      <c r="AA83" s="10">
        <v>1</v>
      </c>
      <c r="AB83" s="10">
        <v>1</v>
      </c>
      <c r="AC83" s="10">
        <v>1</v>
      </c>
      <c r="AD83" s="10">
        <v>1</v>
      </c>
      <c r="AE83" s="10">
        <v>1</v>
      </c>
    </row>
    <row r="84" spans="11:31" s="5" customFormat="1">
      <c r="K84" s="10">
        <v>80</v>
      </c>
      <c r="L84" s="19" t="s">
        <v>26</v>
      </c>
      <c r="M84" s="19" t="s">
        <v>26</v>
      </c>
      <c r="N84" s="19" t="s">
        <v>93</v>
      </c>
      <c r="O84" s="19" t="s">
        <v>23</v>
      </c>
      <c r="P84" s="19" t="s">
        <v>95</v>
      </c>
      <c r="Q84" s="19" t="s">
        <v>94</v>
      </c>
      <c r="S84" s="10">
        <v>3</v>
      </c>
      <c r="T84" s="10">
        <v>3</v>
      </c>
      <c r="U84" s="10">
        <v>8</v>
      </c>
      <c r="V84" s="10">
        <v>6</v>
      </c>
      <c r="W84" s="10">
        <v>7</v>
      </c>
      <c r="X84" s="10">
        <v>10</v>
      </c>
      <c r="Z84" s="10">
        <v>1</v>
      </c>
      <c r="AA84" s="10">
        <v>1</v>
      </c>
      <c r="AB84" s="10">
        <v>1</v>
      </c>
      <c r="AC84" s="10">
        <v>1</v>
      </c>
      <c r="AD84" s="10">
        <v>1</v>
      </c>
      <c r="AE84" s="10">
        <v>1</v>
      </c>
    </row>
    <row r="85" spans="11:31" s="5" customFormat="1">
      <c r="K85" s="10">
        <v>81</v>
      </c>
      <c r="L85" s="19" t="s">
        <v>95</v>
      </c>
      <c r="M85" s="19" t="s">
        <v>24</v>
      </c>
      <c r="N85" s="19" t="s">
        <v>93</v>
      </c>
      <c r="O85" s="19" t="s">
        <v>23</v>
      </c>
      <c r="P85" s="19" t="s">
        <v>95</v>
      </c>
      <c r="Q85" s="19" t="s">
        <v>94</v>
      </c>
      <c r="S85" s="10">
        <v>7</v>
      </c>
      <c r="T85" s="10">
        <v>1</v>
      </c>
      <c r="U85" s="10">
        <v>8</v>
      </c>
      <c r="V85" s="10">
        <v>6</v>
      </c>
      <c r="W85" s="10">
        <v>7</v>
      </c>
      <c r="X85" s="10">
        <v>10</v>
      </c>
      <c r="Z85" s="10">
        <v>1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</row>
    <row r="86" spans="11:31" s="5" customFormat="1">
      <c r="K86" s="10">
        <v>82</v>
      </c>
      <c r="L86" s="19" t="s">
        <v>22</v>
      </c>
      <c r="M86" s="19" t="s">
        <v>92</v>
      </c>
      <c r="N86" s="19" t="s">
        <v>95</v>
      </c>
      <c r="O86" s="19" t="s">
        <v>22</v>
      </c>
      <c r="P86" s="19" t="s">
        <v>93</v>
      </c>
      <c r="Q86" s="19" t="s">
        <v>96</v>
      </c>
      <c r="S86" s="10">
        <v>5</v>
      </c>
      <c r="T86" s="10">
        <v>9</v>
      </c>
      <c r="U86" s="10">
        <v>7</v>
      </c>
      <c r="V86" s="10">
        <v>5</v>
      </c>
      <c r="W86" s="10">
        <v>8</v>
      </c>
      <c r="X86" s="10">
        <v>11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</row>
    <row r="87" spans="11:31" s="5" customFormat="1">
      <c r="K87" s="10">
        <v>83</v>
      </c>
      <c r="L87" s="19" t="s">
        <v>22</v>
      </c>
      <c r="M87" s="19" t="s">
        <v>92</v>
      </c>
      <c r="N87" s="19" t="s">
        <v>95</v>
      </c>
      <c r="O87" s="19" t="s">
        <v>22</v>
      </c>
      <c r="P87" s="19" t="s">
        <v>93</v>
      </c>
      <c r="Q87" s="19" t="s">
        <v>96</v>
      </c>
      <c r="S87" s="10">
        <v>5</v>
      </c>
      <c r="T87" s="10">
        <v>9</v>
      </c>
      <c r="U87" s="10">
        <v>7</v>
      </c>
      <c r="V87" s="10">
        <v>5</v>
      </c>
      <c r="W87" s="10">
        <v>8</v>
      </c>
      <c r="X87" s="10">
        <v>11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1:31" s="5" customFormat="1">
      <c r="K88" s="10">
        <v>84</v>
      </c>
      <c r="L88" s="19" t="s">
        <v>93</v>
      </c>
      <c r="M88" s="19" t="s">
        <v>93</v>
      </c>
      <c r="N88" s="19" t="s">
        <v>92</v>
      </c>
      <c r="O88" s="19" t="s">
        <v>93</v>
      </c>
      <c r="P88" s="19" t="s">
        <v>95</v>
      </c>
      <c r="Q88" s="19" t="s">
        <v>93</v>
      </c>
      <c r="S88" s="10">
        <v>8</v>
      </c>
      <c r="T88" s="10">
        <v>8</v>
      </c>
      <c r="U88" s="10">
        <v>9</v>
      </c>
      <c r="V88" s="10">
        <v>8</v>
      </c>
      <c r="W88" s="10">
        <v>7</v>
      </c>
      <c r="X88" s="10">
        <v>8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</row>
    <row r="89" spans="11:31" s="5" customFormat="1">
      <c r="K89" s="10">
        <v>85</v>
      </c>
      <c r="L89" s="19" t="s">
        <v>93</v>
      </c>
      <c r="M89" s="19" t="s">
        <v>93</v>
      </c>
      <c r="N89" s="19" t="s">
        <v>92</v>
      </c>
      <c r="O89" s="19" t="s">
        <v>93</v>
      </c>
      <c r="P89" s="19" t="s">
        <v>95</v>
      </c>
      <c r="Q89" s="19" t="s">
        <v>93</v>
      </c>
      <c r="S89" s="10">
        <v>8</v>
      </c>
      <c r="T89" s="10">
        <v>8</v>
      </c>
      <c r="U89" s="10">
        <v>9</v>
      </c>
      <c r="V89" s="10">
        <v>8</v>
      </c>
      <c r="W89" s="10">
        <v>7</v>
      </c>
      <c r="X89" s="10">
        <v>8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1:31" s="5" customFormat="1">
      <c r="K90" s="10">
        <v>86</v>
      </c>
      <c r="L90" s="19" t="s">
        <v>97</v>
      </c>
      <c r="M90" s="19" t="s">
        <v>97</v>
      </c>
      <c r="N90" s="19" t="s">
        <v>97</v>
      </c>
      <c r="O90" s="19" t="s">
        <v>97</v>
      </c>
      <c r="P90" s="19" t="s">
        <v>97</v>
      </c>
      <c r="Q90" s="19" t="s">
        <v>97</v>
      </c>
      <c r="S90" s="10">
        <v>2</v>
      </c>
      <c r="T90" s="10">
        <v>2</v>
      </c>
      <c r="U90" s="10">
        <v>2</v>
      </c>
      <c r="V90" s="10">
        <v>2</v>
      </c>
      <c r="W90" s="10">
        <v>2</v>
      </c>
      <c r="X90" s="10">
        <v>2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</row>
    <row r="91" spans="11:31" s="5" customFormat="1">
      <c r="K91" s="10">
        <v>87</v>
      </c>
      <c r="L91" s="19" t="s">
        <v>93</v>
      </c>
      <c r="M91" s="19" t="s">
        <v>95</v>
      </c>
      <c r="N91" s="19" t="s">
        <v>92</v>
      </c>
      <c r="O91" s="19" t="s">
        <v>93</v>
      </c>
      <c r="P91" s="19" t="s">
        <v>96</v>
      </c>
      <c r="Q91" s="19" t="s">
        <v>93</v>
      </c>
      <c r="S91" s="10">
        <v>8</v>
      </c>
      <c r="T91" s="10">
        <v>7</v>
      </c>
      <c r="U91" s="10">
        <v>9</v>
      </c>
      <c r="V91" s="10">
        <v>8</v>
      </c>
      <c r="W91" s="10">
        <v>11</v>
      </c>
      <c r="X91" s="10">
        <v>8</v>
      </c>
      <c r="Z91" s="10">
        <v>1</v>
      </c>
      <c r="AA91" s="10">
        <v>1</v>
      </c>
      <c r="AB91" s="10">
        <v>1</v>
      </c>
      <c r="AC91" s="10">
        <v>1</v>
      </c>
      <c r="AD91" s="10">
        <v>1</v>
      </c>
      <c r="AE91" s="10">
        <v>1</v>
      </c>
    </row>
    <row r="92" spans="11:31" s="5" customFormat="1">
      <c r="K92" s="10">
        <v>88</v>
      </c>
      <c r="L92" s="19" t="s">
        <v>93</v>
      </c>
      <c r="M92" s="19" t="s">
        <v>95</v>
      </c>
      <c r="N92" s="19" t="s">
        <v>92</v>
      </c>
      <c r="O92" s="19" t="s">
        <v>93</v>
      </c>
      <c r="P92" s="19" t="s">
        <v>96</v>
      </c>
      <c r="Q92" s="19" t="s">
        <v>93</v>
      </c>
      <c r="S92" s="10">
        <v>8</v>
      </c>
      <c r="T92" s="10">
        <v>7</v>
      </c>
      <c r="U92" s="10">
        <v>9</v>
      </c>
      <c r="V92" s="10">
        <v>8</v>
      </c>
      <c r="W92" s="10">
        <v>11</v>
      </c>
      <c r="X92" s="10">
        <v>8</v>
      </c>
      <c r="Z92" s="10">
        <v>1</v>
      </c>
      <c r="AA92" s="10">
        <v>1</v>
      </c>
      <c r="AB92" s="10">
        <v>1</v>
      </c>
      <c r="AC92" s="10">
        <v>1</v>
      </c>
      <c r="AD92" s="10">
        <v>1</v>
      </c>
      <c r="AE92" s="10">
        <v>1</v>
      </c>
    </row>
    <row r="93" spans="11:31" s="5" customFormat="1">
      <c r="K93" s="10">
        <v>89</v>
      </c>
      <c r="L93" s="19" t="s">
        <v>27</v>
      </c>
      <c r="M93" s="19" t="s">
        <v>93</v>
      </c>
      <c r="N93" s="19" t="s">
        <v>93</v>
      </c>
      <c r="O93" s="19" t="s">
        <v>95</v>
      </c>
      <c r="P93" s="19" t="s">
        <v>95</v>
      </c>
      <c r="Q93" s="19" t="s">
        <v>96</v>
      </c>
      <c r="S93" s="10">
        <v>4</v>
      </c>
      <c r="T93" s="10">
        <v>8</v>
      </c>
      <c r="U93" s="10">
        <v>8</v>
      </c>
      <c r="V93" s="10">
        <v>7</v>
      </c>
      <c r="W93" s="10">
        <v>7</v>
      </c>
      <c r="X93" s="10">
        <v>11</v>
      </c>
      <c r="Z93" s="10">
        <v>1</v>
      </c>
      <c r="AA93" s="10">
        <v>1</v>
      </c>
      <c r="AB93" s="10">
        <v>1</v>
      </c>
      <c r="AC93" s="10">
        <v>1</v>
      </c>
      <c r="AD93" s="10">
        <v>1</v>
      </c>
      <c r="AE93" s="10">
        <v>1</v>
      </c>
    </row>
    <row r="94" spans="11:31" s="5" customFormat="1">
      <c r="K94" s="10">
        <v>90</v>
      </c>
      <c r="L94" s="19" t="s">
        <v>27</v>
      </c>
      <c r="M94" s="19" t="s">
        <v>93</v>
      </c>
      <c r="N94" s="19" t="s">
        <v>93</v>
      </c>
      <c r="O94" s="19" t="s">
        <v>95</v>
      </c>
      <c r="P94" s="19" t="s">
        <v>95</v>
      </c>
      <c r="Q94" s="19" t="s">
        <v>96</v>
      </c>
      <c r="S94" s="10">
        <v>4</v>
      </c>
      <c r="T94" s="10">
        <v>8</v>
      </c>
      <c r="U94" s="10">
        <v>8</v>
      </c>
      <c r="V94" s="10">
        <v>7</v>
      </c>
      <c r="W94" s="10">
        <v>7</v>
      </c>
      <c r="X94" s="10">
        <v>11</v>
      </c>
      <c r="Z94" s="10">
        <v>1</v>
      </c>
      <c r="AA94" s="10">
        <v>1</v>
      </c>
      <c r="AB94" s="10">
        <v>1</v>
      </c>
      <c r="AC94" s="10">
        <v>1</v>
      </c>
      <c r="AD94" s="10">
        <v>1</v>
      </c>
      <c r="AE94" s="10">
        <v>1</v>
      </c>
    </row>
    <row r="95" spans="11:31" s="5" customFormat="1">
      <c r="K95" s="10">
        <v>91</v>
      </c>
      <c r="L95" s="19" t="s">
        <v>22</v>
      </c>
      <c r="M95" s="19" t="s">
        <v>92</v>
      </c>
      <c r="N95" s="19" t="s">
        <v>94</v>
      </c>
      <c r="O95" s="19" t="s">
        <v>93</v>
      </c>
      <c r="P95" s="19" t="s">
        <v>93</v>
      </c>
      <c r="Q95" s="19" t="s">
        <v>95</v>
      </c>
      <c r="S95" s="10">
        <v>5</v>
      </c>
      <c r="T95" s="10">
        <v>9</v>
      </c>
      <c r="U95" s="10">
        <v>10</v>
      </c>
      <c r="V95" s="10">
        <v>8</v>
      </c>
      <c r="W95" s="10">
        <v>8</v>
      </c>
      <c r="X95" s="10">
        <v>7</v>
      </c>
      <c r="Z95" s="10">
        <v>1</v>
      </c>
      <c r="AA95" s="10">
        <v>1</v>
      </c>
      <c r="AB95" s="10">
        <v>1</v>
      </c>
      <c r="AC95" s="10">
        <v>1</v>
      </c>
      <c r="AD95" s="10">
        <v>1</v>
      </c>
      <c r="AE95" s="10">
        <v>1</v>
      </c>
    </row>
    <row r="96" spans="11:31" s="5" customFormat="1">
      <c r="K96" s="10">
        <v>92</v>
      </c>
      <c r="L96" s="19" t="s">
        <v>22</v>
      </c>
      <c r="M96" s="19" t="s">
        <v>92</v>
      </c>
      <c r="N96" s="19" t="s">
        <v>94</v>
      </c>
      <c r="O96" s="19" t="s">
        <v>93</v>
      </c>
      <c r="P96" s="19" t="s">
        <v>93</v>
      </c>
      <c r="Q96" s="19" t="s">
        <v>95</v>
      </c>
      <c r="S96" s="10">
        <v>5</v>
      </c>
      <c r="T96" s="10">
        <v>9</v>
      </c>
      <c r="U96" s="10">
        <v>10</v>
      </c>
      <c r="V96" s="10">
        <v>8</v>
      </c>
      <c r="W96" s="10">
        <v>8</v>
      </c>
      <c r="X96" s="10">
        <v>7</v>
      </c>
      <c r="Z96" s="10">
        <v>1</v>
      </c>
      <c r="AA96" s="10">
        <v>1</v>
      </c>
      <c r="AB96" s="10">
        <v>1</v>
      </c>
      <c r="AC96" s="10">
        <v>1</v>
      </c>
      <c r="AD96" s="10">
        <v>1</v>
      </c>
      <c r="AE96" s="10">
        <v>1</v>
      </c>
    </row>
    <row r="97" spans="11:31" s="5" customFormat="1">
      <c r="K97" s="10">
        <v>93</v>
      </c>
      <c r="L97" s="19" t="s">
        <v>27</v>
      </c>
      <c r="M97" s="19" t="s">
        <v>95</v>
      </c>
      <c r="N97" s="19" t="s">
        <v>95</v>
      </c>
      <c r="O97" s="19" t="s">
        <v>95</v>
      </c>
      <c r="P97" s="19" t="s">
        <v>95</v>
      </c>
      <c r="Q97" s="19" t="s">
        <v>96</v>
      </c>
      <c r="S97" s="10">
        <v>4</v>
      </c>
      <c r="T97" s="10">
        <v>7</v>
      </c>
      <c r="U97" s="10">
        <v>7</v>
      </c>
      <c r="V97" s="10">
        <v>7</v>
      </c>
      <c r="W97" s="10">
        <v>7</v>
      </c>
      <c r="X97" s="10">
        <v>11</v>
      </c>
      <c r="Z97" s="10">
        <v>1</v>
      </c>
      <c r="AA97" s="10">
        <v>1</v>
      </c>
      <c r="AB97" s="10">
        <v>1</v>
      </c>
      <c r="AC97" s="10">
        <v>1</v>
      </c>
      <c r="AD97" s="10">
        <v>1</v>
      </c>
      <c r="AE97" s="10">
        <v>1</v>
      </c>
    </row>
    <row r="98" spans="11:31" s="5" customFormat="1">
      <c r="K98" s="10">
        <v>94</v>
      </c>
      <c r="L98" s="19" t="s">
        <v>27</v>
      </c>
      <c r="M98" s="19" t="s">
        <v>95</v>
      </c>
      <c r="N98" s="19" t="s">
        <v>95</v>
      </c>
      <c r="O98" s="19" t="s">
        <v>95</v>
      </c>
      <c r="P98" s="19" t="s">
        <v>95</v>
      </c>
      <c r="Q98" s="19" t="s">
        <v>96</v>
      </c>
      <c r="S98" s="10">
        <v>4</v>
      </c>
      <c r="T98" s="10">
        <v>7</v>
      </c>
      <c r="U98" s="10">
        <v>7</v>
      </c>
      <c r="V98" s="10">
        <v>7</v>
      </c>
      <c r="W98" s="10">
        <v>7</v>
      </c>
      <c r="X98" s="10">
        <v>11</v>
      </c>
      <c r="Z98" s="10">
        <v>1</v>
      </c>
      <c r="AA98" s="10">
        <v>1</v>
      </c>
      <c r="AB98" s="10">
        <v>1</v>
      </c>
      <c r="AC98" s="10">
        <v>1</v>
      </c>
      <c r="AD98" s="10">
        <v>1</v>
      </c>
      <c r="AE98" s="10">
        <v>1</v>
      </c>
    </row>
    <row r="99" spans="11:31" s="5" customFormat="1">
      <c r="K99" s="10">
        <v>95</v>
      </c>
      <c r="L99" s="19" t="s">
        <v>95</v>
      </c>
      <c r="M99" s="19" t="s">
        <v>24</v>
      </c>
      <c r="N99" s="19" t="s">
        <v>24</v>
      </c>
      <c r="O99" s="19" t="s">
        <v>26</v>
      </c>
      <c r="P99" s="19" t="s">
        <v>24</v>
      </c>
      <c r="Q99" s="19" t="s">
        <v>26</v>
      </c>
      <c r="S99" s="10">
        <v>7</v>
      </c>
      <c r="T99" s="10">
        <v>1</v>
      </c>
      <c r="U99" s="10">
        <v>1</v>
      </c>
      <c r="V99" s="10">
        <v>3</v>
      </c>
      <c r="W99" s="10">
        <v>1</v>
      </c>
      <c r="X99" s="10">
        <v>3</v>
      </c>
      <c r="Z99" s="10">
        <v>1</v>
      </c>
      <c r="AA99" s="10">
        <v>1</v>
      </c>
      <c r="AB99" s="10">
        <v>1</v>
      </c>
      <c r="AC99" s="10">
        <v>1</v>
      </c>
      <c r="AD99" s="10">
        <v>1</v>
      </c>
      <c r="AE99" s="10">
        <v>1</v>
      </c>
    </row>
    <row r="100" spans="11:31" s="5" customFormat="1">
      <c r="K100" s="10">
        <v>96</v>
      </c>
      <c r="L100" s="19" t="s">
        <v>93</v>
      </c>
      <c r="M100" s="19" t="s">
        <v>23</v>
      </c>
      <c r="N100" s="19" t="s">
        <v>94</v>
      </c>
      <c r="O100" s="19" t="s">
        <v>26</v>
      </c>
      <c r="P100" s="19" t="s">
        <v>96</v>
      </c>
      <c r="Q100" s="19" t="s">
        <v>26</v>
      </c>
      <c r="S100" s="10">
        <v>8</v>
      </c>
      <c r="T100" s="10">
        <v>6</v>
      </c>
      <c r="U100" s="10">
        <v>10</v>
      </c>
      <c r="V100" s="10">
        <v>3</v>
      </c>
      <c r="W100" s="10">
        <v>11</v>
      </c>
      <c r="X100" s="10">
        <v>3</v>
      </c>
      <c r="Z100" s="10">
        <v>1</v>
      </c>
      <c r="AA100" s="10">
        <v>1</v>
      </c>
      <c r="AB100" s="10">
        <v>1</v>
      </c>
      <c r="AC100" s="10">
        <v>1</v>
      </c>
      <c r="AD100" s="10">
        <v>1</v>
      </c>
      <c r="AE100" s="10">
        <v>1</v>
      </c>
    </row>
    <row r="101" spans="11:31" s="5" customFormat="1">
      <c r="K101" s="10">
        <v>97</v>
      </c>
      <c r="L101" s="19" t="s">
        <v>93</v>
      </c>
      <c r="M101" s="19" t="s">
        <v>23</v>
      </c>
      <c r="N101" s="19" t="s">
        <v>94</v>
      </c>
      <c r="O101" s="19" t="s">
        <v>93</v>
      </c>
      <c r="P101" s="19" t="s">
        <v>96</v>
      </c>
      <c r="Q101" s="19" t="s">
        <v>93</v>
      </c>
      <c r="S101" s="10">
        <v>8</v>
      </c>
      <c r="T101" s="10">
        <v>6</v>
      </c>
      <c r="U101" s="10">
        <v>10</v>
      </c>
      <c r="V101" s="10">
        <v>8</v>
      </c>
      <c r="W101" s="10">
        <v>11</v>
      </c>
      <c r="X101" s="10">
        <v>8</v>
      </c>
      <c r="Z101" s="10">
        <v>1</v>
      </c>
      <c r="AA101" s="10">
        <v>1</v>
      </c>
      <c r="AB101" s="10">
        <v>1</v>
      </c>
      <c r="AC101" s="10">
        <v>1</v>
      </c>
      <c r="AD101" s="10">
        <v>1</v>
      </c>
      <c r="AE101" s="10">
        <v>1</v>
      </c>
    </row>
    <row r="102" spans="11:31" s="5" customFormat="1">
      <c r="K102" s="10">
        <v>98</v>
      </c>
      <c r="L102" s="19" t="s">
        <v>95</v>
      </c>
      <c r="M102" s="19" t="s">
        <v>22</v>
      </c>
      <c r="N102" s="19" t="s">
        <v>92</v>
      </c>
      <c r="O102" s="19" t="s">
        <v>95</v>
      </c>
      <c r="P102" s="19" t="s">
        <v>93</v>
      </c>
      <c r="Q102" s="19" t="s">
        <v>95</v>
      </c>
      <c r="S102" s="10">
        <v>7</v>
      </c>
      <c r="T102" s="10">
        <v>5</v>
      </c>
      <c r="U102" s="10">
        <v>9</v>
      </c>
      <c r="V102" s="10">
        <v>7</v>
      </c>
      <c r="W102" s="10">
        <v>8</v>
      </c>
      <c r="X102" s="10">
        <v>7</v>
      </c>
      <c r="Z102" s="10">
        <v>1</v>
      </c>
      <c r="AA102" s="10">
        <v>1</v>
      </c>
      <c r="AB102" s="10">
        <v>1</v>
      </c>
      <c r="AC102" s="10">
        <v>1</v>
      </c>
      <c r="AD102" s="10">
        <v>1</v>
      </c>
      <c r="AE102" s="10">
        <v>1</v>
      </c>
    </row>
    <row r="103" spans="11:31" s="5" customFormat="1">
      <c r="K103" s="10">
        <v>99</v>
      </c>
      <c r="L103" s="19" t="s">
        <v>95</v>
      </c>
      <c r="M103" s="19" t="s">
        <v>22</v>
      </c>
      <c r="N103" s="19" t="s">
        <v>92</v>
      </c>
      <c r="O103" s="19" t="s">
        <v>95</v>
      </c>
      <c r="P103" s="19" t="s">
        <v>93</v>
      </c>
      <c r="Q103" s="19" t="s">
        <v>95</v>
      </c>
      <c r="S103" s="10">
        <v>7</v>
      </c>
      <c r="T103" s="10">
        <v>5</v>
      </c>
      <c r="U103" s="10">
        <v>9</v>
      </c>
      <c r="V103" s="10">
        <v>7</v>
      </c>
      <c r="W103" s="10">
        <v>8</v>
      </c>
      <c r="X103" s="10">
        <v>7</v>
      </c>
      <c r="Z103" s="10">
        <v>1</v>
      </c>
      <c r="AA103" s="10">
        <v>1</v>
      </c>
      <c r="AB103" s="10">
        <v>1</v>
      </c>
      <c r="AC103" s="10">
        <v>1</v>
      </c>
      <c r="AD103" s="10">
        <v>1</v>
      </c>
      <c r="AE103" s="10">
        <v>1</v>
      </c>
    </row>
    <row r="104" spans="11:31" s="5" customFormat="1">
      <c r="K104" s="10">
        <v>100</v>
      </c>
      <c r="L104" s="19" t="s">
        <v>93</v>
      </c>
      <c r="M104" s="19" t="s">
        <v>27</v>
      </c>
      <c r="N104" s="19" t="s">
        <v>23</v>
      </c>
      <c r="O104" s="19" t="s">
        <v>93</v>
      </c>
      <c r="P104" s="19" t="s">
        <v>95</v>
      </c>
      <c r="Q104" s="19" t="s">
        <v>93</v>
      </c>
      <c r="S104" s="10">
        <v>8</v>
      </c>
      <c r="T104" s="10">
        <v>4</v>
      </c>
      <c r="U104" s="10">
        <v>6</v>
      </c>
      <c r="V104" s="10">
        <v>8</v>
      </c>
      <c r="W104" s="10">
        <v>7</v>
      </c>
      <c r="X104" s="10">
        <v>8</v>
      </c>
      <c r="Z104" s="10">
        <v>1</v>
      </c>
      <c r="AA104" s="10">
        <v>1</v>
      </c>
      <c r="AB104" s="10">
        <v>1</v>
      </c>
      <c r="AC104" s="10">
        <v>1</v>
      </c>
      <c r="AD104" s="10">
        <v>1</v>
      </c>
      <c r="AE104" s="10">
        <v>1</v>
      </c>
    </row>
    <row r="105" spans="11:31" s="5" customFormat="1">
      <c r="K105" s="10">
        <v>101</v>
      </c>
      <c r="L105" s="19" t="s">
        <v>93</v>
      </c>
      <c r="M105" s="19" t="s">
        <v>27</v>
      </c>
      <c r="N105" s="19" t="s">
        <v>23</v>
      </c>
      <c r="O105" s="19" t="s">
        <v>93</v>
      </c>
      <c r="P105" s="19" t="s">
        <v>95</v>
      </c>
      <c r="Q105" s="19" t="s">
        <v>93</v>
      </c>
      <c r="S105" s="10">
        <v>8</v>
      </c>
      <c r="T105" s="10">
        <v>4</v>
      </c>
      <c r="U105" s="10">
        <v>6</v>
      </c>
      <c r="V105" s="10">
        <v>8</v>
      </c>
      <c r="W105" s="10">
        <v>7</v>
      </c>
      <c r="X105" s="10">
        <v>8</v>
      </c>
      <c r="Z105" s="10">
        <v>1</v>
      </c>
      <c r="AA105" s="10">
        <v>1</v>
      </c>
      <c r="AB105" s="10">
        <v>1</v>
      </c>
      <c r="AC105" s="10">
        <v>1</v>
      </c>
      <c r="AD105" s="10">
        <v>1</v>
      </c>
      <c r="AE105" s="10">
        <v>1</v>
      </c>
    </row>
    <row r="106" spans="11:31" s="5" customFormat="1">
      <c r="K106" s="10">
        <v>102</v>
      </c>
      <c r="L106" s="19" t="s">
        <v>94</v>
      </c>
      <c r="M106" s="19" t="s">
        <v>22</v>
      </c>
      <c r="N106" s="19" t="s">
        <v>27</v>
      </c>
      <c r="O106" s="19" t="s">
        <v>92</v>
      </c>
      <c r="P106" s="19" t="s">
        <v>94</v>
      </c>
      <c r="Q106" s="19" t="s">
        <v>22</v>
      </c>
      <c r="S106" s="10">
        <v>10</v>
      </c>
      <c r="T106" s="10">
        <v>5</v>
      </c>
      <c r="U106" s="10">
        <v>4</v>
      </c>
      <c r="V106" s="10">
        <v>9</v>
      </c>
      <c r="W106" s="10">
        <v>10</v>
      </c>
      <c r="X106" s="10">
        <v>5</v>
      </c>
      <c r="Z106" s="10">
        <v>1</v>
      </c>
      <c r="AA106" s="10">
        <v>1</v>
      </c>
      <c r="AB106" s="10">
        <v>1</v>
      </c>
      <c r="AC106" s="10">
        <v>1</v>
      </c>
      <c r="AD106" s="10">
        <v>1</v>
      </c>
      <c r="AE106" s="10">
        <v>1</v>
      </c>
    </row>
    <row r="107" spans="11:31" s="5" customFormat="1">
      <c r="K107" s="10">
        <v>103</v>
      </c>
      <c r="L107" s="19" t="s">
        <v>94</v>
      </c>
      <c r="M107" s="19" t="s">
        <v>22</v>
      </c>
      <c r="N107" s="19" t="s">
        <v>27</v>
      </c>
      <c r="O107" s="19" t="s">
        <v>26</v>
      </c>
      <c r="P107" s="19" t="s">
        <v>94</v>
      </c>
      <c r="Q107" s="19" t="s">
        <v>22</v>
      </c>
      <c r="S107" s="10">
        <v>10</v>
      </c>
      <c r="T107" s="10">
        <v>5</v>
      </c>
      <c r="U107" s="10">
        <v>4</v>
      </c>
      <c r="V107" s="10">
        <v>3</v>
      </c>
      <c r="W107" s="10">
        <v>10</v>
      </c>
      <c r="X107" s="10">
        <v>5</v>
      </c>
      <c r="Z107" s="10">
        <v>1</v>
      </c>
      <c r="AA107" s="10">
        <v>1</v>
      </c>
      <c r="AB107" s="10">
        <v>1</v>
      </c>
      <c r="AC107" s="10">
        <v>1</v>
      </c>
      <c r="AD107" s="10">
        <v>1</v>
      </c>
      <c r="AE107" s="10">
        <v>1</v>
      </c>
    </row>
    <row r="108" spans="11:31" s="5" customFormat="1">
      <c r="K108" s="10">
        <v>104</v>
      </c>
      <c r="L108" s="19" t="s">
        <v>95</v>
      </c>
      <c r="M108" s="19" t="s">
        <v>24</v>
      </c>
      <c r="N108" s="19" t="s">
        <v>24</v>
      </c>
      <c r="O108" s="19" t="s">
        <v>26</v>
      </c>
      <c r="P108" s="19" t="s">
        <v>24</v>
      </c>
      <c r="Q108" s="19" t="s">
        <v>95</v>
      </c>
      <c r="S108" s="10">
        <v>7</v>
      </c>
      <c r="T108" s="10">
        <v>1</v>
      </c>
      <c r="U108" s="10">
        <v>1</v>
      </c>
      <c r="V108" s="10">
        <v>3</v>
      </c>
      <c r="W108" s="10">
        <v>1</v>
      </c>
      <c r="X108" s="10">
        <v>7</v>
      </c>
      <c r="Z108" s="10">
        <v>1</v>
      </c>
      <c r="AA108" s="10">
        <v>1</v>
      </c>
      <c r="AB108" s="10">
        <v>1</v>
      </c>
      <c r="AC108" s="10">
        <v>1</v>
      </c>
      <c r="AD108" s="10">
        <v>1</v>
      </c>
      <c r="AE108" s="10">
        <v>1</v>
      </c>
    </row>
    <row r="109" spans="11:31" s="5" customFormat="1">
      <c r="K109" s="10">
        <v>105</v>
      </c>
      <c r="L109" s="19" t="s">
        <v>27</v>
      </c>
      <c r="M109" s="19" t="s">
        <v>94</v>
      </c>
      <c r="N109" s="19" t="s">
        <v>22</v>
      </c>
      <c r="O109" s="19" t="s">
        <v>96</v>
      </c>
      <c r="P109" s="19" t="s">
        <v>96</v>
      </c>
      <c r="Q109" s="19" t="s">
        <v>23</v>
      </c>
      <c r="S109" s="10">
        <v>4</v>
      </c>
      <c r="T109" s="10">
        <v>10</v>
      </c>
      <c r="U109" s="10">
        <v>5</v>
      </c>
      <c r="V109" s="10">
        <v>11</v>
      </c>
      <c r="W109" s="10">
        <v>11</v>
      </c>
      <c r="X109" s="10">
        <v>6</v>
      </c>
      <c r="Z109" s="10">
        <v>1</v>
      </c>
      <c r="AA109" s="10">
        <v>1</v>
      </c>
      <c r="AB109" s="10">
        <v>1</v>
      </c>
      <c r="AC109" s="10">
        <v>1</v>
      </c>
      <c r="AD109" s="10">
        <v>1</v>
      </c>
      <c r="AE109" s="10">
        <v>1</v>
      </c>
    </row>
    <row r="110" spans="11:31" s="5" customFormat="1">
      <c r="K110" s="10">
        <v>106</v>
      </c>
      <c r="L110" s="19" t="s">
        <v>27</v>
      </c>
      <c r="M110" s="19" t="s">
        <v>94</v>
      </c>
      <c r="N110" s="19" t="s">
        <v>22</v>
      </c>
      <c r="O110" s="19" t="s">
        <v>96</v>
      </c>
      <c r="P110" s="19" t="s">
        <v>96</v>
      </c>
      <c r="Q110" s="19" t="s">
        <v>23</v>
      </c>
      <c r="S110" s="10">
        <v>4</v>
      </c>
      <c r="T110" s="10">
        <v>10</v>
      </c>
      <c r="U110" s="10">
        <v>5</v>
      </c>
      <c r="V110" s="10">
        <v>11</v>
      </c>
      <c r="W110" s="10">
        <v>11</v>
      </c>
      <c r="X110" s="10">
        <v>6</v>
      </c>
      <c r="Z110" s="10">
        <v>1</v>
      </c>
      <c r="AA110" s="10">
        <v>1</v>
      </c>
      <c r="AB110" s="10">
        <v>1</v>
      </c>
      <c r="AC110" s="10">
        <v>1</v>
      </c>
      <c r="AD110" s="10">
        <v>1</v>
      </c>
      <c r="AE110" s="10">
        <v>1</v>
      </c>
    </row>
    <row r="111" spans="11:31" s="5" customFormat="1">
      <c r="K111" s="10">
        <v>107</v>
      </c>
      <c r="L111" s="19" t="s">
        <v>22</v>
      </c>
      <c r="M111" s="19" t="s">
        <v>92</v>
      </c>
      <c r="N111" s="19" t="s">
        <v>96</v>
      </c>
      <c r="O111" s="19" t="s">
        <v>92</v>
      </c>
      <c r="P111" s="19" t="s">
        <v>23</v>
      </c>
      <c r="Q111" s="19" t="s">
        <v>27</v>
      </c>
      <c r="S111" s="10">
        <v>5</v>
      </c>
      <c r="T111" s="10">
        <v>9</v>
      </c>
      <c r="U111" s="10">
        <v>11</v>
      </c>
      <c r="V111" s="10">
        <v>9</v>
      </c>
      <c r="W111" s="10">
        <v>6</v>
      </c>
      <c r="X111" s="10">
        <v>4</v>
      </c>
      <c r="Z111" s="10">
        <v>1</v>
      </c>
      <c r="AA111" s="10">
        <v>1</v>
      </c>
      <c r="AB111" s="10">
        <v>1</v>
      </c>
      <c r="AC111" s="10">
        <v>1</v>
      </c>
      <c r="AD111" s="10">
        <v>1</v>
      </c>
      <c r="AE111" s="10">
        <v>1</v>
      </c>
    </row>
    <row r="112" spans="11:31" s="5" customFormat="1">
      <c r="K112" s="10">
        <v>108</v>
      </c>
      <c r="L112" s="19" t="s">
        <v>22</v>
      </c>
      <c r="M112" s="19" t="s">
        <v>92</v>
      </c>
      <c r="N112" s="19" t="s">
        <v>96</v>
      </c>
      <c r="O112" s="19" t="s">
        <v>92</v>
      </c>
      <c r="P112" s="19" t="s">
        <v>23</v>
      </c>
      <c r="Q112" s="19" t="s">
        <v>27</v>
      </c>
      <c r="S112" s="10">
        <v>5</v>
      </c>
      <c r="T112" s="10">
        <v>9</v>
      </c>
      <c r="U112" s="10">
        <v>11</v>
      </c>
      <c r="V112" s="10">
        <v>9</v>
      </c>
      <c r="W112" s="10">
        <v>6</v>
      </c>
      <c r="X112" s="10">
        <v>4</v>
      </c>
      <c r="Z112" s="10">
        <v>1</v>
      </c>
      <c r="AA112" s="10">
        <v>1</v>
      </c>
      <c r="AB112" s="10">
        <v>1</v>
      </c>
      <c r="AC112" s="10">
        <v>1</v>
      </c>
      <c r="AD112" s="10">
        <v>1</v>
      </c>
      <c r="AE112" s="10">
        <v>1</v>
      </c>
    </row>
    <row r="113" spans="11:31" s="5" customFormat="1">
      <c r="K113" s="10">
        <v>109</v>
      </c>
      <c r="L113" s="19" t="s">
        <v>94</v>
      </c>
      <c r="M113" s="19" t="s">
        <v>94</v>
      </c>
      <c r="N113" s="19" t="s">
        <v>93</v>
      </c>
      <c r="O113" s="19" t="s">
        <v>96</v>
      </c>
      <c r="P113" s="19" t="s">
        <v>27</v>
      </c>
      <c r="Q113" s="19" t="s">
        <v>92</v>
      </c>
      <c r="S113" s="10">
        <v>10</v>
      </c>
      <c r="T113" s="10">
        <v>10</v>
      </c>
      <c r="U113" s="10">
        <v>8</v>
      </c>
      <c r="V113" s="10">
        <v>11</v>
      </c>
      <c r="W113" s="10">
        <v>4</v>
      </c>
      <c r="X113" s="10">
        <v>9</v>
      </c>
      <c r="Z113" s="10">
        <v>1</v>
      </c>
      <c r="AA113" s="10">
        <v>1</v>
      </c>
      <c r="AB113" s="10">
        <v>1</v>
      </c>
      <c r="AC113" s="10">
        <v>1</v>
      </c>
      <c r="AD113" s="10">
        <v>1</v>
      </c>
      <c r="AE113" s="10">
        <v>1</v>
      </c>
    </row>
    <row r="114" spans="11:31" s="5" customFormat="1">
      <c r="K114" s="10">
        <v>110</v>
      </c>
      <c r="L114" s="19" t="s">
        <v>94</v>
      </c>
      <c r="M114" s="19" t="s">
        <v>94</v>
      </c>
      <c r="N114" s="19" t="s">
        <v>93</v>
      </c>
      <c r="O114" s="19" t="s">
        <v>96</v>
      </c>
      <c r="P114" s="19" t="s">
        <v>27</v>
      </c>
      <c r="Q114" s="19" t="s">
        <v>92</v>
      </c>
      <c r="S114" s="10">
        <v>10</v>
      </c>
      <c r="T114" s="10">
        <v>10</v>
      </c>
      <c r="U114" s="10">
        <v>8</v>
      </c>
      <c r="V114" s="10">
        <v>11</v>
      </c>
      <c r="W114" s="10">
        <v>4</v>
      </c>
      <c r="X114" s="10">
        <v>9</v>
      </c>
      <c r="Z114" s="10">
        <v>1</v>
      </c>
      <c r="AA114" s="10">
        <v>1</v>
      </c>
      <c r="AB114" s="10">
        <v>1</v>
      </c>
      <c r="AC114" s="10">
        <v>1</v>
      </c>
      <c r="AD114" s="10">
        <v>1</v>
      </c>
      <c r="AE114" s="10">
        <v>1</v>
      </c>
    </row>
    <row r="115" spans="11:31" s="5" customFormat="1">
      <c r="K115" s="10">
        <v>111</v>
      </c>
      <c r="L115" s="19" t="s">
        <v>93</v>
      </c>
      <c r="M115" s="19" t="s">
        <v>96</v>
      </c>
      <c r="N115" s="19" t="s">
        <v>95</v>
      </c>
      <c r="O115" s="19" t="s">
        <v>93</v>
      </c>
      <c r="P115" s="19" t="s">
        <v>23</v>
      </c>
      <c r="Q115" s="19" t="s">
        <v>93</v>
      </c>
      <c r="S115" s="10">
        <v>8</v>
      </c>
      <c r="T115" s="10">
        <v>11</v>
      </c>
      <c r="U115" s="10">
        <v>7</v>
      </c>
      <c r="V115" s="10">
        <v>8</v>
      </c>
      <c r="W115" s="10">
        <v>6</v>
      </c>
      <c r="X115" s="10">
        <v>8</v>
      </c>
      <c r="Z115" s="10">
        <v>1</v>
      </c>
      <c r="AA115" s="10">
        <v>1</v>
      </c>
      <c r="AB115" s="10">
        <v>1</v>
      </c>
      <c r="AC115" s="10">
        <v>1</v>
      </c>
      <c r="AD115" s="10">
        <v>1</v>
      </c>
      <c r="AE115" s="10">
        <v>1</v>
      </c>
    </row>
    <row r="116" spans="11:31" s="5" customFormat="1">
      <c r="K116" s="10">
        <v>112</v>
      </c>
      <c r="L116" s="19" t="s">
        <v>93</v>
      </c>
      <c r="M116" s="19" t="s">
        <v>96</v>
      </c>
      <c r="N116" s="19" t="s">
        <v>95</v>
      </c>
      <c r="O116" s="19" t="s">
        <v>93</v>
      </c>
      <c r="P116" s="19" t="s">
        <v>23</v>
      </c>
      <c r="Q116" s="19" t="s">
        <v>93</v>
      </c>
      <c r="S116" s="10">
        <v>8</v>
      </c>
      <c r="T116" s="10">
        <v>11</v>
      </c>
      <c r="U116" s="10">
        <v>7</v>
      </c>
      <c r="V116" s="10">
        <v>8</v>
      </c>
      <c r="W116" s="10">
        <v>6</v>
      </c>
      <c r="X116" s="10">
        <v>8</v>
      </c>
      <c r="Z116" s="10">
        <v>1</v>
      </c>
      <c r="AA116" s="10">
        <v>1</v>
      </c>
      <c r="AB116" s="10">
        <v>1</v>
      </c>
      <c r="AC116" s="10">
        <v>1</v>
      </c>
      <c r="AD116" s="10">
        <v>1</v>
      </c>
      <c r="AE116" s="10">
        <v>1</v>
      </c>
    </row>
    <row r="117" spans="11:31" s="5" customFormat="1">
      <c r="K117" s="10">
        <v>113</v>
      </c>
      <c r="L117" s="19" t="s">
        <v>97</v>
      </c>
      <c r="M117" s="19" t="s">
        <v>97</v>
      </c>
      <c r="N117" s="19" t="s">
        <v>97</v>
      </c>
      <c r="O117" s="19" t="s">
        <v>97</v>
      </c>
      <c r="P117" s="19" t="s">
        <v>97</v>
      </c>
      <c r="Q117" s="19" t="s">
        <v>97</v>
      </c>
      <c r="S117" s="10">
        <v>2</v>
      </c>
      <c r="T117" s="10">
        <v>2</v>
      </c>
      <c r="U117" s="10">
        <v>2</v>
      </c>
      <c r="V117" s="10">
        <v>2</v>
      </c>
      <c r="W117" s="10">
        <v>2</v>
      </c>
      <c r="X117" s="10">
        <v>2</v>
      </c>
      <c r="Z117" s="10">
        <v>1</v>
      </c>
      <c r="AA117" s="10">
        <v>1</v>
      </c>
      <c r="AB117" s="10">
        <v>1</v>
      </c>
      <c r="AC117" s="10">
        <v>1</v>
      </c>
      <c r="AD117" s="10">
        <v>1</v>
      </c>
      <c r="AE117" s="10">
        <v>1</v>
      </c>
    </row>
    <row r="118" spans="11:31" s="5" customFormat="1">
      <c r="K118" s="10">
        <v>114</v>
      </c>
      <c r="L118" s="19" t="s">
        <v>95</v>
      </c>
      <c r="M118" s="19" t="s">
        <v>94</v>
      </c>
      <c r="N118" s="19" t="s">
        <v>93</v>
      </c>
      <c r="O118" s="19" t="s">
        <v>96</v>
      </c>
      <c r="P118" s="19" t="s">
        <v>93</v>
      </c>
      <c r="Q118" s="19" t="s">
        <v>96</v>
      </c>
      <c r="S118" s="10">
        <v>7</v>
      </c>
      <c r="T118" s="10">
        <v>10</v>
      </c>
      <c r="U118" s="10">
        <v>8</v>
      </c>
      <c r="V118" s="10">
        <v>11</v>
      </c>
      <c r="W118" s="10">
        <v>8</v>
      </c>
      <c r="X118" s="10">
        <v>11</v>
      </c>
      <c r="Z118" s="10">
        <v>1</v>
      </c>
      <c r="AA118" s="10">
        <v>1</v>
      </c>
      <c r="AB118" s="10">
        <v>1</v>
      </c>
      <c r="AC118" s="10">
        <v>1</v>
      </c>
      <c r="AD118" s="10">
        <v>1</v>
      </c>
      <c r="AE118" s="10">
        <v>1</v>
      </c>
    </row>
    <row r="119" spans="11:31" s="5" customFormat="1">
      <c r="K119" s="10">
        <v>115</v>
      </c>
      <c r="L119" s="19" t="s">
        <v>95</v>
      </c>
      <c r="M119" s="19" t="s">
        <v>94</v>
      </c>
      <c r="N119" s="19" t="s">
        <v>93</v>
      </c>
      <c r="O119" s="19" t="s">
        <v>96</v>
      </c>
      <c r="P119" s="19" t="s">
        <v>93</v>
      </c>
      <c r="Q119" s="19" t="s">
        <v>96</v>
      </c>
      <c r="S119" s="10">
        <v>7</v>
      </c>
      <c r="T119" s="10">
        <v>10</v>
      </c>
      <c r="U119" s="10">
        <v>8</v>
      </c>
      <c r="V119" s="10">
        <v>11</v>
      </c>
      <c r="W119" s="10">
        <v>8</v>
      </c>
      <c r="X119" s="10">
        <v>11</v>
      </c>
      <c r="Z119" s="10">
        <v>1</v>
      </c>
      <c r="AA119" s="10">
        <v>1</v>
      </c>
      <c r="AB119" s="10">
        <v>1</v>
      </c>
      <c r="AC119" s="10">
        <v>1</v>
      </c>
      <c r="AD119" s="10">
        <v>1</v>
      </c>
      <c r="AE119" s="10">
        <v>1</v>
      </c>
    </row>
    <row r="120" spans="11:31" s="5" customFormat="1">
      <c r="K120" s="10">
        <v>116</v>
      </c>
      <c r="L120" s="19" t="s">
        <v>93</v>
      </c>
      <c r="M120" s="19" t="s">
        <v>93</v>
      </c>
      <c r="N120" s="19" t="s">
        <v>92</v>
      </c>
      <c r="O120" s="19" t="s">
        <v>92</v>
      </c>
      <c r="P120" s="19" t="s">
        <v>96</v>
      </c>
      <c r="Q120" s="19" t="s">
        <v>94</v>
      </c>
      <c r="S120" s="10">
        <v>8</v>
      </c>
      <c r="T120" s="10">
        <v>8</v>
      </c>
      <c r="U120" s="10">
        <v>9</v>
      </c>
      <c r="V120" s="10">
        <v>9</v>
      </c>
      <c r="W120" s="10">
        <v>11</v>
      </c>
      <c r="X120" s="10">
        <v>10</v>
      </c>
      <c r="Z120" s="10">
        <v>1</v>
      </c>
      <c r="AA120" s="10">
        <v>1</v>
      </c>
      <c r="AB120" s="10">
        <v>1</v>
      </c>
      <c r="AC120" s="10">
        <v>1</v>
      </c>
      <c r="AD120" s="10">
        <v>1</v>
      </c>
      <c r="AE120" s="10">
        <v>1</v>
      </c>
    </row>
    <row r="121" spans="11:31" s="5" customFormat="1">
      <c r="K121" s="10">
        <v>117</v>
      </c>
      <c r="L121" s="19" t="s">
        <v>93</v>
      </c>
      <c r="M121" s="19" t="s">
        <v>93</v>
      </c>
      <c r="N121" s="19" t="s">
        <v>92</v>
      </c>
      <c r="O121" s="19" t="s">
        <v>92</v>
      </c>
      <c r="P121" s="19" t="s">
        <v>96</v>
      </c>
      <c r="Q121" s="19" t="s">
        <v>94</v>
      </c>
      <c r="S121" s="10">
        <v>8</v>
      </c>
      <c r="T121" s="10">
        <v>8</v>
      </c>
      <c r="U121" s="10">
        <v>9</v>
      </c>
      <c r="V121" s="10">
        <v>9</v>
      </c>
      <c r="W121" s="10">
        <v>11</v>
      </c>
      <c r="X121" s="10">
        <v>10</v>
      </c>
      <c r="Z121" s="10">
        <v>1</v>
      </c>
      <c r="AA121" s="10">
        <v>1</v>
      </c>
      <c r="AB121" s="10">
        <v>1</v>
      </c>
      <c r="AC121" s="10">
        <v>1</v>
      </c>
      <c r="AD121" s="10">
        <v>1</v>
      </c>
      <c r="AE121" s="10">
        <v>1</v>
      </c>
    </row>
    <row r="122" spans="11:31" s="5" customFormat="1">
      <c r="K122" s="10">
        <v>118</v>
      </c>
      <c r="L122" s="19" t="s">
        <v>95</v>
      </c>
      <c r="M122" s="19" t="s">
        <v>96</v>
      </c>
      <c r="N122" s="19" t="s">
        <v>95</v>
      </c>
      <c r="O122" s="19" t="s">
        <v>93</v>
      </c>
      <c r="P122" s="19" t="s">
        <v>92</v>
      </c>
      <c r="Q122" s="19" t="s">
        <v>92</v>
      </c>
      <c r="S122" s="10">
        <v>7</v>
      </c>
      <c r="T122" s="10">
        <v>11</v>
      </c>
      <c r="U122" s="10">
        <v>7</v>
      </c>
      <c r="V122" s="10">
        <v>8</v>
      </c>
      <c r="W122" s="10">
        <v>9</v>
      </c>
      <c r="X122" s="10">
        <v>9</v>
      </c>
      <c r="Z122" s="10">
        <v>1</v>
      </c>
      <c r="AA122" s="10">
        <v>1</v>
      </c>
      <c r="AB122" s="10">
        <v>1</v>
      </c>
      <c r="AC122" s="10">
        <v>1</v>
      </c>
      <c r="AD122" s="10">
        <v>1</v>
      </c>
      <c r="AE122" s="10">
        <v>1</v>
      </c>
    </row>
    <row r="123" spans="11:31" s="5" customFormat="1">
      <c r="K123" s="10">
        <v>119</v>
      </c>
      <c r="L123" s="19" t="s">
        <v>95</v>
      </c>
      <c r="M123" s="19" t="s">
        <v>96</v>
      </c>
      <c r="N123" s="19" t="s">
        <v>95</v>
      </c>
      <c r="O123" s="19" t="s">
        <v>93</v>
      </c>
      <c r="P123" s="19" t="s">
        <v>92</v>
      </c>
      <c r="Q123" s="19" t="s">
        <v>92</v>
      </c>
      <c r="S123" s="10">
        <v>7</v>
      </c>
      <c r="T123" s="10">
        <v>11</v>
      </c>
      <c r="U123" s="10">
        <v>7</v>
      </c>
      <c r="V123" s="10">
        <v>8</v>
      </c>
      <c r="W123" s="10">
        <v>9</v>
      </c>
      <c r="X123" s="10">
        <v>9</v>
      </c>
      <c r="Z123" s="10">
        <v>1</v>
      </c>
      <c r="AA123" s="10">
        <v>1</v>
      </c>
      <c r="AB123" s="10">
        <v>1</v>
      </c>
      <c r="AC123" s="10">
        <v>1</v>
      </c>
      <c r="AD123" s="10">
        <v>1</v>
      </c>
      <c r="AE123" s="10">
        <v>1</v>
      </c>
    </row>
    <row r="124" spans="11:31" s="5" customFormat="1">
      <c r="K124" s="10">
        <v>120</v>
      </c>
      <c r="L124" s="19" t="s">
        <v>93</v>
      </c>
      <c r="M124" s="19" t="s">
        <v>93</v>
      </c>
      <c r="N124" s="19" t="s">
        <v>23</v>
      </c>
      <c r="O124" s="19" t="s">
        <v>27</v>
      </c>
      <c r="P124" s="19" t="s">
        <v>96</v>
      </c>
      <c r="Q124" s="19" t="s">
        <v>96</v>
      </c>
      <c r="S124" s="10">
        <v>8</v>
      </c>
      <c r="T124" s="10">
        <v>8</v>
      </c>
      <c r="U124" s="10">
        <v>6</v>
      </c>
      <c r="V124" s="10">
        <v>4</v>
      </c>
      <c r="W124" s="10">
        <v>11</v>
      </c>
      <c r="X124" s="10">
        <v>11</v>
      </c>
      <c r="Z124" s="10">
        <v>1</v>
      </c>
      <c r="AA124" s="10">
        <v>1</v>
      </c>
      <c r="AB124" s="10">
        <v>1</v>
      </c>
      <c r="AC124" s="10">
        <v>1</v>
      </c>
      <c r="AD124" s="10">
        <v>1</v>
      </c>
      <c r="AE124" s="10">
        <v>1</v>
      </c>
    </row>
    <row r="125" spans="11:31" s="5" customFormat="1">
      <c r="K125" s="10">
        <v>121</v>
      </c>
      <c r="L125" s="19" t="s">
        <v>93</v>
      </c>
      <c r="M125" s="19" t="s">
        <v>93</v>
      </c>
      <c r="N125" s="19" t="s">
        <v>23</v>
      </c>
      <c r="O125" s="19" t="s">
        <v>27</v>
      </c>
      <c r="P125" s="19" t="s">
        <v>96</v>
      </c>
      <c r="Q125" s="19" t="s">
        <v>96</v>
      </c>
      <c r="S125" s="10">
        <v>8</v>
      </c>
      <c r="T125" s="10">
        <v>8</v>
      </c>
      <c r="U125" s="10">
        <v>6</v>
      </c>
      <c r="V125" s="10">
        <v>4</v>
      </c>
      <c r="W125" s="10">
        <v>11</v>
      </c>
      <c r="X125" s="10">
        <v>11</v>
      </c>
      <c r="Z125" s="10">
        <v>1</v>
      </c>
      <c r="AA125" s="10">
        <v>1</v>
      </c>
      <c r="AB125" s="10">
        <v>1</v>
      </c>
      <c r="AC125" s="10">
        <v>1</v>
      </c>
      <c r="AD125" s="10">
        <v>1</v>
      </c>
      <c r="AE125" s="10">
        <v>1</v>
      </c>
    </row>
    <row r="126" spans="11:31" s="5" customFormat="1">
      <c r="K126" s="10">
        <v>122</v>
      </c>
      <c r="L126" s="19" t="s">
        <v>96</v>
      </c>
      <c r="M126" s="19" t="s">
        <v>92</v>
      </c>
      <c r="N126" s="19" t="s">
        <v>26</v>
      </c>
      <c r="O126" s="19" t="s">
        <v>26</v>
      </c>
      <c r="P126" s="19" t="s">
        <v>95</v>
      </c>
      <c r="Q126" s="19" t="s">
        <v>95</v>
      </c>
      <c r="S126" s="10">
        <v>11</v>
      </c>
      <c r="T126" s="10">
        <v>9</v>
      </c>
      <c r="U126" s="10">
        <v>3</v>
      </c>
      <c r="V126" s="10">
        <v>3</v>
      </c>
      <c r="W126" s="10">
        <v>7</v>
      </c>
      <c r="X126" s="10">
        <v>7</v>
      </c>
      <c r="Z126" s="10">
        <v>1</v>
      </c>
      <c r="AA126" s="10">
        <v>1</v>
      </c>
      <c r="AB126" s="10">
        <v>1</v>
      </c>
      <c r="AC126" s="10">
        <v>1</v>
      </c>
      <c r="AD126" s="10">
        <v>1</v>
      </c>
      <c r="AE126" s="10">
        <v>1</v>
      </c>
    </row>
    <row r="127" spans="11:31" s="5" customFormat="1">
      <c r="K127" s="10">
        <v>123</v>
      </c>
      <c r="L127" s="19" t="s">
        <v>96</v>
      </c>
      <c r="M127" s="19" t="s">
        <v>92</v>
      </c>
      <c r="N127" s="19" t="s">
        <v>26</v>
      </c>
      <c r="O127" s="19" t="s">
        <v>26</v>
      </c>
      <c r="P127" s="19" t="s">
        <v>95</v>
      </c>
      <c r="Q127" s="19" t="s">
        <v>95</v>
      </c>
      <c r="S127" s="10">
        <v>11</v>
      </c>
      <c r="T127" s="10">
        <v>9</v>
      </c>
      <c r="U127" s="10">
        <v>3</v>
      </c>
      <c r="V127" s="10">
        <v>3</v>
      </c>
      <c r="W127" s="10">
        <v>7</v>
      </c>
      <c r="X127" s="10">
        <v>7</v>
      </c>
      <c r="Z127" s="10">
        <v>1</v>
      </c>
      <c r="AA127" s="10">
        <v>1</v>
      </c>
      <c r="AB127" s="10">
        <v>1</v>
      </c>
      <c r="AC127" s="10">
        <v>1</v>
      </c>
      <c r="AD127" s="10">
        <v>1</v>
      </c>
      <c r="AE127" s="10">
        <v>1</v>
      </c>
    </row>
    <row r="128" spans="11:31" s="5" customFormat="1">
      <c r="K128" s="10">
        <v>124</v>
      </c>
      <c r="L128" s="19" t="s">
        <v>95</v>
      </c>
      <c r="M128" s="19" t="s">
        <v>93</v>
      </c>
      <c r="N128" s="19" t="s">
        <v>95</v>
      </c>
      <c r="O128" s="19" t="s">
        <v>92</v>
      </c>
      <c r="P128" s="19" t="s">
        <v>94</v>
      </c>
      <c r="Q128" s="19" t="s">
        <v>93</v>
      </c>
      <c r="S128" s="10">
        <v>7</v>
      </c>
      <c r="T128" s="10">
        <v>8</v>
      </c>
      <c r="U128" s="10">
        <v>7</v>
      </c>
      <c r="V128" s="10">
        <v>9</v>
      </c>
      <c r="W128" s="10">
        <v>10</v>
      </c>
      <c r="X128" s="10">
        <v>8</v>
      </c>
      <c r="Z128" s="10">
        <v>1</v>
      </c>
      <c r="AA128" s="10">
        <v>1</v>
      </c>
      <c r="AB128" s="10">
        <v>1</v>
      </c>
      <c r="AC128" s="10">
        <v>1</v>
      </c>
      <c r="AD128" s="10">
        <v>1</v>
      </c>
      <c r="AE128" s="10">
        <v>1</v>
      </c>
    </row>
    <row r="129" spans="11:31" s="5" customFormat="1">
      <c r="K129" s="10">
        <v>125</v>
      </c>
      <c r="L129" s="19" t="s">
        <v>95</v>
      </c>
      <c r="M129" s="19" t="s">
        <v>93</v>
      </c>
      <c r="N129" s="19" t="s">
        <v>95</v>
      </c>
      <c r="O129" s="19" t="s">
        <v>92</v>
      </c>
      <c r="P129" s="19" t="s">
        <v>94</v>
      </c>
      <c r="Q129" s="19" t="s">
        <v>93</v>
      </c>
      <c r="S129" s="10">
        <v>7</v>
      </c>
      <c r="T129" s="10">
        <v>8</v>
      </c>
      <c r="U129" s="10">
        <v>7</v>
      </c>
      <c r="V129" s="10">
        <v>9</v>
      </c>
      <c r="W129" s="10">
        <v>10</v>
      </c>
      <c r="X129" s="10">
        <v>8</v>
      </c>
      <c r="Z129" s="10">
        <v>1</v>
      </c>
      <c r="AA129" s="10">
        <v>1</v>
      </c>
      <c r="AB129" s="10">
        <v>1</v>
      </c>
      <c r="AC129" s="10">
        <v>1</v>
      </c>
      <c r="AD129" s="10">
        <v>1</v>
      </c>
      <c r="AE129" s="10">
        <v>1</v>
      </c>
    </row>
    <row r="130" spans="11:31" s="5" customFormat="1">
      <c r="K130" s="10">
        <v>126</v>
      </c>
      <c r="L130" s="19" t="s">
        <v>94</v>
      </c>
      <c r="M130" s="19" t="s">
        <v>96</v>
      </c>
      <c r="N130" s="19" t="s">
        <v>96</v>
      </c>
      <c r="O130" s="19" t="s">
        <v>93</v>
      </c>
      <c r="P130" s="19" t="s">
        <v>23</v>
      </c>
      <c r="Q130" s="19" t="s">
        <v>96</v>
      </c>
      <c r="S130" s="10">
        <v>10</v>
      </c>
      <c r="T130" s="10">
        <v>11</v>
      </c>
      <c r="U130" s="10">
        <v>11</v>
      </c>
      <c r="V130" s="10">
        <v>8</v>
      </c>
      <c r="W130" s="10">
        <v>6</v>
      </c>
      <c r="X130" s="10">
        <v>11</v>
      </c>
      <c r="Z130" s="10">
        <v>1</v>
      </c>
      <c r="AA130" s="10">
        <v>1</v>
      </c>
      <c r="AB130" s="10">
        <v>1</v>
      </c>
      <c r="AC130" s="10">
        <v>1</v>
      </c>
      <c r="AD130" s="10">
        <v>1</v>
      </c>
      <c r="AE130" s="10">
        <v>1</v>
      </c>
    </row>
    <row r="131" spans="11:31" s="5" customFormat="1">
      <c r="K131" s="10">
        <v>127</v>
      </c>
      <c r="L131" s="19" t="s">
        <v>94</v>
      </c>
      <c r="M131" s="19" t="s">
        <v>96</v>
      </c>
      <c r="N131" s="19" t="s">
        <v>96</v>
      </c>
      <c r="O131" s="19" t="s">
        <v>93</v>
      </c>
      <c r="P131" s="19" t="s">
        <v>23</v>
      </c>
      <c r="Q131" s="19" t="s">
        <v>96</v>
      </c>
      <c r="S131" s="10">
        <v>10</v>
      </c>
      <c r="T131" s="10">
        <v>11</v>
      </c>
      <c r="U131" s="10">
        <v>11</v>
      </c>
      <c r="V131" s="10">
        <v>8</v>
      </c>
      <c r="W131" s="10">
        <v>6</v>
      </c>
      <c r="X131" s="10">
        <v>11</v>
      </c>
      <c r="Z131" s="10">
        <v>1</v>
      </c>
      <c r="AA131" s="10">
        <v>1</v>
      </c>
      <c r="AB131" s="10">
        <v>1</v>
      </c>
      <c r="AC131" s="10">
        <v>1</v>
      </c>
      <c r="AD131" s="10">
        <v>1</v>
      </c>
      <c r="AE131" s="10">
        <v>1</v>
      </c>
    </row>
    <row r="132" spans="11:31" s="5" customFormat="1">
      <c r="K132" s="10">
        <v>128</v>
      </c>
      <c r="L132" s="19" t="s">
        <v>96</v>
      </c>
      <c r="M132" s="19" t="s">
        <v>94</v>
      </c>
      <c r="N132" s="19" t="s">
        <v>94</v>
      </c>
      <c r="O132" s="19" t="s">
        <v>95</v>
      </c>
      <c r="P132" s="19" t="s">
        <v>22</v>
      </c>
      <c r="Q132" s="19" t="s">
        <v>27</v>
      </c>
      <c r="S132" s="10">
        <v>11</v>
      </c>
      <c r="T132" s="10">
        <v>10</v>
      </c>
      <c r="U132" s="10">
        <v>10</v>
      </c>
      <c r="V132" s="10">
        <v>7</v>
      </c>
      <c r="W132" s="10">
        <v>5</v>
      </c>
      <c r="X132" s="10">
        <v>4</v>
      </c>
      <c r="Z132" s="10">
        <v>1</v>
      </c>
      <c r="AA132" s="10">
        <v>1</v>
      </c>
      <c r="AB132" s="10">
        <v>1</v>
      </c>
      <c r="AC132" s="10">
        <v>1</v>
      </c>
      <c r="AD132" s="10">
        <v>1</v>
      </c>
      <c r="AE132" s="10">
        <v>1</v>
      </c>
    </row>
    <row r="133" spans="11:31" s="5" customFormat="1">
      <c r="K133" s="10">
        <v>129</v>
      </c>
      <c r="L133" s="19" t="s">
        <v>96</v>
      </c>
      <c r="M133" s="19" t="s">
        <v>94</v>
      </c>
      <c r="N133" s="19" t="s">
        <v>94</v>
      </c>
      <c r="O133" s="19" t="s">
        <v>95</v>
      </c>
      <c r="P133" s="19" t="s">
        <v>22</v>
      </c>
      <c r="Q133" s="19" t="s">
        <v>27</v>
      </c>
      <c r="S133" s="10">
        <v>11</v>
      </c>
      <c r="T133" s="10">
        <v>10</v>
      </c>
      <c r="U133" s="10">
        <v>10</v>
      </c>
      <c r="V133" s="10">
        <v>7</v>
      </c>
      <c r="W133" s="10">
        <v>5</v>
      </c>
      <c r="X133" s="10">
        <v>4</v>
      </c>
      <c r="Z133" s="10">
        <v>1</v>
      </c>
      <c r="AA133" s="10">
        <v>1</v>
      </c>
      <c r="AB133" s="10">
        <v>1</v>
      </c>
      <c r="AC133" s="10">
        <v>1</v>
      </c>
      <c r="AD133" s="10">
        <v>1</v>
      </c>
      <c r="AE133" s="10">
        <v>1</v>
      </c>
    </row>
    <row r="134" spans="11:31" s="5" customFormat="1">
      <c r="K134" s="10">
        <v>130</v>
      </c>
      <c r="L134" s="19" t="s">
        <v>27</v>
      </c>
      <c r="M134" s="19" t="s">
        <v>96</v>
      </c>
      <c r="N134" s="19" t="s">
        <v>23</v>
      </c>
      <c r="O134" s="19" t="s">
        <v>93</v>
      </c>
      <c r="P134" s="19" t="s">
        <v>23</v>
      </c>
      <c r="Q134" s="19" t="s">
        <v>22</v>
      </c>
      <c r="S134" s="10">
        <v>4</v>
      </c>
      <c r="T134" s="10">
        <v>11</v>
      </c>
      <c r="U134" s="10">
        <v>6</v>
      </c>
      <c r="V134" s="10">
        <v>8</v>
      </c>
      <c r="W134" s="10">
        <v>6</v>
      </c>
      <c r="X134" s="10">
        <v>5</v>
      </c>
      <c r="Z134" s="10">
        <v>1</v>
      </c>
      <c r="AA134" s="10">
        <v>1</v>
      </c>
      <c r="AB134" s="10">
        <v>1</v>
      </c>
      <c r="AC134" s="10">
        <v>1</v>
      </c>
      <c r="AD134" s="10">
        <v>1</v>
      </c>
      <c r="AE134" s="10">
        <v>1</v>
      </c>
    </row>
    <row r="135" spans="11:31" s="5" customFormat="1">
      <c r="K135" s="10">
        <v>131</v>
      </c>
      <c r="L135" s="19" t="s">
        <v>27</v>
      </c>
      <c r="M135" s="19" t="s">
        <v>96</v>
      </c>
      <c r="N135" s="19" t="s">
        <v>23</v>
      </c>
      <c r="O135" s="19" t="s">
        <v>93</v>
      </c>
      <c r="P135" s="19" t="s">
        <v>23</v>
      </c>
      <c r="Q135" s="19" t="s">
        <v>22</v>
      </c>
      <c r="S135" s="10">
        <v>4</v>
      </c>
      <c r="T135" s="10">
        <v>11</v>
      </c>
      <c r="U135" s="10">
        <v>6</v>
      </c>
      <c r="V135" s="10">
        <v>8</v>
      </c>
      <c r="W135" s="10">
        <v>6</v>
      </c>
      <c r="X135" s="10">
        <v>5</v>
      </c>
      <c r="Z135" s="10">
        <v>1</v>
      </c>
      <c r="AA135" s="10">
        <v>1</v>
      </c>
      <c r="AB135" s="10">
        <v>1</v>
      </c>
      <c r="AC135" s="10">
        <v>1</v>
      </c>
      <c r="AD135" s="10">
        <v>1</v>
      </c>
      <c r="AE135" s="10">
        <v>1</v>
      </c>
    </row>
    <row r="136" spans="11:31" s="5" customFormat="1">
      <c r="K136" s="10">
        <v>132</v>
      </c>
      <c r="L136" s="19" t="s">
        <v>22</v>
      </c>
      <c r="M136" s="19" t="s">
        <v>93</v>
      </c>
      <c r="N136" s="19" t="s">
        <v>22</v>
      </c>
      <c r="O136" s="19" t="s">
        <v>96</v>
      </c>
      <c r="P136" s="19" t="s">
        <v>94</v>
      </c>
      <c r="Q136" s="19" t="s">
        <v>94</v>
      </c>
      <c r="S136" s="10">
        <v>5</v>
      </c>
      <c r="T136" s="10">
        <v>8</v>
      </c>
      <c r="U136" s="10">
        <v>5</v>
      </c>
      <c r="V136" s="10">
        <v>11</v>
      </c>
      <c r="W136" s="10">
        <v>10</v>
      </c>
      <c r="X136" s="10">
        <v>10</v>
      </c>
      <c r="Z136" s="10">
        <v>1</v>
      </c>
      <c r="AA136" s="10">
        <v>1</v>
      </c>
      <c r="AB136" s="10">
        <v>1</v>
      </c>
      <c r="AC136" s="10">
        <v>1</v>
      </c>
      <c r="AD136" s="10">
        <v>1</v>
      </c>
      <c r="AE136" s="10">
        <v>1</v>
      </c>
    </row>
    <row r="137" spans="11:31" s="5" customFormat="1">
      <c r="K137" s="10">
        <v>133</v>
      </c>
      <c r="L137" s="19" t="s">
        <v>22</v>
      </c>
      <c r="M137" s="19" t="s">
        <v>93</v>
      </c>
      <c r="N137" s="19" t="s">
        <v>22</v>
      </c>
      <c r="O137" s="19" t="s">
        <v>96</v>
      </c>
      <c r="P137" s="19" t="s">
        <v>94</v>
      </c>
      <c r="Q137" s="19" t="s">
        <v>94</v>
      </c>
      <c r="S137" s="10">
        <v>5</v>
      </c>
      <c r="T137" s="10">
        <v>8</v>
      </c>
      <c r="U137" s="10">
        <v>5</v>
      </c>
      <c r="V137" s="10">
        <v>11</v>
      </c>
      <c r="W137" s="10">
        <v>10</v>
      </c>
      <c r="X137" s="10">
        <v>10</v>
      </c>
      <c r="Z137" s="10">
        <v>1</v>
      </c>
      <c r="AA137" s="10">
        <v>1</v>
      </c>
      <c r="AB137" s="10">
        <v>1</v>
      </c>
      <c r="AC137" s="10">
        <v>1</v>
      </c>
      <c r="AD137" s="10">
        <v>1</v>
      </c>
      <c r="AE137" s="10">
        <v>1</v>
      </c>
    </row>
    <row r="138" spans="11:31" s="5" customFormat="1">
      <c r="K138" s="10">
        <v>134</v>
      </c>
      <c r="L138" s="19" t="s">
        <v>95</v>
      </c>
      <c r="M138" s="19" t="s">
        <v>95</v>
      </c>
      <c r="N138" s="19" t="s">
        <v>92</v>
      </c>
      <c r="O138" s="19" t="s">
        <v>93</v>
      </c>
      <c r="P138" s="19" t="s">
        <v>96</v>
      </c>
      <c r="Q138" s="19" t="s">
        <v>93</v>
      </c>
      <c r="S138" s="10">
        <v>7</v>
      </c>
      <c r="T138" s="10">
        <v>7</v>
      </c>
      <c r="U138" s="10">
        <v>9</v>
      </c>
      <c r="V138" s="10">
        <v>8</v>
      </c>
      <c r="W138" s="10">
        <v>11</v>
      </c>
      <c r="X138" s="10">
        <v>8</v>
      </c>
      <c r="Z138" s="10">
        <v>1</v>
      </c>
      <c r="AA138" s="10">
        <v>1</v>
      </c>
      <c r="AB138" s="10">
        <v>1</v>
      </c>
      <c r="AC138" s="10">
        <v>1</v>
      </c>
      <c r="AD138" s="10">
        <v>1</v>
      </c>
      <c r="AE138" s="10">
        <v>1</v>
      </c>
    </row>
    <row r="139" spans="11:31" s="5" customFormat="1">
      <c r="K139" s="10">
        <v>135</v>
      </c>
      <c r="L139" s="19" t="s">
        <v>95</v>
      </c>
      <c r="M139" s="19" t="s">
        <v>95</v>
      </c>
      <c r="N139" s="19" t="s">
        <v>92</v>
      </c>
      <c r="O139" s="19" t="s">
        <v>93</v>
      </c>
      <c r="P139" s="19" t="s">
        <v>96</v>
      </c>
      <c r="Q139" s="19" t="s">
        <v>93</v>
      </c>
      <c r="S139" s="10">
        <v>7</v>
      </c>
      <c r="T139" s="10">
        <v>7</v>
      </c>
      <c r="U139" s="10">
        <v>9</v>
      </c>
      <c r="V139" s="10">
        <v>8</v>
      </c>
      <c r="W139" s="10">
        <v>11</v>
      </c>
      <c r="X139" s="10">
        <v>8</v>
      </c>
      <c r="Z139" s="10">
        <v>1</v>
      </c>
      <c r="AA139" s="10">
        <v>1</v>
      </c>
      <c r="AB139" s="10">
        <v>1</v>
      </c>
      <c r="AC139" s="10">
        <v>1</v>
      </c>
      <c r="AD139" s="10">
        <v>1</v>
      </c>
      <c r="AE139" s="10">
        <v>1</v>
      </c>
    </row>
    <row r="140" spans="11:31" s="5" customFormat="1">
      <c r="K140" s="10">
        <v>136</v>
      </c>
      <c r="L140" s="19" t="s">
        <v>96</v>
      </c>
      <c r="M140" s="19" t="s">
        <v>93</v>
      </c>
      <c r="N140" s="19" t="s">
        <v>96</v>
      </c>
      <c r="O140" s="19" t="s">
        <v>92</v>
      </c>
      <c r="P140" s="19" t="s">
        <v>95</v>
      </c>
      <c r="Q140" s="19" t="s">
        <v>96</v>
      </c>
      <c r="S140" s="10">
        <v>11</v>
      </c>
      <c r="T140" s="10">
        <v>8</v>
      </c>
      <c r="U140" s="10">
        <v>11</v>
      </c>
      <c r="V140" s="10">
        <v>9</v>
      </c>
      <c r="W140" s="10">
        <v>7</v>
      </c>
      <c r="X140" s="10">
        <v>11</v>
      </c>
      <c r="Z140" s="10">
        <v>1</v>
      </c>
      <c r="AA140" s="10">
        <v>1</v>
      </c>
      <c r="AB140" s="10">
        <v>1</v>
      </c>
      <c r="AC140" s="10">
        <v>1</v>
      </c>
      <c r="AD140" s="10">
        <v>1</v>
      </c>
      <c r="AE140" s="10">
        <v>1</v>
      </c>
    </row>
    <row r="141" spans="11:31" s="5" customFormat="1">
      <c r="K141" s="10">
        <v>137</v>
      </c>
      <c r="L141" s="19" t="s">
        <v>96</v>
      </c>
      <c r="M141" s="19" t="s">
        <v>93</v>
      </c>
      <c r="N141" s="19" t="s">
        <v>96</v>
      </c>
      <c r="O141" s="19" t="s">
        <v>92</v>
      </c>
      <c r="P141" s="19" t="s">
        <v>95</v>
      </c>
      <c r="Q141" s="19" t="s">
        <v>96</v>
      </c>
      <c r="S141" s="10">
        <v>11</v>
      </c>
      <c r="T141" s="10">
        <v>8</v>
      </c>
      <c r="U141" s="10">
        <v>11</v>
      </c>
      <c r="V141" s="10">
        <v>9</v>
      </c>
      <c r="W141" s="10">
        <v>7</v>
      </c>
      <c r="X141" s="10">
        <v>11</v>
      </c>
      <c r="Z141" s="10">
        <v>1</v>
      </c>
      <c r="AA141" s="10">
        <v>1</v>
      </c>
      <c r="AB141" s="10">
        <v>1</v>
      </c>
      <c r="AC141" s="10">
        <v>1</v>
      </c>
      <c r="AD141" s="10">
        <v>1</v>
      </c>
      <c r="AE141" s="10">
        <v>1</v>
      </c>
    </row>
    <row r="142" spans="11:31" s="5" customFormat="1">
      <c r="K142" s="10">
        <v>138</v>
      </c>
      <c r="L142" s="19" t="s">
        <v>92</v>
      </c>
      <c r="M142" s="19" t="s">
        <v>94</v>
      </c>
      <c r="N142" s="19" t="s">
        <v>94</v>
      </c>
      <c r="O142" s="19" t="s">
        <v>96</v>
      </c>
      <c r="P142" s="19" t="s">
        <v>93</v>
      </c>
      <c r="Q142" s="19" t="s">
        <v>93</v>
      </c>
      <c r="S142" s="10">
        <v>9</v>
      </c>
      <c r="T142" s="10">
        <v>10</v>
      </c>
      <c r="U142" s="10">
        <v>10</v>
      </c>
      <c r="V142" s="10">
        <v>11</v>
      </c>
      <c r="W142" s="10">
        <v>8</v>
      </c>
      <c r="X142" s="10">
        <v>8</v>
      </c>
      <c r="Z142" s="10">
        <v>1</v>
      </c>
      <c r="AA142" s="10">
        <v>1</v>
      </c>
      <c r="AB142" s="10">
        <v>1</v>
      </c>
      <c r="AC142" s="10">
        <v>1</v>
      </c>
      <c r="AD142" s="10">
        <v>1</v>
      </c>
      <c r="AE142" s="10">
        <v>1</v>
      </c>
    </row>
    <row r="143" spans="11:31" s="5" customFormat="1">
      <c r="K143" s="10">
        <v>139</v>
      </c>
      <c r="L143" s="19" t="s">
        <v>92</v>
      </c>
      <c r="M143" s="19" t="s">
        <v>94</v>
      </c>
      <c r="N143" s="19" t="s">
        <v>94</v>
      </c>
      <c r="O143" s="19" t="s">
        <v>96</v>
      </c>
      <c r="P143" s="19" t="s">
        <v>93</v>
      </c>
      <c r="Q143" s="19" t="s">
        <v>93</v>
      </c>
      <c r="S143" s="10">
        <v>9</v>
      </c>
      <c r="T143" s="10">
        <v>10</v>
      </c>
      <c r="U143" s="10">
        <v>10</v>
      </c>
      <c r="V143" s="10">
        <v>11</v>
      </c>
      <c r="W143" s="10">
        <v>8</v>
      </c>
      <c r="X143" s="10">
        <v>8</v>
      </c>
      <c r="Z143" s="10">
        <v>1</v>
      </c>
      <c r="AA143" s="10">
        <v>1</v>
      </c>
      <c r="AB143" s="10">
        <v>1</v>
      </c>
      <c r="AC143" s="10">
        <v>1</v>
      </c>
      <c r="AD143" s="10">
        <v>1</v>
      </c>
      <c r="AE143" s="10">
        <v>1</v>
      </c>
    </row>
    <row r="144" spans="11:31" s="5" customFormat="1">
      <c r="K144" s="10">
        <v>140</v>
      </c>
      <c r="L144" s="19" t="s">
        <v>96</v>
      </c>
      <c r="M144" s="19" t="s">
        <v>93</v>
      </c>
      <c r="N144" s="19" t="s">
        <v>93</v>
      </c>
      <c r="O144" s="19" t="s">
        <v>92</v>
      </c>
      <c r="P144" s="19" t="s">
        <v>95</v>
      </c>
      <c r="Q144" s="19" t="s">
        <v>95</v>
      </c>
      <c r="S144" s="10">
        <v>11</v>
      </c>
      <c r="T144" s="10">
        <v>8</v>
      </c>
      <c r="U144" s="10">
        <v>8</v>
      </c>
      <c r="V144" s="10">
        <v>9</v>
      </c>
      <c r="W144" s="10">
        <v>7</v>
      </c>
      <c r="X144" s="10">
        <v>7</v>
      </c>
      <c r="Z144" s="10">
        <v>1</v>
      </c>
      <c r="AA144" s="10">
        <v>1</v>
      </c>
      <c r="AB144" s="10">
        <v>1</v>
      </c>
      <c r="AC144" s="10">
        <v>1</v>
      </c>
      <c r="AD144" s="10">
        <v>1</v>
      </c>
      <c r="AE144" s="10">
        <v>1</v>
      </c>
    </row>
    <row r="145" spans="11:31" s="5" customFormat="1">
      <c r="K145" s="10">
        <v>141</v>
      </c>
      <c r="L145" s="19" t="s">
        <v>96</v>
      </c>
      <c r="M145" s="19" t="s">
        <v>93</v>
      </c>
      <c r="N145" s="19" t="s">
        <v>93</v>
      </c>
      <c r="O145" s="19" t="s">
        <v>92</v>
      </c>
      <c r="P145" s="19" t="s">
        <v>95</v>
      </c>
      <c r="Q145" s="19" t="s">
        <v>95</v>
      </c>
      <c r="S145" s="10">
        <v>11</v>
      </c>
      <c r="T145" s="10">
        <v>8</v>
      </c>
      <c r="U145" s="10">
        <v>8</v>
      </c>
      <c r="V145" s="10">
        <v>9</v>
      </c>
      <c r="W145" s="10">
        <v>7</v>
      </c>
      <c r="X145" s="10">
        <v>7</v>
      </c>
      <c r="Z145" s="10">
        <v>1</v>
      </c>
      <c r="AA145" s="10">
        <v>1</v>
      </c>
      <c r="AB145" s="10">
        <v>1</v>
      </c>
      <c r="AC145" s="10">
        <v>1</v>
      </c>
      <c r="AD145" s="10">
        <v>1</v>
      </c>
      <c r="AE145" s="10">
        <v>1</v>
      </c>
    </row>
    <row r="146" spans="11:31" s="5" customFormat="1">
      <c r="K146" s="10">
        <v>142</v>
      </c>
      <c r="L146" s="19" t="s">
        <v>92</v>
      </c>
      <c r="M146" s="19" t="s">
        <v>95</v>
      </c>
      <c r="N146" s="19" t="s">
        <v>96</v>
      </c>
      <c r="O146" s="19" t="s">
        <v>96</v>
      </c>
      <c r="P146" s="19" t="s">
        <v>94</v>
      </c>
      <c r="Q146" s="19" t="s">
        <v>93</v>
      </c>
      <c r="S146" s="10">
        <v>9</v>
      </c>
      <c r="T146" s="10">
        <v>7</v>
      </c>
      <c r="U146" s="10">
        <v>11</v>
      </c>
      <c r="V146" s="10">
        <v>11</v>
      </c>
      <c r="W146" s="10">
        <v>10</v>
      </c>
      <c r="X146" s="10">
        <v>8</v>
      </c>
      <c r="Z146" s="10">
        <v>1</v>
      </c>
      <c r="AA146" s="10">
        <v>1</v>
      </c>
      <c r="AB146" s="10">
        <v>1</v>
      </c>
      <c r="AC146" s="10">
        <v>1</v>
      </c>
      <c r="AD146" s="10">
        <v>1</v>
      </c>
      <c r="AE146" s="10">
        <v>1</v>
      </c>
    </row>
    <row r="147" spans="11:31" s="5" customFormat="1">
      <c r="K147" s="10">
        <v>143</v>
      </c>
      <c r="L147" s="19" t="s">
        <v>92</v>
      </c>
      <c r="M147" s="19" t="s">
        <v>95</v>
      </c>
      <c r="N147" s="19" t="s">
        <v>96</v>
      </c>
      <c r="O147" s="19" t="s">
        <v>96</v>
      </c>
      <c r="P147" s="19" t="s">
        <v>94</v>
      </c>
      <c r="Q147" s="19" t="s">
        <v>93</v>
      </c>
      <c r="S147" s="10">
        <v>9</v>
      </c>
      <c r="T147" s="10">
        <v>7</v>
      </c>
      <c r="U147" s="10">
        <v>11</v>
      </c>
      <c r="V147" s="10">
        <v>11</v>
      </c>
      <c r="W147" s="10">
        <v>10</v>
      </c>
      <c r="X147" s="10">
        <v>8</v>
      </c>
      <c r="Z147" s="10">
        <v>1</v>
      </c>
      <c r="AA147" s="10">
        <v>1</v>
      </c>
      <c r="AB147" s="10">
        <v>1</v>
      </c>
      <c r="AC147" s="10">
        <v>1</v>
      </c>
      <c r="AD147" s="10">
        <v>1</v>
      </c>
      <c r="AE147" s="10">
        <v>1</v>
      </c>
    </row>
    <row r="148" spans="11:31" s="5" customFormat="1">
      <c r="K148" s="10">
        <v>144</v>
      </c>
      <c r="L148" s="19" t="s">
        <v>95</v>
      </c>
      <c r="M148" s="19" t="s">
        <v>93</v>
      </c>
      <c r="N148" s="19" t="s">
        <v>93</v>
      </c>
      <c r="O148" s="19" t="s">
        <v>93</v>
      </c>
      <c r="P148" s="19" t="s">
        <v>96</v>
      </c>
      <c r="Q148" s="19" t="s">
        <v>94</v>
      </c>
      <c r="S148" s="10">
        <v>7</v>
      </c>
      <c r="T148" s="10">
        <v>8</v>
      </c>
      <c r="U148" s="10">
        <v>8</v>
      </c>
      <c r="V148" s="10">
        <v>8</v>
      </c>
      <c r="W148" s="10">
        <v>11</v>
      </c>
      <c r="X148" s="10">
        <v>10</v>
      </c>
      <c r="Z148" s="10">
        <v>1</v>
      </c>
      <c r="AA148" s="10">
        <v>1</v>
      </c>
      <c r="AB148" s="10">
        <v>1</v>
      </c>
      <c r="AC148" s="10">
        <v>1</v>
      </c>
      <c r="AD148" s="10">
        <v>1</v>
      </c>
      <c r="AE148" s="10">
        <v>1</v>
      </c>
    </row>
    <row r="149" spans="11:31" s="5" customFormat="1">
      <c r="K149" s="10">
        <v>145</v>
      </c>
      <c r="L149" s="19" t="s">
        <v>95</v>
      </c>
      <c r="M149" s="19" t="s">
        <v>93</v>
      </c>
      <c r="N149" s="19" t="s">
        <v>93</v>
      </c>
      <c r="O149" s="19" t="s">
        <v>93</v>
      </c>
      <c r="P149" s="19" t="s">
        <v>96</v>
      </c>
      <c r="Q149" s="19" t="s">
        <v>94</v>
      </c>
      <c r="S149" s="10">
        <v>7</v>
      </c>
      <c r="T149" s="10">
        <v>8</v>
      </c>
      <c r="U149" s="10">
        <v>8</v>
      </c>
      <c r="V149" s="10">
        <v>8</v>
      </c>
      <c r="W149" s="10">
        <v>11</v>
      </c>
      <c r="X149" s="10">
        <v>10</v>
      </c>
      <c r="Z149" s="10">
        <v>1</v>
      </c>
      <c r="AA149" s="10">
        <v>1</v>
      </c>
      <c r="AB149" s="10">
        <v>1</v>
      </c>
      <c r="AC149" s="10">
        <v>1</v>
      </c>
      <c r="AD149" s="10">
        <v>1</v>
      </c>
      <c r="AE149" s="10">
        <v>1</v>
      </c>
    </row>
    <row r="150" spans="11:31" s="5" customFormat="1">
      <c r="K150" s="10">
        <v>146</v>
      </c>
      <c r="L150" s="19" t="s">
        <v>27</v>
      </c>
      <c r="M150" s="19" t="s">
        <v>95</v>
      </c>
      <c r="N150" s="19" t="s">
        <v>95</v>
      </c>
      <c r="O150" s="19" t="s">
        <v>96</v>
      </c>
      <c r="P150" s="19" t="s">
        <v>94</v>
      </c>
      <c r="Q150" s="19" t="s">
        <v>93</v>
      </c>
      <c r="S150" s="10">
        <v>4</v>
      </c>
      <c r="T150" s="10">
        <v>7</v>
      </c>
      <c r="U150" s="10">
        <v>7</v>
      </c>
      <c r="V150" s="10">
        <v>11</v>
      </c>
      <c r="W150" s="10">
        <v>10</v>
      </c>
      <c r="X150" s="10">
        <v>8</v>
      </c>
      <c r="Z150" s="10">
        <v>1</v>
      </c>
      <c r="AA150" s="10">
        <v>1</v>
      </c>
      <c r="AB150" s="10">
        <v>1</v>
      </c>
      <c r="AC150" s="10">
        <v>1</v>
      </c>
      <c r="AD150" s="10">
        <v>1</v>
      </c>
      <c r="AE150" s="10">
        <v>1</v>
      </c>
    </row>
    <row r="151" spans="11:31" s="5" customFormat="1">
      <c r="K151" s="10">
        <v>147</v>
      </c>
      <c r="L151" s="19" t="s">
        <v>27</v>
      </c>
      <c r="M151" s="19" t="s">
        <v>95</v>
      </c>
      <c r="N151" s="19" t="s">
        <v>95</v>
      </c>
      <c r="O151" s="19" t="s">
        <v>96</v>
      </c>
      <c r="P151" s="19" t="s">
        <v>94</v>
      </c>
      <c r="Q151" s="19" t="s">
        <v>93</v>
      </c>
      <c r="S151" s="10">
        <v>4</v>
      </c>
      <c r="T151" s="10">
        <v>7</v>
      </c>
      <c r="U151" s="10">
        <v>7</v>
      </c>
      <c r="V151" s="10">
        <v>11</v>
      </c>
      <c r="W151" s="10">
        <v>10</v>
      </c>
      <c r="X151" s="10">
        <v>8</v>
      </c>
      <c r="Z151" s="10">
        <v>1</v>
      </c>
      <c r="AA151" s="10">
        <v>1</v>
      </c>
      <c r="AB151" s="10">
        <v>1</v>
      </c>
      <c r="AC151" s="10">
        <v>1</v>
      </c>
      <c r="AD151" s="10">
        <v>1</v>
      </c>
      <c r="AE151" s="10">
        <v>1</v>
      </c>
    </row>
    <row r="152" spans="11:31" s="5" customFormat="1">
      <c r="K152" s="10">
        <v>148</v>
      </c>
      <c r="L152" s="19" t="s">
        <v>26</v>
      </c>
      <c r="M152" s="19" t="s">
        <v>92</v>
      </c>
      <c r="N152" s="19" t="s">
        <v>93</v>
      </c>
      <c r="O152" s="19" t="s">
        <v>93</v>
      </c>
      <c r="P152" s="19" t="s">
        <v>96</v>
      </c>
      <c r="Q152" s="19" t="s">
        <v>92</v>
      </c>
      <c r="S152" s="10">
        <v>3</v>
      </c>
      <c r="T152" s="10">
        <v>9</v>
      </c>
      <c r="U152" s="10">
        <v>8</v>
      </c>
      <c r="V152" s="10">
        <v>8</v>
      </c>
      <c r="W152" s="10">
        <v>11</v>
      </c>
      <c r="X152" s="10">
        <v>9</v>
      </c>
      <c r="Z152" s="10">
        <v>1</v>
      </c>
      <c r="AA152" s="10">
        <v>1</v>
      </c>
      <c r="AB152" s="10">
        <v>1</v>
      </c>
      <c r="AC152" s="10">
        <v>1</v>
      </c>
      <c r="AD152" s="10">
        <v>1</v>
      </c>
      <c r="AE152" s="10">
        <v>1</v>
      </c>
    </row>
    <row r="153" spans="11:31" s="5" customFormat="1">
      <c r="K153" s="10">
        <v>149</v>
      </c>
      <c r="L153" s="19" t="s">
        <v>26</v>
      </c>
      <c r="M153" s="19" t="s">
        <v>92</v>
      </c>
      <c r="N153" s="19" t="s">
        <v>93</v>
      </c>
      <c r="O153" s="19" t="s">
        <v>93</v>
      </c>
      <c r="P153" s="19" t="s">
        <v>96</v>
      </c>
      <c r="Q153" s="19" t="s">
        <v>92</v>
      </c>
      <c r="S153" s="10">
        <v>3</v>
      </c>
      <c r="T153" s="10">
        <v>9</v>
      </c>
      <c r="U153" s="10">
        <v>8</v>
      </c>
      <c r="V153" s="10">
        <v>8</v>
      </c>
      <c r="W153" s="10">
        <v>11</v>
      </c>
      <c r="X153" s="10">
        <v>9</v>
      </c>
      <c r="Z153" s="10">
        <v>1</v>
      </c>
      <c r="AA153" s="10">
        <v>1</v>
      </c>
      <c r="AB153" s="10">
        <v>1</v>
      </c>
      <c r="AC153" s="10">
        <v>1</v>
      </c>
      <c r="AD153" s="10">
        <v>1</v>
      </c>
      <c r="AE153" s="10">
        <v>1</v>
      </c>
    </row>
    <row r="154" spans="11:31" s="5" customFormat="1">
      <c r="K154" s="10">
        <v>150</v>
      </c>
      <c r="L154" s="19" t="s">
        <v>96</v>
      </c>
      <c r="M154" s="19" t="s">
        <v>93</v>
      </c>
      <c r="N154" s="19" t="s">
        <v>95</v>
      </c>
      <c r="O154" s="19" t="s">
        <v>27</v>
      </c>
      <c r="P154" s="19" t="s">
        <v>94</v>
      </c>
      <c r="Q154" s="19" t="s">
        <v>93</v>
      </c>
      <c r="S154" s="10">
        <v>11</v>
      </c>
      <c r="T154" s="10">
        <v>8</v>
      </c>
      <c r="U154" s="10">
        <v>7</v>
      </c>
      <c r="V154" s="10">
        <v>4</v>
      </c>
      <c r="W154" s="10">
        <v>10</v>
      </c>
      <c r="X154" s="10">
        <v>8</v>
      </c>
      <c r="Z154" s="10">
        <v>1</v>
      </c>
      <c r="AA154" s="10">
        <v>1</v>
      </c>
      <c r="AB154" s="10">
        <v>1</v>
      </c>
      <c r="AC154" s="10">
        <v>1</v>
      </c>
      <c r="AD154" s="10">
        <v>1</v>
      </c>
      <c r="AE154" s="10">
        <v>1</v>
      </c>
    </row>
    <row r="155" spans="11:31" s="5" customFormat="1">
      <c r="K155" s="10">
        <v>151</v>
      </c>
      <c r="L155" s="19" t="s">
        <v>96</v>
      </c>
      <c r="M155" s="19" t="s">
        <v>93</v>
      </c>
      <c r="N155" s="19" t="s">
        <v>95</v>
      </c>
      <c r="O155" s="19" t="s">
        <v>27</v>
      </c>
      <c r="P155" s="19" t="s">
        <v>94</v>
      </c>
      <c r="Q155" s="19" t="s">
        <v>93</v>
      </c>
      <c r="S155" s="10">
        <v>11</v>
      </c>
      <c r="T155" s="10">
        <v>8</v>
      </c>
      <c r="U155" s="10">
        <v>7</v>
      </c>
      <c r="V155" s="10">
        <v>4</v>
      </c>
      <c r="W155" s="10">
        <v>10</v>
      </c>
      <c r="X155" s="10">
        <v>8</v>
      </c>
      <c r="Z155" s="10">
        <v>1</v>
      </c>
      <c r="AA155" s="10">
        <v>1</v>
      </c>
      <c r="AB155" s="10">
        <v>1</v>
      </c>
      <c r="AC155" s="10">
        <v>1</v>
      </c>
      <c r="AD155" s="10">
        <v>1</v>
      </c>
      <c r="AE155" s="10">
        <v>1</v>
      </c>
    </row>
    <row r="156" spans="11:31" s="5" customFormat="1">
      <c r="K156" s="10">
        <v>152</v>
      </c>
      <c r="L156" s="19" t="s">
        <v>92</v>
      </c>
      <c r="M156" s="19" t="s">
        <v>94</v>
      </c>
      <c r="N156" s="19" t="s">
        <v>92</v>
      </c>
      <c r="O156" s="19" t="s">
        <v>22</v>
      </c>
      <c r="P156" s="19" t="s">
        <v>95</v>
      </c>
      <c r="Q156" s="19" t="s">
        <v>95</v>
      </c>
      <c r="S156" s="10">
        <v>9</v>
      </c>
      <c r="T156" s="10">
        <v>10</v>
      </c>
      <c r="U156" s="10">
        <v>9</v>
      </c>
      <c r="V156" s="10">
        <v>5</v>
      </c>
      <c r="W156" s="10">
        <v>7</v>
      </c>
      <c r="X156" s="10">
        <v>7</v>
      </c>
      <c r="Z156" s="10">
        <v>1</v>
      </c>
      <c r="AA156" s="10">
        <v>1</v>
      </c>
      <c r="AB156" s="10">
        <v>1</v>
      </c>
      <c r="AC156" s="10">
        <v>1</v>
      </c>
      <c r="AD156" s="10">
        <v>1</v>
      </c>
      <c r="AE156" s="10">
        <v>1</v>
      </c>
    </row>
    <row r="157" spans="11:31" s="5" customFormat="1">
      <c r="K157" s="10">
        <v>153</v>
      </c>
      <c r="L157" s="19" t="s">
        <v>92</v>
      </c>
      <c r="M157" s="19" t="s">
        <v>94</v>
      </c>
      <c r="N157" s="19" t="s">
        <v>92</v>
      </c>
      <c r="O157" s="19" t="s">
        <v>22</v>
      </c>
      <c r="P157" s="19" t="s">
        <v>95</v>
      </c>
      <c r="Q157" s="19" t="s">
        <v>95</v>
      </c>
      <c r="S157" s="10">
        <v>9</v>
      </c>
      <c r="T157" s="10">
        <v>10</v>
      </c>
      <c r="U157" s="10">
        <v>9</v>
      </c>
      <c r="V157" s="10">
        <v>5</v>
      </c>
      <c r="W157" s="10">
        <v>7</v>
      </c>
      <c r="X157" s="10">
        <v>7</v>
      </c>
      <c r="Z157" s="10">
        <v>1</v>
      </c>
      <c r="AA157" s="10">
        <v>1</v>
      </c>
      <c r="AB157" s="10">
        <v>1</v>
      </c>
      <c r="AC157" s="10">
        <v>1</v>
      </c>
      <c r="AD157" s="10">
        <v>1</v>
      </c>
      <c r="AE157" s="10">
        <v>1</v>
      </c>
    </row>
    <row r="158" spans="11:31" s="5" customFormat="1">
      <c r="K158" s="10">
        <v>154</v>
      </c>
      <c r="L158" s="19" t="s">
        <v>96</v>
      </c>
      <c r="M158" s="19" t="s">
        <v>23</v>
      </c>
      <c r="N158" s="19" t="s">
        <v>94</v>
      </c>
      <c r="O158" s="19" t="s">
        <v>26</v>
      </c>
      <c r="P158" s="19" t="s">
        <v>93</v>
      </c>
      <c r="Q158" s="19" t="s">
        <v>94</v>
      </c>
      <c r="S158" s="10">
        <v>11</v>
      </c>
      <c r="T158" s="10">
        <v>6</v>
      </c>
      <c r="U158" s="10">
        <v>10</v>
      </c>
      <c r="V158" s="10">
        <v>3</v>
      </c>
      <c r="W158" s="10">
        <v>8</v>
      </c>
      <c r="X158" s="10">
        <v>10</v>
      </c>
      <c r="Z158" s="10">
        <v>1</v>
      </c>
      <c r="AA158" s="10">
        <v>1</v>
      </c>
      <c r="AB158" s="10">
        <v>1</v>
      </c>
      <c r="AC158" s="10">
        <v>1</v>
      </c>
      <c r="AD158" s="10">
        <v>1</v>
      </c>
      <c r="AE158" s="10">
        <v>1</v>
      </c>
    </row>
    <row r="159" spans="11:31" s="5" customFormat="1">
      <c r="K159" s="10">
        <v>155</v>
      </c>
      <c r="L159" s="19" t="s">
        <v>96</v>
      </c>
      <c r="M159" s="19" t="s">
        <v>23</v>
      </c>
      <c r="N159" s="19" t="s">
        <v>94</v>
      </c>
      <c r="O159" s="19" t="s">
        <v>26</v>
      </c>
      <c r="P159" s="19" t="s">
        <v>93</v>
      </c>
      <c r="Q159" s="19" t="s">
        <v>94</v>
      </c>
      <c r="S159" s="10">
        <v>11</v>
      </c>
      <c r="T159" s="10">
        <v>6</v>
      </c>
      <c r="U159" s="10">
        <v>10</v>
      </c>
      <c r="V159" s="10">
        <v>3</v>
      </c>
      <c r="W159" s="10">
        <v>8</v>
      </c>
      <c r="X159" s="10">
        <v>10</v>
      </c>
      <c r="Z159" s="10">
        <v>1</v>
      </c>
      <c r="AA159" s="10">
        <v>1</v>
      </c>
      <c r="AB159" s="10">
        <v>1</v>
      </c>
      <c r="AC159" s="10">
        <v>1</v>
      </c>
      <c r="AD159" s="10">
        <v>1</v>
      </c>
      <c r="AE159" s="10">
        <v>1</v>
      </c>
    </row>
    <row r="160" spans="11:31" s="5" customFormat="1">
      <c r="K160" s="10">
        <v>156</v>
      </c>
      <c r="L160" s="19" t="s">
        <v>92</v>
      </c>
      <c r="M160" s="19" t="s">
        <v>22</v>
      </c>
      <c r="N160" s="19" t="s">
        <v>93</v>
      </c>
      <c r="O160" s="19" t="s">
        <v>95</v>
      </c>
      <c r="P160" s="19" t="s">
        <v>95</v>
      </c>
      <c r="Q160" s="19" t="s">
        <v>93</v>
      </c>
      <c r="S160" s="10">
        <v>9</v>
      </c>
      <c r="T160" s="10">
        <v>5</v>
      </c>
      <c r="U160" s="10">
        <v>8</v>
      </c>
      <c r="V160" s="10">
        <v>7</v>
      </c>
      <c r="W160" s="10">
        <v>7</v>
      </c>
      <c r="X160" s="10">
        <v>8</v>
      </c>
      <c r="Z160" s="10">
        <v>1</v>
      </c>
      <c r="AA160" s="10">
        <v>1</v>
      </c>
      <c r="AB160" s="10">
        <v>1</v>
      </c>
      <c r="AC160" s="10">
        <v>1</v>
      </c>
      <c r="AD160" s="10">
        <v>1</v>
      </c>
      <c r="AE160" s="10">
        <v>1</v>
      </c>
    </row>
    <row r="161" spans="11:31" s="5" customFormat="1">
      <c r="K161" s="10">
        <v>157</v>
      </c>
      <c r="L161" s="19" t="s">
        <v>92</v>
      </c>
      <c r="M161" s="19" t="s">
        <v>22</v>
      </c>
      <c r="N161" s="19" t="s">
        <v>93</v>
      </c>
      <c r="O161" s="19" t="s">
        <v>95</v>
      </c>
      <c r="P161" s="19" t="s">
        <v>95</v>
      </c>
      <c r="Q161" s="19" t="s">
        <v>93</v>
      </c>
      <c r="S161" s="10">
        <v>9</v>
      </c>
      <c r="T161" s="10">
        <v>5</v>
      </c>
      <c r="U161" s="10">
        <v>8</v>
      </c>
      <c r="V161" s="10">
        <v>7</v>
      </c>
      <c r="W161" s="10">
        <v>7</v>
      </c>
      <c r="X161" s="10">
        <v>8</v>
      </c>
      <c r="Z161" s="10">
        <v>1</v>
      </c>
      <c r="AA161" s="10">
        <v>1</v>
      </c>
      <c r="AB161" s="10">
        <v>1</v>
      </c>
      <c r="AC161" s="10">
        <v>1</v>
      </c>
      <c r="AD161" s="10">
        <v>1</v>
      </c>
      <c r="AE161" s="10">
        <v>1</v>
      </c>
    </row>
    <row r="162" spans="11:31" s="5" customFormat="1">
      <c r="K162" s="10">
        <v>158</v>
      </c>
      <c r="L162" s="19" t="s">
        <v>96</v>
      </c>
      <c r="M162" s="19" t="s">
        <v>26</v>
      </c>
      <c r="N162" s="19" t="s">
        <v>95</v>
      </c>
      <c r="O162" s="19" t="s">
        <v>93</v>
      </c>
      <c r="P162" s="19" t="s">
        <v>96</v>
      </c>
      <c r="Q162" s="19" t="s">
        <v>92</v>
      </c>
      <c r="S162" s="10">
        <v>11</v>
      </c>
      <c r="T162" s="10">
        <v>3</v>
      </c>
      <c r="U162" s="10">
        <v>7</v>
      </c>
      <c r="V162" s="10">
        <v>8</v>
      </c>
      <c r="W162" s="10">
        <v>11</v>
      </c>
      <c r="X162" s="10">
        <v>9</v>
      </c>
      <c r="Z162" s="10">
        <v>1</v>
      </c>
      <c r="AA162" s="10">
        <v>1</v>
      </c>
      <c r="AB162" s="10">
        <v>1</v>
      </c>
      <c r="AC162" s="10">
        <v>1</v>
      </c>
      <c r="AD162" s="10">
        <v>1</v>
      </c>
      <c r="AE162" s="10">
        <v>1</v>
      </c>
    </row>
    <row r="163" spans="11:31" s="5" customFormat="1">
      <c r="K163" s="10">
        <v>159</v>
      </c>
      <c r="L163" s="19" t="s">
        <v>96</v>
      </c>
      <c r="M163" s="19" t="s">
        <v>26</v>
      </c>
      <c r="N163" s="19" t="s">
        <v>95</v>
      </c>
      <c r="O163" s="19" t="s">
        <v>93</v>
      </c>
      <c r="P163" s="19" t="s">
        <v>96</v>
      </c>
      <c r="Q163" s="19" t="s">
        <v>92</v>
      </c>
      <c r="S163" s="10">
        <v>11</v>
      </c>
      <c r="T163" s="10">
        <v>3</v>
      </c>
      <c r="U163" s="10">
        <v>7</v>
      </c>
      <c r="V163" s="10">
        <v>8</v>
      </c>
      <c r="W163" s="10">
        <v>11</v>
      </c>
      <c r="X163" s="10">
        <v>9</v>
      </c>
      <c r="Z163" s="10">
        <v>1</v>
      </c>
      <c r="AA163" s="10">
        <v>1</v>
      </c>
      <c r="AB163" s="10">
        <v>1</v>
      </c>
      <c r="AC163" s="10">
        <v>1</v>
      </c>
      <c r="AD163" s="10">
        <v>1</v>
      </c>
      <c r="AE163" s="10">
        <v>1</v>
      </c>
    </row>
    <row r="164" spans="11:31" s="5" customFormat="1">
      <c r="K164" s="10">
        <v>160</v>
      </c>
      <c r="L164" s="19" t="s">
        <v>95</v>
      </c>
      <c r="M164" s="19" t="s">
        <v>93</v>
      </c>
      <c r="N164" s="19" t="s">
        <v>93</v>
      </c>
      <c r="O164" s="19" t="s">
        <v>94</v>
      </c>
      <c r="P164" s="19" t="s">
        <v>22</v>
      </c>
      <c r="Q164" s="19" t="s">
        <v>93</v>
      </c>
      <c r="S164" s="10">
        <v>7</v>
      </c>
      <c r="T164" s="10">
        <v>8</v>
      </c>
      <c r="U164" s="10">
        <v>8</v>
      </c>
      <c r="V164" s="10">
        <v>10</v>
      </c>
      <c r="W164" s="10">
        <v>5</v>
      </c>
      <c r="X164" s="10">
        <v>8</v>
      </c>
      <c r="Z164" s="10">
        <v>1</v>
      </c>
      <c r="AA164" s="10">
        <v>1</v>
      </c>
      <c r="AB164" s="10">
        <v>1</v>
      </c>
      <c r="AC164" s="10">
        <v>1</v>
      </c>
      <c r="AD164" s="10">
        <v>1</v>
      </c>
      <c r="AE164" s="10">
        <v>1</v>
      </c>
    </row>
    <row r="165" spans="11:31" s="5" customFormat="1">
      <c r="K165" s="10">
        <v>161</v>
      </c>
      <c r="L165" s="19" t="s">
        <v>95</v>
      </c>
      <c r="M165" s="19" t="s">
        <v>93</v>
      </c>
      <c r="N165" s="19" t="s">
        <v>93</v>
      </c>
      <c r="O165" s="19" t="s">
        <v>94</v>
      </c>
      <c r="P165" s="19" t="s">
        <v>22</v>
      </c>
      <c r="Q165" s="19" t="s">
        <v>93</v>
      </c>
      <c r="S165" s="10">
        <v>7</v>
      </c>
      <c r="T165" s="10">
        <v>8</v>
      </c>
      <c r="U165" s="10">
        <v>8</v>
      </c>
      <c r="V165" s="10">
        <v>10</v>
      </c>
      <c r="W165" s="10">
        <v>5</v>
      </c>
      <c r="X165" s="10">
        <v>8</v>
      </c>
      <c r="Z165" s="10">
        <v>1</v>
      </c>
      <c r="AA165" s="10">
        <v>1</v>
      </c>
      <c r="AB165" s="10">
        <v>1</v>
      </c>
      <c r="AC165" s="10">
        <v>1</v>
      </c>
      <c r="AD165" s="10">
        <v>1</v>
      </c>
      <c r="AE165" s="10">
        <v>1</v>
      </c>
    </row>
    <row r="166" spans="11:31" s="5" customFormat="1">
      <c r="K166" s="10">
        <v>162</v>
      </c>
      <c r="L166" s="19" t="s">
        <v>93</v>
      </c>
      <c r="M166" s="19" t="s">
        <v>95</v>
      </c>
      <c r="N166" s="19" t="s">
        <v>95</v>
      </c>
      <c r="O166" s="19" t="s">
        <v>93</v>
      </c>
      <c r="P166" s="19" t="s">
        <v>23</v>
      </c>
      <c r="Q166" s="19" t="s">
        <v>94</v>
      </c>
      <c r="S166" s="10">
        <v>8</v>
      </c>
      <c r="T166" s="10">
        <v>7</v>
      </c>
      <c r="U166" s="10">
        <v>7</v>
      </c>
      <c r="V166" s="10">
        <v>8</v>
      </c>
      <c r="W166" s="10">
        <v>6</v>
      </c>
      <c r="X166" s="10">
        <v>10</v>
      </c>
      <c r="Z166" s="10">
        <v>1</v>
      </c>
      <c r="AA166" s="10">
        <v>1</v>
      </c>
      <c r="AB166" s="10">
        <v>1</v>
      </c>
      <c r="AC166" s="10">
        <v>1</v>
      </c>
      <c r="AD166" s="10">
        <v>1</v>
      </c>
      <c r="AE166" s="10">
        <v>1</v>
      </c>
    </row>
    <row r="167" spans="11:31" s="5" customFormat="1">
      <c r="K167" s="10">
        <v>163</v>
      </c>
      <c r="L167" s="19" t="s">
        <v>93</v>
      </c>
      <c r="M167" s="19" t="s">
        <v>95</v>
      </c>
      <c r="N167" s="19" t="s">
        <v>95</v>
      </c>
      <c r="O167" s="19" t="s">
        <v>93</v>
      </c>
      <c r="P167" s="19" t="s">
        <v>23</v>
      </c>
      <c r="Q167" s="19" t="s">
        <v>94</v>
      </c>
      <c r="S167" s="10">
        <v>8</v>
      </c>
      <c r="T167" s="10">
        <v>7</v>
      </c>
      <c r="U167" s="10">
        <v>7</v>
      </c>
      <c r="V167" s="10">
        <v>8</v>
      </c>
      <c r="W167" s="10">
        <v>6</v>
      </c>
      <c r="X167" s="10">
        <v>10</v>
      </c>
      <c r="Z167" s="10">
        <v>1</v>
      </c>
      <c r="AA167" s="10">
        <v>1</v>
      </c>
      <c r="AB167" s="10">
        <v>1</v>
      </c>
      <c r="AC167" s="10">
        <v>1</v>
      </c>
      <c r="AD167" s="10">
        <v>1</v>
      </c>
      <c r="AE167" s="10">
        <v>1</v>
      </c>
    </row>
    <row r="168" spans="11:31" s="5" customFormat="1">
      <c r="K168" s="10">
        <v>164</v>
      </c>
      <c r="L168" s="19" t="s">
        <v>95</v>
      </c>
      <c r="M168" s="19" t="s">
        <v>93</v>
      </c>
      <c r="N168" s="19" t="s">
        <v>96</v>
      </c>
      <c r="O168" s="19" t="s">
        <v>94</v>
      </c>
      <c r="P168" s="19" t="s">
        <v>27</v>
      </c>
      <c r="Q168" s="19" t="s">
        <v>95</v>
      </c>
      <c r="S168" s="10">
        <v>7</v>
      </c>
      <c r="T168" s="10">
        <v>8</v>
      </c>
      <c r="U168" s="10">
        <v>11</v>
      </c>
      <c r="V168" s="10">
        <v>10</v>
      </c>
      <c r="W168" s="10">
        <v>4</v>
      </c>
      <c r="X168" s="10">
        <v>7</v>
      </c>
      <c r="Z168" s="10">
        <v>1</v>
      </c>
      <c r="AA168" s="10">
        <v>1</v>
      </c>
      <c r="AB168" s="10">
        <v>1</v>
      </c>
      <c r="AC168" s="10">
        <v>1</v>
      </c>
      <c r="AD168" s="10">
        <v>1</v>
      </c>
      <c r="AE168" s="10">
        <v>1</v>
      </c>
    </row>
    <row r="169" spans="11:31" s="5" customFormat="1">
      <c r="K169" s="10">
        <v>165</v>
      </c>
      <c r="L169" s="19" t="s">
        <v>95</v>
      </c>
      <c r="M169" s="19" t="s">
        <v>93</v>
      </c>
      <c r="N169" s="19" t="s">
        <v>96</v>
      </c>
      <c r="O169" s="19" t="s">
        <v>94</v>
      </c>
      <c r="P169" s="19" t="s">
        <v>27</v>
      </c>
      <c r="Q169" s="19" t="s">
        <v>95</v>
      </c>
      <c r="S169" s="10">
        <v>7</v>
      </c>
      <c r="T169" s="10">
        <v>8</v>
      </c>
      <c r="U169" s="10">
        <v>11</v>
      </c>
      <c r="V169" s="10">
        <v>10</v>
      </c>
      <c r="W169" s="10">
        <v>4</v>
      </c>
      <c r="X169" s="10">
        <v>7</v>
      </c>
      <c r="Z169" s="10">
        <v>1</v>
      </c>
      <c r="AA169" s="10">
        <v>1</v>
      </c>
      <c r="AB169" s="10">
        <v>1</v>
      </c>
      <c r="AC169" s="10">
        <v>1</v>
      </c>
      <c r="AD169" s="10">
        <v>1</v>
      </c>
      <c r="AE169" s="10">
        <v>1</v>
      </c>
    </row>
    <row r="170" spans="11:31" s="5" customFormat="1">
      <c r="K170" s="10">
        <v>166</v>
      </c>
      <c r="L170" s="19" t="s">
        <v>93</v>
      </c>
      <c r="M170" s="19" t="s">
        <v>92</v>
      </c>
      <c r="N170" s="19" t="s">
        <v>22</v>
      </c>
      <c r="O170" s="19" t="s">
        <v>27</v>
      </c>
      <c r="P170" s="19" t="s">
        <v>92</v>
      </c>
      <c r="Q170" s="19" t="s">
        <v>92</v>
      </c>
      <c r="S170" s="10">
        <v>8</v>
      </c>
      <c r="T170" s="10">
        <v>9</v>
      </c>
      <c r="U170" s="10">
        <v>5</v>
      </c>
      <c r="V170" s="10">
        <v>4</v>
      </c>
      <c r="W170" s="10">
        <v>9</v>
      </c>
      <c r="X170" s="10">
        <v>9</v>
      </c>
      <c r="Z170" s="10">
        <v>1</v>
      </c>
      <c r="AA170" s="10">
        <v>1</v>
      </c>
      <c r="AB170" s="10">
        <v>1</v>
      </c>
      <c r="AC170" s="10">
        <v>1</v>
      </c>
      <c r="AD170" s="10">
        <v>1</v>
      </c>
      <c r="AE170" s="10">
        <v>1</v>
      </c>
    </row>
    <row r="171" spans="11:31" s="5" customFormat="1">
      <c r="K171" s="10">
        <v>167</v>
      </c>
      <c r="L171" s="19" t="s">
        <v>93</v>
      </c>
      <c r="M171" s="19" t="s">
        <v>92</v>
      </c>
      <c r="N171" s="19" t="s">
        <v>22</v>
      </c>
      <c r="O171" s="19" t="s">
        <v>27</v>
      </c>
      <c r="P171" s="19" t="s">
        <v>92</v>
      </c>
      <c r="Q171" s="19" t="s">
        <v>92</v>
      </c>
      <c r="S171" s="10">
        <v>8</v>
      </c>
      <c r="T171" s="10">
        <v>9</v>
      </c>
      <c r="U171" s="10">
        <v>5</v>
      </c>
      <c r="V171" s="10">
        <v>4</v>
      </c>
      <c r="W171" s="10">
        <v>9</v>
      </c>
      <c r="X171" s="10">
        <v>9</v>
      </c>
      <c r="Z171" s="10">
        <v>1</v>
      </c>
      <c r="AA171" s="10">
        <v>1</v>
      </c>
      <c r="AB171" s="10">
        <v>1</v>
      </c>
      <c r="AC171" s="10">
        <v>1</v>
      </c>
      <c r="AD171" s="10">
        <v>1</v>
      </c>
      <c r="AE171" s="10">
        <v>1</v>
      </c>
    </row>
    <row r="172" spans="11:31" s="5" customFormat="1">
      <c r="K172" s="10">
        <v>168</v>
      </c>
      <c r="L172" s="19" t="s">
        <v>95</v>
      </c>
      <c r="M172" s="19" t="s">
        <v>94</v>
      </c>
      <c r="N172" s="19" t="s">
        <v>23</v>
      </c>
      <c r="O172" s="19" t="s">
        <v>22</v>
      </c>
      <c r="P172" s="19" t="s">
        <v>94</v>
      </c>
      <c r="Q172" s="19" t="s">
        <v>96</v>
      </c>
      <c r="S172" s="10">
        <v>7</v>
      </c>
      <c r="T172" s="10">
        <v>10</v>
      </c>
      <c r="U172" s="10">
        <v>6</v>
      </c>
      <c r="V172" s="10">
        <v>5</v>
      </c>
      <c r="W172" s="10">
        <v>10</v>
      </c>
      <c r="X172" s="10">
        <v>11</v>
      </c>
      <c r="Z172" s="10">
        <v>1</v>
      </c>
      <c r="AA172" s="10">
        <v>1</v>
      </c>
      <c r="AB172" s="10">
        <v>1</v>
      </c>
      <c r="AC172" s="10">
        <v>1</v>
      </c>
      <c r="AD172" s="10">
        <v>1</v>
      </c>
      <c r="AE172" s="10">
        <v>1</v>
      </c>
    </row>
    <row r="173" spans="11:31" s="5" customFormat="1">
      <c r="K173" s="10">
        <v>169</v>
      </c>
      <c r="L173" s="19" t="s">
        <v>95</v>
      </c>
      <c r="M173" s="19" t="s">
        <v>94</v>
      </c>
      <c r="N173" s="19" t="s">
        <v>23</v>
      </c>
      <c r="O173" s="19" t="s">
        <v>22</v>
      </c>
      <c r="P173" s="19" t="s">
        <v>94</v>
      </c>
      <c r="Q173" s="19" t="s">
        <v>96</v>
      </c>
      <c r="S173" s="10">
        <v>7</v>
      </c>
      <c r="T173" s="10">
        <v>10</v>
      </c>
      <c r="U173" s="10">
        <v>6</v>
      </c>
      <c r="V173" s="10">
        <v>5</v>
      </c>
      <c r="W173" s="10">
        <v>10</v>
      </c>
      <c r="X173" s="10">
        <v>11</v>
      </c>
      <c r="Z173" s="10">
        <v>1</v>
      </c>
      <c r="AA173" s="10">
        <v>1</v>
      </c>
      <c r="AB173" s="10">
        <v>1</v>
      </c>
      <c r="AC173" s="10">
        <v>1</v>
      </c>
      <c r="AD173" s="10">
        <v>1</v>
      </c>
      <c r="AE173" s="10">
        <v>1</v>
      </c>
    </row>
    <row r="174" spans="11:31" s="5" customFormat="1">
      <c r="K174" s="10">
        <v>170</v>
      </c>
      <c r="L174" s="19" t="s">
        <v>93</v>
      </c>
      <c r="M174" s="19" t="s">
        <v>96</v>
      </c>
      <c r="N174" s="19" t="s">
        <v>92</v>
      </c>
      <c r="O174" s="19" t="s">
        <v>94</v>
      </c>
      <c r="P174" s="19" t="s">
        <v>93</v>
      </c>
      <c r="Q174" s="19" t="s">
        <v>93</v>
      </c>
      <c r="S174" s="10">
        <v>8</v>
      </c>
      <c r="T174" s="10">
        <v>11</v>
      </c>
      <c r="U174" s="10">
        <v>9</v>
      </c>
      <c r="V174" s="10">
        <v>10</v>
      </c>
      <c r="W174" s="10">
        <v>8</v>
      </c>
      <c r="X174" s="10">
        <v>8</v>
      </c>
      <c r="Z174" s="10">
        <v>1</v>
      </c>
      <c r="AA174" s="10">
        <v>1</v>
      </c>
      <c r="AB174" s="10">
        <v>1</v>
      </c>
      <c r="AC174" s="10">
        <v>1</v>
      </c>
      <c r="AD174" s="10">
        <v>1</v>
      </c>
      <c r="AE174" s="10">
        <v>1</v>
      </c>
    </row>
    <row r="175" spans="11:31" s="5" customFormat="1">
      <c r="K175" s="10">
        <v>171</v>
      </c>
      <c r="L175" s="19" t="s">
        <v>93</v>
      </c>
      <c r="M175" s="19" t="s">
        <v>96</v>
      </c>
      <c r="N175" s="19" t="s">
        <v>92</v>
      </c>
      <c r="O175" s="19" t="s">
        <v>94</v>
      </c>
      <c r="P175" s="19" t="s">
        <v>93</v>
      </c>
      <c r="Q175" s="19" t="s">
        <v>93</v>
      </c>
      <c r="S175" s="10">
        <v>8</v>
      </c>
      <c r="T175" s="10">
        <v>11</v>
      </c>
      <c r="U175" s="10">
        <v>9</v>
      </c>
      <c r="V175" s="10">
        <v>10</v>
      </c>
      <c r="W175" s="10">
        <v>8</v>
      </c>
      <c r="X175" s="10">
        <v>8</v>
      </c>
      <c r="Z175" s="10">
        <v>1</v>
      </c>
      <c r="AA175" s="10">
        <v>1</v>
      </c>
      <c r="AB175" s="10">
        <v>1</v>
      </c>
      <c r="AC175" s="10">
        <v>1</v>
      </c>
      <c r="AD175" s="10">
        <v>1</v>
      </c>
      <c r="AE175" s="10">
        <v>1</v>
      </c>
    </row>
    <row r="176" spans="11:31" s="5" customFormat="1">
      <c r="K176" s="10">
        <v>172</v>
      </c>
      <c r="L176" s="19" t="s">
        <v>22</v>
      </c>
      <c r="M176" s="19" t="s">
        <v>95</v>
      </c>
      <c r="N176" s="19" t="s">
        <v>95</v>
      </c>
      <c r="O176" s="19" t="s">
        <v>95</v>
      </c>
      <c r="P176" s="19" t="s">
        <v>92</v>
      </c>
      <c r="Q176" s="19" t="s">
        <v>95</v>
      </c>
      <c r="S176" s="10">
        <v>5</v>
      </c>
      <c r="T176" s="10">
        <v>7</v>
      </c>
      <c r="U176" s="10">
        <v>7</v>
      </c>
      <c r="V176" s="10">
        <v>7</v>
      </c>
      <c r="W176" s="10">
        <v>9</v>
      </c>
      <c r="X176" s="10">
        <v>7</v>
      </c>
      <c r="Z176" s="10">
        <v>1</v>
      </c>
      <c r="AA176" s="10">
        <v>1</v>
      </c>
      <c r="AB176" s="10">
        <v>1</v>
      </c>
      <c r="AC176" s="10">
        <v>1</v>
      </c>
      <c r="AD176" s="10">
        <v>1</v>
      </c>
      <c r="AE176" s="10">
        <v>1</v>
      </c>
    </row>
    <row r="177" spans="11:31" s="5" customFormat="1">
      <c r="K177" s="10">
        <v>173</v>
      </c>
      <c r="L177" s="19" t="s">
        <v>22</v>
      </c>
      <c r="M177" s="19" t="s">
        <v>95</v>
      </c>
      <c r="N177" s="19" t="s">
        <v>95</v>
      </c>
      <c r="O177" s="19" t="s">
        <v>95</v>
      </c>
      <c r="P177" s="19" t="s">
        <v>92</v>
      </c>
      <c r="Q177" s="19" t="s">
        <v>95</v>
      </c>
      <c r="S177" s="10">
        <v>5</v>
      </c>
      <c r="T177" s="10">
        <v>7</v>
      </c>
      <c r="U177" s="10">
        <v>7</v>
      </c>
      <c r="V177" s="10">
        <v>7</v>
      </c>
      <c r="W177" s="10">
        <v>9</v>
      </c>
      <c r="X177" s="10">
        <v>7</v>
      </c>
      <c r="Z177" s="10">
        <v>1</v>
      </c>
      <c r="AA177" s="10">
        <v>1</v>
      </c>
      <c r="AB177" s="10">
        <v>1</v>
      </c>
      <c r="AC177" s="10">
        <v>1</v>
      </c>
      <c r="AD177" s="10">
        <v>1</v>
      </c>
      <c r="AE177" s="10">
        <v>1</v>
      </c>
    </row>
    <row r="178" spans="11:31" s="5" customFormat="1">
      <c r="K178" s="10">
        <v>174</v>
      </c>
      <c r="L178" s="19" t="s">
        <v>23</v>
      </c>
      <c r="M178" s="19" t="s">
        <v>93</v>
      </c>
      <c r="N178" s="19" t="s">
        <v>93</v>
      </c>
      <c r="O178" s="19" t="s">
        <v>93</v>
      </c>
      <c r="P178" s="19" t="s">
        <v>95</v>
      </c>
      <c r="Q178" s="19" t="s">
        <v>93</v>
      </c>
      <c r="S178" s="10">
        <v>6</v>
      </c>
      <c r="T178" s="10">
        <v>8</v>
      </c>
      <c r="U178" s="10">
        <v>8</v>
      </c>
      <c r="V178" s="10">
        <v>8</v>
      </c>
      <c r="W178" s="10">
        <v>7</v>
      </c>
      <c r="X178" s="10">
        <v>8</v>
      </c>
      <c r="Z178" s="10">
        <v>1</v>
      </c>
      <c r="AA178" s="10">
        <v>1</v>
      </c>
      <c r="AB178" s="10">
        <v>1</v>
      </c>
      <c r="AC178" s="10">
        <v>1</v>
      </c>
      <c r="AD178" s="10">
        <v>1</v>
      </c>
      <c r="AE178" s="10">
        <v>1</v>
      </c>
    </row>
    <row r="179" spans="11:31" s="5" customFormat="1">
      <c r="K179" s="10">
        <v>175</v>
      </c>
      <c r="L179" s="19" t="s">
        <v>23</v>
      </c>
      <c r="M179" s="19" t="s">
        <v>93</v>
      </c>
      <c r="N179" s="19" t="s">
        <v>93</v>
      </c>
      <c r="O179" s="19" t="s">
        <v>93</v>
      </c>
      <c r="P179" s="19" t="s">
        <v>95</v>
      </c>
      <c r="Q179" s="19" t="s">
        <v>93</v>
      </c>
      <c r="S179" s="10">
        <v>6</v>
      </c>
      <c r="T179" s="10">
        <v>8</v>
      </c>
      <c r="U179" s="10">
        <v>8</v>
      </c>
      <c r="V179" s="10">
        <v>8</v>
      </c>
      <c r="W179" s="10">
        <v>7</v>
      </c>
      <c r="X179" s="10">
        <v>8</v>
      </c>
      <c r="Z179" s="10">
        <v>1</v>
      </c>
      <c r="AA179" s="10">
        <v>1</v>
      </c>
      <c r="AB179" s="10">
        <v>1</v>
      </c>
      <c r="AC179" s="10">
        <v>1</v>
      </c>
      <c r="AD179" s="10">
        <v>1</v>
      </c>
      <c r="AE179" s="10">
        <v>1</v>
      </c>
    </row>
    <row r="180" spans="11:31" s="5" customFormat="1">
      <c r="K180" s="10">
        <v>176</v>
      </c>
      <c r="L180" s="19" t="s">
        <v>27</v>
      </c>
      <c r="M180" s="19" t="s">
        <v>92</v>
      </c>
      <c r="N180" s="19" t="s">
        <v>96</v>
      </c>
      <c r="O180" s="19" t="s">
        <v>92</v>
      </c>
      <c r="P180" s="19" t="s">
        <v>93</v>
      </c>
      <c r="Q180" s="19" t="s">
        <v>95</v>
      </c>
      <c r="S180" s="10">
        <v>4</v>
      </c>
      <c r="T180" s="10">
        <v>9</v>
      </c>
      <c r="U180" s="10">
        <v>11</v>
      </c>
      <c r="V180" s="10">
        <v>9</v>
      </c>
      <c r="W180" s="10">
        <v>8</v>
      </c>
      <c r="X180" s="10">
        <v>7</v>
      </c>
      <c r="Z180" s="10">
        <v>1</v>
      </c>
      <c r="AA180" s="10">
        <v>1</v>
      </c>
      <c r="AB180" s="10">
        <v>1</v>
      </c>
      <c r="AC180" s="10">
        <v>1</v>
      </c>
      <c r="AD180" s="10">
        <v>1</v>
      </c>
      <c r="AE180" s="10">
        <v>1</v>
      </c>
    </row>
    <row r="181" spans="11:31" s="5" customFormat="1">
      <c r="K181" s="10">
        <v>177</v>
      </c>
      <c r="L181" s="19" t="s">
        <v>27</v>
      </c>
      <c r="M181" s="19" t="s">
        <v>92</v>
      </c>
      <c r="N181" s="19" t="s">
        <v>96</v>
      </c>
      <c r="O181" s="19" t="s">
        <v>92</v>
      </c>
      <c r="P181" s="19" t="s">
        <v>93</v>
      </c>
      <c r="Q181" s="19" t="s">
        <v>95</v>
      </c>
      <c r="S181" s="10">
        <v>4</v>
      </c>
      <c r="T181" s="10">
        <v>9</v>
      </c>
      <c r="U181" s="10">
        <v>11</v>
      </c>
      <c r="V181" s="10">
        <v>9</v>
      </c>
      <c r="W181" s="10">
        <v>8</v>
      </c>
      <c r="X181" s="10">
        <v>7</v>
      </c>
      <c r="Z181" s="10">
        <v>1</v>
      </c>
      <c r="AA181" s="10">
        <v>1</v>
      </c>
      <c r="AB181" s="10">
        <v>1</v>
      </c>
      <c r="AC181" s="10">
        <v>1</v>
      </c>
      <c r="AD181" s="10">
        <v>1</v>
      </c>
      <c r="AE181" s="10">
        <v>1</v>
      </c>
    </row>
    <row r="182" spans="11:31" s="5" customFormat="1">
      <c r="K182" s="10">
        <v>178</v>
      </c>
      <c r="L182" s="19" t="s">
        <v>96</v>
      </c>
      <c r="M182" s="19" t="s">
        <v>95</v>
      </c>
      <c r="N182" s="19" t="s">
        <v>93</v>
      </c>
      <c r="O182" s="19" t="s">
        <v>96</v>
      </c>
      <c r="P182" s="19" t="s">
        <v>95</v>
      </c>
      <c r="Q182" s="19" t="s">
        <v>96</v>
      </c>
      <c r="S182" s="10">
        <v>11</v>
      </c>
      <c r="T182" s="10">
        <v>7</v>
      </c>
      <c r="U182" s="10">
        <v>8</v>
      </c>
      <c r="V182" s="10">
        <v>11</v>
      </c>
      <c r="W182" s="10">
        <v>7</v>
      </c>
      <c r="X182" s="10">
        <v>11</v>
      </c>
      <c r="Z182" s="10">
        <v>1</v>
      </c>
      <c r="AA182" s="10">
        <v>1</v>
      </c>
      <c r="AB182" s="10">
        <v>1</v>
      </c>
      <c r="AC182" s="10">
        <v>1</v>
      </c>
      <c r="AD182" s="10">
        <v>1</v>
      </c>
      <c r="AE182" s="10">
        <v>1</v>
      </c>
    </row>
    <row r="183" spans="11:31" s="5" customFormat="1">
      <c r="K183" s="10">
        <v>179</v>
      </c>
      <c r="L183" s="19" t="s">
        <v>96</v>
      </c>
      <c r="M183" s="19" t="s">
        <v>95</v>
      </c>
      <c r="N183" s="19" t="s">
        <v>93</v>
      </c>
      <c r="O183" s="19" t="s">
        <v>96</v>
      </c>
      <c r="P183" s="19" t="s">
        <v>95</v>
      </c>
      <c r="Q183" s="19" t="s">
        <v>96</v>
      </c>
      <c r="S183" s="10">
        <v>11</v>
      </c>
      <c r="T183" s="10">
        <v>7</v>
      </c>
      <c r="U183" s="10">
        <v>8</v>
      </c>
      <c r="V183" s="10">
        <v>11</v>
      </c>
      <c r="W183" s="10">
        <v>7</v>
      </c>
      <c r="X183" s="10">
        <v>11</v>
      </c>
      <c r="Z183" s="10">
        <v>1</v>
      </c>
      <c r="AA183" s="10">
        <v>1</v>
      </c>
      <c r="AB183" s="10">
        <v>1</v>
      </c>
      <c r="AC183" s="10">
        <v>1</v>
      </c>
      <c r="AD183" s="10">
        <v>1</v>
      </c>
      <c r="AE183" s="10">
        <v>1</v>
      </c>
    </row>
    <row r="184" spans="11:31" s="5" customFormat="1">
      <c r="K184" s="10">
        <v>180</v>
      </c>
      <c r="L184" s="19" t="s">
        <v>93</v>
      </c>
      <c r="M184" s="19" t="s">
        <v>96</v>
      </c>
      <c r="N184" s="19" t="s">
        <v>95</v>
      </c>
      <c r="O184" s="19" t="s">
        <v>93</v>
      </c>
      <c r="P184" s="19" t="s">
        <v>93</v>
      </c>
      <c r="Q184" s="19" t="s">
        <v>93</v>
      </c>
      <c r="S184" s="10">
        <v>8</v>
      </c>
      <c r="T184" s="10">
        <v>11</v>
      </c>
      <c r="U184" s="10">
        <v>7</v>
      </c>
      <c r="V184" s="10">
        <v>8</v>
      </c>
      <c r="W184" s="10">
        <v>8</v>
      </c>
      <c r="X184" s="10">
        <v>8</v>
      </c>
      <c r="Z184" s="10">
        <v>1</v>
      </c>
      <c r="AA184" s="10">
        <v>1</v>
      </c>
      <c r="AB184" s="10">
        <v>1</v>
      </c>
      <c r="AC184" s="10">
        <v>1</v>
      </c>
      <c r="AD184" s="10">
        <v>1</v>
      </c>
      <c r="AE184" s="10">
        <v>1</v>
      </c>
    </row>
    <row r="185" spans="11:31" s="5" customFormat="1">
      <c r="K185" s="10">
        <v>181</v>
      </c>
      <c r="L185" s="19" t="s">
        <v>93</v>
      </c>
      <c r="M185" s="19" t="s">
        <v>96</v>
      </c>
      <c r="N185" s="19" t="s">
        <v>95</v>
      </c>
      <c r="O185" s="19" t="s">
        <v>93</v>
      </c>
      <c r="P185" s="19" t="s">
        <v>93</v>
      </c>
      <c r="Q185" s="19" t="s">
        <v>93</v>
      </c>
      <c r="S185" s="10">
        <v>8</v>
      </c>
      <c r="T185" s="10">
        <v>11</v>
      </c>
      <c r="U185" s="10">
        <v>7</v>
      </c>
      <c r="V185" s="10">
        <v>8</v>
      </c>
      <c r="W185" s="10">
        <v>8</v>
      </c>
      <c r="X185" s="10">
        <v>8</v>
      </c>
      <c r="Z185" s="10">
        <v>1</v>
      </c>
      <c r="AA185" s="10">
        <v>1</v>
      </c>
      <c r="AB185" s="10">
        <v>1</v>
      </c>
      <c r="AC185" s="10">
        <v>1</v>
      </c>
      <c r="AD185" s="10">
        <v>1</v>
      </c>
      <c r="AE185" s="10">
        <v>1</v>
      </c>
    </row>
    <row r="186" spans="11:31" s="5" customFormat="1">
      <c r="K186" s="10">
        <v>182</v>
      </c>
      <c r="L186" s="19" t="s">
        <v>95</v>
      </c>
      <c r="M186" s="19" t="s">
        <v>95</v>
      </c>
      <c r="N186" s="19" t="s">
        <v>93</v>
      </c>
      <c r="O186" s="19" t="s">
        <v>96</v>
      </c>
      <c r="P186" s="19" t="s">
        <v>96</v>
      </c>
      <c r="Q186" s="19" t="s">
        <v>94</v>
      </c>
      <c r="S186" s="10">
        <v>7</v>
      </c>
      <c r="T186" s="10">
        <v>7</v>
      </c>
      <c r="U186" s="10">
        <v>8</v>
      </c>
      <c r="V186" s="10">
        <v>11</v>
      </c>
      <c r="W186" s="10">
        <v>11</v>
      </c>
      <c r="X186" s="10">
        <v>10</v>
      </c>
      <c r="Z186" s="10">
        <v>1</v>
      </c>
      <c r="AA186" s="10">
        <v>1</v>
      </c>
      <c r="AB186" s="10">
        <v>1</v>
      </c>
      <c r="AC186" s="10">
        <v>1</v>
      </c>
      <c r="AD186" s="10">
        <v>1</v>
      </c>
      <c r="AE186" s="10">
        <v>1</v>
      </c>
    </row>
    <row r="187" spans="11:31" s="5" customFormat="1">
      <c r="K187" s="10">
        <v>183</v>
      </c>
      <c r="L187" s="19" t="s">
        <v>95</v>
      </c>
      <c r="M187" s="19" t="s">
        <v>95</v>
      </c>
      <c r="N187" s="19" t="s">
        <v>93</v>
      </c>
      <c r="O187" s="19" t="s">
        <v>96</v>
      </c>
      <c r="P187" s="19" t="s">
        <v>96</v>
      </c>
      <c r="Q187" s="19" t="s">
        <v>94</v>
      </c>
      <c r="S187" s="10">
        <v>7</v>
      </c>
      <c r="T187" s="10">
        <v>7</v>
      </c>
      <c r="U187" s="10">
        <v>8</v>
      </c>
      <c r="V187" s="10">
        <v>11</v>
      </c>
      <c r="W187" s="10">
        <v>11</v>
      </c>
      <c r="X187" s="10">
        <v>10</v>
      </c>
      <c r="Z187" s="10">
        <v>1</v>
      </c>
      <c r="AA187" s="10">
        <v>1</v>
      </c>
      <c r="AB187" s="10">
        <v>1</v>
      </c>
      <c r="AC187" s="10">
        <v>1</v>
      </c>
      <c r="AD187" s="10">
        <v>1</v>
      </c>
      <c r="AE187" s="10">
        <v>1</v>
      </c>
    </row>
    <row r="188" spans="11:31" s="5" customFormat="1">
      <c r="K188" s="10">
        <v>184</v>
      </c>
      <c r="L188" s="19" t="s">
        <v>93</v>
      </c>
      <c r="M188" s="19" t="s">
        <v>93</v>
      </c>
      <c r="N188" s="19" t="s">
        <v>94</v>
      </c>
      <c r="O188" s="19" t="s">
        <v>93</v>
      </c>
      <c r="P188" s="19" t="s">
        <v>95</v>
      </c>
      <c r="Q188" s="19" t="s">
        <v>93</v>
      </c>
      <c r="S188" s="10">
        <v>8</v>
      </c>
      <c r="T188" s="10">
        <v>8</v>
      </c>
      <c r="U188" s="10">
        <v>10</v>
      </c>
      <c r="V188" s="10">
        <v>8</v>
      </c>
      <c r="W188" s="10">
        <v>7</v>
      </c>
      <c r="X188" s="10">
        <v>8</v>
      </c>
      <c r="Z188" s="10">
        <v>1</v>
      </c>
      <c r="AA188" s="10">
        <v>1</v>
      </c>
      <c r="AB188" s="10">
        <v>1</v>
      </c>
      <c r="AC188" s="10">
        <v>1</v>
      </c>
      <c r="AD188" s="10">
        <v>1</v>
      </c>
      <c r="AE188" s="10">
        <v>1</v>
      </c>
    </row>
    <row r="189" spans="11:31" s="5" customFormat="1">
      <c r="K189" s="10">
        <v>185</v>
      </c>
      <c r="L189" s="19" t="s">
        <v>93</v>
      </c>
      <c r="M189" s="19" t="s">
        <v>93</v>
      </c>
      <c r="N189" s="19" t="s">
        <v>94</v>
      </c>
      <c r="O189" s="19" t="s">
        <v>93</v>
      </c>
      <c r="P189" s="19" t="s">
        <v>95</v>
      </c>
      <c r="Q189" s="19" t="s">
        <v>93</v>
      </c>
      <c r="S189" s="10">
        <v>8</v>
      </c>
      <c r="T189" s="10">
        <v>8</v>
      </c>
      <c r="U189" s="10">
        <v>10</v>
      </c>
      <c r="V189" s="10">
        <v>8</v>
      </c>
      <c r="W189" s="10">
        <v>7</v>
      </c>
      <c r="X189" s="10">
        <v>8</v>
      </c>
      <c r="Z189" s="10">
        <v>1</v>
      </c>
      <c r="AA189" s="10">
        <v>1</v>
      </c>
      <c r="AB189" s="10">
        <v>1</v>
      </c>
      <c r="AC189" s="10">
        <v>1</v>
      </c>
      <c r="AD189" s="10">
        <v>1</v>
      </c>
      <c r="AE189" s="10">
        <v>1</v>
      </c>
    </row>
    <row r="190" spans="11:31" s="5" customFormat="1">
      <c r="K190" s="10">
        <v>186</v>
      </c>
      <c r="L190" s="19" t="s">
        <v>95</v>
      </c>
      <c r="M190" s="19" t="s">
        <v>96</v>
      </c>
      <c r="N190" s="19" t="s">
        <v>93</v>
      </c>
      <c r="O190" s="19" t="s">
        <v>23</v>
      </c>
      <c r="P190" s="19" t="s">
        <v>96</v>
      </c>
      <c r="Q190" s="19" t="s">
        <v>95</v>
      </c>
      <c r="S190" s="10">
        <v>7</v>
      </c>
      <c r="T190" s="10">
        <v>11</v>
      </c>
      <c r="U190" s="10">
        <v>8</v>
      </c>
      <c r="V190" s="10">
        <v>6</v>
      </c>
      <c r="W190" s="10">
        <v>11</v>
      </c>
      <c r="X190" s="10">
        <v>7</v>
      </c>
      <c r="Z190" s="10">
        <v>1</v>
      </c>
      <c r="AA190" s="10">
        <v>1</v>
      </c>
      <c r="AB190" s="10">
        <v>1</v>
      </c>
      <c r="AC190" s="10">
        <v>1</v>
      </c>
      <c r="AD190" s="10">
        <v>1</v>
      </c>
      <c r="AE190" s="10">
        <v>1</v>
      </c>
    </row>
    <row r="191" spans="11:31" s="5" customFormat="1">
      <c r="K191" s="10">
        <v>187</v>
      </c>
      <c r="L191" s="19" t="s">
        <v>95</v>
      </c>
      <c r="M191" s="19" t="s">
        <v>96</v>
      </c>
      <c r="N191" s="19" t="s">
        <v>93</v>
      </c>
      <c r="O191" s="19" t="s">
        <v>23</v>
      </c>
      <c r="P191" s="19" t="s">
        <v>96</v>
      </c>
      <c r="Q191" s="19" t="s">
        <v>95</v>
      </c>
      <c r="S191" s="10">
        <v>7</v>
      </c>
      <c r="T191" s="10">
        <v>11</v>
      </c>
      <c r="U191" s="10">
        <v>8</v>
      </c>
      <c r="V191" s="10">
        <v>6</v>
      </c>
      <c r="W191" s="10">
        <v>11</v>
      </c>
      <c r="X191" s="10">
        <v>7</v>
      </c>
      <c r="Z191" s="10">
        <v>1</v>
      </c>
      <c r="AA191" s="10">
        <v>1</v>
      </c>
      <c r="AB191" s="10">
        <v>1</v>
      </c>
      <c r="AC191" s="10">
        <v>1</v>
      </c>
      <c r="AD191" s="10">
        <v>1</v>
      </c>
      <c r="AE191" s="10">
        <v>1</v>
      </c>
    </row>
    <row r="192" spans="11:31" s="5" customFormat="1">
      <c r="K192" s="10">
        <v>188</v>
      </c>
      <c r="L192" s="19" t="s">
        <v>92</v>
      </c>
      <c r="M192" s="19" t="s">
        <v>92</v>
      </c>
      <c r="N192" s="19" t="s">
        <v>95</v>
      </c>
      <c r="O192" s="19" t="s">
        <v>22</v>
      </c>
      <c r="P192" s="19" t="s">
        <v>92</v>
      </c>
      <c r="Q192" s="19" t="s">
        <v>93</v>
      </c>
      <c r="S192" s="10">
        <v>9</v>
      </c>
      <c r="T192" s="10">
        <v>9</v>
      </c>
      <c r="U192" s="10">
        <v>7</v>
      </c>
      <c r="V192" s="10">
        <v>5</v>
      </c>
      <c r="W192" s="10">
        <v>9</v>
      </c>
      <c r="X192" s="10">
        <v>8</v>
      </c>
      <c r="Z192" s="10">
        <v>1</v>
      </c>
      <c r="AA192" s="10">
        <v>1</v>
      </c>
      <c r="AB192" s="10">
        <v>1</v>
      </c>
      <c r="AC192" s="10">
        <v>1</v>
      </c>
      <c r="AD192" s="10">
        <v>1</v>
      </c>
      <c r="AE192" s="10">
        <v>1</v>
      </c>
    </row>
    <row r="193" spans="11:31" s="5" customFormat="1">
      <c r="K193" s="10">
        <v>189</v>
      </c>
      <c r="L193" s="19" t="s">
        <v>92</v>
      </c>
      <c r="M193" s="19" t="s">
        <v>92</v>
      </c>
      <c r="N193" s="19" t="s">
        <v>95</v>
      </c>
      <c r="O193" s="19" t="s">
        <v>22</v>
      </c>
      <c r="P193" s="19" t="s">
        <v>92</v>
      </c>
      <c r="Q193" s="19" t="s">
        <v>93</v>
      </c>
      <c r="S193" s="10">
        <v>9</v>
      </c>
      <c r="T193" s="10">
        <v>9</v>
      </c>
      <c r="U193" s="10">
        <v>7</v>
      </c>
      <c r="V193" s="10">
        <v>5</v>
      </c>
      <c r="W193" s="10">
        <v>9</v>
      </c>
      <c r="X193" s="10">
        <v>8</v>
      </c>
      <c r="Z193" s="10">
        <v>1</v>
      </c>
      <c r="AA193" s="10">
        <v>1</v>
      </c>
      <c r="AB193" s="10">
        <v>1</v>
      </c>
      <c r="AC193" s="10">
        <v>1</v>
      </c>
      <c r="AD193" s="10">
        <v>1</v>
      </c>
      <c r="AE193" s="10">
        <v>1</v>
      </c>
    </row>
    <row r="194" spans="11:31" s="5" customFormat="1">
      <c r="K194" s="10">
        <v>190</v>
      </c>
      <c r="L194" s="19" t="s">
        <v>96</v>
      </c>
      <c r="M194" s="19" t="s">
        <v>93</v>
      </c>
      <c r="N194" s="19" t="s">
        <v>93</v>
      </c>
      <c r="O194" s="19" t="s">
        <v>95</v>
      </c>
      <c r="P194" s="19" t="s">
        <v>93</v>
      </c>
      <c r="Q194" s="19" t="s">
        <v>96</v>
      </c>
      <c r="S194" s="10">
        <v>11</v>
      </c>
      <c r="T194" s="10">
        <v>8</v>
      </c>
      <c r="U194" s="10">
        <v>8</v>
      </c>
      <c r="V194" s="10">
        <v>7</v>
      </c>
      <c r="W194" s="10">
        <v>8</v>
      </c>
      <c r="X194" s="10">
        <v>11</v>
      </c>
      <c r="Z194" s="10">
        <v>1</v>
      </c>
      <c r="AA194" s="10">
        <v>1</v>
      </c>
      <c r="AB194" s="10">
        <v>1</v>
      </c>
      <c r="AC194" s="10">
        <v>1</v>
      </c>
      <c r="AD194" s="10">
        <v>1</v>
      </c>
      <c r="AE194" s="10">
        <v>1</v>
      </c>
    </row>
    <row r="195" spans="11:31" s="5" customFormat="1">
      <c r="K195" s="10">
        <v>191</v>
      </c>
      <c r="L195" s="19" t="s">
        <v>96</v>
      </c>
      <c r="M195" s="19" t="s">
        <v>93</v>
      </c>
      <c r="N195" s="19" t="s">
        <v>93</v>
      </c>
      <c r="O195" s="19" t="s">
        <v>95</v>
      </c>
      <c r="P195" s="19" t="s">
        <v>93</v>
      </c>
      <c r="Q195" s="19" t="s">
        <v>96</v>
      </c>
      <c r="S195" s="10">
        <v>11</v>
      </c>
      <c r="T195" s="10">
        <v>8</v>
      </c>
      <c r="U195" s="10">
        <v>8</v>
      </c>
      <c r="V195" s="10">
        <v>7</v>
      </c>
      <c r="W195" s="10">
        <v>8</v>
      </c>
      <c r="X195" s="10">
        <v>11</v>
      </c>
      <c r="Z195" s="10">
        <v>1</v>
      </c>
      <c r="AA195" s="10">
        <v>1</v>
      </c>
      <c r="AB195" s="10">
        <v>1</v>
      </c>
      <c r="AC195" s="10">
        <v>1</v>
      </c>
      <c r="AD195" s="10">
        <v>1</v>
      </c>
      <c r="AE195" s="10">
        <v>1</v>
      </c>
    </row>
    <row r="196" spans="11:31" s="5" customFormat="1">
      <c r="K196" s="10">
        <v>192</v>
      </c>
      <c r="L196" s="19" t="s">
        <v>22</v>
      </c>
      <c r="M196" s="19" t="s">
        <v>94</v>
      </c>
      <c r="N196" s="19" t="s">
        <v>95</v>
      </c>
      <c r="O196" s="19" t="s">
        <v>92</v>
      </c>
      <c r="P196" s="19" t="s">
        <v>96</v>
      </c>
      <c r="Q196" s="19" t="s">
        <v>93</v>
      </c>
      <c r="S196" s="10">
        <v>5</v>
      </c>
      <c r="T196" s="10">
        <v>10</v>
      </c>
      <c r="U196" s="10">
        <v>7</v>
      </c>
      <c r="V196" s="10">
        <v>9</v>
      </c>
      <c r="W196" s="10">
        <v>11</v>
      </c>
      <c r="X196" s="10">
        <v>8</v>
      </c>
      <c r="Z196" s="10">
        <v>1</v>
      </c>
      <c r="AA196" s="10">
        <v>1</v>
      </c>
      <c r="AB196" s="10">
        <v>1</v>
      </c>
      <c r="AC196" s="10">
        <v>1</v>
      </c>
      <c r="AD196" s="10">
        <v>1</v>
      </c>
      <c r="AE196" s="10">
        <v>1</v>
      </c>
    </row>
    <row r="197" spans="11:31" s="5" customFormat="1">
      <c r="K197" s="10">
        <v>193</v>
      </c>
      <c r="L197" s="19" t="s">
        <v>22</v>
      </c>
      <c r="M197" s="19" t="s">
        <v>94</v>
      </c>
      <c r="N197" s="19" t="s">
        <v>95</v>
      </c>
      <c r="O197" s="19" t="s">
        <v>92</v>
      </c>
      <c r="P197" s="19" t="s">
        <v>96</v>
      </c>
      <c r="Q197" s="19" t="s">
        <v>93</v>
      </c>
      <c r="S197" s="10">
        <v>5</v>
      </c>
      <c r="T197" s="10">
        <v>10</v>
      </c>
      <c r="U197" s="10">
        <v>7</v>
      </c>
      <c r="V197" s="10">
        <v>9</v>
      </c>
      <c r="W197" s="10">
        <v>11</v>
      </c>
      <c r="X197" s="10">
        <v>8</v>
      </c>
      <c r="Z197" s="10">
        <v>1</v>
      </c>
      <c r="AA197" s="10">
        <v>1</v>
      </c>
      <c r="AB197" s="10">
        <v>1</v>
      </c>
      <c r="AC197" s="10">
        <v>1</v>
      </c>
      <c r="AD197" s="10">
        <v>1</v>
      </c>
      <c r="AE197" s="10">
        <v>1</v>
      </c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L1:Q1048576">
    <cfRule type="cellIs" dxfId="59" priority="1" operator="equal">
      <formula>$A$10</formula>
    </cfRule>
    <cfRule type="cellIs" dxfId="58" priority="2" operator="equal">
      <formula>$A$9</formula>
    </cfRule>
    <cfRule type="cellIs" dxfId="57" priority="3" operator="equal">
      <formula>$A$8</formula>
    </cfRule>
    <cfRule type="cellIs" dxfId="56" priority="4" operator="equal">
      <formula>$A$7</formula>
    </cfRule>
    <cfRule type="cellIs" dxfId="55" priority="5" operator="equal">
      <formula>$A$6</formula>
    </cfRule>
    <cfRule type="cellIs" dxfId="54" priority="6" operator="equal">
      <formula>$A$5</formula>
    </cfRule>
    <cfRule type="cellIs" dxfId="53" priority="7" operator="equal">
      <formula>$A$4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5ECF-A317-42A5-8FE0-57741869A3D1}">
  <sheetPr codeName="工作表14">
    <tabColor theme="3" tint="0.59999389629810485"/>
  </sheetPr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38"/>
      <c r="K4" s="43">
        <v>0</v>
      </c>
      <c r="L4" s="19" t="s">
        <v>95</v>
      </c>
      <c r="M4" s="19" t="s">
        <v>93</v>
      </c>
      <c r="N4" s="44" t="s">
        <v>23</v>
      </c>
      <c r="O4" s="44" t="s">
        <v>22</v>
      </c>
      <c r="P4" s="44" t="s">
        <v>92</v>
      </c>
      <c r="Q4" s="44" t="s">
        <v>96</v>
      </c>
      <c r="S4" s="43" cm="1">
        <f t="array" ref="S4:X304">_xlfn.LET(_xlpm.x, L4:Q304, IF(_xlpm.x="", "", _xlfn.XLOOKUP(_xlpm.x, $A$4:$A$15, $I$4:$I$15)))</f>
        <v>7</v>
      </c>
      <c r="T4" s="43">
        <v>8</v>
      </c>
      <c r="U4" s="43">
        <v>6</v>
      </c>
      <c r="V4" s="43">
        <v>5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1</v>
      </c>
      <c r="AE4" s="43" cm="1">
        <f t="array" aca="1" ref="AE4" ca="1">_xlfn.LET(_xlpm.seq, OFFSET(Q4,,,5), _xlpm.cnt, SUM((_xlpm.seq="C2")+(_xlpm.seq="WW")), IF(_xlpm.cnt&gt;0,0,1) )</f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2</v>
      </c>
      <c r="D5" s="59">
        <f t="shared" si="0"/>
        <v>2</v>
      </c>
      <c r="E5" s="59">
        <f t="shared" si="0"/>
        <v>2</v>
      </c>
      <c r="F5" s="59">
        <f t="shared" si="0"/>
        <v>2</v>
      </c>
      <c r="G5" s="59">
        <f t="shared" si="0"/>
        <v>2</v>
      </c>
      <c r="H5" s="59">
        <f t="shared" si="0"/>
        <v>2</v>
      </c>
      <c r="I5" s="9">
        <v>1</v>
      </c>
      <c r="J5" s="138"/>
      <c r="K5" s="10">
        <v>1</v>
      </c>
      <c r="L5" s="19" t="s">
        <v>95</v>
      </c>
      <c r="M5" s="44" t="s">
        <v>93</v>
      </c>
      <c r="N5" s="19" t="s">
        <v>23</v>
      </c>
      <c r="O5" s="19" t="s">
        <v>22</v>
      </c>
      <c r="P5" s="19" t="s">
        <v>92</v>
      </c>
      <c r="Q5" s="19" t="s">
        <v>96</v>
      </c>
      <c r="S5" s="10">
        <v>7</v>
      </c>
      <c r="T5" s="10">
        <v>8</v>
      </c>
      <c r="U5" s="10">
        <v>6</v>
      </c>
      <c r="V5" s="10">
        <v>5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1</v>
      </c>
      <c r="AE5" s="43" cm="1">
        <f t="array" aca="1" ref="AE5" ca="1">_xlfn.LET(_xlpm.seq, OFFSET(Q5,,,5), _xlpm.cnt, SUM((_xlpm.seq="C2")+(_xlpm.seq="WW")), IF(_xlpm.cnt&gt;0,0,1) )</f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3</v>
      </c>
      <c r="D6" s="59">
        <f t="shared" si="0"/>
        <v>3</v>
      </c>
      <c r="E6" s="59">
        <f t="shared" si="0"/>
        <v>3</v>
      </c>
      <c r="F6" s="59">
        <f t="shared" si="0"/>
        <v>3</v>
      </c>
      <c r="G6" s="59">
        <f t="shared" si="0"/>
        <v>3</v>
      </c>
      <c r="H6" s="59">
        <f t="shared" si="0"/>
        <v>3</v>
      </c>
      <c r="I6" s="9">
        <v>2</v>
      </c>
      <c r="J6" s="138"/>
      <c r="K6" s="10">
        <v>2</v>
      </c>
      <c r="L6" s="19" t="s">
        <v>22</v>
      </c>
      <c r="M6" s="19" t="s">
        <v>26</v>
      </c>
      <c r="N6" s="19" t="s">
        <v>93</v>
      </c>
      <c r="O6" s="19" t="s">
        <v>94</v>
      </c>
      <c r="P6" s="19" t="s">
        <v>96</v>
      </c>
      <c r="Q6" s="19" t="s">
        <v>27</v>
      </c>
      <c r="S6" s="10">
        <v>5</v>
      </c>
      <c r="T6" s="10">
        <v>3</v>
      </c>
      <c r="U6" s="10">
        <v>8</v>
      </c>
      <c r="V6" s="10">
        <v>10</v>
      </c>
      <c r="W6" s="10">
        <v>11</v>
      </c>
      <c r="X6" s="10">
        <v>4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1</v>
      </c>
      <c r="AE6" s="43" cm="1">
        <f t="array" aca="1" ref="AE6" ca="1">_xlfn.LET(_xlpm.seq, OFFSET(Q6,,,5), _xlpm.cnt, SUM((_xlpm.seq="C2")+(_xlpm.seq="WW")), IF(_xlpm.cnt&gt;0,0,1) )</f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2</v>
      </c>
      <c r="D7" s="59">
        <f t="shared" si="0"/>
        <v>8</v>
      </c>
      <c r="E7" s="59">
        <f t="shared" si="0"/>
        <v>6</v>
      </c>
      <c r="F7" s="59">
        <f t="shared" si="0"/>
        <v>2</v>
      </c>
      <c r="G7" s="59">
        <f t="shared" si="0"/>
        <v>2</v>
      </c>
      <c r="H7" s="59">
        <f t="shared" si="0"/>
        <v>6</v>
      </c>
      <c r="I7" s="9">
        <v>3</v>
      </c>
      <c r="J7" s="138"/>
      <c r="K7" s="10">
        <v>3</v>
      </c>
      <c r="L7" s="19" t="s">
        <v>22</v>
      </c>
      <c r="M7" s="19" t="s">
        <v>26</v>
      </c>
      <c r="N7" s="19" t="s">
        <v>93</v>
      </c>
      <c r="O7" s="19" t="s">
        <v>94</v>
      </c>
      <c r="P7" s="19" t="s">
        <v>96</v>
      </c>
      <c r="Q7" s="19" t="s">
        <v>27</v>
      </c>
      <c r="S7" s="10">
        <v>5</v>
      </c>
      <c r="T7" s="10">
        <v>3</v>
      </c>
      <c r="U7" s="10">
        <v>8</v>
      </c>
      <c r="V7" s="10">
        <v>10</v>
      </c>
      <c r="W7" s="10">
        <v>11</v>
      </c>
      <c r="X7" s="10">
        <v>4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8</v>
      </c>
      <c r="D8" s="59">
        <f t="shared" si="0"/>
        <v>2</v>
      </c>
      <c r="E8" s="59">
        <f t="shared" si="0"/>
        <v>2</v>
      </c>
      <c r="F8" s="59">
        <f t="shared" si="0"/>
        <v>6</v>
      </c>
      <c r="G8" s="59">
        <f t="shared" si="0"/>
        <v>2</v>
      </c>
      <c r="H8" s="59">
        <f t="shared" si="0"/>
        <v>8</v>
      </c>
      <c r="I8" s="9">
        <v>4</v>
      </c>
      <c r="J8" s="138"/>
      <c r="K8" s="10">
        <v>4</v>
      </c>
      <c r="L8" s="19" t="s">
        <v>49</v>
      </c>
      <c r="M8" s="19" t="s">
        <v>92</v>
      </c>
      <c r="N8" s="19" t="s">
        <v>94</v>
      </c>
      <c r="O8" s="19" t="s">
        <v>93</v>
      </c>
      <c r="P8" s="19" t="s">
        <v>94</v>
      </c>
      <c r="Q8" s="19" t="s">
        <v>49</v>
      </c>
      <c r="S8" s="10">
        <v>8</v>
      </c>
      <c r="T8" s="10">
        <v>9</v>
      </c>
      <c r="U8" s="10">
        <v>10</v>
      </c>
      <c r="V8" s="10">
        <v>8</v>
      </c>
      <c r="W8" s="10">
        <v>10</v>
      </c>
      <c r="X8" s="10">
        <v>8</v>
      </c>
      <c r="Z8" s="43">
        <v>1</v>
      </c>
      <c r="AA8" s="43" cm="1">
        <f t="array" aca="1" ref="AA8" ca="1">_xlfn.LET(_xlpm.seq, OFFSET(M8,,,5), _xlpm.cnt, SUM((_xlpm.seq="C2")+(_xlpm.seq="WW")), IF(_xlpm.cnt&gt;0,0,1) )</f>
        <v>1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10</v>
      </c>
      <c r="D9" s="59">
        <f t="shared" si="0"/>
        <v>2</v>
      </c>
      <c r="E9" s="59">
        <f t="shared" si="0"/>
        <v>6</v>
      </c>
      <c r="F9" s="59">
        <f t="shared" si="0"/>
        <v>8</v>
      </c>
      <c r="G9" s="59">
        <f t="shared" si="0"/>
        <v>8</v>
      </c>
      <c r="H9" s="59">
        <f t="shared" si="0"/>
        <v>2</v>
      </c>
      <c r="I9" s="9">
        <v>5</v>
      </c>
      <c r="J9" s="138"/>
      <c r="K9" s="10">
        <v>5</v>
      </c>
      <c r="L9" s="19" t="s">
        <v>49</v>
      </c>
      <c r="M9" s="19" t="s">
        <v>92</v>
      </c>
      <c r="N9" s="19" t="s">
        <v>94</v>
      </c>
      <c r="O9" s="19" t="s">
        <v>93</v>
      </c>
      <c r="P9" s="19" t="s">
        <v>94</v>
      </c>
      <c r="Q9" s="19" t="s">
        <v>49</v>
      </c>
      <c r="S9" s="10">
        <v>8</v>
      </c>
      <c r="T9" s="10">
        <v>9</v>
      </c>
      <c r="U9" s="10">
        <v>10</v>
      </c>
      <c r="V9" s="10">
        <v>8</v>
      </c>
      <c r="W9" s="10">
        <v>10</v>
      </c>
      <c r="X9" s="10">
        <v>8</v>
      </c>
      <c r="Z9" s="43">
        <v>1</v>
      </c>
      <c r="AA9" s="43" cm="1">
        <f t="array" aca="1" ref="AA9" ca="1">_xlfn.LET(_xlpm.seq, OFFSET(M9,,,5), _xlpm.cnt, SUM((_xlpm.seq="C2")+(_xlpm.seq="WW")), IF(_xlpm.cnt&gt;0,0,1) )</f>
        <v>1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2</v>
      </c>
      <c r="D10" s="59">
        <f t="shared" si="0"/>
        <v>10</v>
      </c>
      <c r="E10" s="59">
        <f t="shared" si="0"/>
        <v>8</v>
      </c>
      <c r="F10" s="59">
        <f t="shared" si="0"/>
        <v>6</v>
      </c>
      <c r="G10" s="59">
        <f t="shared" si="0"/>
        <v>10</v>
      </c>
      <c r="H10" s="59">
        <f t="shared" si="0"/>
        <v>6</v>
      </c>
      <c r="I10" s="9">
        <v>6</v>
      </c>
      <c r="J10" s="138"/>
      <c r="K10" s="10">
        <v>6</v>
      </c>
      <c r="L10" s="19" t="s">
        <v>26</v>
      </c>
      <c r="M10" s="19" t="s">
        <v>96</v>
      </c>
      <c r="N10" s="19" t="s">
        <v>97</v>
      </c>
      <c r="O10" s="19" t="s">
        <v>95</v>
      </c>
      <c r="P10" s="19" t="s">
        <v>95</v>
      </c>
      <c r="Q10" s="19" t="s">
        <v>95</v>
      </c>
      <c r="S10" s="10">
        <v>3</v>
      </c>
      <c r="T10" s="10">
        <v>11</v>
      </c>
      <c r="U10" s="10">
        <v>2</v>
      </c>
      <c r="V10" s="10">
        <v>7</v>
      </c>
      <c r="W10" s="10">
        <v>7</v>
      </c>
      <c r="X10" s="10">
        <v>7</v>
      </c>
      <c r="Z10" s="43">
        <v>1</v>
      </c>
      <c r="AA10" s="43" cm="1">
        <f t="array" aca="1" ref="AA10" ca="1">_xlfn.LET(_xlpm.seq, OFFSET(M10,,,5), _xlpm.cnt, SUM((_xlpm.seq="C2")+(_xlpm.seq="WW")), IF(_xlpm.cnt&gt;0,0,1) )</f>
        <v>1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20</v>
      </c>
      <c r="D11" s="59">
        <f t="shared" si="0"/>
        <v>10</v>
      </c>
      <c r="E11" s="59">
        <f t="shared" si="0"/>
        <v>19</v>
      </c>
      <c r="F11" s="59">
        <f t="shared" si="0"/>
        <v>11</v>
      </c>
      <c r="G11" s="59">
        <f t="shared" si="0"/>
        <v>18</v>
      </c>
      <c r="H11" s="59">
        <f t="shared" si="0"/>
        <v>18</v>
      </c>
      <c r="I11" s="9">
        <v>7</v>
      </c>
      <c r="J11" s="138"/>
      <c r="K11" s="10">
        <v>7</v>
      </c>
      <c r="L11" s="19" t="s">
        <v>26</v>
      </c>
      <c r="M11" s="19" t="s">
        <v>96</v>
      </c>
      <c r="N11" s="19" t="s">
        <v>97</v>
      </c>
      <c r="O11" s="19" t="s">
        <v>95</v>
      </c>
      <c r="P11" s="19" t="s">
        <v>95</v>
      </c>
      <c r="Q11" s="19" t="s">
        <v>95</v>
      </c>
      <c r="S11" s="10">
        <v>3</v>
      </c>
      <c r="T11" s="10">
        <v>11</v>
      </c>
      <c r="U11" s="10">
        <v>2</v>
      </c>
      <c r="V11" s="10">
        <v>7</v>
      </c>
      <c r="W11" s="10">
        <v>7</v>
      </c>
      <c r="X11" s="10">
        <v>7</v>
      </c>
      <c r="Z11" s="43">
        <v>1</v>
      </c>
      <c r="AA11" s="43" cm="1">
        <f t="array" aca="1" ref="AA11" ca="1">_xlfn.LET(_xlpm.seq, OFFSET(M11,,,5), _xlpm.cnt, SUM((_xlpm.seq="C2")+(_xlpm.seq="WW")), IF(_xlpm.cnt&gt;0,0,1) )</f>
        <v>1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20</v>
      </c>
      <c r="D12" s="59">
        <f t="shared" si="0"/>
        <v>10</v>
      </c>
      <c r="E12" s="59">
        <f t="shared" si="0"/>
        <v>18</v>
      </c>
      <c r="F12" s="59">
        <f t="shared" si="0"/>
        <v>4</v>
      </c>
      <c r="G12" s="59">
        <f t="shared" si="0"/>
        <v>16</v>
      </c>
      <c r="H12" s="59">
        <f t="shared" si="0"/>
        <v>21</v>
      </c>
      <c r="I12" s="9">
        <v>8</v>
      </c>
      <c r="J12" s="138"/>
      <c r="K12" s="10">
        <v>8</v>
      </c>
      <c r="L12" s="19" t="s">
        <v>38</v>
      </c>
      <c r="M12" s="19" t="s">
        <v>27</v>
      </c>
      <c r="N12" s="19" t="s">
        <v>93</v>
      </c>
      <c r="O12" s="19" t="s">
        <v>46</v>
      </c>
      <c r="P12" s="19" t="s">
        <v>94</v>
      </c>
      <c r="Q12" s="19" t="s">
        <v>96</v>
      </c>
      <c r="S12" s="10">
        <v>2</v>
      </c>
      <c r="T12" s="10">
        <v>4</v>
      </c>
      <c r="U12" s="10">
        <v>8</v>
      </c>
      <c r="V12" s="10">
        <v>5</v>
      </c>
      <c r="W12" s="10">
        <v>10</v>
      </c>
      <c r="X12" s="10">
        <v>11</v>
      </c>
      <c r="Z12" s="43"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10</v>
      </c>
      <c r="D13" s="59">
        <f t="shared" si="0"/>
        <v>14</v>
      </c>
      <c r="E13" s="59">
        <f t="shared" si="0"/>
        <v>14</v>
      </c>
      <c r="F13" s="59">
        <f t="shared" si="0"/>
        <v>14</v>
      </c>
      <c r="G13" s="59">
        <f t="shared" si="0"/>
        <v>8</v>
      </c>
      <c r="H13" s="59">
        <f t="shared" si="0"/>
        <v>8</v>
      </c>
      <c r="I13" s="9">
        <v>9</v>
      </c>
      <c r="J13" s="138"/>
      <c r="K13" s="10">
        <v>9</v>
      </c>
      <c r="L13" s="19" t="s">
        <v>95</v>
      </c>
      <c r="M13" s="19" t="s">
        <v>27</v>
      </c>
      <c r="N13" s="19" t="s">
        <v>93</v>
      </c>
      <c r="O13" s="19" t="s">
        <v>46</v>
      </c>
      <c r="P13" s="19" t="s">
        <v>94</v>
      </c>
      <c r="Q13" s="19" t="s">
        <v>96</v>
      </c>
      <c r="S13" s="10">
        <v>7</v>
      </c>
      <c r="T13" s="10">
        <v>4</v>
      </c>
      <c r="U13" s="10">
        <v>8</v>
      </c>
      <c r="V13" s="10">
        <v>5</v>
      </c>
      <c r="W13" s="10">
        <v>10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4</v>
      </c>
      <c r="D14" s="59">
        <f t="shared" si="0"/>
        <v>14</v>
      </c>
      <c r="E14" s="59">
        <f t="shared" si="0"/>
        <v>12</v>
      </c>
      <c r="F14" s="59">
        <f t="shared" si="0"/>
        <v>28</v>
      </c>
      <c r="G14" s="59">
        <f t="shared" si="0"/>
        <v>11</v>
      </c>
      <c r="H14" s="59">
        <f t="shared" si="0"/>
        <v>10</v>
      </c>
      <c r="I14" s="9">
        <v>10</v>
      </c>
      <c r="J14" s="138"/>
      <c r="K14" s="10">
        <v>10</v>
      </c>
      <c r="L14" s="19" t="s">
        <v>95</v>
      </c>
      <c r="M14" s="19" t="s">
        <v>26</v>
      </c>
      <c r="N14" s="19" t="s">
        <v>27</v>
      </c>
      <c r="O14" s="19" t="s">
        <v>94</v>
      </c>
      <c r="P14" s="19" t="s">
        <v>96</v>
      </c>
      <c r="Q14" s="19" t="s">
        <v>92</v>
      </c>
      <c r="S14" s="10">
        <v>7</v>
      </c>
      <c r="T14" s="10">
        <v>3</v>
      </c>
      <c r="U14" s="10">
        <v>4</v>
      </c>
      <c r="V14" s="10">
        <v>10</v>
      </c>
      <c r="W14" s="10">
        <v>11</v>
      </c>
      <c r="X14" s="10">
        <v>9</v>
      </c>
      <c r="Z14" s="43" cm="1">
        <f t="array" aca="1" ref="Z14" ca="1">_xlfn.LET(_xlpm.seq, OFFSET(L14,,,5), _xlpm.cnt, SUM((_xlpm.seq="C2")+(_xlpm.seq="WW")), IF(_xlpm.cnt&gt;0,0,1) )</f>
        <v>1</v>
      </c>
      <c r="AA14" s="43" cm="1">
        <f t="array" aca="1" ref="AA14" ca="1">_xlfn.LET(_xlpm.seq, OFFSET(M14,,,5), _xlpm.cnt, SUM((_xlpm.seq="C2")+(_xlpm.seq="WW")), IF(_xlpm.cnt&gt;0,0,1) )</f>
        <v>0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>
        <v>1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19</v>
      </c>
      <c r="D15" s="59">
        <f t="shared" si="0"/>
        <v>25</v>
      </c>
      <c r="E15" s="59">
        <f t="shared" si="0"/>
        <v>10</v>
      </c>
      <c r="F15" s="59">
        <f t="shared" si="0"/>
        <v>16</v>
      </c>
      <c r="G15" s="59">
        <f t="shared" si="0"/>
        <v>20</v>
      </c>
      <c r="H15" s="59">
        <f t="shared" si="0"/>
        <v>16</v>
      </c>
      <c r="I15" s="9">
        <v>11</v>
      </c>
      <c r="J15" s="138"/>
      <c r="K15" s="10">
        <v>11</v>
      </c>
      <c r="L15" s="19" t="s">
        <v>93</v>
      </c>
      <c r="M15" s="19" t="s">
        <v>26</v>
      </c>
      <c r="N15" s="19" t="s">
        <v>27</v>
      </c>
      <c r="O15" s="19" t="s">
        <v>94</v>
      </c>
      <c r="P15" s="19" t="s">
        <v>96</v>
      </c>
      <c r="Q15" s="19" t="s">
        <v>92</v>
      </c>
      <c r="S15" s="10">
        <v>8</v>
      </c>
      <c r="T15" s="10">
        <v>3</v>
      </c>
      <c r="U15" s="10">
        <v>4</v>
      </c>
      <c r="V15" s="10">
        <v>10</v>
      </c>
      <c r="W15" s="10">
        <v>11</v>
      </c>
      <c r="X15" s="10">
        <v>9</v>
      </c>
      <c r="Z15" s="43" cm="1">
        <f t="array" aca="1" ref="Z15" ca="1">_xlfn.LET(_xlpm.seq, OFFSET(L15,,,5), _xlpm.cnt, SUM((_xlpm.seq="C2")+(_xlpm.seq="WW")), IF(_xlpm.cnt&gt;0,0,1) )</f>
        <v>1</v>
      </c>
      <c r="AA15" s="43" cm="1">
        <f t="array" aca="1" ref="AA15" ca="1">_xlfn.LET(_xlpm.seq, OFFSET(M15,,,5), _xlpm.cnt, SUM((_xlpm.seq="C2")+(_xlpm.seq="WW")), IF(_xlpm.cnt&gt;0,0,1) )</f>
        <v>0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 cm="1">
        <f t="array" aca="1" ref="AD15" ca="1">_xlfn.LET(_xlpm.seq, OFFSET(P15,,,5), _xlpm.cnt, SUM((_xlpm.seq="C2")+(_xlpm.seq="WW")), IF(_xlpm.cnt&gt;0,0,1) )</f>
        <v>1</v>
      </c>
      <c r="AE15" s="43">
        <v>1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138"/>
      <c r="K16" s="10">
        <v>12</v>
      </c>
      <c r="L16" s="19" t="s">
        <v>93</v>
      </c>
      <c r="M16" s="19" t="s">
        <v>38</v>
      </c>
      <c r="N16" s="19" t="s">
        <v>94</v>
      </c>
      <c r="O16" s="19" t="s">
        <v>92</v>
      </c>
      <c r="P16" s="19" t="s">
        <v>23</v>
      </c>
      <c r="Q16" s="19" t="s">
        <v>97</v>
      </c>
      <c r="S16" s="10">
        <v>8</v>
      </c>
      <c r="T16" s="10">
        <v>2</v>
      </c>
      <c r="U16" s="10">
        <v>10</v>
      </c>
      <c r="V16" s="10">
        <v>9</v>
      </c>
      <c r="W16" s="10">
        <v>6</v>
      </c>
      <c r="X16" s="10">
        <v>2</v>
      </c>
      <c r="Z16" s="43" cm="1">
        <f t="array" aca="1" ref="Z16" ca="1">_xlfn.LET(_xlpm.seq, OFFSET(L16,,,5), _xlpm.cnt, SUM((_xlpm.seq="C2")+(_xlpm.seq="WW")), IF(_xlpm.cnt&gt;0,0,1) )</f>
        <v>1</v>
      </c>
      <c r="AA16" s="43" cm="1">
        <f t="array" aca="1" ref="AA16" ca="1">_xlfn.LET(_xlpm.seq, OFFSET(M16,,,5), _xlpm.cnt, SUM((_xlpm.seq="C2")+(_xlpm.seq="WW")), IF(_xlpm.cnt&gt;0,0,1) )</f>
        <v>0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 cm="1">
        <f t="array" aca="1" ref="AD16" ca="1">_xlfn.LET(_xlpm.seq, OFFSET(P16,,,5), _xlpm.cnt, SUM((_xlpm.seq="C2")+(_xlpm.seq="WW")), IF(_xlpm.cnt&gt;0,0,1) )</f>
        <v>1</v>
      </c>
      <c r="AE16" s="43">
        <v>1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92</v>
      </c>
      <c r="M17" s="19" t="s">
        <v>38</v>
      </c>
      <c r="N17" s="19" t="s">
        <v>94</v>
      </c>
      <c r="O17" s="19" t="s">
        <v>92</v>
      </c>
      <c r="P17" s="19" t="s">
        <v>23</v>
      </c>
      <c r="Q17" s="19" t="s">
        <v>93</v>
      </c>
      <c r="S17" s="10">
        <v>9</v>
      </c>
      <c r="T17" s="10">
        <v>2</v>
      </c>
      <c r="U17" s="10">
        <v>10</v>
      </c>
      <c r="V17" s="10">
        <v>9</v>
      </c>
      <c r="W17" s="10">
        <v>6</v>
      </c>
      <c r="X17" s="10">
        <v>8</v>
      </c>
      <c r="Z17" s="43" cm="1">
        <f t="array" aca="1" ref="Z17" ca="1">_xlfn.LET(_xlpm.seq, OFFSET(L17,,,5), _xlpm.cnt, SUM((_xlpm.seq="C2")+(_xlpm.seq="WW")), IF(_xlpm.cnt&gt;0,0,1) )</f>
        <v>1</v>
      </c>
      <c r="AA17" s="43" cm="1">
        <f t="array" aca="1" ref="AA17" ca="1">_xlfn.LET(_xlpm.seq, OFFSET(M17,,,5), _xlpm.cnt, SUM((_xlpm.seq="C2")+(_xlpm.seq="WW")), IF(_xlpm.cnt&gt;0,0,1) )</f>
        <v>0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 cm="1">
        <f t="array" aca="1" ref="AD17" ca="1">_xlfn.LET(_xlpm.seq, OFFSET(P17,,,5), _xlpm.cnt, SUM((_xlpm.seq="C2")+(_xlpm.seq="WW")), IF(_xlpm.cnt&gt;0,0,1) )</f>
        <v>1</v>
      </c>
      <c r="AE17" s="43" cm="1">
        <f t="array" aca="1" ref="AE17" ca="1">_xlfn.LET(_xlpm.seq, OFFSET(Q17,,,5), _xlpm.cnt, SUM((_xlpm.seq="C2")+(_xlpm.seq="WW")), IF(_xlpm.cnt&gt;0,0,1) )</f>
        <v>1</v>
      </c>
    </row>
    <row r="18" spans="1:31" s="5" customFormat="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92</v>
      </c>
      <c r="M18" s="19" t="s">
        <v>94</v>
      </c>
      <c r="N18" s="19" t="s">
        <v>96</v>
      </c>
      <c r="O18" s="19" t="s">
        <v>95</v>
      </c>
      <c r="P18" s="19" t="s">
        <v>22</v>
      </c>
      <c r="Q18" s="19" t="s">
        <v>93</v>
      </c>
      <c r="S18" s="10">
        <v>9</v>
      </c>
      <c r="T18" s="10">
        <v>10</v>
      </c>
      <c r="U18" s="10">
        <v>11</v>
      </c>
      <c r="V18" s="10">
        <v>7</v>
      </c>
      <c r="W18" s="10">
        <v>5</v>
      </c>
      <c r="X18" s="10">
        <v>8</v>
      </c>
      <c r="Z18" s="43" cm="1">
        <f t="array" aca="1" ref="Z18" ca="1">_xlfn.LET(_xlpm.seq, OFFSET(L18,,,5), _xlpm.cnt, SUM((_xlpm.seq="C2")+(_xlpm.seq="WW")), IF(_xlpm.cnt&gt;0,0,1) )</f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 cm="1">
        <f t="array" aca="1" ref="AD18" ca="1">_xlfn.LET(_xlpm.seq, OFFSET(P18,,,5), _xlpm.cnt, SUM((_xlpm.seq="C2")+(_xlpm.seq="WW")), IF(_xlpm.cnt&gt;0,0,1) )</f>
        <v>1</v>
      </c>
      <c r="AE18" s="43" cm="1">
        <f t="array" aca="1" ref="AE18" ca="1">_xlfn.LET(_xlpm.seq, OFFSET(Q18,,,5), _xlpm.cnt, SUM((_xlpm.seq="C2")+(_xlpm.seq="WW")), IF(_xlpm.cnt&gt;0,0,1) )</f>
        <v>1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J19" s="138"/>
      <c r="K19" s="10">
        <v>15</v>
      </c>
      <c r="L19" s="19" t="s">
        <v>93</v>
      </c>
      <c r="M19" s="19" t="s">
        <v>94</v>
      </c>
      <c r="N19" s="19" t="s">
        <v>96</v>
      </c>
      <c r="O19" s="19" t="s">
        <v>95</v>
      </c>
      <c r="P19" s="19" t="s">
        <v>22</v>
      </c>
      <c r="Q19" s="19" t="s">
        <v>94</v>
      </c>
      <c r="S19" s="10">
        <v>8</v>
      </c>
      <c r="T19" s="10">
        <v>10</v>
      </c>
      <c r="U19" s="10">
        <v>11</v>
      </c>
      <c r="V19" s="10">
        <v>7</v>
      </c>
      <c r="W19" s="10">
        <v>5</v>
      </c>
      <c r="X19" s="10">
        <v>10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 cm="1">
        <f t="array" aca="1" ref="AD19" ca="1">_xlfn.LET(_xlpm.seq, OFFSET(P19,,,5), _xlpm.cnt, SUM((_xlpm.seq="C2")+(_xlpm.seq="WW")), IF(_xlpm.cnt&gt;0,0,1) )</f>
        <v>1</v>
      </c>
      <c r="AE19" s="43" cm="1">
        <f t="array" aca="1" ref="AE19" ca="1">_xlfn.LET(_xlpm.seq, OFFSET(Q19,,,5), _xlpm.cnt, SUM((_xlpm.seq="C2")+(_xlpm.seq="WW")), IF(_xlpm.cnt&gt;0,0,1) )</f>
        <v>1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0.02</v>
      </c>
      <c r="D20" s="53">
        <f t="shared" si="3"/>
        <v>0.02</v>
      </c>
      <c r="E20" s="53">
        <f t="shared" si="3"/>
        <v>0.02</v>
      </c>
      <c r="F20" s="53">
        <f t="shared" si="3"/>
        <v>0.02</v>
      </c>
      <c r="G20" s="53">
        <f t="shared" si="3"/>
        <v>0.02</v>
      </c>
      <c r="H20" s="53">
        <f t="shared" si="3"/>
        <v>0.02</v>
      </c>
      <c r="I20" s="21"/>
      <c r="J20" s="138"/>
      <c r="K20" s="10">
        <v>16</v>
      </c>
      <c r="L20" s="19" t="s">
        <v>93</v>
      </c>
      <c r="M20" s="19" t="s">
        <v>96</v>
      </c>
      <c r="N20" s="19" t="s">
        <v>92</v>
      </c>
      <c r="O20" s="19" t="s">
        <v>51</v>
      </c>
      <c r="P20" s="19" t="s">
        <v>93</v>
      </c>
      <c r="Q20" s="19" t="s">
        <v>94</v>
      </c>
      <c r="S20" s="10">
        <v>8</v>
      </c>
      <c r="T20" s="10">
        <v>11</v>
      </c>
      <c r="U20" s="10">
        <v>9</v>
      </c>
      <c r="V20" s="10">
        <v>10</v>
      </c>
      <c r="W20" s="10">
        <v>8</v>
      </c>
      <c r="X20" s="10">
        <v>10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>
        <v>1</v>
      </c>
      <c r="AE20" s="43" cm="1">
        <f t="array" aca="1" ref="AE20" ca="1">_xlfn.LET(_xlpm.seq, OFFSET(Q20,,,5), _xlpm.cnt, SUM((_xlpm.seq="C2")+(_xlpm.seq="WW")), IF(_xlpm.cnt&gt;0,0,1) )</f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0.03</v>
      </c>
      <c r="D21" s="50">
        <f t="shared" si="3"/>
        <v>0.03</v>
      </c>
      <c r="E21" s="50">
        <f t="shared" si="3"/>
        <v>0.03</v>
      </c>
      <c r="F21" s="50">
        <f t="shared" si="3"/>
        <v>0.03</v>
      </c>
      <c r="G21" s="50">
        <f t="shared" si="3"/>
        <v>0.03</v>
      </c>
      <c r="H21" s="50">
        <f t="shared" si="3"/>
        <v>0.03</v>
      </c>
      <c r="I21" s="21"/>
      <c r="J21" s="138"/>
      <c r="K21" s="10">
        <v>17</v>
      </c>
      <c r="L21" s="19" t="s">
        <v>96</v>
      </c>
      <c r="M21" s="19" t="s">
        <v>96</v>
      </c>
      <c r="N21" s="19" t="s">
        <v>92</v>
      </c>
      <c r="O21" s="19" t="s">
        <v>51</v>
      </c>
      <c r="P21" s="19" t="s">
        <v>93</v>
      </c>
      <c r="Q21" s="19" t="s">
        <v>50</v>
      </c>
      <c r="S21" s="10">
        <v>11</v>
      </c>
      <c r="T21" s="10">
        <v>11</v>
      </c>
      <c r="U21" s="10">
        <v>9</v>
      </c>
      <c r="V21" s="10">
        <v>10</v>
      </c>
      <c r="W21" s="10">
        <v>8</v>
      </c>
      <c r="X21" s="10">
        <v>9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>
        <v>1</v>
      </c>
      <c r="AE21" s="43" cm="1">
        <f t="array" aca="1" ref="AE21" ca="1">_xlfn.LET(_xlpm.seq, OFFSET(Q21,,,5), _xlpm.cnt, SUM((_xlpm.seq="C2")+(_xlpm.seq="WW")), IF(_xlpm.cnt&gt;0,0,1) )</f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0.02</v>
      </c>
      <c r="D22" s="42">
        <f t="shared" si="3"/>
        <v>0.08</v>
      </c>
      <c r="E22" s="42">
        <f t="shared" si="3"/>
        <v>0.06</v>
      </c>
      <c r="F22" s="42">
        <f t="shared" si="3"/>
        <v>0.02</v>
      </c>
      <c r="G22" s="42">
        <f t="shared" si="3"/>
        <v>0.02</v>
      </c>
      <c r="H22" s="42">
        <f t="shared" si="3"/>
        <v>0.06</v>
      </c>
      <c r="I22" s="12"/>
      <c r="J22" s="138"/>
      <c r="K22" s="10">
        <v>18</v>
      </c>
      <c r="L22" s="19" t="s">
        <v>96</v>
      </c>
      <c r="M22" s="19" t="s">
        <v>26</v>
      </c>
      <c r="N22" s="19" t="s">
        <v>96</v>
      </c>
      <c r="O22" s="19" t="s">
        <v>23</v>
      </c>
      <c r="P22" s="19" t="s">
        <v>22</v>
      </c>
      <c r="Q22" s="19" t="s">
        <v>50</v>
      </c>
      <c r="S22" s="10">
        <v>11</v>
      </c>
      <c r="T22" s="10">
        <v>3</v>
      </c>
      <c r="U22" s="10">
        <v>11</v>
      </c>
      <c r="V22" s="10">
        <v>6</v>
      </c>
      <c r="W22" s="10">
        <v>5</v>
      </c>
      <c r="X22" s="10">
        <v>9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1</v>
      </c>
      <c r="AD22" s="43">
        <v>1</v>
      </c>
      <c r="AE22" s="43" cm="1">
        <f t="array" aca="1" ref="AE22" ca="1">_xlfn.LET(_xlpm.seq, OFFSET(Q22,,,5), _xlpm.cnt, SUM((_xlpm.seq="C2")+(_xlpm.seq="WW")), IF(_xlpm.cnt&gt;0,0,1) )</f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0.08</v>
      </c>
      <c r="D23" s="42">
        <f t="shared" si="3"/>
        <v>0.02</v>
      </c>
      <c r="E23" s="42">
        <f t="shared" si="3"/>
        <v>0.02</v>
      </c>
      <c r="F23" s="42">
        <f t="shared" si="3"/>
        <v>0.06</v>
      </c>
      <c r="G23" s="42">
        <f t="shared" si="3"/>
        <v>0.02</v>
      </c>
      <c r="H23" s="42">
        <f t="shared" si="3"/>
        <v>0.08</v>
      </c>
      <c r="I23" s="12"/>
      <c r="J23" s="138"/>
      <c r="K23" s="10">
        <v>19</v>
      </c>
      <c r="L23" s="19" t="s">
        <v>27</v>
      </c>
      <c r="M23" s="19" t="s">
        <v>26</v>
      </c>
      <c r="N23" s="19" t="s">
        <v>96</v>
      </c>
      <c r="O23" s="19" t="s">
        <v>23</v>
      </c>
      <c r="P23" s="19" t="s">
        <v>22</v>
      </c>
      <c r="Q23" s="19" t="s">
        <v>93</v>
      </c>
      <c r="S23" s="10">
        <v>4</v>
      </c>
      <c r="T23" s="10">
        <v>3</v>
      </c>
      <c r="U23" s="10">
        <v>11</v>
      </c>
      <c r="V23" s="10">
        <v>6</v>
      </c>
      <c r="W23" s="10">
        <v>5</v>
      </c>
      <c r="X23" s="10">
        <v>8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1</v>
      </c>
      <c r="AD23" s="43">
        <v>1</v>
      </c>
      <c r="AE23" s="43" cm="1">
        <f t="array" aca="1" ref="AE23" ca="1">_xlfn.LET(_xlpm.seq, OFFSET(Q23,,,5), _xlpm.cnt, SUM((_xlpm.seq="C2")+(_xlpm.seq="WW")), IF(_xlpm.cnt&gt;0,0,1) )</f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</v>
      </c>
      <c r="D24" s="42">
        <f t="shared" si="3"/>
        <v>0.02</v>
      </c>
      <c r="E24" s="42">
        <f t="shared" si="3"/>
        <v>0.06</v>
      </c>
      <c r="F24" s="42">
        <f t="shared" si="3"/>
        <v>0.08</v>
      </c>
      <c r="G24" s="42">
        <f t="shared" si="3"/>
        <v>0.08</v>
      </c>
      <c r="H24" s="42">
        <f t="shared" si="3"/>
        <v>0.02</v>
      </c>
      <c r="I24" s="12"/>
      <c r="J24" s="138"/>
      <c r="K24" s="10">
        <v>20</v>
      </c>
      <c r="L24" s="19" t="s">
        <v>27</v>
      </c>
      <c r="M24" s="19" t="s">
        <v>22</v>
      </c>
      <c r="N24" s="19" t="s">
        <v>22</v>
      </c>
      <c r="O24" s="19" t="s">
        <v>94</v>
      </c>
      <c r="P24" s="19" t="s">
        <v>97</v>
      </c>
      <c r="Q24" s="19" t="s">
        <v>93</v>
      </c>
      <c r="S24" s="10">
        <v>4</v>
      </c>
      <c r="T24" s="10">
        <v>5</v>
      </c>
      <c r="U24" s="10">
        <v>5</v>
      </c>
      <c r="V24" s="10">
        <v>10</v>
      </c>
      <c r="W24" s="10">
        <v>2</v>
      </c>
      <c r="X24" s="10">
        <v>8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1</v>
      </c>
      <c r="AD24" s="43">
        <v>1</v>
      </c>
      <c r="AE24" s="43" cm="1">
        <f t="array" aca="1" ref="AE24" ca="1">_xlfn.LET(_xlpm.seq, OFFSET(Q24,,,5), _xlpm.cnt, SUM((_xlpm.seq="C2")+(_xlpm.seq="WW")), IF(_xlpm.cnt&gt;0,0,1) )</f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0.02</v>
      </c>
      <c r="D25" s="42">
        <f t="shared" si="3"/>
        <v>0.1</v>
      </c>
      <c r="E25" s="42">
        <f t="shared" si="3"/>
        <v>0.08</v>
      </c>
      <c r="F25" s="42">
        <f t="shared" si="3"/>
        <v>0.06</v>
      </c>
      <c r="G25" s="42">
        <f t="shared" si="3"/>
        <v>0.1</v>
      </c>
      <c r="H25" s="42">
        <f t="shared" si="3"/>
        <v>0.06</v>
      </c>
      <c r="I25" s="12"/>
      <c r="J25" s="138"/>
      <c r="K25" s="10">
        <v>21</v>
      </c>
      <c r="L25" s="19" t="s">
        <v>30</v>
      </c>
      <c r="M25" s="19" t="s">
        <v>22</v>
      </c>
      <c r="N25" s="19" t="s">
        <v>22</v>
      </c>
      <c r="O25" s="19" t="s">
        <v>94</v>
      </c>
      <c r="P25" s="19" t="s">
        <v>96</v>
      </c>
      <c r="Q25" s="19" t="s">
        <v>96</v>
      </c>
      <c r="S25" s="10">
        <v>7</v>
      </c>
      <c r="T25" s="10">
        <v>5</v>
      </c>
      <c r="U25" s="10">
        <v>5</v>
      </c>
      <c r="V25" s="10">
        <v>10</v>
      </c>
      <c r="W25" s="10">
        <v>11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1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1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0.2</v>
      </c>
      <c r="D26" s="42">
        <f t="shared" si="3"/>
        <v>0.1</v>
      </c>
      <c r="E26" s="42">
        <f t="shared" si="3"/>
        <v>0.19</v>
      </c>
      <c r="F26" s="42">
        <f t="shared" si="3"/>
        <v>0.11</v>
      </c>
      <c r="G26" s="42">
        <f t="shared" si="3"/>
        <v>0.18</v>
      </c>
      <c r="H26" s="42">
        <f t="shared" si="3"/>
        <v>0.18</v>
      </c>
      <c r="I26" s="12"/>
      <c r="J26" s="138"/>
      <c r="K26" s="10">
        <v>22</v>
      </c>
      <c r="L26" s="19" t="s">
        <v>30</v>
      </c>
      <c r="M26" s="19" t="s">
        <v>94</v>
      </c>
      <c r="N26" s="19" t="s">
        <v>26</v>
      </c>
      <c r="O26" s="19" t="s">
        <v>22</v>
      </c>
      <c r="P26" s="19" t="s">
        <v>96</v>
      </c>
      <c r="Q26" s="19" t="s">
        <v>96</v>
      </c>
      <c r="S26" s="10">
        <v>7</v>
      </c>
      <c r="T26" s="10">
        <v>10</v>
      </c>
      <c r="U26" s="10">
        <v>3</v>
      </c>
      <c r="V26" s="10">
        <v>5</v>
      </c>
      <c r="W26" s="10">
        <v>11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1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0.2</v>
      </c>
      <c r="D27" s="42">
        <f t="shared" si="3"/>
        <v>0.1</v>
      </c>
      <c r="E27" s="42">
        <f t="shared" si="3"/>
        <v>0.18</v>
      </c>
      <c r="F27" s="42">
        <f t="shared" si="3"/>
        <v>0.04</v>
      </c>
      <c r="G27" s="42">
        <f t="shared" si="3"/>
        <v>0.16</v>
      </c>
      <c r="H27" s="42">
        <f t="shared" si="3"/>
        <v>0.21</v>
      </c>
      <c r="I27" s="12"/>
      <c r="J27" s="138"/>
      <c r="K27" s="10">
        <v>23</v>
      </c>
      <c r="L27" s="19" t="s">
        <v>96</v>
      </c>
      <c r="M27" s="19" t="s">
        <v>94</v>
      </c>
      <c r="N27" s="19" t="s">
        <v>26</v>
      </c>
      <c r="O27" s="19" t="s">
        <v>22</v>
      </c>
      <c r="P27" s="19" t="s">
        <v>93</v>
      </c>
      <c r="Q27" s="19" t="s">
        <v>24</v>
      </c>
      <c r="S27" s="10">
        <v>11</v>
      </c>
      <c r="T27" s="10">
        <v>10</v>
      </c>
      <c r="U27" s="10">
        <v>3</v>
      </c>
      <c r="V27" s="10">
        <v>5</v>
      </c>
      <c r="W27" s="10">
        <v>8</v>
      </c>
      <c r="X27" s="10">
        <v>1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1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0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0.1</v>
      </c>
      <c r="D28" s="42">
        <f t="shared" si="3"/>
        <v>0.14000000000000001</v>
      </c>
      <c r="E28" s="42">
        <f t="shared" si="3"/>
        <v>0.14000000000000001</v>
      </c>
      <c r="F28" s="42">
        <f t="shared" si="3"/>
        <v>0.14000000000000001</v>
      </c>
      <c r="G28" s="42">
        <f t="shared" si="3"/>
        <v>0.08</v>
      </c>
      <c r="H28" s="42">
        <f t="shared" si="3"/>
        <v>0.08</v>
      </c>
      <c r="I28" s="12"/>
      <c r="J28" s="138"/>
      <c r="K28" s="10">
        <v>24</v>
      </c>
      <c r="L28" s="19" t="s">
        <v>96</v>
      </c>
      <c r="M28" s="19" t="s">
        <v>93</v>
      </c>
      <c r="N28" s="19" t="s">
        <v>47</v>
      </c>
      <c r="O28" s="19" t="s">
        <v>96</v>
      </c>
      <c r="P28" s="19" t="s">
        <v>93</v>
      </c>
      <c r="Q28" s="19" t="s">
        <v>95</v>
      </c>
      <c r="S28" s="10">
        <v>11</v>
      </c>
      <c r="T28" s="10">
        <v>8</v>
      </c>
      <c r="U28" s="10">
        <v>6</v>
      </c>
      <c r="V28" s="10">
        <v>11</v>
      </c>
      <c r="W28" s="10">
        <v>8</v>
      </c>
      <c r="X28" s="10">
        <v>7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1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0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0.04</v>
      </c>
      <c r="D29" s="42">
        <f t="shared" si="3"/>
        <v>0.14000000000000001</v>
      </c>
      <c r="E29" s="42">
        <f t="shared" si="3"/>
        <v>0.12</v>
      </c>
      <c r="F29" s="42">
        <f t="shared" si="3"/>
        <v>0.28000000000000003</v>
      </c>
      <c r="G29" s="42">
        <f t="shared" si="3"/>
        <v>0.11</v>
      </c>
      <c r="H29" s="42">
        <f t="shared" si="3"/>
        <v>0.1</v>
      </c>
      <c r="I29" s="12"/>
      <c r="J29" s="138"/>
      <c r="K29" s="10">
        <v>25</v>
      </c>
      <c r="L29" s="19" t="s">
        <v>93</v>
      </c>
      <c r="M29" s="19" t="s">
        <v>93</v>
      </c>
      <c r="N29" s="19" t="s">
        <v>47</v>
      </c>
      <c r="O29" s="19" t="s">
        <v>96</v>
      </c>
      <c r="P29" s="19" t="s">
        <v>95</v>
      </c>
      <c r="Q29" s="19" t="s">
        <v>95</v>
      </c>
      <c r="S29" s="10">
        <v>8</v>
      </c>
      <c r="T29" s="10">
        <v>8</v>
      </c>
      <c r="U29" s="10">
        <v>6</v>
      </c>
      <c r="V29" s="10">
        <v>11</v>
      </c>
      <c r="W29" s="10">
        <v>7</v>
      </c>
      <c r="X29" s="10">
        <v>7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1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0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0.19</v>
      </c>
      <c r="D30" s="42">
        <f t="shared" si="3"/>
        <v>0.25</v>
      </c>
      <c r="E30" s="42">
        <f t="shared" si="3"/>
        <v>0.1</v>
      </c>
      <c r="F30" s="42">
        <f t="shared" si="3"/>
        <v>0.16</v>
      </c>
      <c r="G30" s="42">
        <f t="shared" si="3"/>
        <v>0.2</v>
      </c>
      <c r="H30" s="42">
        <f t="shared" si="3"/>
        <v>0.16</v>
      </c>
      <c r="I30" s="12"/>
      <c r="J30" s="138"/>
      <c r="K30" s="10">
        <v>26</v>
      </c>
      <c r="L30" s="19" t="s">
        <v>93</v>
      </c>
      <c r="M30" s="19" t="s">
        <v>92</v>
      </c>
      <c r="N30" s="19" t="s">
        <v>93</v>
      </c>
      <c r="O30" s="19" t="s">
        <v>97</v>
      </c>
      <c r="P30" s="19" t="s">
        <v>95</v>
      </c>
      <c r="Q30" s="19" t="s">
        <v>23</v>
      </c>
      <c r="S30" s="10">
        <v>8</v>
      </c>
      <c r="T30" s="10">
        <v>9</v>
      </c>
      <c r="U30" s="10">
        <v>8</v>
      </c>
      <c r="V30" s="10">
        <v>2</v>
      </c>
      <c r="W30" s="10">
        <v>7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1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0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</row>
    <row r="31" spans="1:31" s="5" customFormat="1" ht="16.5" customHeight="1">
      <c r="I31" s="14"/>
      <c r="J31" s="138"/>
      <c r="K31" s="10">
        <v>27</v>
      </c>
      <c r="L31" s="19" t="s">
        <v>24</v>
      </c>
      <c r="M31" s="19" t="s">
        <v>92</v>
      </c>
      <c r="N31" s="19" t="s">
        <v>93</v>
      </c>
      <c r="O31" s="19" t="s">
        <v>97</v>
      </c>
      <c r="P31" s="19" t="s">
        <v>93</v>
      </c>
      <c r="Q31" s="19" t="s">
        <v>23</v>
      </c>
      <c r="S31" s="10">
        <v>1</v>
      </c>
      <c r="T31" s="10">
        <v>9</v>
      </c>
      <c r="U31" s="10">
        <v>8</v>
      </c>
      <c r="V31" s="10">
        <v>2</v>
      </c>
      <c r="W31" s="10">
        <v>8</v>
      </c>
      <c r="X31" s="10">
        <v>6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0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</row>
    <row r="32" spans="1:31" s="5" customFormat="1" ht="16.5" customHeight="1">
      <c r="K32" s="10">
        <v>28</v>
      </c>
      <c r="L32" s="19" t="s">
        <v>95</v>
      </c>
      <c r="M32" s="19" t="s">
        <v>96</v>
      </c>
      <c r="N32" s="19" t="s">
        <v>22</v>
      </c>
      <c r="O32" s="19" t="s">
        <v>93</v>
      </c>
      <c r="P32" s="19" t="s">
        <v>93</v>
      </c>
      <c r="Q32" s="19" t="s">
        <v>49</v>
      </c>
      <c r="S32" s="10">
        <v>7</v>
      </c>
      <c r="T32" s="10">
        <v>11</v>
      </c>
      <c r="U32" s="10">
        <v>5</v>
      </c>
      <c r="V32" s="10">
        <v>8</v>
      </c>
      <c r="W32" s="10">
        <v>8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</row>
    <row r="33" spans="11:31" s="5" customFormat="1" ht="16.5" customHeight="1">
      <c r="K33" s="10">
        <v>29</v>
      </c>
      <c r="L33" s="19" t="s">
        <v>95</v>
      </c>
      <c r="M33" s="19" t="s">
        <v>96</v>
      </c>
      <c r="N33" s="19" t="s">
        <v>22</v>
      </c>
      <c r="O33" s="19" t="s">
        <v>93</v>
      </c>
      <c r="P33" s="19" t="s">
        <v>23</v>
      </c>
      <c r="Q33" s="19" t="s">
        <v>49</v>
      </c>
      <c r="S33" s="10">
        <v>7</v>
      </c>
      <c r="T33" s="10">
        <v>11</v>
      </c>
      <c r="U33" s="10">
        <v>5</v>
      </c>
      <c r="V33" s="10">
        <v>8</v>
      </c>
      <c r="W33" s="10">
        <v>6</v>
      </c>
      <c r="X33" s="10">
        <v>8</v>
      </c>
      <c r="Z33" s="43" cm="1">
        <f t="array" aca="1" ref="Z33" ca="1">_xlfn.LET(_xlpm.seq, OFFSET(L33,,,5), _xlpm.cnt, SUM((_xlpm.seq="C2")+(_xlpm.seq="WW")), IF(_xlpm.cnt&gt;0,0,1) )</f>
        <v>1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</row>
    <row r="34" spans="11:31" s="5" customFormat="1" ht="16.5" customHeight="1">
      <c r="K34" s="10">
        <v>30</v>
      </c>
      <c r="L34" s="19" t="s">
        <v>92</v>
      </c>
      <c r="M34" s="19" t="s">
        <v>95</v>
      </c>
      <c r="N34" s="19" t="s">
        <v>93</v>
      </c>
      <c r="O34" s="19" t="s">
        <v>27</v>
      </c>
      <c r="P34" s="19" t="s">
        <v>23</v>
      </c>
      <c r="Q34" s="19" t="s">
        <v>95</v>
      </c>
      <c r="S34" s="10">
        <v>9</v>
      </c>
      <c r="T34" s="10">
        <v>7</v>
      </c>
      <c r="U34" s="10">
        <v>8</v>
      </c>
      <c r="V34" s="10">
        <v>4</v>
      </c>
      <c r="W34" s="10">
        <v>6</v>
      </c>
      <c r="X34" s="10">
        <v>7</v>
      </c>
      <c r="Z34" s="43" cm="1">
        <f t="array" aca="1" ref="Z34" ca="1">_xlfn.LET(_xlpm.seq, OFFSET(L34,,,5), _xlpm.cnt, SUM((_xlpm.seq="C2")+(_xlpm.seq="WW")), IF(_xlpm.cnt&gt;0,0,1) )</f>
        <v>1</v>
      </c>
      <c r="AA34" s="43">
        <v>1</v>
      </c>
      <c r="AB34" s="43" cm="1">
        <f t="array" aca="1" ref="AB34" ca="1">_xlfn.LET(_xlpm.seq, OFFSET(N34,,,5), _xlpm.cnt, SUM((_xlpm.seq="C2")+(_xlpm.seq="WW")), IF(_xlpm.cnt&gt;0,0,1) )</f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</row>
    <row r="35" spans="11:31" s="5" customFormat="1" ht="16.5" customHeight="1">
      <c r="K35" s="10">
        <v>31</v>
      </c>
      <c r="L35" s="19" t="s">
        <v>92</v>
      </c>
      <c r="M35" s="19" t="s">
        <v>95</v>
      </c>
      <c r="N35" s="19" t="s">
        <v>93</v>
      </c>
      <c r="O35" s="19" t="s">
        <v>27</v>
      </c>
      <c r="P35" s="19" t="s">
        <v>93</v>
      </c>
      <c r="Q35" s="19" t="s">
        <v>95</v>
      </c>
      <c r="S35" s="10">
        <v>9</v>
      </c>
      <c r="T35" s="10">
        <v>7</v>
      </c>
      <c r="U35" s="10">
        <v>8</v>
      </c>
      <c r="V35" s="10">
        <v>4</v>
      </c>
      <c r="W35" s="10">
        <v>8</v>
      </c>
      <c r="X35" s="10">
        <v>7</v>
      </c>
      <c r="Z35" s="43" cm="1">
        <f t="array" aca="1" ref="Z35" ca="1">_xlfn.LET(_xlpm.seq, OFFSET(L35,,,5), _xlpm.cnt, SUM((_xlpm.seq="C2")+(_xlpm.seq="WW")), IF(_xlpm.cnt&gt;0,0,1) )</f>
        <v>1</v>
      </c>
      <c r="AA35" s="43">
        <v>1</v>
      </c>
      <c r="AB35" s="43" cm="1">
        <f t="array" aca="1" ref="AB35" ca="1">_xlfn.LET(_xlpm.seq, OFFSET(N35,,,5), _xlpm.cnt, SUM((_xlpm.seq="C2")+(_xlpm.seq="WW")), IF(_xlpm.cnt&gt;0,0,1) )</f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</row>
    <row r="36" spans="11:31" s="5" customFormat="1" ht="16.5" customHeight="1">
      <c r="K36" s="10">
        <v>32</v>
      </c>
      <c r="L36" s="19" t="s">
        <v>52</v>
      </c>
      <c r="M36" s="19" t="s">
        <v>96</v>
      </c>
      <c r="N36" s="19" t="s">
        <v>96</v>
      </c>
      <c r="O36" s="19" t="s">
        <v>96</v>
      </c>
      <c r="P36" s="19" t="s">
        <v>93</v>
      </c>
      <c r="Q36" s="19" t="s">
        <v>94</v>
      </c>
      <c r="S36" s="10">
        <v>11</v>
      </c>
      <c r="T36" s="10">
        <v>11</v>
      </c>
      <c r="U36" s="10">
        <v>11</v>
      </c>
      <c r="V36" s="10">
        <v>11</v>
      </c>
      <c r="W36" s="10">
        <v>8</v>
      </c>
      <c r="X36" s="10">
        <v>10</v>
      </c>
      <c r="Z36" s="43" cm="1">
        <f t="array" aca="1" ref="Z36" ca="1">_xlfn.LET(_xlpm.seq, OFFSET(L36,,,5), _xlpm.cnt, SUM((_xlpm.seq="C2")+(_xlpm.seq="WW")), IF(_xlpm.cnt&gt;0,0,1) )</f>
        <v>1</v>
      </c>
      <c r="AA36" s="43">
        <v>1</v>
      </c>
      <c r="AB36" s="43" cm="1">
        <f t="array" aca="1" ref="AB36" ca="1">_xlfn.LET(_xlpm.seq, OFFSET(N36,,,5), _xlpm.cnt, SUM((_xlpm.seq="C2")+(_xlpm.seq="WW")), IF(_xlpm.cnt&gt;0,0,1) )</f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1</v>
      </c>
      <c r="AE36" s="43" cm="1">
        <f t="array" aca="1" ref="AE36" ca="1">_xlfn.LET(_xlpm.seq, OFFSET(Q36,,,5), _xlpm.cnt, SUM((_xlpm.seq="C2")+(_xlpm.seq="WW")), IF(_xlpm.cnt&gt;0,0,1) )</f>
        <v>1</v>
      </c>
    </row>
    <row r="37" spans="11:31" s="5" customFormat="1" ht="16.5" customHeight="1">
      <c r="K37" s="10">
        <v>33</v>
      </c>
      <c r="L37" s="19" t="s">
        <v>52</v>
      </c>
      <c r="M37" s="19" t="s">
        <v>96</v>
      </c>
      <c r="N37" s="19" t="s">
        <v>96</v>
      </c>
      <c r="O37" s="19" t="s">
        <v>96</v>
      </c>
      <c r="P37" s="19" t="s">
        <v>94</v>
      </c>
      <c r="Q37" s="19" t="s">
        <v>94</v>
      </c>
      <c r="S37" s="10">
        <v>11</v>
      </c>
      <c r="T37" s="10">
        <v>11</v>
      </c>
      <c r="U37" s="10">
        <v>11</v>
      </c>
      <c r="V37" s="10">
        <v>11</v>
      </c>
      <c r="W37" s="10">
        <v>10</v>
      </c>
      <c r="X37" s="10">
        <v>10</v>
      </c>
      <c r="Z37" s="43" cm="1">
        <f t="array" aca="1" ref="Z37" ca="1">_xlfn.LET(_xlpm.seq, OFFSET(L37,,,5), _xlpm.cnt, SUM((_xlpm.seq="C2")+(_xlpm.seq="WW")), IF(_xlpm.cnt&gt;0,0,1) )</f>
        <v>1</v>
      </c>
      <c r="AA37" s="43">
        <v>1</v>
      </c>
      <c r="AB37" s="43" cm="1">
        <f t="array" aca="1" ref="AB37" ca="1">_xlfn.LET(_xlpm.seq, OFFSET(N37,,,5), _xlpm.cnt, SUM((_xlpm.seq="C2")+(_xlpm.seq="WW")), IF(_xlpm.cnt&gt;0,0,1) )</f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1</v>
      </c>
      <c r="AE37" s="43" cm="1">
        <f t="array" aca="1" ref="AE37" ca="1">_xlfn.LET(_xlpm.seq, OFFSET(Q37,,,5), _xlpm.cnt, SUM((_xlpm.seq="C2")+(_xlpm.seq="WW")), IF(_xlpm.cnt&gt;0,0,1) )</f>
        <v>1</v>
      </c>
    </row>
    <row r="38" spans="11:31" s="5" customFormat="1" ht="16.5" customHeight="1">
      <c r="K38" s="10">
        <v>34</v>
      </c>
      <c r="L38" s="19" t="s">
        <v>22</v>
      </c>
      <c r="M38" s="19" t="s">
        <v>97</v>
      </c>
      <c r="N38" s="19" t="s">
        <v>95</v>
      </c>
      <c r="O38" s="19" t="s">
        <v>92</v>
      </c>
      <c r="P38" s="19" t="s">
        <v>94</v>
      </c>
      <c r="Q38" s="19" t="s">
        <v>93</v>
      </c>
      <c r="S38" s="10">
        <v>5</v>
      </c>
      <c r="T38" s="10">
        <v>2</v>
      </c>
      <c r="U38" s="10">
        <v>7</v>
      </c>
      <c r="V38" s="10">
        <v>9</v>
      </c>
      <c r="W38" s="10">
        <v>10</v>
      </c>
      <c r="X38" s="10">
        <v>8</v>
      </c>
      <c r="Z38" s="43" cm="1">
        <f t="array" aca="1" ref="Z38" ca="1">_xlfn.LET(_xlpm.seq, OFFSET(L38,,,5), _xlpm.cnt, SUM((_xlpm.seq="C2")+(_xlpm.seq="WW")), IF(_xlpm.cnt&gt;0,0,1) )</f>
        <v>1</v>
      </c>
      <c r="AA38" s="43"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1</v>
      </c>
      <c r="AE38" s="43" cm="1">
        <f t="array" aca="1" ref="AE38" ca="1">_xlfn.LET(_xlpm.seq, OFFSET(Q38,,,5), _xlpm.cnt, SUM((_xlpm.seq="C2")+(_xlpm.seq="WW")), IF(_xlpm.cnt&gt;0,0,1) )</f>
        <v>1</v>
      </c>
    </row>
    <row r="39" spans="11:31" s="5" customFormat="1" ht="16.5" customHeight="1">
      <c r="K39" s="10">
        <v>35</v>
      </c>
      <c r="L39" s="19" t="s">
        <v>22</v>
      </c>
      <c r="M39" s="19" t="s">
        <v>96</v>
      </c>
      <c r="N39" s="19" t="s">
        <v>95</v>
      </c>
      <c r="O39" s="19" t="s">
        <v>92</v>
      </c>
      <c r="P39" s="19" t="s">
        <v>93</v>
      </c>
      <c r="Q39" s="19" t="s">
        <v>93</v>
      </c>
      <c r="S39" s="10">
        <v>5</v>
      </c>
      <c r="T39" s="10">
        <v>11</v>
      </c>
      <c r="U39" s="10">
        <v>7</v>
      </c>
      <c r="V39" s="10">
        <v>9</v>
      </c>
      <c r="W39" s="10">
        <v>8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 cm="1">
        <f t="array" aca="1" ref="AA39" ca="1">_xlfn.LET(_xlpm.seq, OFFSET(M39,,,5), _xlpm.cnt, SUM((_xlpm.seq="C2")+(_xlpm.seq="WW")), IF(_xlpm.cnt&gt;0,0,1) )</f>
        <v>1</v>
      </c>
      <c r="AB39" s="43"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1</v>
      </c>
      <c r="AE39" s="43" cm="1">
        <f t="array" aca="1" ref="AE39" ca="1">_xlfn.LET(_xlpm.seq, OFFSET(Q39,,,5), _xlpm.cnt, SUM((_xlpm.seq="C2")+(_xlpm.seq="WW")), IF(_xlpm.cnt&gt;0,0,1) )</f>
        <v>1</v>
      </c>
    </row>
    <row r="40" spans="11:31" s="5" customFormat="1" ht="16.5" customHeight="1">
      <c r="K40" s="10">
        <v>36</v>
      </c>
      <c r="L40" s="19" t="s">
        <v>95</v>
      </c>
      <c r="M40" s="19" t="s">
        <v>96</v>
      </c>
      <c r="N40" s="19" t="s">
        <v>23</v>
      </c>
      <c r="O40" s="19" t="s">
        <v>94</v>
      </c>
      <c r="P40" s="19" t="s">
        <v>93</v>
      </c>
      <c r="Q40" s="19" t="s">
        <v>96</v>
      </c>
      <c r="S40" s="10">
        <v>7</v>
      </c>
      <c r="T40" s="10">
        <v>11</v>
      </c>
      <c r="U40" s="10">
        <v>6</v>
      </c>
      <c r="V40" s="10">
        <v>10</v>
      </c>
      <c r="W40" s="10">
        <v>8</v>
      </c>
      <c r="X40" s="10">
        <v>11</v>
      </c>
      <c r="Z40" s="43" cm="1">
        <f t="array" aca="1" ref="Z40" ca="1">_xlfn.LET(_xlpm.seq, OFFSET(L40,,,5), _xlpm.cnt, SUM((_xlpm.seq="C2")+(_xlpm.seq="WW")), IF(_xlpm.cnt&gt;0,0,1) )</f>
        <v>1</v>
      </c>
      <c r="AA40" s="43" cm="1">
        <f t="array" aca="1" ref="AA40" ca="1">_xlfn.LET(_xlpm.seq, OFFSET(M40,,,5), _xlpm.cnt, SUM((_xlpm.seq="C2")+(_xlpm.seq="WW")), IF(_xlpm.cnt&gt;0,0,1) )</f>
        <v>1</v>
      </c>
      <c r="AB40" s="43"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1</v>
      </c>
      <c r="AE40" s="43" cm="1">
        <f t="array" aca="1" ref="AE40" ca="1">_xlfn.LET(_xlpm.seq, OFFSET(Q40,,,5), _xlpm.cnt, SUM((_xlpm.seq="C2")+(_xlpm.seq="WW")), IF(_xlpm.cnt&gt;0,0,1) )</f>
        <v>1</v>
      </c>
    </row>
    <row r="41" spans="11:31" s="5" customFormat="1" ht="16.5" customHeight="1">
      <c r="K41" s="10">
        <v>37</v>
      </c>
      <c r="L41" s="19" t="s">
        <v>95</v>
      </c>
      <c r="M41" s="19" t="s">
        <v>95</v>
      </c>
      <c r="N41" s="19" t="s">
        <v>23</v>
      </c>
      <c r="O41" s="19" t="s">
        <v>94</v>
      </c>
      <c r="P41" s="19" t="s">
        <v>22</v>
      </c>
      <c r="Q41" s="19" t="s">
        <v>96</v>
      </c>
      <c r="S41" s="10">
        <v>7</v>
      </c>
      <c r="T41" s="10">
        <v>7</v>
      </c>
      <c r="U41" s="10">
        <v>6</v>
      </c>
      <c r="V41" s="10">
        <v>10</v>
      </c>
      <c r="W41" s="10">
        <v>5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 cm="1">
        <f t="array" aca="1" ref="AA41" ca="1">_xlfn.LET(_xlpm.seq, OFFSET(M41,,,5), _xlpm.cnt, SUM((_xlpm.seq="C2")+(_xlpm.seq="WW")), IF(_xlpm.cnt&gt;0,0,1) )</f>
        <v>1</v>
      </c>
      <c r="AB41" s="43"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1</v>
      </c>
      <c r="AE41" s="43" cm="1">
        <f t="array" aca="1" ref="AE41" ca="1">_xlfn.LET(_xlpm.seq, OFFSET(Q41,,,5), _xlpm.cnt, SUM((_xlpm.seq="C2")+(_xlpm.seq="WW")), IF(_xlpm.cnt&gt;0,0,1) )</f>
        <v>1</v>
      </c>
    </row>
    <row r="42" spans="11:31" s="5" customFormat="1" ht="16.5" customHeight="1">
      <c r="K42" s="10">
        <v>38</v>
      </c>
      <c r="L42" s="19" t="s">
        <v>96</v>
      </c>
      <c r="M42" s="19" t="s">
        <v>95</v>
      </c>
      <c r="N42" s="19" t="s">
        <v>38</v>
      </c>
      <c r="O42" s="19" t="s">
        <v>96</v>
      </c>
      <c r="P42" s="19" t="s">
        <v>22</v>
      </c>
      <c r="Q42" s="19" t="s">
        <v>94</v>
      </c>
      <c r="S42" s="10">
        <v>11</v>
      </c>
      <c r="T42" s="10">
        <v>7</v>
      </c>
      <c r="U42" s="10">
        <v>2</v>
      </c>
      <c r="V42" s="10">
        <v>11</v>
      </c>
      <c r="W42" s="10">
        <v>5</v>
      </c>
      <c r="X42" s="10">
        <v>10</v>
      </c>
      <c r="Z42" s="43" cm="1">
        <f t="array" aca="1" ref="Z42" ca="1">_xlfn.LET(_xlpm.seq, OFFSET(L42,,,5), _xlpm.cnt, SUM((_xlpm.seq="C2")+(_xlpm.seq="WW")), IF(_xlpm.cnt&gt;0,0,1) )</f>
        <v>1</v>
      </c>
      <c r="AA42" s="43" cm="1">
        <f t="array" aca="1" ref="AA42" ca="1">_xlfn.LET(_xlpm.seq, OFFSET(M42,,,5), _xlpm.cnt, SUM((_xlpm.seq="C2")+(_xlpm.seq="WW")), IF(_xlpm.cnt&gt;0,0,1) )</f>
        <v>1</v>
      </c>
      <c r="AB42" s="43"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0</v>
      </c>
      <c r="AE42" s="43" cm="1">
        <f t="array" aca="1" ref="AE42" ca="1">_xlfn.LET(_xlpm.seq, OFFSET(Q42,,,5), _xlpm.cnt, SUM((_xlpm.seq="C2")+(_xlpm.seq="WW")), IF(_xlpm.cnt&gt;0,0,1) )</f>
        <v>1</v>
      </c>
    </row>
    <row r="43" spans="11:31" s="5" customFormat="1" ht="16.5" customHeight="1">
      <c r="K43" s="10">
        <v>39</v>
      </c>
      <c r="L43" s="19" t="s">
        <v>96</v>
      </c>
      <c r="M43" s="19" t="s">
        <v>96</v>
      </c>
      <c r="N43" s="19" t="s">
        <v>95</v>
      </c>
      <c r="O43" s="19" t="s">
        <v>96</v>
      </c>
      <c r="P43" s="19" t="s">
        <v>52</v>
      </c>
      <c r="Q43" s="19" t="s">
        <v>94</v>
      </c>
      <c r="S43" s="10">
        <v>11</v>
      </c>
      <c r="T43" s="10">
        <v>11</v>
      </c>
      <c r="U43" s="10">
        <v>7</v>
      </c>
      <c r="V43" s="10">
        <v>11</v>
      </c>
      <c r="W43" s="10">
        <v>11</v>
      </c>
      <c r="X43" s="10">
        <v>10</v>
      </c>
      <c r="Z43" s="43" cm="1">
        <f t="array" aca="1" ref="Z43" ca="1">_xlfn.LET(_xlpm.seq, OFFSET(L43,,,5), _xlpm.cnt, SUM((_xlpm.seq="C2")+(_xlpm.seq="WW")), IF(_xlpm.cnt&gt;0,0,1) )</f>
        <v>1</v>
      </c>
      <c r="AA43" s="43" cm="1">
        <f t="array" aca="1" ref="AA43" ca="1">_xlfn.LET(_xlpm.seq, OFFSET(M43,,,5), _xlpm.cnt, SUM((_xlpm.seq="C2")+(_xlpm.seq="WW")), IF(_xlpm.cnt&gt;0,0,1) )</f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0</v>
      </c>
      <c r="AE43" s="43" cm="1">
        <f t="array" aca="1" ref="AE43" ca="1">_xlfn.LET(_xlpm.seq, OFFSET(Q43,,,5), _xlpm.cnt, SUM((_xlpm.seq="C2")+(_xlpm.seq="WW")), IF(_xlpm.cnt&gt;0,0,1) )</f>
        <v>1</v>
      </c>
    </row>
    <row r="44" spans="11:31" s="5" customFormat="1" ht="16.5" customHeight="1">
      <c r="K44" s="10">
        <v>40</v>
      </c>
      <c r="L44" s="19" t="s">
        <v>95</v>
      </c>
      <c r="M44" s="19" t="s">
        <v>96</v>
      </c>
      <c r="N44" s="19" t="s">
        <v>95</v>
      </c>
      <c r="O44" s="19" t="s">
        <v>95</v>
      </c>
      <c r="P44" s="19" t="s">
        <v>52</v>
      </c>
      <c r="Q44" s="19" t="s">
        <v>93</v>
      </c>
      <c r="S44" s="10">
        <v>7</v>
      </c>
      <c r="T44" s="10">
        <v>11</v>
      </c>
      <c r="U44" s="10">
        <v>7</v>
      </c>
      <c r="V44" s="10">
        <v>7</v>
      </c>
      <c r="W44" s="10">
        <v>11</v>
      </c>
      <c r="X44" s="10">
        <v>8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0</v>
      </c>
      <c r="AE44" s="43" cm="1">
        <f t="array" aca="1" ref="AE44" ca="1">_xlfn.LET(_xlpm.seq, OFFSET(Q44,,,5), _xlpm.cnt, SUM((_xlpm.seq="C2")+(_xlpm.seq="WW")), IF(_xlpm.cnt&gt;0,0,1) )</f>
        <v>1</v>
      </c>
    </row>
    <row r="45" spans="11:31" s="5" customFormat="1" ht="16.5" customHeight="1">
      <c r="K45" s="10">
        <v>41</v>
      </c>
      <c r="L45" s="19" t="s">
        <v>95</v>
      </c>
      <c r="M45" s="19" t="s">
        <v>94</v>
      </c>
      <c r="N45" s="19" t="s">
        <v>46</v>
      </c>
      <c r="O45" s="19" t="s">
        <v>95</v>
      </c>
      <c r="P45" s="19" t="s">
        <v>94</v>
      </c>
      <c r="Q45" s="19" t="s">
        <v>93</v>
      </c>
      <c r="S45" s="10">
        <v>7</v>
      </c>
      <c r="T45" s="10">
        <v>10</v>
      </c>
      <c r="U45" s="10">
        <v>5</v>
      </c>
      <c r="V45" s="10">
        <v>7</v>
      </c>
      <c r="W45" s="10">
        <v>10</v>
      </c>
      <c r="X45" s="10">
        <v>8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0</v>
      </c>
      <c r="AE45" s="43" cm="1">
        <f t="array" aca="1" ref="AE45" ca="1">_xlfn.LET(_xlpm.seq, OFFSET(Q45,,,5), _xlpm.cnt, SUM((_xlpm.seq="C2")+(_xlpm.seq="WW")), IF(_xlpm.cnt&gt;0,0,1) )</f>
        <v>1</v>
      </c>
    </row>
    <row r="46" spans="11:31" s="5" customFormat="1" ht="16.5" customHeight="1">
      <c r="K46" s="10">
        <v>42</v>
      </c>
      <c r="L46" s="19" t="s">
        <v>96</v>
      </c>
      <c r="M46" s="19" t="s">
        <v>94</v>
      </c>
      <c r="N46" s="19" t="s">
        <v>46</v>
      </c>
      <c r="O46" s="19" t="s">
        <v>94</v>
      </c>
      <c r="P46" s="19" t="s">
        <v>97</v>
      </c>
      <c r="Q46" s="19" t="s">
        <v>96</v>
      </c>
      <c r="S46" s="10">
        <v>11</v>
      </c>
      <c r="T46" s="10">
        <v>10</v>
      </c>
      <c r="U46" s="10">
        <v>5</v>
      </c>
      <c r="V46" s="10">
        <v>10</v>
      </c>
      <c r="W46" s="10">
        <v>2</v>
      </c>
      <c r="X46" s="10">
        <v>11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 cm="1">
        <f t="array" aca="1" ref="AC46" ca="1">_xlfn.LET(_xlpm.seq, OFFSET(O46,,,5), _xlpm.cnt, SUM((_xlpm.seq="C2")+(_xlpm.seq="WW")), IF(_xlpm.cnt&gt;0,0,1) )</f>
        <v>1</v>
      </c>
      <c r="AD46" s="43" cm="1">
        <f t="array" aca="1" ref="AD46" ca="1">_xlfn.LET(_xlpm.seq, OFFSET(P46,,,5), _xlpm.cnt, SUM((_xlpm.seq="C2")+(_xlpm.seq="WW")), IF(_xlpm.cnt&gt;0,0,1) )</f>
        <v>0</v>
      </c>
      <c r="AE46" s="43" cm="1">
        <f t="array" aca="1" ref="AE46" ca="1">_xlfn.LET(_xlpm.seq, OFFSET(Q46,,,5), _xlpm.cnt, SUM((_xlpm.seq="C2")+(_xlpm.seq="WW")), IF(_xlpm.cnt&gt;0,0,1) )</f>
        <v>1</v>
      </c>
    </row>
    <row r="47" spans="11:31" s="5" customFormat="1" ht="16.5" customHeight="1">
      <c r="K47" s="10">
        <v>43</v>
      </c>
      <c r="L47" s="19" t="s">
        <v>96</v>
      </c>
      <c r="M47" s="19" t="s">
        <v>95</v>
      </c>
      <c r="N47" s="19" t="s">
        <v>51</v>
      </c>
      <c r="O47" s="19" t="s">
        <v>94</v>
      </c>
      <c r="P47" s="19" t="s">
        <v>97</v>
      </c>
      <c r="Q47" s="19" t="s">
        <v>96</v>
      </c>
      <c r="S47" s="10">
        <v>11</v>
      </c>
      <c r="T47" s="10">
        <v>7</v>
      </c>
      <c r="U47" s="10">
        <v>10</v>
      </c>
      <c r="V47" s="10">
        <v>10</v>
      </c>
      <c r="W47" s="10">
        <v>2</v>
      </c>
      <c r="X47" s="10">
        <v>11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 cm="1">
        <f t="array" aca="1" ref="AB47" ca="1">_xlfn.LET(_xlpm.seq, OFFSET(N47,,,5), _xlpm.cnt, SUM((_xlpm.seq="C2")+(_xlpm.seq="WW")), IF(_xlpm.cnt&gt;0,0,1) )</f>
        <v>1</v>
      </c>
      <c r="AC47" s="43" cm="1">
        <f t="array" aca="1" ref="AC47" ca="1">_xlfn.LET(_xlpm.seq, OFFSET(O47,,,5), _xlpm.cnt, SUM((_xlpm.seq="C2")+(_xlpm.seq="WW")), IF(_xlpm.cnt&gt;0,0,1) )</f>
        <v>1</v>
      </c>
      <c r="AD47" s="43" cm="1">
        <f t="array" aca="1" ref="AD47" ca="1">_xlfn.LET(_xlpm.seq, OFFSET(P47,,,5), _xlpm.cnt, SUM((_xlpm.seq="C2")+(_xlpm.seq="WW")), IF(_xlpm.cnt&gt;0,0,1) )</f>
        <v>0</v>
      </c>
      <c r="AE47" s="43" cm="1">
        <f t="array" aca="1" ref="AE47" ca="1">_xlfn.LET(_xlpm.seq, OFFSET(Q47,,,5), _xlpm.cnt, SUM((_xlpm.seq="C2")+(_xlpm.seq="WW")), IF(_xlpm.cnt&gt;0,0,1) )</f>
        <v>1</v>
      </c>
    </row>
    <row r="48" spans="11:31" s="5" customFormat="1" ht="16.5" customHeight="1">
      <c r="K48" s="10">
        <v>44</v>
      </c>
      <c r="L48" s="19" t="s">
        <v>95</v>
      </c>
      <c r="M48" s="19" t="s">
        <v>95</v>
      </c>
      <c r="N48" s="19" t="s">
        <v>51</v>
      </c>
      <c r="O48" s="19" t="s">
        <v>24</v>
      </c>
      <c r="P48" s="19" t="s">
        <v>93</v>
      </c>
      <c r="Q48" s="19" t="s">
        <v>48</v>
      </c>
      <c r="S48" s="10">
        <v>7</v>
      </c>
      <c r="T48" s="10">
        <v>7</v>
      </c>
      <c r="U48" s="10">
        <v>10</v>
      </c>
      <c r="V48" s="10">
        <v>1</v>
      </c>
      <c r="W48" s="10">
        <v>8</v>
      </c>
      <c r="X48" s="10">
        <v>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 cm="1">
        <f t="array" aca="1" ref="AB48" ca="1">_xlfn.LET(_xlpm.seq, OFFSET(N48,,,5), _xlpm.cnt, SUM((_xlpm.seq="C2")+(_xlpm.seq="WW")), IF(_xlpm.cnt&gt;0,0,1) )</f>
        <v>1</v>
      </c>
      <c r="AC48" s="43" cm="1">
        <f t="array" aca="1" ref="AC48" ca="1">_xlfn.LET(_xlpm.seq, OFFSET(O48,,,5), _xlpm.cnt, SUM((_xlpm.seq="C2")+(_xlpm.seq="WW")), IF(_xlpm.cnt&gt;0,0,1) )</f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1</v>
      </c>
    </row>
    <row r="49" spans="11:31" s="5" customFormat="1" ht="16.5" customHeight="1">
      <c r="K49" s="10">
        <v>45</v>
      </c>
      <c r="L49" s="19" t="s">
        <v>95</v>
      </c>
      <c r="M49" s="19" t="s">
        <v>94</v>
      </c>
      <c r="N49" s="19" t="s">
        <v>26</v>
      </c>
      <c r="O49" s="19" t="s">
        <v>96</v>
      </c>
      <c r="P49" s="19" t="s">
        <v>93</v>
      </c>
      <c r="Q49" s="19" t="s">
        <v>95</v>
      </c>
      <c r="S49" s="10">
        <v>7</v>
      </c>
      <c r="T49" s="10">
        <v>10</v>
      </c>
      <c r="U49" s="10">
        <v>3</v>
      </c>
      <c r="V49" s="10">
        <v>11</v>
      </c>
      <c r="W49" s="10">
        <v>8</v>
      </c>
      <c r="X49" s="10">
        <v>7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 cm="1">
        <f t="array" aca="1" ref="AB49" ca="1">_xlfn.LET(_xlpm.seq, OFFSET(N49,,,5), _xlpm.cnt, SUM((_xlpm.seq="C2")+(_xlpm.seq="WW")), IF(_xlpm.cnt&gt;0,0,1) )</f>
        <v>1</v>
      </c>
      <c r="AC49" s="43" cm="1">
        <f t="array" aca="1" ref="AC49" ca="1">_xlfn.LET(_xlpm.seq, OFFSET(O49,,,5), _xlpm.cnt, SUM((_xlpm.seq="C2")+(_xlpm.seq="WW")), IF(_xlpm.cnt&gt;0,0,1) )</f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1</v>
      </c>
    </row>
    <row r="50" spans="11:31" s="5" customFormat="1" ht="16.5" customHeight="1">
      <c r="K50" s="10">
        <v>46</v>
      </c>
      <c r="L50" s="19" t="s">
        <v>94</v>
      </c>
      <c r="M50" s="19" t="s">
        <v>94</v>
      </c>
      <c r="N50" s="19" t="s">
        <v>26</v>
      </c>
      <c r="O50" s="19" t="s">
        <v>96</v>
      </c>
      <c r="P50" s="19" t="s">
        <v>27</v>
      </c>
      <c r="Q50" s="19" t="s">
        <v>95</v>
      </c>
      <c r="S50" s="10">
        <v>10</v>
      </c>
      <c r="T50" s="10">
        <v>10</v>
      </c>
      <c r="U50" s="10">
        <v>3</v>
      </c>
      <c r="V50" s="10">
        <v>11</v>
      </c>
      <c r="W50" s="10">
        <v>4</v>
      </c>
      <c r="X50" s="10">
        <v>7</v>
      </c>
      <c r="Z50" s="43" cm="1">
        <f t="array" aca="1" ref="Z50" ca="1">_xlfn.LET(_xlpm.seq, OFFSET(L50,,,5), _xlpm.cnt, SUM((_xlpm.seq="C2")+(_xlpm.seq="WW")), IF(_xlpm.cnt&gt;0,0,1) )</f>
        <v>1</v>
      </c>
      <c r="AA50" s="43" cm="1">
        <f t="array" aca="1" ref="AA50" ca="1">_xlfn.LET(_xlpm.seq, OFFSET(M50,,,5), _xlpm.cnt, SUM((_xlpm.seq="C2")+(_xlpm.seq="WW")), IF(_xlpm.cnt&gt;0,0,1) )</f>
        <v>1</v>
      </c>
      <c r="AB50" s="43" cm="1">
        <f t="array" aca="1" ref="AB50" ca="1">_xlfn.LET(_xlpm.seq, OFFSET(N50,,,5), _xlpm.cnt, SUM((_xlpm.seq="C2")+(_xlpm.seq="WW")), IF(_xlpm.cnt&gt;0,0,1) )</f>
        <v>1</v>
      </c>
      <c r="AC50" s="43" cm="1">
        <f t="array" aca="1" ref="AC50" ca="1">_xlfn.LET(_xlpm.seq, OFFSET(O50,,,5), _xlpm.cnt, SUM((_xlpm.seq="C2")+(_xlpm.seq="WW")), IF(_xlpm.cnt&gt;0,0,1) )</f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1</v>
      </c>
    </row>
    <row r="51" spans="11:31" s="5" customFormat="1" ht="16.5" customHeight="1">
      <c r="K51" s="10">
        <v>47</v>
      </c>
      <c r="L51" s="19" t="s">
        <v>94</v>
      </c>
      <c r="M51" s="19" t="s">
        <v>93</v>
      </c>
      <c r="N51" s="19" t="s">
        <v>92</v>
      </c>
      <c r="O51" s="19" t="s">
        <v>27</v>
      </c>
      <c r="P51" s="19" t="s">
        <v>27</v>
      </c>
      <c r="Q51" s="19" t="s">
        <v>23</v>
      </c>
      <c r="S51" s="10">
        <v>10</v>
      </c>
      <c r="T51" s="10">
        <v>8</v>
      </c>
      <c r="U51" s="10">
        <v>9</v>
      </c>
      <c r="V51" s="10">
        <v>4</v>
      </c>
      <c r="W51" s="10">
        <v>4</v>
      </c>
      <c r="X51" s="10">
        <v>6</v>
      </c>
      <c r="Z51" s="43" cm="1">
        <f t="array" aca="1" ref="Z51" ca="1">_xlfn.LET(_xlpm.seq, OFFSET(L51,,,5), _xlpm.cnt, SUM((_xlpm.seq="C2")+(_xlpm.seq="WW")), IF(_xlpm.cnt&gt;0,0,1) )</f>
        <v>1</v>
      </c>
      <c r="AA51" s="43" cm="1">
        <f t="array" aca="1" ref="AA51" ca="1">_xlfn.LET(_xlpm.seq, OFFSET(M51,,,5), _xlpm.cnt, SUM((_xlpm.seq="C2")+(_xlpm.seq="WW")), IF(_xlpm.cnt&gt;0,0,1) )</f>
        <v>1</v>
      </c>
      <c r="AB51" s="43" cm="1">
        <f t="array" aca="1" ref="AB51" ca="1">_xlfn.LET(_xlpm.seq, OFFSET(N51,,,5), _xlpm.cnt, SUM((_xlpm.seq="C2")+(_xlpm.seq="WW")), IF(_xlpm.cnt&gt;0,0,1) )</f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1</v>
      </c>
    </row>
    <row r="52" spans="11:31" s="5" customFormat="1" ht="16.5" customHeight="1">
      <c r="K52" s="10">
        <v>48</v>
      </c>
      <c r="L52" s="19" t="s">
        <v>30</v>
      </c>
      <c r="M52" s="19" t="s">
        <v>93</v>
      </c>
      <c r="N52" s="19" t="s">
        <v>92</v>
      </c>
      <c r="O52" s="19" t="s">
        <v>27</v>
      </c>
      <c r="P52" s="19" t="s">
        <v>96</v>
      </c>
      <c r="Q52" s="19" t="s">
        <v>23</v>
      </c>
      <c r="S52" s="10">
        <v>7</v>
      </c>
      <c r="T52" s="10">
        <v>8</v>
      </c>
      <c r="U52" s="10">
        <v>9</v>
      </c>
      <c r="V52" s="10">
        <v>4</v>
      </c>
      <c r="W52" s="10">
        <v>11</v>
      </c>
      <c r="X52" s="10">
        <v>6</v>
      </c>
      <c r="Z52" s="43" cm="1">
        <f t="array" aca="1" ref="Z52" ca="1">_xlfn.LET(_xlpm.seq, OFFSET(L52,,,5), _xlpm.cnt, SUM((_xlpm.seq="C2")+(_xlpm.seq="WW")), IF(_xlpm.cnt&gt;0,0,1) )</f>
        <v>1</v>
      </c>
      <c r="AA52" s="43" cm="1">
        <f t="array" aca="1" ref="AA52" ca="1">_xlfn.LET(_xlpm.seq, OFFSET(M52,,,5), _xlpm.cnt, SUM((_xlpm.seq="C2")+(_xlpm.seq="WW")), IF(_xlpm.cnt&gt;0,0,1) )</f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</row>
    <row r="53" spans="11:31" s="5" customFormat="1" ht="16.5" customHeight="1">
      <c r="K53" s="10">
        <v>49</v>
      </c>
      <c r="L53" s="19" t="s">
        <v>30</v>
      </c>
      <c r="M53" s="19" t="s">
        <v>48</v>
      </c>
      <c r="N53" s="19" t="s">
        <v>95</v>
      </c>
      <c r="O53" s="19" t="s">
        <v>51</v>
      </c>
      <c r="P53" s="19" t="s">
        <v>96</v>
      </c>
      <c r="Q53" s="19" t="s">
        <v>26</v>
      </c>
      <c r="S53" s="10">
        <v>7</v>
      </c>
      <c r="T53" s="10">
        <v>1</v>
      </c>
      <c r="U53" s="10">
        <v>7</v>
      </c>
      <c r="V53" s="10">
        <v>10</v>
      </c>
      <c r="W53" s="10">
        <v>11</v>
      </c>
      <c r="X53" s="10">
        <v>3</v>
      </c>
      <c r="Z53" s="43" cm="1">
        <f t="array" aca="1" ref="Z53" ca="1">_xlfn.LET(_xlpm.seq, OFFSET(L53,,,5), _xlpm.cnt, SUM((_xlpm.seq="C2")+(_xlpm.seq="WW")), IF(_xlpm.cnt&gt;0,0,1) )</f>
        <v>1</v>
      </c>
      <c r="AA53" s="43" cm="1">
        <f t="array" aca="1" ref="AA53" ca="1">_xlfn.LET(_xlpm.seq, OFFSET(M53,,,5), _xlpm.cnt, SUM((_xlpm.seq="C2")+(_xlpm.seq="WW")), IF(_xlpm.cnt&gt;0,0,1) )</f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</row>
    <row r="54" spans="11:31" s="5" customFormat="1" ht="16.5" customHeight="1">
      <c r="K54" s="10">
        <v>50</v>
      </c>
      <c r="L54" s="19" t="s">
        <v>92</v>
      </c>
      <c r="M54" s="19" t="s">
        <v>96</v>
      </c>
      <c r="N54" s="19" t="s">
        <v>95</v>
      </c>
      <c r="O54" s="19" t="s">
        <v>51</v>
      </c>
      <c r="P54" s="19" t="s">
        <v>94</v>
      </c>
      <c r="Q54" s="19" t="s">
        <v>26</v>
      </c>
      <c r="S54" s="10">
        <v>9</v>
      </c>
      <c r="T54" s="10">
        <v>11</v>
      </c>
      <c r="U54" s="10">
        <v>7</v>
      </c>
      <c r="V54" s="10">
        <v>10</v>
      </c>
      <c r="W54" s="10">
        <v>10</v>
      </c>
      <c r="X54" s="10">
        <v>3</v>
      </c>
      <c r="Z54" s="43" cm="1">
        <f t="array" aca="1" ref="Z54" ca="1">_xlfn.LET(_xlpm.seq, OFFSET(L54,,,5), _xlpm.cnt, SUM((_xlpm.seq="C2")+(_xlpm.seq="WW")), IF(_xlpm.cnt&gt;0,0,1) )</f>
        <v>1</v>
      </c>
      <c r="AA54" s="43" cm="1">
        <f t="array" aca="1" ref="AA54" ca="1">_xlfn.LET(_xlpm.seq, OFFSET(M54,,,5), _xlpm.cnt, SUM((_xlpm.seq="C2")+(_xlpm.seq="WW")), IF(_xlpm.cnt&gt;0,0,1) )</f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</row>
    <row r="55" spans="11:31" s="5" customFormat="1" ht="16.5" customHeight="1">
      <c r="K55" s="10">
        <v>51</v>
      </c>
      <c r="L55" s="19" t="s">
        <v>92</v>
      </c>
      <c r="M55" s="19" t="s">
        <v>96</v>
      </c>
      <c r="N55" s="19" t="s">
        <v>92</v>
      </c>
      <c r="O55" s="19" t="s">
        <v>95</v>
      </c>
      <c r="P55" s="19" t="s">
        <v>94</v>
      </c>
      <c r="Q55" s="19" t="s">
        <v>27</v>
      </c>
      <c r="S55" s="10">
        <v>9</v>
      </c>
      <c r="T55" s="10">
        <v>11</v>
      </c>
      <c r="U55" s="10">
        <v>9</v>
      </c>
      <c r="V55" s="10">
        <v>7</v>
      </c>
      <c r="W55" s="10">
        <v>10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</row>
    <row r="56" spans="11:31" s="5" customFormat="1" ht="16.5" customHeight="1">
      <c r="K56" s="10">
        <v>52</v>
      </c>
      <c r="L56" s="19" t="s">
        <v>93</v>
      </c>
      <c r="M56" s="19" t="s">
        <v>92</v>
      </c>
      <c r="N56" s="19" t="s">
        <v>92</v>
      </c>
      <c r="O56" s="19" t="s">
        <v>96</v>
      </c>
      <c r="P56" s="19" t="s">
        <v>95</v>
      </c>
      <c r="Q56" s="19" t="s">
        <v>27</v>
      </c>
      <c r="S56" s="10">
        <v>8</v>
      </c>
      <c r="T56" s="10">
        <v>9</v>
      </c>
      <c r="U56" s="10">
        <v>9</v>
      </c>
      <c r="V56" s="10">
        <v>11</v>
      </c>
      <c r="W56" s="10">
        <v>7</v>
      </c>
      <c r="X56" s="10">
        <v>4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</row>
    <row r="57" spans="11:31" s="5" customFormat="1" ht="16.5" customHeight="1">
      <c r="K57" s="10">
        <v>53</v>
      </c>
      <c r="L57" s="19" t="s">
        <v>93</v>
      </c>
      <c r="M57" s="19" t="s">
        <v>92</v>
      </c>
      <c r="N57" s="19" t="s">
        <v>48</v>
      </c>
      <c r="O57" s="19" t="s">
        <v>96</v>
      </c>
      <c r="P57" s="19" t="s">
        <v>95</v>
      </c>
      <c r="Q57" s="19" t="s">
        <v>95</v>
      </c>
      <c r="S57" s="10">
        <v>8</v>
      </c>
      <c r="T57" s="10">
        <v>9</v>
      </c>
      <c r="U57" s="10">
        <v>1</v>
      </c>
      <c r="V57" s="10">
        <v>11</v>
      </c>
      <c r="W57" s="10">
        <v>7</v>
      </c>
      <c r="X57" s="10">
        <v>7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</row>
    <row r="58" spans="11:31" s="5" customFormat="1" ht="16.5" customHeight="1">
      <c r="K58" s="10">
        <v>54</v>
      </c>
      <c r="L58" s="19" t="s">
        <v>96</v>
      </c>
      <c r="M58" s="19" t="s">
        <v>96</v>
      </c>
      <c r="N58" s="19" t="s">
        <v>93</v>
      </c>
      <c r="O58" s="19" t="s">
        <v>26</v>
      </c>
      <c r="P58" s="19" t="s">
        <v>92</v>
      </c>
      <c r="Q58" s="19" t="s">
        <v>95</v>
      </c>
      <c r="S58" s="10">
        <v>11</v>
      </c>
      <c r="T58" s="10">
        <v>11</v>
      </c>
      <c r="U58" s="10">
        <v>8</v>
      </c>
      <c r="V58" s="10">
        <v>3</v>
      </c>
      <c r="W58" s="10">
        <v>9</v>
      </c>
      <c r="X58" s="10">
        <v>7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</row>
    <row r="59" spans="11:31" s="5" customFormat="1" ht="16.5" customHeight="1">
      <c r="K59" s="10">
        <v>55</v>
      </c>
      <c r="L59" s="19" t="s">
        <v>96</v>
      </c>
      <c r="M59" s="19" t="s">
        <v>96</v>
      </c>
      <c r="N59" s="19" t="s">
        <v>93</v>
      </c>
      <c r="O59" s="19" t="s">
        <v>26</v>
      </c>
      <c r="P59" s="19" t="s">
        <v>92</v>
      </c>
      <c r="Q59" s="19" t="s">
        <v>23</v>
      </c>
      <c r="S59" s="10">
        <v>11</v>
      </c>
      <c r="T59" s="10">
        <v>11</v>
      </c>
      <c r="U59" s="10">
        <v>8</v>
      </c>
      <c r="V59" s="10">
        <v>3</v>
      </c>
      <c r="W59" s="10">
        <v>9</v>
      </c>
      <c r="X59" s="10">
        <v>6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</row>
    <row r="60" spans="11:31" s="5" customFormat="1" ht="16.5" customHeight="1">
      <c r="K60" s="10">
        <v>56</v>
      </c>
      <c r="L60" s="19" t="s">
        <v>23</v>
      </c>
      <c r="M60" s="19" t="s">
        <v>92</v>
      </c>
      <c r="N60" s="19" t="s">
        <v>95</v>
      </c>
      <c r="O60" s="19" t="s">
        <v>95</v>
      </c>
      <c r="P60" s="19" t="s">
        <v>95</v>
      </c>
      <c r="Q60" s="19" t="s">
        <v>23</v>
      </c>
      <c r="S60" s="10">
        <v>6</v>
      </c>
      <c r="T60" s="10">
        <v>9</v>
      </c>
      <c r="U60" s="10">
        <v>7</v>
      </c>
      <c r="V60" s="10">
        <v>7</v>
      </c>
      <c r="W60" s="10">
        <v>7</v>
      </c>
      <c r="X60" s="10">
        <v>6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1</v>
      </c>
      <c r="AC60" s="43" cm="1">
        <f t="array" aca="1" ref="AC60" ca="1">_xlfn.LET(_xlpm.seq, OFFSET(O60,,,5), _xlpm.cnt, SUM((_xlpm.seq="C2")+(_xlpm.seq="WW")), IF(_xlpm.cnt&gt;0,0,1) )</f>
        <v>1</v>
      </c>
      <c r="AD60" s="43" cm="1">
        <f t="array" aca="1" ref="AD60" ca="1">_xlfn.LET(_xlpm.seq, OFFSET(P60,,,5), _xlpm.cnt, SUM((_xlpm.seq="C2")+(_xlpm.seq="WW")), IF(_xlpm.cnt&gt;0,0,1) )</f>
        <v>1</v>
      </c>
      <c r="AE60" s="43" cm="1">
        <f t="array" aca="1" ref="AE60" ca="1">_xlfn.LET(_xlpm.seq, OFFSET(Q60,,,5), _xlpm.cnt, SUM((_xlpm.seq="C2")+(_xlpm.seq="WW")), IF(_xlpm.cnt&gt;0,0,1) )</f>
        <v>1</v>
      </c>
    </row>
    <row r="61" spans="11:31" s="5" customFormat="1">
      <c r="K61" s="10">
        <v>57</v>
      </c>
      <c r="L61" s="19" t="s">
        <v>23</v>
      </c>
      <c r="M61" s="19" t="s">
        <v>92</v>
      </c>
      <c r="N61" s="19" t="s">
        <v>95</v>
      </c>
      <c r="O61" s="19" t="s">
        <v>95</v>
      </c>
      <c r="P61" s="19" t="s">
        <v>95</v>
      </c>
      <c r="Q61" s="19" t="s">
        <v>93</v>
      </c>
      <c r="S61" s="10">
        <v>6</v>
      </c>
      <c r="T61" s="10">
        <v>9</v>
      </c>
      <c r="U61" s="10">
        <v>7</v>
      </c>
      <c r="V61" s="10">
        <v>7</v>
      </c>
      <c r="W61" s="10">
        <v>7</v>
      </c>
      <c r="X61" s="10">
        <v>8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1</v>
      </c>
      <c r="AC61" s="43" cm="1">
        <f t="array" aca="1" ref="AC61" ca="1">_xlfn.LET(_xlpm.seq, OFFSET(O61,,,5), _xlpm.cnt, SUM((_xlpm.seq="C2")+(_xlpm.seq="WW")), IF(_xlpm.cnt&gt;0,0,1) )</f>
        <v>1</v>
      </c>
      <c r="AD61" s="43" cm="1">
        <f t="array" aca="1" ref="AD61" ca="1">_xlfn.LET(_xlpm.seq, OFFSET(P61,,,5), _xlpm.cnt, SUM((_xlpm.seq="C2")+(_xlpm.seq="WW")), IF(_xlpm.cnt&gt;0,0,1) )</f>
        <v>1</v>
      </c>
      <c r="AE61" s="43" cm="1">
        <f t="array" aca="1" ref="AE61" ca="1">_xlfn.LET(_xlpm.seq, OFFSET(Q61,,,5), _xlpm.cnt, SUM((_xlpm.seq="C2")+(_xlpm.seq="WW")), IF(_xlpm.cnt&gt;0,0,1) )</f>
        <v>1</v>
      </c>
    </row>
    <row r="62" spans="11:31" s="5" customFormat="1">
      <c r="K62" s="10">
        <v>58</v>
      </c>
      <c r="L62" s="19" t="s">
        <v>24</v>
      </c>
      <c r="M62" s="19" t="s">
        <v>96</v>
      </c>
      <c r="N62" s="19" t="s">
        <v>26</v>
      </c>
      <c r="O62" s="19" t="s">
        <v>92</v>
      </c>
      <c r="P62" s="19" t="s">
        <v>93</v>
      </c>
      <c r="Q62" s="19" t="s">
        <v>93</v>
      </c>
      <c r="S62" s="10">
        <v>1</v>
      </c>
      <c r="T62" s="10">
        <v>11</v>
      </c>
      <c r="U62" s="10">
        <v>3</v>
      </c>
      <c r="V62" s="10">
        <v>9</v>
      </c>
      <c r="W62" s="10">
        <v>8</v>
      </c>
      <c r="X62" s="10">
        <v>8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1</v>
      </c>
      <c r="AC62" s="43" cm="1">
        <f t="array" aca="1" ref="AC62" ca="1">_xlfn.LET(_xlpm.seq, OFFSET(O62,,,5), _xlpm.cnt, SUM((_xlpm.seq="C2")+(_xlpm.seq="WW")), IF(_xlpm.cnt&gt;0,0,1) )</f>
        <v>1</v>
      </c>
      <c r="AD62" s="43" cm="1">
        <f t="array" aca="1" ref="AD62" ca="1">_xlfn.LET(_xlpm.seq, OFFSET(P62,,,5), _xlpm.cnt, SUM((_xlpm.seq="C2")+(_xlpm.seq="WW")), IF(_xlpm.cnt&gt;0,0,1) )</f>
        <v>1</v>
      </c>
      <c r="AE62" s="43" cm="1">
        <f t="array" aca="1" ref="AE62" ca="1">_xlfn.LET(_xlpm.seq, OFFSET(Q62,,,5), _xlpm.cnt, SUM((_xlpm.seq="C2")+(_xlpm.seq="WW")), IF(_xlpm.cnt&gt;0,0,1) )</f>
        <v>1</v>
      </c>
    </row>
    <row r="63" spans="11:31" s="5" customFormat="1" ht="16.5" customHeight="1">
      <c r="K63" s="10">
        <v>59</v>
      </c>
      <c r="L63" s="19" t="s">
        <v>92</v>
      </c>
      <c r="M63" s="19" t="s">
        <v>51</v>
      </c>
      <c r="N63" s="19" t="s">
        <v>26</v>
      </c>
      <c r="O63" s="19" t="s">
        <v>92</v>
      </c>
      <c r="P63" s="19" t="s">
        <v>93</v>
      </c>
      <c r="Q63" s="19" t="s">
        <v>26</v>
      </c>
      <c r="S63" s="10">
        <v>9</v>
      </c>
      <c r="T63" s="10">
        <v>10</v>
      </c>
      <c r="U63" s="10">
        <v>3</v>
      </c>
      <c r="V63" s="10">
        <v>9</v>
      </c>
      <c r="W63" s="10">
        <v>8</v>
      </c>
      <c r="X63" s="10">
        <v>3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1</v>
      </c>
      <c r="AC63" s="43" cm="1">
        <f t="array" aca="1" ref="AC63" ca="1">_xlfn.LET(_xlpm.seq, OFFSET(O63,,,5), _xlpm.cnt, SUM((_xlpm.seq="C2")+(_xlpm.seq="WW")), IF(_xlpm.cnt&gt;0,0,1) )</f>
        <v>1</v>
      </c>
      <c r="AD63" s="43" cm="1">
        <f t="array" aca="1" ref="AD63" ca="1">_xlfn.LET(_xlpm.seq, OFFSET(P63,,,5), _xlpm.cnt, SUM((_xlpm.seq="C2")+(_xlpm.seq="WW")), IF(_xlpm.cnt&gt;0,0,1) )</f>
        <v>1</v>
      </c>
      <c r="AE63" s="43" cm="1">
        <f t="array" aca="1" ref="AE63" ca="1">_xlfn.LET(_xlpm.seq, OFFSET(Q63,,,5), _xlpm.cnt, SUM((_xlpm.seq="C2")+(_xlpm.seq="WW")), IF(_xlpm.cnt&gt;0,0,1) )</f>
        <v>0</v>
      </c>
    </row>
    <row r="64" spans="11:31" s="5" customFormat="1" ht="16.5" customHeight="1">
      <c r="K64" s="10">
        <v>60</v>
      </c>
      <c r="L64" s="19" t="s">
        <v>92</v>
      </c>
      <c r="M64" s="19" t="s">
        <v>51</v>
      </c>
      <c r="N64" s="19" t="s">
        <v>95</v>
      </c>
      <c r="O64" s="19" t="s">
        <v>96</v>
      </c>
      <c r="P64" s="19" t="s">
        <v>95</v>
      </c>
      <c r="Q64" s="19" t="s">
        <v>26</v>
      </c>
      <c r="S64" s="10">
        <v>9</v>
      </c>
      <c r="T64" s="10">
        <v>10</v>
      </c>
      <c r="U64" s="10">
        <v>7</v>
      </c>
      <c r="V64" s="10">
        <v>11</v>
      </c>
      <c r="W64" s="10">
        <v>7</v>
      </c>
      <c r="X64" s="10">
        <v>3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1</v>
      </c>
      <c r="AC64" s="43" cm="1">
        <f t="array" aca="1" ref="AC64" ca="1">_xlfn.LET(_xlpm.seq, OFFSET(O64,,,5), _xlpm.cnt, SUM((_xlpm.seq="C2")+(_xlpm.seq="WW")), IF(_xlpm.cnt&gt;0,0,1) )</f>
        <v>1</v>
      </c>
      <c r="AD64" s="43" cm="1">
        <f t="array" aca="1" ref="AD64" ca="1">_xlfn.LET(_xlpm.seq, OFFSET(P64,,,5), _xlpm.cnt, SUM((_xlpm.seq="C2")+(_xlpm.seq="WW")), IF(_xlpm.cnt&gt;0,0,1) )</f>
        <v>1</v>
      </c>
      <c r="AE64" s="43" cm="1">
        <f t="array" aca="1" ref="AE64" ca="1">_xlfn.LET(_xlpm.seq, OFFSET(Q64,,,5), _xlpm.cnt, SUM((_xlpm.seq="C2")+(_xlpm.seq="WW")), IF(_xlpm.cnt&gt;0,0,1) )</f>
        <v>0</v>
      </c>
    </row>
    <row r="65" spans="11:31" s="5" customFormat="1" ht="16.5" customHeight="1">
      <c r="K65" s="10">
        <v>61</v>
      </c>
      <c r="L65" s="19" t="s">
        <v>96</v>
      </c>
      <c r="M65" s="19" t="s">
        <v>47</v>
      </c>
      <c r="N65" s="19" t="s">
        <v>95</v>
      </c>
      <c r="O65" s="19" t="s">
        <v>96</v>
      </c>
      <c r="P65" s="19" t="s">
        <v>95</v>
      </c>
      <c r="Q65" s="19" t="s">
        <v>93</v>
      </c>
      <c r="S65" s="10">
        <v>11</v>
      </c>
      <c r="T65" s="10">
        <v>6</v>
      </c>
      <c r="U65" s="10">
        <v>7</v>
      </c>
      <c r="V65" s="10">
        <v>11</v>
      </c>
      <c r="W65" s="10">
        <v>7</v>
      </c>
      <c r="X65" s="10">
        <v>8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1</v>
      </c>
      <c r="AD65" s="43" cm="1">
        <f t="array" aca="1" ref="AD65" ca="1">_xlfn.LET(_xlpm.seq, OFFSET(P65,,,5), _xlpm.cnt, SUM((_xlpm.seq="C2")+(_xlpm.seq="WW")), IF(_xlpm.cnt&gt;0,0,1) )</f>
        <v>1</v>
      </c>
      <c r="AE65" s="43" cm="1">
        <f t="array" aca="1" ref="AE65" ca="1">_xlfn.LET(_xlpm.seq, OFFSET(Q65,,,5), _xlpm.cnt, SUM((_xlpm.seq="C2")+(_xlpm.seq="WW")), IF(_xlpm.cnt&gt;0,0,1) )</f>
        <v>0</v>
      </c>
    </row>
    <row r="66" spans="11:31" s="5" customFormat="1" ht="16.5" customHeight="1">
      <c r="K66" s="10">
        <v>62</v>
      </c>
      <c r="L66" s="19" t="s">
        <v>96</v>
      </c>
      <c r="M66" s="19" t="s">
        <v>47</v>
      </c>
      <c r="N66" s="19" t="s">
        <v>94</v>
      </c>
      <c r="O66" s="19" t="s">
        <v>48</v>
      </c>
      <c r="P66" s="19" t="s">
        <v>24</v>
      </c>
      <c r="Q66" s="19" t="s">
        <v>93</v>
      </c>
      <c r="S66" s="10">
        <v>11</v>
      </c>
      <c r="T66" s="10">
        <v>6</v>
      </c>
      <c r="U66" s="10">
        <v>10</v>
      </c>
      <c r="V66" s="10">
        <v>1</v>
      </c>
      <c r="W66" s="10">
        <v>1</v>
      </c>
      <c r="X66" s="10">
        <v>8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1</v>
      </c>
      <c r="AD66" s="43" cm="1">
        <f t="array" aca="1" ref="AD66" ca="1">_xlfn.LET(_xlpm.seq, OFFSET(P66,,,5), _xlpm.cnt, SUM((_xlpm.seq="C2")+(_xlpm.seq="WW")), IF(_xlpm.cnt&gt;0,0,1) )</f>
        <v>1</v>
      </c>
      <c r="AE66" s="43" cm="1">
        <f t="array" aca="1" ref="AE66" ca="1">_xlfn.LET(_xlpm.seq, OFFSET(Q66,,,5), _xlpm.cnt, SUM((_xlpm.seq="C2")+(_xlpm.seq="WW")), IF(_xlpm.cnt&gt;0,0,1) )</f>
        <v>0</v>
      </c>
    </row>
    <row r="67" spans="11:31" s="5" customFormat="1" ht="16.5" customHeight="1">
      <c r="K67" s="10">
        <v>63</v>
      </c>
      <c r="L67" s="19" t="s">
        <v>93</v>
      </c>
      <c r="M67" s="19" t="s">
        <v>95</v>
      </c>
      <c r="N67" s="19" t="s">
        <v>94</v>
      </c>
      <c r="O67" s="19" t="s">
        <v>94</v>
      </c>
      <c r="P67" s="19" t="s">
        <v>95</v>
      </c>
      <c r="Q67" s="19" t="s">
        <v>97</v>
      </c>
      <c r="S67" s="10">
        <v>8</v>
      </c>
      <c r="T67" s="10">
        <v>7</v>
      </c>
      <c r="U67" s="10">
        <v>10</v>
      </c>
      <c r="V67" s="10">
        <v>10</v>
      </c>
      <c r="W67" s="10">
        <v>7</v>
      </c>
      <c r="X67" s="10">
        <v>2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1</v>
      </c>
      <c r="AD67" s="43" cm="1">
        <f t="array" aca="1" ref="AD67" ca="1">_xlfn.LET(_xlpm.seq, OFFSET(P67,,,5), _xlpm.cnt, SUM((_xlpm.seq="C2")+(_xlpm.seq="WW")), IF(_xlpm.cnt&gt;0,0,1) )</f>
        <v>1</v>
      </c>
      <c r="AE67" s="43" cm="1">
        <f t="array" aca="1" ref="AE67" ca="1">_xlfn.LET(_xlpm.seq, OFFSET(Q67,,,5), _xlpm.cnt, SUM((_xlpm.seq="C2")+(_xlpm.seq="WW")), IF(_xlpm.cnt&gt;0,0,1) )</f>
        <v>0</v>
      </c>
    </row>
    <row r="68" spans="11:31" s="5" customFormat="1" ht="16.5" customHeight="1">
      <c r="K68" s="10">
        <v>64</v>
      </c>
      <c r="L68" s="19" t="s">
        <v>93</v>
      </c>
      <c r="M68" s="19" t="s">
        <v>95</v>
      </c>
      <c r="N68" s="19" t="s">
        <v>95</v>
      </c>
      <c r="O68" s="19" t="s">
        <v>94</v>
      </c>
      <c r="P68" s="19" t="s">
        <v>95</v>
      </c>
      <c r="Q68" s="19" t="s">
        <v>97</v>
      </c>
      <c r="S68" s="10">
        <v>8</v>
      </c>
      <c r="T68" s="10">
        <v>7</v>
      </c>
      <c r="U68" s="10">
        <v>7</v>
      </c>
      <c r="V68" s="10">
        <v>10</v>
      </c>
      <c r="W68" s="10">
        <v>7</v>
      </c>
      <c r="X68" s="10">
        <v>2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 cm="1">
        <f t="array" aca="1" ref="AE68" ca="1">_xlfn.LET(_xlpm.seq, OFFSET(Q68,,,5), _xlpm.cnt, SUM((_xlpm.seq="C2")+(_xlpm.seq="WW")), IF(_xlpm.cnt&gt;0,0,1) )</f>
        <v>0</v>
      </c>
    </row>
    <row r="69" spans="11:31" s="5" customFormat="1" ht="16.5" customHeight="1">
      <c r="K69" s="10">
        <v>65</v>
      </c>
      <c r="L69" s="19" t="s">
        <v>94</v>
      </c>
      <c r="M69" s="19" t="s">
        <v>96</v>
      </c>
      <c r="N69" s="19" t="s">
        <v>95</v>
      </c>
      <c r="O69" s="19" t="s">
        <v>92</v>
      </c>
      <c r="P69" s="19" t="s">
        <v>93</v>
      </c>
      <c r="Q69" s="19" t="s">
        <v>94</v>
      </c>
      <c r="S69" s="10">
        <v>10</v>
      </c>
      <c r="T69" s="10">
        <v>11</v>
      </c>
      <c r="U69" s="10">
        <v>7</v>
      </c>
      <c r="V69" s="10">
        <v>9</v>
      </c>
      <c r="W69" s="10">
        <v>8</v>
      </c>
      <c r="X69" s="10">
        <v>10</v>
      </c>
      <c r="Z69" s="43" cm="1">
        <f t="array" aca="1" ref="Z69" ca="1">_xlfn.LET(_xlpm.seq, OFFSET(L69,,,5), _xlpm.cnt, SUM((_xlpm.seq="C2")+(_xlpm.seq="WW")), IF(_xlpm.cnt&gt;0,0,1) )</f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 cm="1">
        <f t="array" aca="1" ref="AE69" ca="1">_xlfn.LET(_xlpm.seq, OFFSET(Q69,,,5), _xlpm.cnt, SUM((_xlpm.seq="C2")+(_xlpm.seq="WW")), IF(_xlpm.cnt&gt;0,0,1) )</f>
        <v>1</v>
      </c>
    </row>
    <row r="70" spans="11:31" s="5" customFormat="1" ht="16.5" customHeight="1">
      <c r="K70" s="10">
        <v>66</v>
      </c>
      <c r="L70" s="19" t="s">
        <v>94</v>
      </c>
      <c r="M70" s="19" t="s">
        <v>96</v>
      </c>
      <c r="N70" s="19" t="s">
        <v>92</v>
      </c>
      <c r="O70" s="19" t="s">
        <v>92</v>
      </c>
      <c r="P70" s="19" t="s">
        <v>93</v>
      </c>
      <c r="Q70" s="19" t="s">
        <v>94</v>
      </c>
      <c r="S70" s="10">
        <v>10</v>
      </c>
      <c r="T70" s="10">
        <v>11</v>
      </c>
      <c r="U70" s="10">
        <v>9</v>
      </c>
      <c r="V70" s="10">
        <v>9</v>
      </c>
      <c r="W70" s="10">
        <v>8</v>
      </c>
      <c r="X70" s="10">
        <v>10</v>
      </c>
      <c r="Z70" s="43" cm="1">
        <f t="array" aca="1" ref="Z70" ca="1">_xlfn.LET(_xlpm.seq, OFFSET(L70,,,5), _xlpm.cnt, SUM((_xlpm.seq="C2")+(_xlpm.seq="WW")), IF(_xlpm.cnt&gt;0,0,1) )</f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</row>
    <row r="71" spans="11:31" s="5" customFormat="1" ht="16.5" customHeight="1">
      <c r="K71" s="10">
        <v>67</v>
      </c>
      <c r="L71" s="19" t="s">
        <v>22</v>
      </c>
      <c r="M71" s="19" t="s">
        <v>92</v>
      </c>
      <c r="N71" s="19" t="s">
        <v>92</v>
      </c>
      <c r="O71" s="19" t="s">
        <v>23</v>
      </c>
      <c r="P71" s="19" t="s">
        <v>92</v>
      </c>
      <c r="Q71" s="19" t="s">
        <v>96</v>
      </c>
      <c r="S71" s="10">
        <v>5</v>
      </c>
      <c r="T71" s="10">
        <v>9</v>
      </c>
      <c r="U71" s="10">
        <v>9</v>
      </c>
      <c r="V71" s="10">
        <v>6</v>
      </c>
      <c r="W71" s="10">
        <v>9</v>
      </c>
      <c r="X71" s="10">
        <v>11</v>
      </c>
      <c r="Z71" s="43" cm="1">
        <f t="array" aca="1" ref="Z71" ca="1">_xlfn.LET(_xlpm.seq, OFFSET(L71,,,5), _xlpm.cnt, SUM((_xlpm.seq="C2")+(_xlpm.seq="WW")), IF(_xlpm.cnt&gt;0,0,1) )</f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</row>
    <row r="72" spans="11:31" s="5" customFormat="1" ht="16.5" customHeight="1">
      <c r="K72" s="10">
        <v>68</v>
      </c>
      <c r="L72" s="19" t="s">
        <v>22</v>
      </c>
      <c r="M72" s="19" t="s">
        <v>92</v>
      </c>
      <c r="N72" s="19" t="s">
        <v>23</v>
      </c>
      <c r="O72" s="19" t="s">
        <v>23</v>
      </c>
      <c r="P72" s="19" t="s">
        <v>92</v>
      </c>
      <c r="Q72" s="19" t="s">
        <v>96</v>
      </c>
      <c r="S72" s="10">
        <v>5</v>
      </c>
      <c r="T72" s="10">
        <v>9</v>
      </c>
      <c r="U72" s="10">
        <v>6</v>
      </c>
      <c r="V72" s="10">
        <v>6</v>
      </c>
      <c r="W72" s="10">
        <v>9</v>
      </c>
      <c r="X72" s="10">
        <v>11</v>
      </c>
      <c r="Z72" s="43" cm="1">
        <f t="array" aca="1" ref="Z72" ca="1">_xlfn.LET(_xlpm.seq, OFFSET(L72,,,5), _xlpm.cnt, SUM((_xlpm.seq="C2")+(_xlpm.seq="WW")), IF(_xlpm.cnt&gt;0,0,1) )</f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</row>
    <row r="73" spans="11:31" s="5" customFormat="1" ht="16.5" customHeight="1">
      <c r="K73" s="10">
        <v>69</v>
      </c>
      <c r="L73" s="19" t="s">
        <v>93</v>
      </c>
      <c r="M73" s="19" t="s">
        <v>47</v>
      </c>
      <c r="N73" s="19" t="s">
        <v>23</v>
      </c>
      <c r="O73" s="19" t="s">
        <v>94</v>
      </c>
      <c r="P73" s="19" t="s">
        <v>26</v>
      </c>
      <c r="Q73" s="19" t="s">
        <v>22</v>
      </c>
      <c r="S73" s="10">
        <v>8</v>
      </c>
      <c r="T73" s="10">
        <v>6</v>
      </c>
      <c r="U73" s="10">
        <v>6</v>
      </c>
      <c r="V73" s="10">
        <v>10</v>
      </c>
      <c r="W73" s="10">
        <v>3</v>
      </c>
      <c r="X73" s="10">
        <v>5</v>
      </c>
      <c r="Z73" s="43" cm="1">
        <f t="array" aca="1" ref="Z73" ca="1">_xlfn.LET(_xlpm.seq, OFFSET(L73,,,5), _xlpm.cnt, SUM((_xlpm.seq="C2")+(_xlpm.seq="WW")), IF(_xlpm.cnt&gt;0,0,1) )</f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</row>
    <row r="74" spans="11:31" s="5" customFormat="1" ht="16.5" customHeight="1">
      <c r="K74" s="10">
        <v>70</v>
      </c>
      <c r="L74" s="19" t="s">
        <v>93</v>
      </c>
      <c r="M74" s="19" t="s">
        <v>47</v>
      </c>
      <c r="N74" s="19" t="s">
        <v>30</v>
      </c>
      <c r="O74" s="19" t="s">
        <v>94</v>
      </c>
      <c r="P74" s="19" t="s">
        <v>26</v>
      </c>
      <c r="Q74" s="19" t="s">
        <v>22</v>
      </c>
      <c r="S74" s="10">
        <v>8</v>
      </c>
      <c r="T74" s="10">
        <v>6</v>
      </c>
      <c r="U74" s="10">
        <v>7</v>
      </c>
      <c r="V74" s="10">
        <v>10</v>
      </c>
      <c r="W74" s="10">
        <v>3</v>
      </c>
      <c r="X74" s="10">
        <v>5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</row>
    <row r="75" spans="11:31" s="5" customFormat="1" ht="16.5" customHeight="1">
      <c r="K75" s="10">
        <v>71</v>
      </c>
      <c r="L75" s="19" t="s">
        <v>96</v>
      </c>
      <c r="M75" s="19" t="s">
        <v>52</v>
      </c>
      <c r="N75" s="19" t="s">
        <v>92</v>
      </c>
      <c r="O75" s="19" t="s">
        <v>27</v>
      </c>
      <c r="P75" s="19" t="s">
        <v>23</v>
      </c>
      <c r="Q75" s="19" t="s">
        <v>92</v>
      </c>
      <c r="S75" s="10">
        <v>11</v>
      </c>
      <c r="T75" s="10">
        <v>11</v>
      </c>
      <c r="U75" s="10">
        <v>9</v>
      </c>
      <c r="V75" s="10">
        <v>4</v>
      </c>
      <c r="W75" s="10">
        <v>6</v>
      </c>
      <c r="X75" s="10">
        <v>9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</row>
    <row r="76" spans="11:31" s="5" customFormat="1" ht="16.5" customHeight="1">
      <c r="K76" s="10">
        <v>72</v>
      </c>
      <c r="L76" s="19" t="s">
        <v>96</v>
      </c>
      <c r="M76" s="19" t="s">
        <v>52</v>
      </c>
      <c r="N76" s="19" t="s">
        <v>92</v>
      </c>
      <c r="O76" s="19" t="s">
        <v>27</v>
      </c>
      <c r="P76" s="19" t="s">
        <v>23</v>
      </c>
      <c r="Q76" s="19" t="s">
        <v>92</v>
      </c>
      <c r="S76" s="10">
        <v>11</v>
      </c>
      <c r="T76" s="10">
        <v>11</v>
      </c>
      <c r="U76" s="10">
        <v>9</v>
      </c>
      <c r="V76" s="10">
        <v>4</v>
      </c>
      <c r="W76" s="10">
        <v>6</v>
      </c>
      <c r="X76" s="10">
        <v>9</v>
      </c>
      <c r="Z76" s="43" cm="1">
        <f t="array" aca="1" ref="Z76" ca="1">_xlfn.LET(_xlpm.seq, OFFSET(L76,,,5), _xlpm.cnt, SUM((_xlpm.seq="C2")+(_xlpm.seq="WW")), IF(_xlpm.cnt&gt;0,0,1) )</f>
        <v>0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</row>
    <row r="77" spans="11:31" s="5" customFormat="1" ht="16.5" customHeight="1">
      <c r="K77" s="10">
        <v>73</v>
      </c>
      <c r="L77" s="19" t="s">
        <v>96</v>
      </c>
      <c r="M77" s="19" t="s">
        <v>92</v>
      </c>
      <c r="N77" s="19" t="s">
        <v>93</v>
      </c>
      <c r="O77" s="19" t="s">
        <v>94</v>
      </c>
      <c r="P77" s="19" t="s">
        <v>95</v>
      </c>
      <c r="Q77" s="19" t="s">
        <v>96</v>
      </c>
      <c r="S77" s="10">
        <v>11</v>
      </c>
      <c r="T77" s="10">
        <v>9</v>
      </c>
      <c r="U77" s="10">
        <v>8</v>
      </c>
      <c r="V77" s="10">
        <v>10</v>
      </c>
      <c r="W77" s="10">
        <v>7</v>
      </c>
      <c r="X77" s="10">
        <v>11</v>
      </c>
      <c r="Z77" s="43" cm="1">
        <f t="array" aca="1" ref="Z77" ca="1">_xlfn.LET(_xlpm.seq, OFFSET(L77,,,5), _xlpm.cnt, SUM((_xlpm.seq="C2")+(_xlpm.seq="WW")), IF(_xlpm.cnt&gt;0,0,1) )</f>
        <v>0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</row>
    <row r="78" spans="11:31" s="5" customFormat="1" ht="16.5" customHeight="1">
      <c r="K78" s="10">
        <v>74</v>
      </c>
      <c r="L78" s="19" t="s">
        <v>22</v>
      </c>
      <c r="M78" s="19" t="s">
        <v>92</v>
      </c>
      <c r="N78" s="19" t="s">
        <v>93</v>
      </c>
      <c r="O78" s="19" t="s">
        <v>94</v>
      </c>
      <c r="P78" s="19" t="s">
        <v>95</v>
      </c>
      <c r="Q78" s="19" t="s">
        <v>96</v>
      </c>
      <c r="S78" s="10">
        <v>5</v>
      </c>
      <c r="T78" s="10">
        <v>9</v>
      </c>
      <c r="U78" s="10">
        <v>8</v>
      </c>
      <c r="V78" s="10">
        <v>10</v>
      </c>
      <c r="W78" s="10">
        <v>7</v>
      </c>
      <c r="X78" s="10">
        <v>11</v>
      </c>
      <c r="Z78" s="43" cm="1">
        <f t="array" aca="1" ref="Z78" ca="1">_xlfn.LET(_xlpm.seq, OFFSET(L78,,,5), _xlpm.cnt, SUM((_xlpm.seq="C2")+(_xlpm.seq="WW")), IF(_xlpm.cnt&gt;0,0,1) )</f>
        <v>0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</row>
    <row r="79" spans="11:31" s="5" customFormat="1" ht="16.5" customHeight="1">
      <c r="K79" s="10">
        <v>75</v>
      </c>
      <c r="L79" s="19" t="s">
        <v>22</v>
      </c>
      <c r="M79" s="19" t="s">
        <v>96</v>
      </c>
      <c r="N79" s="19" t="s">
        <v>96</v>
      </c>
      <c r="O79" s="19" t="s">
        <v>92</v>
      </c>
      <c r="P79" s="19" t="s">
        <v>23</v>
      </c>
      <c r="Q79" s="19" t="s">
        <v>95</v>
      </c>
      <c r="S79" s="10">
        <v>5</v>
      </c>
      <c r="T79" s="10">
        <v>11</v>
      </c>
      <c r="U79" s="10">
        <v>11</v>
      </c>
      <c r="V79" s="10">
        <v>9</v>
      </c>
      <c r="W79" s="10">
        <v>6</v>
      </c>
      <c r="X79" s="10">
        <v>7</v>
      </c>
      <c r="Z79" s="43" cm="1">
        <f t="array" aca="1" ref="Z79" ca="1">_xlfn.LET(_xlpm.seq, OFFSET(L79,,,5), _xlpm.cnt, SUM((_xlpm.seq="C2")+(_xlpm.seq="WW")), IF(_xlpm.cnt&gt;0,0,1) )</f>
        <v>0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</row>
    <row r="80" spans="11:31" s="5" customFormat="1">
      <c r="K80" s="10">
        <v>76</v>
      </c>
      <c r="L80" s="19" t="s">
        <v>97</v>
      </c>
      <c r="M80" s="19" t="s">
        <v>96</v>
      </c>
      <c r="N80" s="19" t="s">
        <v>96</v>
      </c>
      <c r="O80" s="19" t="s">
        <v>92</v>
      </c>
      <c r="P80" s="19" t="s">
        <v>23</v>
      </c>
      <c r="Q80" s="19" t="s">
        <v>95</v>
      </c>
      <c r="S80" s="10">
        <v>2</v>
      </c>
      <c r="T80" s="10">
        <v>11</v>
      </c>
      <c r="U80" s="10">
        <v>11</v>
      </c>
      <c r="V80" s="10">
        <v>9</v>
      </c>
      <c r="W80" s="10">
        <v>6</v>
      </c>
      <c r="X80" s="10">
        <v>7</v>
      </c>
      <c r="Z80" s="43" cm="1">
        <f t="array" aca="1" ref="Z80" ca="1">_xlfn.LET(_xlpm.seq, OFFSET(L80,,,5), _xlpm.cnt, SUM((_xlpm.seq="C2")+(_xlpm.seq="WW")), IF(_xlpm.cnt&gt;0,0,1) )</f>
        <v>0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1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</row>
    <row r="81" spans="11:31" s="5" customFormat="1">
      <c r="K81" s="10">
        <v>77</v>
      </c>
      <c r="L81" s="19" t="s">
        <v>97</v>
      </c>
      <c r="M81" s="19" t="s">
        <v>94</v>
      </c>
      <c r="N81" s="19" t="s">
        <v>48</v>
      </c>
      <c r="O81" s="19" t="s">
        <v>94</v>
      </c>
      <c r="P81" s="19" t="s">
        <v>94</v>
      </c>
      <c r="Q81" s="19" t="s">
        <v>50</v>
      </c>
      <c r="S81" s="10">
        <v>2</v>
      </c>
      <c r="T81" s="10">
        <v>10</v>
      </c>
      <c r="U81" s="10">
        <v>1</v>
      </c>
      <c r="V81" s="10">
        <v>10</v>
      </c>
      <c r="W81" s="10">
        <v>10</v>
      </c>
      <c r="X81" s="10">
        <v>9</v>
      </c>
      <c r="Z81" s="43" cm="1">
        <f t="array" aca="1" ref="Z81" ca="1">_xlfn.LET(_xlpm.seq, OFFSET(L81,,,5), _xlpm.cnt, SUM((_xlpm.seq="C2")+(_xlpm.seq="WW")), IF(_xlpm.cnt&gt;0,0,1) )</f>
        <v>0</v>
      </c>
      <c r="AA81" s="43" cm="1">
        <f t="array" aca="1" ref="AA81" ca="1">_xlfn.LET(_xlpm.seq, OFFSET(M81,,,5), _xlpm.cnt, SUM((_xlpm.seq="C2")+(_xlpm.seq="WW")), IF(_xlpm.cnt&gt;0,0,1) )</f>
        <v>1</v>
      </c>
      <c r="AB81" s="43" cm="1">
        <f t="array" aca="1" ref="AB81" ca="1">_xlfn.LET(_xlpm.seq, OFFSET(N81,,,5), _xlpm.cnt, SUM((_xlpm.seq="C2")+(_xlpm.seq="WW")), IF(_xlpm.cnt&gt;0,0,1) )</f>
        <v>1</v>
      </c>
      <c r="AC81" s="43">
        <v>1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</row>
    <row r="82" spans="11:31" s="5" customFormat="1">
      <c r="K82" s="10">
        <v>78</v>
      </c>
      <c r="L82" s="19" t="s">
        <v>93</v>
      </c>
      <c r="M82" s="19" t="s">
        <v>94</v>
      </c>
      <c r="N82" s="19" t="s">
        <v>95</v>
      </c>
      <c r="O82" s="19" t="s">
        <v>94</v>
      </c>
      <c r="P82" s="19" t="s">
        <v>94</v>
      </c>
      <c r="Q82" s="19" t="s">
        <v>50</v>
      </c>
      <c r="S82" s="10">
        <v>8</v>
      </c>
      <c r="T82" s="10">
        <v>10</v>
      </c>
      <c r="U82" s="10">
        <v>7</v>
      </c>
      <c r="V82" s="10">
        <v>10</v>
      </c>
      <c r="W82" s="10">
        <v>10</v>
      </c>
      <c r="X82" s="10">
        <v>9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 cm="1">
        <f t="array" aca="1" ref="AB82" ca="1">_xlfn.LET(_xlpm.seq, OFFSET(N82,,,5), _xlpm.cnt, SUM((_xlpm.seq="C2")+(_xlpm.seq="WW")), IF(_xlpm.cnt&gt;0,0,1) )</f>
        <v>1</v>
      </c>
      <c r="AC82" s="43">
        <v>1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</row>
    <row r="83" spans="11:31" s="5" customFormat="1">
      <c r="K83" s="10">
        <v>79</v>
      </c>
      <c r="L83" s="19" t="s">
        <v>93</v>
      </c>
      <c r="M83" s="19" t="s">
        <v>23</v>
      </c>
      <c r="N83" s="19" t="s">
        <v>95</v>
      </c>
      <c r="O83" s="19" t="s">
        <v>52</v>
      </c>
      <c r="P83" s="19" t="s">
        <v>96</v>
      </c>
      <c r="Q83" s="19" t="s">
        <v>27</v>
      </c>
      <c r="S83" s="10">
        <v>8</v>
      </c>
      <c r="T83" s="10">
        <v>6</v>
      </c>
      <c r="U83" s="10">
        <v>7</v>
      </c>
      <c r="V83" s="10">
        <v>11</v>
      </c>
      <c r="W83" s="10">
        <v>11</v>
      </c>
      <c r="X83" s="10">
        <v>4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 cm="1">
        <f t="array" aca="1" ref="AB83" ca="1">_xlfn.LET(_xlpm.seq, OFFSET(N83,,,5), _xlpm.cnt, SUM((_xlpm.seq="C2")+(_xlpm.seq="WW")), IF(_xlpm.cnt&gt;0,0,1) )</f>
        <v>1</v>
      </c>
      <c r="AC83" s="43">
        <v>1</v>
      </c>
      <c r="AD83" s="43" cm="1">
        <f t="array" aca="1" ref="AD83" ca="1">_xlfn.LET(_xlpm.seq, OFFSET(P83,,,5), _xlpm.cnt, SUM((_xlpm.seq="C2")+(_xlpm.seq="WW")), IF(_xlpm.cnt&gt;0,0,1) )</f>
        <v>1</v>
      </c>
      <c r="AE83" s="43" cm="1">
        <f t="array" aca="1" ref="AE83" ca="1">_xlfn.LET(_xlpm.seq, OFFSET(Q83,,,5), _xlpm.cnt, SUM((_xlpm.seq="C2")+(_xlpm.seq="WW")), IF(_xlpm.cnt&gt;0,0,1) )</f>
        <v>1</v>
      </c>
    </row>
    <row r="84" spans="11:31" s="5" customFormat="1">
      <c r="K84" s="10">
        <v>80</v>
      </c>
      <c r="L84" s="19" t="s">
        <v>27</v>
      </c>
      <c r="M84" s="19" t="s">
        <v>23</v>
      </c>
      <c r="N84" s="19" t="s">
        <v>93</v>
      </c>
      <c r="O84" s="19" t="s">
        <v>52</v>
      </c>
      <c r="P84" s="19" t="s">
        <v>96</v>
      </c>
      <c r="Q84" s="19" t="s">
        <v>27</v>
      </c>
      <c r="S84" s="10">
        <v>4</v>
      </c>
      <c r="T84" s="10">
        <v>6</v>
      </c>
      <c r="U84" s="10">
        <v>8</v>
      </c>
      <c r="V84" s="10">
        <v>11</v>
      </c>
      <c r="W84" s="10">
        <v>11</v>
      </c>
      <c r="X84" s="10">
        <v>4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 cm="1">
        <f t="array" aca="1" ref="AB84" ca="1">_xlfn.LET(_xlpm.seq, OFFSET(N84,,,5), _xlpm.cnt, SUM((_xlpm.seq="C2")+(_xlpm.seq="WW")), IF(_xlpm.cnt&gt;0,0,1) )</f>
        <v>1</v>
      </c>
      <c r="AC84" s="43">
        <v>1</v>
      </c>
      <c r="AD84" s="43" cm="1">
        <f t="array" aca="1" ref="AD84" ca="1">_xlfn.LET(_xlpm.seq, OFFSET(P84,,,5), _xlpm.cnt, SUM((_xlpm.seq="C2")+(_xlpm.seq="WW")), IF(_xlpm.cnt&gt;0,0,1) )</f>
        <v>1</v>
      </c>
      <c r="AE84" s="43" cm="1">
        <f t="array" aca="1" ref="AE84" ca="1">_xlfn.LET(_xlpm.seq, OFFSET(Q84,,,5), _xlpm.cnt, SUM((_xlpm.seq="C2")+(_xlpm.seq="WW")), IF(_xlpm.cnt&gt;0,0,1) )</f>
        <v>1</v>
      </c>
    </row>
    <row r="85" spans="11:31" s="5" customFormat="1">
      <c r="K85" s="10">
        <v>81</v>
      </c>
      <c r="L85" s="19" t="s">
        <v>27</v>
      </c>
      <c r="M85" s="19" t="s">
        <v>93</v>
      </c>
      <c r="N85" s="19" t="s">
        <v>93</v>
      </c>
      <c r="O85" s="19" t="s">
        <v>97</v>
      </c>
      <c r="P85" s="19" t="s">
        <v>48</v>
      </c>
      <c r="Q85" s="19" t="s">
        <v>49</v>
      </c>
      <c r="S85" s="10">
        <v>4</v>
      </c>
      <c r="T85" s="10">
        <v>8</v>
      </c>
      <c r="U85" s="10">
        <v>8</v>
      </c>
      <c r="V85" s="10">
        <v>2</v>
      </c>
      <c r="W85" s="10">
        <v>1</v>
      </c>
      <c r="X85" s="10">
        <v>8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 cm="1">
        <f t="array" aca="1" ref="AB85" ca="1">_xlfn.LET(_xlpm.seq, OFFSET(N85,,,5), _xlpm.cnt, SUM((_xlpm.seq="C2")+(_xlpm.seq="WW")), IF(_xlpm.cnt&gt;0,0,1) )</f>
        <v>1</v>
      </c>
      <c r="AC85" s="43">
        <v>1</v>
      </c>
      <c r="AD85" s="43" cm="1">
        <f t="array" aca="1" ref="AD85" ca="1">_xlfn.LET(_xlpm.seq, OFFSET(P85,,,5), _xlpm.cnt, SUM((_xlpm.seq="C2")+(_xlpm.seq="WW")), IF(_xlpm.cnt&gt;0,0,1) )</f>
        <v>1</v>
      </c>
      <c r="AE85" s="43" cm="1">
        <f t="array" aca="1" ref="AE85" ca="1">_xlfn.LET(_xlpm.seq, OFFSET(Q85,,,5), _xlpm.cnt, SUM((_xlpm.seq="C2")+(_xlpm.seq="WW")), IF(_xlpm.cnt&gt;0,0,1) )</f>
        <v>1</v>
      </c>
    </row>
    <row r="86" spans="11:31" s="5" customFormat="1">
      <c r="K86" s="10">
        <v>82</v>
      </c>
      <c r="L86" s="19" t="s">
        <v>93</v>
      </c>
      <c r="M86" s="19" t="s">
        <v>93</v>
      </c>
      <c r="N86" s="19" t="s">
        <v>92</v>
      </c>
      <c r="O86" s="19" t="s">
        <v>94</v>
      </c>
      <c r="P86" s="19" t="s">
        <v>92</v>
      </c>
      <c r="Q86" s="19" t="s">
        <v>49</v>
      </c>
      <c r="S86" s="10">
        <v>8</v>
      </c>
      <c r="T86" s="10">
        <v>8</v>
      </c>
      <c r="U86" s="10">
        <v>9</v>
      </c>
      <c r="V86" s="10">
        <v>10</v>
      </c>
      <c r="W86" s="10">
        <v>9</v>
      </c>
      <c r="X86" s="10">
        <v>8</v>
      </c>
      <c r="Z86" s="43" cm="1">
        <f t="array" aca="1" ref="Z86" ca="1">_xlfn.LET(_xlpm.seq, OFFSET(L86,,,5), _xlpm.cnt, SUM((_xlpm.seq="C2")+(_xlpm.seq="WW")), IF(_xlpm.cnt&gt;0,0,1) )</f>
        <v>1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 cm="1">
        <f t="array" aca="1" ref="AD86" ca="1">_xlfn.LET(_xlpm.seq, OFFSET(P86,,,5), _xlpm.cnt, SUM((_xlpm.seq="C2")+(_xlpm.seq="WW")), IF(_xlpm.cnt&gt;0,0,1) )</f>
        <v>1</v>
      </c>
      <c r="AE86" s="43" cm="1">
        <f t="array" aca="1" ref="AE86" ca="1">_xlfn.LET(_xlpm.seq, OFFSET(Q86,,,5), _xlpm.cnt, SUM((_xlpm.seq="C2")+(_xlpm.seq="WW")), IF(_xlpm.cnt&gt;0,0,1) )</f>
        <v>1</v>
      </c>
    </row>
    <row r="87" spans="11:31" s="5" customFormat="1">
      <c r="K87" s="10">
        <v>83</v>
      </c>
      <c r="L87" s="19" t="s">
        <v>93</v>
      </c>
      <c r="M87" s="19" t="s">
        <v>48</v>
      </c>
      <c r="N87" s="19" t="s">
        <v>92</v>
      </c>
      <c r="O87" s="19" t="s">
        <v>94</v>
      </c>
      <c r="P87" s="19" t="s">
        <v>92</v>
      </c>
      <c r="Q87" s="19" t="s">
        <v>94</v>
      </c>
      <c r="S87" s="10">
        <v>8</v>
      </c>
      <c r="T87" s="10">
        <v>1</v>
      </c>
      <c r="U87" s="10">
        <v>9</v>
      </c>
      <c r="V87" s="10">
        <v>10</v>
      </c>
      <c r="W87" s="10">
        <v>9</v>
      </c>
      <c r="X87" s="10">
        <v>10</v>
      </c>
      <c r="Z87" s="43" cm="1">
        <f t="array" aca="1" ref="Z87" ca="1">_xlfn.LET(_xlpm.seq, OFFSET(L87,,,5), _xlpm.cnt, SUM((_xlpm.seq="C2")+(_xlpm.seq="WW")), IF(_xlpm.cnt&gt;0,0,1) )</f>
        <v>1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 cm="1">
        <f t="array" aca="1" ref="AD87" ca="1">_xlfn.LET(_xlpm.seq, OFFSET(P87,,,5), _xlpm.cnt, SUM((_xlpm.seq="C2")+(_xlpm.seq="WW")), IF(_xlpm.cnt&gt;0,0,1) )</f>
        <v>1</v>
      </c>
      <c r="AE87" s="43" cm="1">
        <f t="array" aca="1" ref="AE87" ca="1">_xlfn.LET(_xlpm.seq, OFFSET(Q87,,,5), _xlpm.cnt, SUM((_xlpm.seq="C2")+(_xlpm.seq="WW")), IF(_xlpm.cnt&gt;0,0,1) )</f>
        <v>1</v>
      </c>
    </row>
    <row r="88" spans="11:31" s="5" customFormat="1">
      <c r="K88" s="10">
        <v>84</v>
      </c>
      <c r="L88" s="19" t="s">
        <v>92</v>
      </c>
      <c r="M88" s="19" t="s">
        <v>23</v>
      </c>
      <c r="N88" s="19" t="s">
        <v>93</v>
      </c>
      <c r="O88" s="19" t="s">
        <v>22</v>
      </c>
      <c r="P88" s="19" t="s">
        <v>96</v>
      </c>
      <c r="Q88" s="19" t="s">
        <v>94</v>
      </c>
      <c r="S88" s="10">
        <v>9</v>
      </c>
      <c r="T88" s="10">
        <v>6</v>
      </c>
      <c r="U88" s="10">
        <v>8</v>
      </c>
      <c r="V88" s="10">
        <v>5</v>
      </c>
      <c r="W88" s="10">
        <v>11</v>
      </c>
      <c r="X88" s="10">
        <v>10</v>
      </c>
      <c r="Z88" s="43" cm="1">
        <f t="array" aca="1" ref="Z88" ca="1">_xlfn.LET(_xlpm.seq, OFFSET(L88,,,5), _xlpm.cnt, SUM((_xlpm.seq="C2")+(_xlpm.seq="WW")), IF(_xlpm.cnt&gt;0,0,1) )</f>
        <v>1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</row>
    <row r="89" spans="11:31" s="5" customFormat="1">
      <c r="K89" s="10">
        <v>85</v>
      </c>
      <c r="L89" s="19" t="s">
        <v>92</v>
      </c>
      <c r="M89" s="19" t="s">
        <v>23</v>
      </c>
      <c r="N89" s="19" t="s">
        <v>93</v>
      </c>
      <c r="O89" s="19" t="s">
        <v>22</v>
      </c>
      <c r="P89" s="19" t="s">
        <v>96</v>
      </c>
      <c r="Q89" s="19" t="s">
        <v>95</v>
      </c>
      <c r="S89" s="10">
        <v>9</v>
      </c>
      <c r="T89" s="10">
        <v>6</v>
      </c>
      <c r="U89" s="10">
        <v>8</v>
      </c>
      <c r="V89" s="10">
        <v>5</v>
      </c>
      <c r="W89" s="10">
        <v>11</v>
      </c>
      <c r="X89" s="10">
        <v>7</v>
      </c>
      <c r="Z89" s="43" cm="1">
        <f t="array" aca="1" ref="Z89" ca="1">_xlfn.LET(_xlpm.seq, OFFSET(L89,,,5), _xlpm.cnt, SUM((_xlpm.seq="C2")+(_xlpm.seq="WW")), IF(_xlpm.cnt&gt;0,0,1) )</f>
        <v>1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1</v>
      </c>
    </row>
    <row r="90" spans="11:31" s="5" customFormat="1">
      <c r="K90" s="10">
        <v>86</v>
      </c>
      <c r="L90" s="19" t="s">
        <v>27</v>
      </c>
      <c r="M90" s="19" t="s">
        <v>92</v>
      </c>
      <c r="N90" s="19" t="s">
        <v>94</v>
      </c>
      <c r="O90" s="19" t="s">
        <v>30</v>
      </c>
      <c r="P90" s="19" t="s">
        <v>23</v>
      </c>
      <c r="Q90" s="19" t="s">
        <v>95</v>
      </c>
      <c r="S90" s="10">
        <v>4</v>
      </c>
      <c r="T90" s="10">
        <v>9</v>
      </c>
      <c r="U90" s="10">
        <v>10</v>
      </c>
      <c r="V90" s="10">
        <v>7</v>
      </c>
      <c r="W90" s="10">
        <v>6</v>
      </c>
      <c r="X90" s="10">
        <v>7</v>
      </c>
      <c r="Z90" s="43" cm="1">
        <f t="array" aca="1" ref="Z90" ca="1">_xlfn.LET(_xlpm.seq, OFFSET(L90,,,5), _xlpm.cnt, SUM((_xlpm.seq="C2")+(_xlpm.seq="WW")), IF(_xlpm.cnt&gt;0,0,1) )</f>
        <v>1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1</v>
      </c>
    </row>
    <row r="91" spans="11:31" s="5" customFormat="1">
      <c r="K91" s="10">
        <v>87</v>
      </c>
      <c r="L91" s="19" t="s">
        <v>27</v>
      </c>
      <c r="M91" s="19" t="s">
        <v>92</v>
      </c>
      <c r="N91" s="19" t="s">
        <v>94</v>
      </c>
      <c r="O91" s="19" t="s">
        <v>30</v>
      </c>
      <c r="P91" s="19" t="s">
        <v>23</v>
      </c>
      <c r="Q91" s="19" t="s">
        <v>49</v>
      </c>
      <c r="S91" s="10">
        <v>4</v>
      </c>
      <c r="T91" s="10">
        <v>9</v>
      </c>
      <c r="U91" s="10">
        <v>10</v>
      </c>
      <c r="V91" s="10">
        <v>7</v>
      </c>
      <c r="W91" s="10">
        <v>6</v>
      </c>
      <c r="X91" s="10">
        <v>8</v>
      </c>
      <c r="Z91" s="43" cm="1">
        <f t="array" aca="1" ref="Z91" ca="1">_xlfn.LET(_xlpm.seq, OFFSET(L91,,,5), _xlpm.cnt, SUM((_xlpm.seq="C2")+(_xlpm.seq="WW")), IF(_xlpm.cnt&gt;0,0,1) )</f>
        <v>1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1</v>
      </c>
    </row>
    <row r="92" spans="11:31" s="5" customFormat="1">
      <c r="K92" s="10">
        <v>88</v>
      </c>
      <c r="L92" s="19" t="s">
        <v>30</v>
      </c>
      <c r="M92" s="19" t="s">
        <v>52</v>
      </c>
      <c r="N92" s="19" t="s">
        <v>93</v>
      </c>
      <c r="O92" s="19" t="s">
        <v>92</v>
      </c>
      <c r="P92" s="19" t="s">
        <v>96</v>
      </c>
      <c r="Q92" s="19" t="s">
        <v>96</v>
      </c>
      <c r="S92" s="10">
        <v>7</v>
      </c>
      <c r="T92" s="10">
        <v>11</v>
      </c>
      <c r="U92" s="10">
        <v>8</v>
      </c>
      <c r="V92" s="10">
        <v>9</v>
      </c>
      <c r="W92" s="10">
        <v>11</v>
      </c>
      <c r="X92" s="10">
        <v>11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1</v>
      </c>
    </row>
    <row r="93" spans="11:31" s="5" customFormat="1">
      <c r="K93" s="10">
        <v>89</v>
      </c>
      <c r="L93" s="19" t="s">
        <v>30</v>
      </c>
      <c r="M93" s="19" t="s">
        <v>52</v>
      </c>
      <c r="N93" s="19" t="s">
        <v>93</v>
      </c>
      <c r="O93" s="19" t="s">
        <v>92</v>
      </c>
      <c r="P93" s="19" t="s">
        <v>96</v>
      </c>
      <c r="Q93" s="19" t="s">
        <v>96</v>
      </c>
      <c r="S93" s="10">
        <v>7</v>
      </c>
      <c r="T93" s="10">
        <v>11</v>
      </c>
      <c r="U93" s="10">
        <v>8</v>
      </c>
      <c r="V93" s="10">
        <v>9</v>
      </c>
      <c r="W93" s="10">
        <v>11</v>
      </c>
      <c r="X93" s="10">
        <v>11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1</v>
      </c>
    </row>
    <row r="94" spans="11:31" s="5" customFormat="1">
      <c r="K94" s="10">
        <v>90</v>
      </c>
      <c r="L94" s="19" t="s">
        <v>22</v>
      </c>
      <c r="M94" s="19" t="s">
        <v>93</v>
      </c>
      <c r="N94" s="19" t="s">
        <v>95</v>
      </c>
      <c r="O94" s="19" t="s">
        <v>94</v>
      </c>
      <c r="P94" s="19" t="s">
        <v>95</v>
      </c>
      <c r="Q94" s="19" t="s">
        <v>95</v>
      </c>
      <c r="S94" s="10">
        <v>5</v>
      </c>
      <c r="T94" s="10">
        <v>8</v>
      </c>
      <c r="U94" s="10">
        <v>7</v>
      </c>
      <c r="V94" s="10">
        <v>10</v>
      </c>
      <c r="W94" s="10">
        <v>7</v>
      </c>
      <c r="X94" s="10">
        <v>7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</row>
    <row r="95" spans="11:31" s="5" customFormat="1">
      <c r="K95" s="10">
        <v>91</v>
      </c>
      <c r="L95" s="19" t="s">
        <v>22</v>
      </c>
      <c r="M95" s="19" t="s">
        <v>93</v>
      </c>
      <c r="N95" s="19" t="s">
        <v>95</v>
      </c>
      <c r="O95" s="19" t="s">
        <v>94</v>
      </c>
      <c r="P95" s="19" t="s">
        <v>95</v>
      </c>
      <c r="Q95" s="19" t="s">
        <v>95</v>
      </c>
      <c r="S95" s="10">
        <v>5</v>
      </c>
      <c r="T95" s="10">
        <v>8</v>
      </c>
      <c r="U95" s="10">
        <v>7</v>
      </c>
      <c r="V95" s="10">
        <v>10</v>
      </c>
      <c r="W95" s="10">
        <v>7</v>
      </c>
      <c r="X95" s="10">
        <v>7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</row>
    <row r="96" spans="11:31" s="5" customFormat="1">
      <c r="K96" s="10">
        <v>92</v>
      </c>
      <c r="L96" s="19" t="s">
        <v>27</v>
      </c>
      <c r="M96" s="19" t="s">
        <v>44</v>
      </c>
      <c r="N96" s="19" t="s">
        <v>96</v>
      </c>
      <c r="O96" s="19" t="s">
        <v>23</v>
      </c>
      <c r="P96" s="19" t="s">
        <v>96</v>
      </c>
      <c r="Q96" s="19" t="s">
        <v>45</v>
      </c>
      <c r="S96" s="10">
        <v>4</v>
      </c>
      <c r="T96" s="10">
        <v>3</v>
      </c>
      <c r="U96" s="10">
        <v>11</v>
      </c>
      <c r="V96" s="10">
        <v>6</v>
      </c>
      <c r="W96" s="10">
        <v>11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</row>
    <row r="97" spans="11:31" s="5" customFormat="1">
      <c r="K97" s="10">
        <v>93</v>
      </c>
      <c r="L97" s="19" t="s">
        <v>27</v>
      </c>
      <c r="M97" s="19" t="s">
        <v>44</v>
      </c>
      <c r="N97" s="19" t="s">
        <v>96</v>
      </c>
      <c r="O97" s="19" t="s">
        <v>23</v>
      </c>
      <c r="P97" s="19" t="s">
        <v>96</v>
      </c>
      <c r="Q97" s="19" t="s">
        <v>45</v>
      </c>
      <c r="S97" s="10">
        <v>4</v>
      </c>
      <c r="T97" s="10">
        <v>3</v>
      </c>
      <c r="U97" s="10">
        <v>11</v>
      </c>
      <c r="V97" s="10">
        <v>6</v>
      </c>
      <c r="W97" s="10">
        <v>11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</row>
    <row r="98" spans="11:31" s="5" customFormat="1">
      <c r="K98" s="10">
        <v>94</v>
      </c>
      <c r="L98" s="19" t="s">
        <v>95</v>
      </c>
      <c r="M98" s="19" t="s">
        <v>95</v>
      </c>
      <c r="N98" s="19" t="s">
        <v>95</v>
      </c>
      <c r="O98" s="19" t="s">
        <v>52</v>
      </c>
      <c r="P98" s="19" t="s">
        <v>95</v>
      </c>
      <c r="Q98" s="19" t="s">
        <v>93</v>
      </c>
      <c r="S98" s="10">
        <v>7</v>
      </c>
      <c r="T98" s="10">
        <v>7</v>
      </c>
      <c r="U98" s="10">
        <v>7</v>
      </c>
      <c r="V98" s="10">
        <v>11</v>
      </c>
      <c r="W98" s="10">
        <v>7</v>
      </c>
      <c r="X98" s="10">
        <v>8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</row>
    <row r="99" spans="11:31" s="5" customFormat="1">
      <c r="K99" s="10">
        <v>95</v>
      </c>
      <c r="L99" s="19" t="s">
        <v>95</v>
      </c>
      <c r="M99" s="19" t="s">
        <v>95</v>
      </c>
      <c r="N99" s="19" t="s">
        <v>95</v>
      </c>
      <c r="O99" s="19" t="s">
        <v>52</v>
      </c>
      <c r="P99" s="19" t="s">
        <v>95</v>
      </c>
      <c r="Q99" s="19" t="s">
        <v>93</v>
      </c>
      <c r="S99" s="10">
        <v>7</v>
      </c>
      <c r="T99" s="10">
        <v>7</v>
      </c>
      <c r="U99" s="10">
        <v>7</v>
      </c>
      <c r="V99" s="10">
        <v>11</v>
      </c>
      <c r="W99" s="10">
        <v>7</v>
      </c>
      <c r="X99" s="10">
        <v>8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</row>
    <row r="100" spans="11:31" s="5" customFormat="1">
      <c r="K100" s="10">
        <v>96</v>
      </c>
      <c r="L100" s="19" t="s">
        <v>96</v>
      </c>
      <c r="M100" s="19" t="s">
        <v>23</v>
      </c>
      <c r="N100" s="19" t="s">
        <v>92</v>
      </c>
      <c r="O100" s="19" t="s">
        <v>92</v>
      </c>
      <c r="P100" s="19" t="s">
        <v>96</v>
      </c>
      <c r="Q100" s="19" t="s">
        <v>44</v>
      </c>
      <c r="S100" s="10">
        <v>11</v>
      </c>
      <c r="T100" s="10">
        <v>6</v>
      </c>
      <c r="U100" s="10">
        <v>9</v>
      </c>
      <c r="V100" s="10">
        <v>9</v>
      </c>
      <c r="W100" s="10">
        <v>11</v>
      </c>
      <c r="X100" s="10">
        <v>3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</row>
    <row r="101" spans="11:31" s="5" customFormat="1">
      <c r="K101" s="10">
        <v>97</v>
      </c>
      <c r="L101" s="19" t="s">
        <v>96</v>
      </c>
      <c r="M101" s="19" t="s">
        <v>23</v>
      </c>
      <c r="N101" s="19" t="s">
        <v>92</v>
      </c>
      <c r="O101" s="19" t="s">
        <v>92</v>
      </c>
      <c r="P101" s="19" t="s">
        <v>96</v>
      </c>
      <c r="Q101" s="19" t="s">
        <v>44</v>
      </c>
      <c r="S101" s="10">
        <v>11</v>
      </c>
      <c r="T101" s="10">
        <v>6</v>
      </c>
      <c r="U101" s="10">
        <v>9</v>
      </c>
      <c r="V101" s="10">
        <v>9</v>
      </c>
      <c r="W101" s="10">
        <v>11</v>
      </c>
      <c r="X101" s="10">
        <v>3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</row>
    <row r="102" spans="11:31" s="5" customFormat="1">
      <c r="K102" s="10">
        <v>98</v>
      </c>
      <c r="L102" s="19" t="s">
        <v>93</v>
      </c>
      <c r="M102" s="19" t="s">
        <v>94</v>
      </c>
      <c r="N102" s="19" t="s">
        <v>94</v>
      </c>
      <c r="O102" s="19" t="s">
        <v>94</v>
      </c>
      <c r="P102" s="19" t="s">
        <v>22</v>
      </c>
      <c r="Q102" s="19" t="s">
        <v>30</v>
      </c>
      <c r="S102" s="10">
        <v>8</v>
      </c>
      <c r="T102" s="10">
        <v>10</v>
      </c>
      <c r="U102" s="10">
        <v>10</v>
      </c>
      <c r="V102" s="10">
        <v>10</v>
      </c>
      <c r="W102" s="10">
        <v>5</v>
      </c>
      <c r="X102" s="10">
        <v>7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</row>
    <row r="103" spans="11:31" s="5" customFormat="1">
      <c r="K103" s="10">
        <v>99</v>
      </c>
      <c r="L103" s="19" t="s">
        <v>93</v>
      </c>
      <c r="M103" s="19" t="s">
        <v>94</v>
      </c>
      <c r="N103" s="19" t="s">
        <v>94</v>
      </c>
      <c r="O103" s="19" t="s">
        <v>94</v>
      </c>
      <c r="P103" s="19" t="s">
        <v>22</v>
      </c>
      <c r="Q103" s="19" t="s">
        <v>30</v>
      </c>
      <c r="S103" s="10">
        <v>8</v>
      </c>
      <c r="T103" s="10">
        <v>10</v>
      </c>
      <c r="U103" s="10">
        <v>10</v>
      </c>
      <c r="V103" s="10">
        <v>10</v>
      </c>
      <c r="W103" s="10">
        <v>5</v>
      </c>
      <c r="X103" s="10">
        <v>7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{ECEF1239-C518-4964-B9B8-57E8B087A8C9}</x14:id>
        </ext>
      </extLst>
    </cfRule>
  </conditionalFormatting>
  <conditionalFormatting sqref="L1:Q3 L198:Q1048576">
    <cfRule type="cellIs" dxfId="52" priority="16" operator="equal">
      <formula>$A$10</formula>
    </cfRule>
    <cfRule type="cellIs" dxfId="51" priority="17" operator="equal">
      <formula>$A$9</formula>
    </cfRule>
    <cfRule type="cellIs" dxfId="50" priority="18" operator="equal">
      <formula>$A$8</formula>
    </cfRule>
    <cfRule type="cellIs" dxfId="49" priority="19" operator="equal">
      <formula>$A$7</formula>
    </cfRule>
    <cfRule type="cellIs" dxfId="48" priority="20" operator="equal">
      <formula>$A$6</formula>
    </cfRule>
    <cfRule type="cellIs" dxfId="47" priority="21" operator="equal">
      <formula>$A$5</formula>
    </cfRule>
    <cfRule type="cellIs" dxfId="46" priority="22" operator="equal">
      <formula>$A$4</formula>
    </cfRule>
  </conditionalFormatting>
  <conditionalFormatting sqref="L4:Q197">
    <cfRule type="cellIs" dxfId="45" priority="9" operator="equal">
      <formula>$A$10</formula>
    </cfRule>
    <cfRule type="cellIs" dxfId="44" priority="10" operator="equal">
      <formula>$A$9</formula>
    </cfRule>
    <cfRule type="cellIs" dxfId="43" priority="11" operator="equal">
      <formula>$A$8</formula>
    </cfRule>
    <cfRule type="cellIs" dxfId="42" priority="12" operator="equal">
      <formula>$A$7</formula>
    </cfRule>
    <cfRule type="cellIs" dxfId="41" priority="13" operator="equal">
      <formula>$A$6</formula>
    </cfRule>
    <cfRule type="cellIs" dxfId="40" priority="14" operator="equal">
      <formula>$A$5</formula>
    </cfRule>
    <cfRule type="cellIs" dxfId="39" priority="15" operator="equal">
      <formula>$A$4</formula>
    </cfRule>
  </conditionalFormatting>
  <conditionalFormatting sqref="AD1">
    <cfRule type="cellIs" dxfId="38" priority="2" operator="equal">
      <formula>$A$10</formula>
    </cfRule>
    <cfRule type="cellIs" dxfId="37" priority="3" operator="equal">
      <formula>$A$9</formula>
    </cfRule>
    <cfRule type="cellIs" dxfId="36" priority="4" operator="equal">
      <formula>$A$8</formula>
    </cfRule>
    <cfRule type="cellIs" dxfId="35" priority="5" operator="equal">
      <formula>$A$7</formula>
    </cfRule>
    <cfRule type="cellIs" dxfId="34" priority="6" operator="equal">
      <formula>$A$6</formula>
    </cfRule>
    <cfRule type="cellIs" dxfId="33" priority="7" operator="equal">
      <formula>$A$5</formula>
    </cfRule>
    <cfRule type="cellIs" dxfId="32" priority="8" operator="equal">
      <formula>$A$4</formula>
    </cfRule>
  </conditionalFormatting>
  <conditionalFormatting sqref="Z4:AE103">
    <cfRule type="expression" dxfId="31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EF1239-C518-4964-B9B8-57E8B087A8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69D6-5988-4C82-8C27-82A3898FFB45}">
  <sheetPr codeName="工作表15">
    <tabColor theme="3" tint="0.59999389629810485"/>
  </sheetPr>
  <dimension ref="A1:AT304"/>
  <sheetViews>
    <sheetView workbookViewId="0"/>
  </sheetViews>
  <sheetFormatPr defaultColWidth="9" defaultRowHeight="15.6"/>
  <cols>
    <col min="1" max="1" width="9.5546875" style="5" bestFit="1" customWidth="1"/>
    <col min="2" max="2" width="16.77734375" style="5" bestFit="1" customWidth="1"/>
    <col min="3" max="8" width="9.5546875" style="5" bestFit="1" customWidth="1"/>
    <col min="9" max="9" width="4.21875" style="5" bestFit="1" customWidth="1"/>
    <col min="10" max="10" width="10.21875" style="5" bestFit="1" customWidth="1"/>
    <col min="11" max="11" width="9.5546875" style="5" bestFit="1" customWidth="1"/>
    <col min="12" max="17" width="4.21875" style="5" bestFit="1" customWidth="1"/>
    <col min="18" max="18" width="5.44140625" style="5" customWidth="1"/>
    <col min="19" max="24" width="4.21875" style="5" bestFit="1" customWidth="1"/>
    <col min="25" max="25" width="4.109375" style="5" customWidth="1"/>
    <col min="26" max="26" width="9.5546875" style="5" bestFit="1" customWidth="1"/>
    <col min="27" max="31" width="4.21875" style="5" bestFit="1" customWidth="1"/>
    <col min="32" max="40" width="9" style="5"/>
    <col min="41" max="46" width="9" style="1"/>
    <col min="47" max="16384" width="9" style="5"/>
  </cols>
  <sheetData>
    <row r="1" spans="1:32" s="5" customFormat="1"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s="7" customFormat="1" ht="15.9" customHeight="1">
      <c r="A2" s="5"/>
      <c r="B2" s="5"/>
      <c r="C2" s="5"/>
      <c r="D2" s="5"/>
      <c r="E2" s="5"/>
      <c r="F2" s="5"/>
      <c r="G2" s="5"/>
      <c r="H2" s="5"/>
      <c r="I2" s="5"/>
      <c r="J2" s="17"/>
      <c r="K2" s="5" t="s">
        <v>5</v>
      </c>
      <c r="L2" s="5"/>
      <c r="M2" s="5"/>
      <c r="N2" s="5"/>
      <c r="O2" s="5"/>
      <c r="P2" s="5"/>
      <c r="Q2" s="5"/>
      <c r="R2" s="5"/>
      <c r="S2" s="5" t="s">
        <v>6</v>
      </c>
      <c r="T2" s="5"/>
      <c r="U2" s="5"/>
      <c r="V2" s="5"/>
      <c r="W2" s="5"/>
      <c r="X2" s="5"/>
      <c r="Y2" s="5"/>
      <c r="Z2" s="5" t="s">
        <v>79</v>
      </c>
      <c r="AA2" s="5"/>
      <c r="AB2" s="5"/>
      <c r="AC2" s="5"/>
      <c r="AD2" s="5"/>
      <c r="AE2" s="5"/>
      <c r="AF2" s="5"/>
    </row>
    <row r="3" spans="1:32" s="5" customFormat="1" ht="15.9" customHeight="1">
      <c r="A3" s="108" t="s">
        <v>5</v>
      </c>
      <c r="B3" s="108" t="s">
        <v>13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41</v>
      </c>
      <c r="I3" s="108" t="s">
        <v>12</v>
      </c>
      <c r="J3" s="17"/>
      <c r="K3" s="34" t="s">
        <v>14</v>
      </c>
      <c r="L3" s="108" t="s">
        <v>15</v>
      </c>
      <c r="M3" s="108" t="s">
        <v>16</v>
      </c>
      <c r="N3" s="108" t="s">
        <v>17</v>
      </c>
      <c r="O3" s="108" t="s">
        <v>18</v>
      </c>
      <c r="P3" s="108" t="s">
        <v>19</v>
      </c>
      <c r="Q3" s="108" t="s">
        <v>29</v>
      </c>
      <c r="S3" s="34" t="s">
        <v>15</v>
      </c>
      <c r="T3" s="34" t="s">
        <v>16</v>
      </c>
      <c r="U3" s="34" t="s">
        <v>17</v>
      </c>
      <c r="V3" s="34" t="s">
        <v>18</v>
      </c>
      <c r="W3" s="34" t="s">
        <v>19</v>
      </c>
      <c r="X3" s="34" t="s">
        <v>29</v>
      </c>
      <c r="Z3" s="34" t="s">
        <v>7</v>
      </c>
      <c r="AA3" s="34" t="s">
        <v>16</v>
      </c>
      <c r="AB3" s="34" t="s">
        <v>17</v>
      </c>
      <c r="AC3" s="34" t="s">
        <v>18</v>
      </c>
      <c r="AD3" s="34" t="s">
        <v>19</v>
      </c>
      <c r="AE3" s="34" t="s">
        <v>29</v>
      </c>
    </row>
    <row r="4" spans="1:32" s="5" customFormat="1" ht="15.9" customHeight="1">
      <c r="A4" s="59" t="s">
        <v>20</v>
      </c>
      <c r="B4" s="9" t="s">
        <v>21</v>
      </c>
      <c r="C4" s="59">
        <f t="shared" ref="C4:H15" si="0">COUNTIF(L$4:L$304,$A4)</f>
        <v>0</v>
      </c>
      <c r="D4" s="59">
        <f t="shared" si="0"/>
        <v>0</v>
      </c>
      <c r="E4" s="59">
        <f t="shared" si="0"/>
        <v>0</v>
      </c>
      <c r="F4" s="59">
        <f t="shared" si="0"/>
        <v>0</v>
      </c>
      <c r="G4" s="59">
        <f t="shared" si="0"/>
        <v>0</v>
      </c>
      <c r="H4" s="59">
        <f t="shared" si="0"/>
        <v>0</v>
      </c>
      <c r="I4" s="9">
        <v>0</v>
      </c>
      <c r="J4" s="138"/>
      <c r="K4" s="43">
        <v>0</v>
      </c>
      <c r="L4" s="44" t="s">
        <v>96</v>
      </c>
      <c r="M4" s="44" t="s">
        <v>96</v>
      </c>
      <c r="N4" s="44" t="s">
        <v>94</v>
      </c>
      <c r="O4" s="44" t="s">
        <v>94</v>
      </c>
      <c r="P4" s="44" t="s">
        <v>50</v>
      </c>
      <c r="Q4" s="44" t="s">
        <v>96</v>
      </c>
      <c r="S4" s="43" cm="1">
        <f t="array" ref="S4:X304">_xlfn.LET(_xlpm.x, L4:Q304, IF(_xlpm.x="", "", _xlfn.XLOOKUP(_xlpm.x, $A$4:$A$15, $I$4:$I$15)))</f>
        <v>11</v>
      </c>
      <c r="T4" s="43">
        <v>11</v>
      </c>
      <c r="U4" s="43">
        <v>10</v>
      </c>
      <c r="V4" s="43">
        <v>10</v>
      </c>
      <c r="W4" s="43">
        <v>9</v>
      </c>
      <c r="X4" s="43">
        <v>11</v>
      </c>
      <c r="Z4" s="43" cm="1">
        <f t="array" aca="1" ref="Z4" ca="1">_xlfn.LET(_xlpm.seq, OFFSET(L4,,,5), _xlpm.cnt, SUM((_xlpm.seq="C2")+(_xlpm.seq="WW")), IF(_xlpm.cnt&gt;0,0,1) )</f>
        <v>1</v>
      </c>
      <c r="AA4" s="43" cm="1">
        <f t="array" aca="1" ref="AA4" ca="1">_xlfn.LET(_xlpm.seq, OFFSET(M4,,,5), _xlpm.cnt, SUM((_xlpm.seq="C2")+(_xlpm.seq="WW")), IF(_xlpm.cnt&gt;0,0,1) )</f>
        <v>1</v>
      </c>
      <c r="AB4" s="43" cm="1">
        <f t="array" aca="1" ref="AB4" ca="1">_xlfn.LET(_xlpm.seq, OFFSET(N4,,,5), _xlpm.cnt, SUM((_xlpm.seq="C2")+(_xlpm.seq="WW")), IF(_xlpm.cnt&gt;0,0,1) )</f>
        <v>1</v>
      </c>
      <c r="AC4" s="43" cm="1">
        <f t="array" aca="1" ref="AC4" ca="1">_xlfn.LET(_xlpm.seq, OFFSET(O4,,,5), _xlpm.cnt, SUM((_xlpm.seq="C2")+(_xlpm.seq="WW")), IF(_xlpm.cnt&gt;0,0,1) )</f>
        <v>1</v>
      </c>
      <c r="AD4" s="43" cm="1">
        <f t="array" aca="1" ref="AD4" ca="1">_xlfn.LET(_xlpm.seq, OFFSET(P4,,,5), _xlpm.cnt, SUM((_xlpm.seq="C2")+(_xlpm.seq="WW")), IF(_xlpm.cnt&gt;0,0,1) )</f>
        <v>0</v>
      </c>
      <c r="AE4" s="43" cm="1">
        <f t="array" aca="1" ref="AE4" ca="1">_xlfn.LET(_xlpm.seq, OFFSET(Q4,,,5), _xlpm.cnt, SUM((_xlpm.seq="C2")+(_xlpm.seq="WW")), IF(_xlpm.cnt&gt;0,0,1) )</f>
        <v>1</v>
      </c>
    </row>
    <row r="5" spans="1:32" s="5" customFormat="1" ht="15.9" customHeight="1">
      <c r="A5" s="10" t="s">
        <v>24</v>
      </c>
      <c r="B5" s="9" t="s">
        <v>25</v>
      </c>
      <c r="C5" s="59">
        <f t="shared" si="0"/>
        <v>0</v>
      </c>
      <c r="D5" s="59">
        <f t="shared" si="0"/>
        <v>4</v>
      </c>
      <c r="E5" s="59">
        <f t="shared" si="0"/>
        <v>0</v>
      </c>
      <c r="F5" s="59">
        <f t="shared" si="0"/>
        <v>4</v>
      </c>
      <c r="G5" s="59">
        <f t="shared" si="0"/>
        <v>0</v>
      </c>
      <c r="H5" s="59">
        <f t="shared" si="0"/>
        <v>4</v>
      </c>
      <c r="I5" s="9">
        <v>1</v>
      </c>
      <c r="J5" s="138"/>
      <c r="K5" s="10">
        <v>1</v>
      </c>
      <c r="L5" s="19" t="s">
        <v>96</v>
      </c>
      <c r="M5" s="19" t="s">
        <v>96</v>
      </c>
      <c r="N5" s="19" t="s">
        <v>94</v>
      </c>
      <c r="O5" s="19" t="s">
        <v>94</v>
      </c>
      <c r="P5" s="19" t="s">
        <v>50</v>
      </c>
      <c r="Q5" s="19" t="s">
        <v>96</v>
      </c>
      <c r="S5" s="10">
        <v>11</v>
      </c>
      <c r="T5" s="10">
        <v>11</v>
      </c>
      <c r="U5" s="10">
        <v>10</v>
      </c>
      <c r="V5" s="10">
        <v>10</v>
      </c>
      <c r="W5" s="10">
        <v>9</v>
      </c>
      <c r="X5" s="10">
        <v>11</v>
      </c>
      <c r="Z5" s="43" cm="1">
        <f t="array" aca="1" ref="Z5" ca="1">_xlfn.LET(_xlpm.seq, OFFSET(L5,,,5), _xlpm.cnt, SUM((_xlpm.seq="C2")+(_xlpm.seq="WW")), IF(_xlpm.cnt&gt;0,0,1) )</f>
        <v>1</v>
      </c>
      <c r="AA5" s="43" cm="1">
        <f t="array" aca="1" ref="AA5" ca="1">_xlfn.LET(_xlpm.seq, OFFSET(M5,,,5), _xlpm.cnt, SUM((_xlpm.seq="C2")+(_xlpm.seq="WW")), IF(_xlpm.cnt&gt;0,0,1) )</f>
        <v>1</v>
      </c>
      <c r="AB5" s="43" cm="1">
        <f t="array" aca="1" ref="AB5" ca="1">_xlfn.LET(_xlpm.seq, OFFSET(N5,,,5), _xlpm.cnt, SUM((_xlpm.seq="C2")+(_xlpm.seq="WW")), IF(_xlpm.cnt&gt;0,0,1) )</f>
        <v>1</v>
      </c>
      <c r="AC5" s="43" cm="1">
        <f t="array" aca="1" ref="AC5" ca="1">_xlfn.LET(_xlpm.seq, OFFSET(O5,,,5), _xlpm.cnt, SUM((_xlpm.seq="C2")+(_xlpm.seq="WW")), IF(_xlpm.cnt&gt;0,0,1) )</f>
        <v>1</v>
      </c>
      <c r="AD5" s="43" cm="1">
        <f t="array" aca="1" ref="AD5" ca="1">_xlfn.LET(_xlpm.seq, OFFSET(P5,,,5), _xlpm.cnt, SUM((_xlpm.seq="C2")+(_xlpm.seq="WW")), IF(_xlpm.cnt&gt;0,0,1) )</f>
        <v>0</v>
      </c>
      <c r="AE5" s="43" cm="1">
        <f t="array" aca="1" ref="AE5" ca="1">_xlfn.LET(_xlpm.seq, OFFSET(Q5,,,5), _xlpm.cnt, SUM((_xlpm.seq="C2")+(_xlpm.seq="WW")), IF(_xlpm.cnt&gt;0,0,1) )</f>
        <v>1</v>
      </c>
    </row>
    <row r="6" spans="1:32" s="5" customFormat="1" ht="15.9" customHeight="1">
      <c r="A6" s="10" t="s">
        <v>38</v>
      </c>
      <c r="B6" s="9" t="s">
        <v>39</v>
      </c>
      <c r="C6" s="59">
        <f t="shared" si="0"/>
        <v>6</v>
      </c>
      <c r="D6" s="59">
        <f t="shared" si="0"/>
        <v>6</v>
      </c>
      <c r="E6" s="59">
        <f t="shared" si="0"/>
        <v>6</v>
      </c>
      <c r="F6" s="59">
        <f t="shared" si="0"/>
        <v>6</v>
      </c>
      <c r="G6" s="59">
        <f t="shared" si="0"/>
        <v>6</v>
      </c>
      <c r="H6" s="59">
        <f t="shared" si="0"/>
        <v>6</v>
      </c>
      <c r="I6" s="9">
        <v>2</v>
      </c>
      <c r="J6" s="138"/>
      <c r="K6" s="10">
        <v>2</v>
      </c>
      <c r="L6" s="19" t="s">
        <v>22</v>
      </c>
      <c r="M6" s="19" t="s">
        <v>27</v>
      </c>
      <c r="N6" s="19" t="s">
        <v>95</v>
      </c>
      <c r="O6" s="19" t="s">
        <v>27</v>
      </c>
      <c r="P6" s="19" t="s">
        <v>97</v>
      </c>
      <c r="Q6" s="19" t="s">
        <v>22</v>
      </c>
      <c r="S6" s="10">
        <v>5</v>
      </c>
      <c r="T6" s="10">
        <v>4</v>
      </c>
      <c r="U6" s="10">
        <v>7</v>
      </c>
      <c r="V6" s="10">
        <v>4</v>
      </c>
      <c r="W6" s="10">
        <v>2</v>
      </c>
      <c r="X6" s="10">
        <v>5</v>
      </c>
      <c r="Z6" s="43" cm="1">
        <f t="array" aca="1" ref="Z6" ca="1">_xlfn.LET(_xlpm.seq, OFFSET(L6,,,5), _xlpm.cnt, SUM((_xlpm.seq="C2")+(_xlpm.seq="WW")), IF(_xlpm.cnt&gt;0,0,1) )</f>
        <v>1</v>
      </c>
      <c r="AA6" s="43" cm="1">
        <f t="array" aca="1" ref="AA6" ca="1">_xlfn.LET(_xlpm.seq, OFFSET(M6,,,5), _xlpm.cnt, SUM((_xlpm.seq="C2")+(_xlpm.seq="WW")), IF(_xlpm.cnt&gt;0,0,1) )</f>
        <v>1</v>
      </c>
      <c r="AB6" s="43" cm="1">
        <f t="array" aca="1" ref="AB6" ca="1">_xlfn.LET(_xlpm.seq, OFFSET(N6,,,5), _xlpm.cnt, SUM((_xlpm.seq="C2")+(_xlpm.seq="WW")), IF(_xlpm.cnt&gt;0,0,1) )</f>
        <v>0</v>
      </c>
      <c r="AC6" s="43" cm="1">
        <f t="array" aca="1" ref="AC6" ca="1">_xlfn.LET(_xlpm.seq, OFFSET(O6,,,5), _xlpm.cnt, SUM((_xlpm.seq="C2")+(_xlpm.seq="WW")), IF(_xlpm.cnt&gt;0,0,1) )</f>
        <v>1</v>
      </c>
      <c r="AD6" s="43" cm="1">
        <f t="array" aca="1" ref="AD6" ca="1">_xlfn.LET(_xlpm.seq, OFFSET(P6,,,5), _xlpm.cnt, SUM((_xlpm.seq="C2")+(_xlpm.seq="WW")), IF(_xlpm.cnt&gt;0,0,1) )</f>
        <v>0</v>
      </c>
      <c r="AE6" s="43" cm="1">
        <f t="array" aca="1" ref="AE6" ca="1">_xlfn.LET(_xlpm.seq, OFFSET(Q6,,,5), _xlpm.cnt, SUM((_xlpm.seq="C2")+(_xlpm.seq="WW")), IF(_xlpm.cnt&gt;0,0,1) )</f>
        <v>1</v>
      </c>
    </row>
    <row r="7" spans="1:32" s="5" customFormat="1" ht="15.9" customHeight="1">
      <c r="A7" s="10" t="s">
        <v>26</v>
      </c>
      <c r="B7" s="9" t="s">
        <v>26</v>
      </c>
      <c r="C7" s="59">
        <f t="shared" si="0"/>
        <v>10</v>
      </c>
      <c r="D7" s="59">
        <f t="shared" si="0"/>
        <v>2</v>
      </c>
      <c r="E7" s="59">
        <f t="shared" si="0"/>
        <v>6</v>
      </c>
      <c r="F7" s="59">
        <f t="shared" si="0"/>
        <v>2</v>
      </c>
      <c r="G7" s="59">
        <f t="shared" si="0"/>
        <v>14</v>
      </c>
      <c r="H7" s="59">
        <f t="shared" si="0"/>
        <v>6</v>
      </c>
      <c r="I7" s="9">
        <v>3</v>
      </c>
      <c r="J7" s="138"/>
      <c r="K7" s="10">
        <v>3</v>
      </c>
      <c r="L7" s="19" t="s">
        <v>22</v>
      </c>
      <c r="M7" s="44" t="s">
        <v>27</v>
      </c>
      <c r="N7" s="19" t="s">
        <v>95</v>
      </c>
      <c r="O7" s="19" t="s">
        <v>27</v>
      </c>
      <c r="P7" s="19" t="s">
        <v>94</v>
      </c>
      <c r="Q7" s="19" t="s">
        <v>22</v>
      </c>
      <c r="S7" s="10">
        <v>5</v>
      </c>
      <c r="T7" s="10">
        <v>4</v>
      </c>
      <c r="U7" s="10">
        <v>7</v>
      </c>
      <c r="V7" s="10">
        <v>4</v>
      </c>
      <c r="W7" s="10">
        <v>10</v>
      </c>
      <c r="X7" s="10">
        <v>5</v>
      </c>
      <c r="Z7" s="43" cm="1">
        <f t="array" aca="1" ref="Z7" ca="1">_xlfn.LET(_xlpm.seq, OFFSET(L7,,,5), _xlpm.cnt, SUM((_xlpm.seq="C2")+(_xlpm.seq="WW")), IF(_xlpm.cnt&gt;0,0,1) )</f>
        <v>1</v>
      </c>
      <c r="AA7" s="43" cm="1">
        <f t="array" aca="1" ref="AA7" ca="1">_xlfn.LET(_xlpm.seq, OFFSET(M7,,,5), _xlpm.cnt, SUM((_xlpm.seq="C2")+(_xlpm.seq="WW")), IF(_xlpm.cnt&gt;0,0,1) )</f>
        <v>1</v>
      </c>
      <c r="AB7" s="43" cm="1">
        <f t="array" aca="1" ref="AB7" ca="1">_xlfn.LET(_xlpm.seq, OFFSET(N7,,,5), _xlpm.cnt, SUM((_xlpm.seq="C2")+(_xlpm.seq="WW")), IF(_xlpm.cnt&gt;0,0,1) )</f>
        <v>0</v>
      </c>
      <c r="AC7" s="43" cm="1">
        <f t="array" aca="1" ref="AC7" ca="1">_xlfn.LET(_xlpm.seq, OFFSET(O7,,,5), _xlpm.cnt, SUM((_xlpm.seq="C2")+(_xlpm.seq="WW")), IF(_xlpm.cnt&gt;0,0,1) )</f>
        <v>1</v>
      </c>
      <c r="AD7" s="43" cm="1">
        <f t="array" aca="1" ref="AD7" ca="1">_xlfn.LET(_xlpm.seq, OFFSET(P7,,,5), _xlpm.cnt, SUM((_xlpm.seq="C2")+(_xlpm.seq="WW")), IF(_xlpm.cnt&gt;0,0,1) )</f>
        <v>1</v>
      </c>
      <c r="AE7" s="43" cm="1">
        <f t="array" aca="1" ref="AE7" ca="1">_xlfn.LET(_xlpm.seq, OFFSET(Q7,,,5), _xlpm.cnt, SUM((_xlpm.seq="C2")+(_xlpm.seq="WW")), IF(_xlpm.cnt&gt;0,0,1) )</f>
        <v>1</v>
      </c>
    </row>
    <row r="8" spans="1:32" s="5" customFormat="1" ht="15.9" customHeight="1">
      <c r="A8" s="10" t="s">
        <v>27</v>
      </c>
      <c r="B8" s="9" t="s">
        <v>27</v>
      </c>
      <c r="C8" s="59">
        <f t="shared" si="0"/>
        <v>2</v>
      </c>
      <c r="D8" s="59">
        <f t="shared" si="0"/>
        <v>10</v>
      </c>
      <c r="E8" s="59">
        <f t="shared" si="0"/>
        <v>6</v>
      </c>
      <c r="F8" s="59">
        <f t="shared" si="0"/>
        <v>10</v>
      </c>
      <c r="G8" s="59">
        <f t="shared" si="0"/>
        <v>2</v>
      </c>
      <c r="H8" s="59">
        <f t="shared" si="0"/>
        <v>6</v>
      </c>
      <c r="I8" s="9">
        <v>4</v>
      </c>
      <c r="J8" s="138"/>
      <c r="K8" s="10">
        <v>4</v>
      </c>
      <c r="L8" s="19" t="s">
        <v>96</v>
      </c>
      <c r="M8" s="19" t="s">
        <v>92</v>
      </c>
      <c r="N8" s="19" t="s">
        <v>96</v>
      </c>
      <c r="O8" s="19" t="s">
        <v>94</v>
      </c>
      <c r="P8" s="19" t="s">
        <v>94</v>
      </c>
      <c r="Q8" s="19" t="s">
        <v>94</v>
      </c>
      <c r="S8" s="10">
        <v>11</v>
      </c>
      <c r="T8" s="10">
        <v>9</v>
      </c>
      <c r="U8" s="10">
        <v>11</v>
      </c>
      <c r="V8" s="10">
        <v>10</v>
      </c>
      <c r="W8" s="10">
        <v>10</v>
      </c>
      <c r="X8" s="10">
        <v>10</v>
      </c>
      <c r="Z8" s="43" cm="1">
        <f t="array" aca="1" ref="Z8" ca="1">_xlfn.LET(_xlpm.seq, OFFSET(L8,,,5), _xlpm.cnt, SUM((_xlpm.seq="C2")+(_xlpm.seq="WW")), IF(_xlpm.cnt&gt;0,0,1) )</f>
        <v>1</v>
      </c>
      <c r="AA8" s="43" cm="1">
        <f t="array" aca="1" ref="AA8" ca="1">_xlfn.LET(_xlpm.seq, OFFSET(M8,,,5), _xlpm.cnt, SUM((_xlpm.seq="C2")+(_xlpm.seq="WW")), IF(_xlpm.cnt&gt;0,0,1) )</f>
        <v>0</v>
      </c>
      <c r="AB8" s="43" cm="1">
        <f t="array" aca="1" ref="AB8" ca="1">_xlfn.LET(_xlpm.seq, OFFSET(N8,,,5), _xlpm.cnt, SUM((_xlpm.seq="C2")+(_xlpm.seq="WW")), IF(_xlpm.cnt&gt;0,0,1) )</f>
        <v>0</v>
      </c>
      <c r="AC8" s="43" cm="1">
        <f t="array" aca="1" ref="AC8" ca="1">_xlfn.LET(_xlpm.seq, OFFSET(O8,,,5), _xlpm.cnt, SUM((_xlpm.seq="C2")+(_xlpm.seq="WW")), IF(_xlpm.cnt&gt;0,0,1) )</f>
        <v>1</v>
      </c>
      <c r="AD8" s="43" cm="1">
        <f t="array" aca="1" ref="AD8" ca="1">_xlfn.LET(_xlpm.seq, OFFSET(P8,,,5), _xlpm.cnt, SUM((_xlpm.seq="C2")+(_xlpm.seq="WW")), IF(_xlpm.cnt&gt;0,0,1) )</f>
        <v>1</v>
      </c>
      <c r="AE8" s="43" cm="1">
        <f t="array" aca="1" ref="AE8" ca="1">_xlfn.LET(_xlpm.seq, OFFSET(Q8,,,5), _xlpm.cnt, SUM((_xlpm.seq="C2")+(_xlpm.seq="WW")), IF(_xlpm.cnt&gt;0,0,1) )</f>
        <v>1</v>
      </c>
    </row>
    <row r="9" spans="1:32" s="5" customFormat="1" ht="15.9" customHeight="1">
      <c r="A9" s="10" t="s">
        <v>22</v>
      </c>
      <c r="B9" s="9" t="s">
        <v>22</v>
      </c>
      <c r="C9" s="59">
        <f t="shared" si="0"/>
        <v>12</v>
      </c>
      <c r="D9" s="59">
        <f t="shared" si="0"/>
        <v>2</v>
      </c>
      <c r="E9" s="59">
        <f t="shared" si="0"/>
        <v>6</v>
      </c>
      <c r="F9" s="59">
        <f t="shared" si="0"/>
        <v>2</v>
      </c>
      <c r="G9" s="59">
        <f t="shared" si="0"/>
        <v>10</v>
      </c>
      <c r="H9" s="59">
        <f t="shared" si="0"/>
        <v>6</v>
      </c>
      <c r="I9" s="9">
        <v>5</v>
      </c>
      <c r="J9" s="138"/>
      <c r="K9" s="10">
        <v>5</v>
      </c>
      <c r="L9" s="19" t="s">
        <v>96</v>
      </c>
      <c r="M9" s="19" t="s">
        <v>92</v>
      </c>
      <c r="N9" s="19" t="s">
        <v>96</v>
      </c>
      <c r="O9" s="19" t="s">
        <v>94</v>
      </c>
      <c r="P9" s="19" t="s">
        <v>96</v>
      </c>
      <c r="Q9" s="19" t="s">
        <v>94</v>
      </c>
      <c r="S9" s="10">
        <v>11</v>
      </c>
      <c r="T9" s="10">
        <v>9</v>
      </c>
      <c r="U9" s="10">
        <v>11</v>
      </c>
      <c r="V9" s="10">
        <v>10</v>
      </c>
      <c r="W9" s="10">
        <v>11</v>
      </c>
      <c r="X9" s="10">
        <v>10</v>
      </c>
      <c r="Z9" s="43" cm="1">
        <f t="array" aca="1" ref="Z9" ca="1">_xlfn.LET(_xlpm.seq, OFFSET(L9,,,5), _xlpm.cnt, SUM((_xlpm.seq="C2")+(_xlpm.seq="WW")), IF(_xlpm.cnt&gt;0,0,1) )</f>
        <v>1</v>
      </c>
      <c r="AA9" s="43" cm="1">
        <f t="array" aca="1" ref="AA9" ca="1">_xlfn.LET(_xlpm.seq, OFFSET(M9,,,5), _xlpm.cnt, SUM((_xlpm.seq="C2")+(_xlpm.seq="WW")), IF(_xlpm.cnt&gt;0,0,1) )</f>
        <v>0</v>
      </c>
      <c r="AB9" s="43" cm="1">
        <f t="array" aca="1" ref="AB9" ca="1">_xlfn.LET(_xlpm.seq, OFFSET(N9,,,5), _xlpm.cnt, SUM((_xlpm.seq="C2")+(_xlpm.seq="WW")), IF(_xlpm.cnt&gt;0,0,1) )</f>
        <v>0</v>
      </c>
      <c r="AC9" s="43" cm="1">
        <f t="array" aca="1" ref="AC9" ca="1">_xlfn.LET(_xlpm.seq, OFFSET(O9,,,5), _xlpm.cnt, SUM((_xlpm.seq="C2")+(_xlpm.seq="WW")), IF(_xlpm.cnt&gt;0,0,1) )</f>
        <v>1</v>
      </c>
      <c r="AD9" s="43" cm="1">
        <f t="array" aca="1" ref="AD9" ca="1">_xlfn.LET(_xlpm.seq, OFFSET(P9,,,5), _xlpm.cnt, SUM((_xlpm.seq="C2")+(_xlpm.seq="WW")), IF(_xlpm.cnt&gt;0,0,1) )</f>
        <v>1</v>
      </c>
      <c r="AE9" s="43" cm="1">
        <f t="array" aca="1" ref="AE9" ca="1">_xlfn.LET(_xlpm.seq, OFFSET(Q9,,,5), _xlpm.cnt, SUM((_xlpm.seq="C2")+(_xlpm.seq="WW")), IF(_xlpm.cnt&gt;0,0,1) )</f>
        <v>1</v>
      </c>
    </row>
    <row r="10" spans="1:32" s="5" customFormat="1" ht="15.9" customHeight="1">
      <c r="A10" s="10" t="s">
        <v>23</v>
      </c>
      <c r="B10" s="9" t="s">
        <v>23</v>
      </c>
      <c r="C10" s="59">
        <f t="shared" si="0"/>
        <v>2</v>
      </c>
      <c r="D10" s="59">
        <f t="shared" si="0"/>
        <v>14</v>
      </c>
      <c r="E10" s="59">
        <f t="shared" si="0"/>
        <v>6</v>
      </c>
      <c r="F10" s="59">
        <f t="shared" si="0"/>
        <v>12</v>
      </c>
      <c r="G10" s="59">
        <f t="shared" si="0"/>
        <v>2</v>
      </c>
      <c r="H10" s="59">
        <f t="shared" si="0"/>
        <v>6</v>
      </c>
      <c r="I10" s="9">
        <v>6</v>
      </c>
      <c r="J10" s="138"/>
      <c r="K10" s="10">
        <v>6</v>
      </c>
      <c r="L10" s="19" t="s">
        <v>94</v>
      </c>
      <c r="M10" s="19" t="s">
        <v>93</v>
      </c>
      <c r="N10" s="19" t="s">
        <v>97</v>
      </c>
      <c r="O10" s="19" t="s">
        <v>24</v>
      </c>
      <c r="P10" s="19" t="s">
        <v>96</v>
      </c>
      <c r="Q10" s="19" t="s">
        <v>22</v>
      </c>
      <c r="S10" s="10">
        <v>10</v>
      </c>
      <c r="T10" s="10">
        <v>8</v>
      </c>
      <c r="U10" s="10">
        <v>2</v>
      </c>
      <c r="V10" s="10">
        <v>1</v>
      </c>
      <c r="W10" s="10">
        <v>11</v>
      </c>
      <c r="X10" s="10">
        <v>5</v>
      </c>
      <c r="Z10" s="43" cm="1">
        <f t="array" aca="1" ref="Z10" ca="1">_xlfn.LET(_xlpm.seq, OFFSET(L10,,,5), _xlpm.cnt, SUM((_xlpm.seq="C2")+(_xlpm.seq="WW")), IF(_xlpm.cnt&gt;0,0,1) )</f>
        <v>1</v>
      </c>
      <c r="AA10" s="43" cm="1">
        <f t="array" aca="1" ref="AA10" ca="1">_xlfn.LET(_xlpm.seq, OFFSET(M10,,,5), _xlpm.cnt, SUM((_xlpm.seq="C2")+(_xlpm.seq="WW")), IF(_xlpm.cnt&gt;0,0,1) )</f>
        <v>0</v>
      </c>
      <c r="AB10" s="43" cm="1">
        <f t="array" aca="1" ref="AB10" ca="1">_xlfn.LET(_xlpm.seq, OFFSET(N10,,,5), _xlpm.cnt, SUM((_xlpm.seq="C2")+(_xlpm.seq="WW")), IF(_xlpm.cnt&gt;0,0,1) )</f>
        <v>0</v>
      </c>
      <c r="AC10" s="43" cm="1">
        <f t="array" aca="1" ref="AC10" ca="1">_xlfn.LET(_xlpm.seq, OFFSET(O10,,,5), _xlpm.cnt, SUM((_xlpm.seq="C2")+(_xlpm.seq="WW")), IF(_xlpm.cnt&gt;0,0,1) )</f>
        <v>1</v>
      </c>
      <c r="AD10" s="43" cm="1">
        <f t="array" aca="1" ref="AD10" ca="1">_xlfn.LET(_xlpm.seq, OFFSET(P10,,,5), _xlpm.cnt, SUM((_xlpm.seq="C2")+(_xlpm.seq="WW")), IF(_xlpm.cnt&gt;0,0,1) )</f>
        <v>1</v>
      </c>
      <c r="AE10" s="43" cm="1">
        <f t="array" aca="1" ref="AE10" ca="1">_xlfn.LET(_xlpm.seq, OFFSET(Q10,,,5), _xlpm.cnt, SUM((_xlpm.seq="C2")+(_xlpm.seq="WW")), IF(_xlpm.cnt&gt;0,0,1) )</f>
        <v>1</v>
      </c>
    </row>
    <row r="11" spans="1:32" s="5" customFormat="1" ht="15.9" customHeight="1">
      <c r="A11" s="10" t="s">
        <v>30</v>
      </c>
      <c r="B11" s="10" t="s">
        <v>30</v>
      </c>
      <c r="C11" s="59">
        <f t="shared" si="0"/>
        <v>6</v>
      </c>
      <c r="D11" s="59">
        <f t="shared" si="0"/>
        <v>6</v>
      </c>
      <c r="E11" s="59">
        <f t="shared" si="0"/>
        <v>12</v>
      </c>
      <c r="F11" s="59">
        <f t="shared" si="0"/>
        <v>12</v>
      </c>
      <c r="G11" s="59">
        <f t="shared" si="0"/>
        <v>20</v>
      </c>
      <c r="H11" s="59">
        <f t="shared" si="0"/>
        <v>2</v>
      </c>
      <c r="I11" s="9">
        <v>7</v>
      </c>
      <c r="J11" s="138"/>
      <c r="K11" s="10">
        <v>7</v>
      </c>
      <c r="L11" s="19" t="s">
        <v>94</v>
      </c>
      <c r="M11" s="19" t="s">
        <v>93</v>
      </c>
      <c r="N11" s="19" t="s">
        <v>97</v>
      </c>
      <c r="O11" s="19" t="s">
        <v>23</v>
      </c>
      <c r="P11" s="19" t="s">
        <v>22</v>
      </c>
      <c r="Q11" s="19" t="s">
        <v>22</v>
      </c>
      <c r="S11" s="10">
        <v>10</v>
      </c>
      <c r="T11" s="10">
        <v>8</v>
      </c>
      <c r="U11" s="10">
        <v>2</v>
      </c>
      <c r="V11" s="10">
        <v>6</v>
      </c>
      <c r="W11" s="10">
        <v>5</v>
      </c>
      <c r="X11" s="10">
        <v>5</v>
      </c>
      <c r="Z11" s="43" cm="1">
        <f t="array" aca="1" ref="Z11" ca="1">_xlfn.LET(_xlpm.seq, OFFSET(L11,,,5), _xlpm.cnt, SUM((_xlpm.seq="C2")+(_xlpm.seq="WW")), IF(_xlpm.cnt&gt;0,0,1) )</f>
        <v>1</v>
      </c>
      <c r="AA11" s="43" cm="1">
        <f t="array" aca="1" ref="AA11" ca="1">_xlfn.LET(_xlpm.seq, OFFSET(M11,,,5), _xlpm.cnt, SUM((_xlpm.seq="C2")+(_xlpm.seq="WW")), IF(_xlpm.cnt&gt;0,0,1) )</f>
        <v>0</v>
      </c>
      <c r="AB11" s="43" cm="1">
        <f t="array" aca="1" ref="AB11" ca="1">_xlfn.LET(_xlpm.seq, OFFSET(N11,,,5), _xlpm.cnt, SUM((_xlpm.seq="C2")+(_xlpm.seq="WW")), IF(_xlpm.cnt&gt;0,0,1) )</f>
        <v>0</v>
      </c>
      <c r="AC11" s="43" cm="1">
        <f t="array" aca="1" ref="AC11" ca="1">_xlfn.LET(_xlpm.seq, OFFSET(O11,,,5), _xlpm.cnt, SUM((_xlpm.seq="C2")+(_xlpm.seq="WW")), IF(_xlpm.cnt&gt;0,0,1) )</f>
        <v>1</v>
      </c>
      <c r="AD11" s="43" cm="1">
        <f t="array" aca="1" ref="AD11" ca="1">_xlfn.LET(_xlpm.seq, OFFSET(P11,,,5), _xlpm.cnt, SUM((_xlpm.seq="C2")+(_xlpm.seq="WW")), IF(_xlpm.cnt&gt;0,0,1) )</f>
        <v>1</v>
      </c>
      <c r="AE11" s="43" cm="1">
        <f t="array" aca="1" ref="AE11" ca="1">_xlfn.LET(_xlpm.seq, OFFSET(Q11,,,5), _xlpm.cnt, SUM((_xlpm.seq="C2")+(_xlpm.seq="WW")), IF(_xlpm.cnt&gt;0,0,1) )</f>
        <v>1</v>
      </c>
    </row>
    <row r="12" spans="1:32" s="5" customFormat="1" ht="15.9" customHeight="1">
      <c r="A12" s="10" t="s">
        <v>31</v>
      </c>
      <c r="B12" s="10" t="s">
        <v>31</v>
      </c>
      <c r="C12" s="59">
        <f t="shared" si="0"/>
        <v>6</v>
      </c>
      <c r="D12" s="59">
        <f t="shared" si="0"/>
        <v>12</v>
      </c>
      <c r="E12" s="59">
        <f t="shared" si="0"/>
        <v>14</v>
      </c>
      <c r="F12" s="59">
        <f t="shared" si="0"/>
        <v>4</v>
      </c>
      <c r="G12" s="59">
        <f t="shared" si="0"/>
        <v>8</v>
      </c>
      <c r="H12" s="59">
        <f t="shared" si="0"/>
        <v>18</v>
      </c>
      <c r="I12" s="9">
        <v>8</v>
      </c>
      <c r="J12" s="138"/>
      <c r="K12" s="10">
        <v>8</v>
      </c>
      <c r="L12" s="19" t="s">
        <v>96</v>
      </c>
      <c r="M12" s="19" t="s">
        <v>97</v>
      </c>
      <c r="N12" s="19" t="s">
        <v>93</v>
      </c>
      <c r="O12" s="19" t="s">
        <v>23</v>
      </c>
      <c r="P12" s="19" t="s">
        <v>22</v>
      </c>
      <c r="Q12" s="19" t="s">
        <v>96</v>
      </c>
      <c r="S12" s="10">
        <v>11</v>
      </c>
      <c r="T12" s="10">
        <v>2</v>
      </c>
      <c r="U12" s="10">
        <v>8</v>
      </c>
      <c r="V12" s="10">
        <v>6</v>
      </c>
      <c r="W12" s="10">
        <v>5</v>
      </c>
      <c r="X12" s="10">
        <v>11</v>
      </c>
      <c r="Z12" s="43" cm="1">
        <f t="array" aca="1" ref="Z12" ca="1">_xlfn.LET(_xlpm.seq, OFFSET(L12,,,5), _xlpm.cnt, SUM((_xlpm.seq="C2")+(_xlpm.seq="WW")), IF(_xlpm.cnt&gt;0,0,1) )</f>
        <v>1</v>
      </c>
      <c r="AA12" s="43" cm="1">
        <f t="array" aca="1" ref="AA12" ca="1">_xlfn.LET(_xlpm.seq, OFFSET(M12,,,5), _xlpm.cnt, SUM((_xlpm.seq="C2")+(_xlpm.seq="WW")), IF(_xlpm.cnt&gt;0,0,1) )</f>
        <v>0</v>
      </c>
      <c r="AB12" s="43" cm="1">
        <f t="array" aca="1" ref="AB12" ca="1">_xlfn.LET(_xlpm.seq, OFFSET(N12,,,5), _xlpm.cnt, SUM((_xlpm.seq="C2")+(_xlpm.seq="WW")), IF(_xlpm.cnt&gt;0,0,1) )</f>
        <v>1</v>
      </c>
      <c r="AC12" s="43" cm="1">
        <f t="array" aca="1" ref="AC12" ca="1">_xlfn.LET(_xlpm.seq, OFFSET(O12,,,5), _xlpm.cnt, SUM((_xlpm.seq="C2")+(_xlpm.seq="WW")), IF(_xlpm.cnt&gt;0,0,1) )</f>
        <v>1</v>
      </c>
      <c r="AD12" s="43" cm="1">
        <f t="array" aca="1" ref="AD12" ca="1">_xlfn.LET(_xlpm.seq, OFFSET(P12,,,5), _xlpm.cnt, SUM((_xlpm.seq="C2")+(_xlpm.seq="WW")), IF(_xlpm.cnt&gt;0,0,1) )</f>
        <v>1</v>
      </c>
      <c r="AE12" s="43" cm="1">
        <f t="array" aca="1" ref="AE12" ca="1">_xlfn.LET(_xlpm.seq, OFFSET(Q12,,,5), _xlpm.cnt, SUM((_xlpm.seq="C2")+(_xlpm.seq="WW")), IF(_xlpm.cnt&gt;0,0,1) )</f>
        <v>1</v>
      </c>
    </row>
    <row r="13" spans="1:32" s="5" customFormat="1" ht="15.9" customHeight="1">
      <c r="A13" s="10" t="s">
        <v>32</v>
      </c>
      <c r="B13" s="10" t="s">
        <v>32</v>
      </c>
      <c r="C13" s="59">
        <f t="shared" si="0"/>
        <v>6</v>
      </c>
      <c r="D13" s="59">
        <f t="shared" si="0"/>
        <v>24</v>
      </c>
      <c r="E13" s="59">
        <f t="shared" si="0"/>
        <v>2</v>
      </c>
      <c r="F13" s="59">
        <f t="shared" si="0"/>
        <v>4</v>
      </c>
      <c r="G13" s="59">
        <f t="shared" si="0"/>
        <v>30</v>
      </c>
      <c r="H13" s="59">
        <f t="shared" si="0"/>
        <v>10</v>
      </c>
      <c r="I13" s="9">
        <v>9</v>
      </c>
      <c r="J13" s="138"/>
      <c r="K13" s="10">
        <v>9</v>
      </c>
      <c r="L13" s="19" t="s">
        <v>96</v>
      </c>
      <c r="M13" s="19" t="s">
        <v>97</v>
      </c>
      <c r="N13" s="19" t="s">
        <v>93</v>
      </c>
      <c r="O13" s="19" t="s">
        <v>96</v>
      </c>
      <c r="P13" s="19" t="s">
        <v>92</v>
      </c>
      <c r="Q13" s="19" t="s">
        <v>96</v>
      </c>
      <c r="S13" s="10">
        <v>11</v>
      </c>
      <c r="T13" s="10">
        <v>2</v>
      </c>
      <c r="U13" s="10">
        <v>8</v>
      </c>
      <c r="V13" s="10">
        <v>11</v>
      </c>
      <c r="W13" s="10">
        <v>9</v>
      </c>
      <c r="X13" s="10">
        <v>11</v>
      </c>
      <c r="Z13" s="43" cm="1">
        <f t="array" aca="1" ref="Z13" ca="1">_xlfn.LET(_xlpm.seq, OFFSET(L13,,,5), _xlpm.cnt, SUM((_xlpm.seq="C2")+(_xlpm.seq="WW")), IF(_xlpm.cnt&gt;0,0,1) )</f>
        <v>1</v>
      </c>
      <c r="AA13" s="43" cm="1">
        <f t="array" aca="1" ref="AA13" ca="1">_xlfn.LET(_xlpm.seq, OFFSET(M13,,,5), _xlpm.cnt, SUM((_xlpm.seq="C2")+(_xlpm.seq="WW")), IF(_xlpm.cnt&gt;0,0,1) )</f>
        <v>0</v>
      </c>
      <c r="AB13" s="43" cm="1">
        <f t="array" aca="1" ref="AB13" ca="1">_xlfn.LET(_xlpm.seq, OFFSET(N13,,,5), _xlpm.cnt, SUM((_xlpm.seq="C2")+(_xlpm.seq="WW")), IF(_xlpm.cnt&gt;0,0,1) )</f>
        <v>1</v>
      </c>
      <c r="AC13" s="43" cm="1">
        <f t="array" aca="1" ref="AC13" ca="1">_xlfn.LET(_xlpm.seq, OFFSET(O13,,,5), _xlpm.cnt, SUM((_xlpm.seq="C2")+(_xlpm.seq="WW")), IF(_xlpm.cnt&gt;0,0,1) )</f>
        <v>1</v>
      </c>
      <c r="AD13" s="43" cm="1">
        <f t="array" aca="1" ref="AD13" ca="1">_xlfn.LET(_xlpm.seq, OFFSET(P13,,,5), _xlpm.cnt, SUM((_xlpm.seq="C2")+(_xlpm.seq="WW")), IF(_xlpm.cnt&gt;0,0,1) )</f>
        <v>1</v>
      </c>
      <c r="AE13" s="43" cm="1">
        <f t="array" aca="1" ref="AE13" ca="1">_xlfn.LET(_xlpm.seq, OFFSET(Q13,,,5), _xlpm.cnt, SUM((_xlpm.seq="C2")+(_xlpm.seq="WW")), IF(_xlpm.cnt&gt;0,0,1) )</f>
        <v>1</v>
      </c>
    </row>
    <row r="14" spans="1:32" s="5" customFormat="1" ht="15.9" customHeight="1">
      <c r="A14" s="10" t="s">
        <v>33</v>
      </c>
      <c r="B14" s="10" t="s">
        <v>33</v>
      </c>
      <c r="C14" s="59">
        <f t="shared" si="0"/>
        <v>22</v>
      </c>
      <c r="D14" s="59">
        <f t="shared" si="0"/>
        <v>6</v>
      </c>
      <c r="E14" s="59">
        <f t="shared" si="0"/>
        <v>14</v>
      </c>
      <c r="F14" s="59">
        <f t="shared" si="0"/>
        <v>22</v>
      </c>
      <c r="G14" s="59">
        <f t="shared" si="0"/>
        <v>4</v>
      </c>
      <c r="H14" s="59">
        <f t="shared" si="0"/>
        <v>8</v>
      </c>
      <c r="I14" s="9">
        <v>10</v>
      </c>
      <c r="J14" s="138"/>
      <c r="K14" s="10">
        <v>10</v>
      </c>
      <c r="L14" s="19" t="s">
        <v>22</v>
      </c>
      <c r="M14" s="19" t="s">
        <v>94</v>
      </c>
      <c r="N14" s="19" t="s">
        <v>27</v>
      </c>
      <c r="O14" s="19" t="s">
        <v>96</v>
      </c>
      <c r="P14" s="19" t="s">
        <v>92</v>
      </c>
      <c r="Q14" s="19" t="s">
        <v>93</v>
      </c>
      <c r="S14" s="10">
        <v>5</v>
      </c>
      <c r="T14" s="10">
        <v>10</v>
      </c>
      <c r="U14" s="10">
        <v>4</v>
      </c>
      <c r="V14" s="10">
        <v>11</v>
      </c>
      <c r="W14" s="10">
        <v>9</v>
      </c>
      <c r="X14" s="10">
        <v>8</v>
      </c>
      <c r="Z14" s="43">
        <v>1</v>
      </c>
      <c r="AA14" s="43" cm="1">
        <f t="array" aca="1" ref="AA14" ca="1">_xlfn.LET(_xlpm.seq, OFFSET(M14,,,5), _xlpm.cnt, SUM((_xlpm.seq="C2")+(_xlpm.seq="WW")), IF(_xlpm.cnt&gt;0,0,1) )</f>
        <v>1</v>
      </c>
      <c r="AB14" s="43" cm="1">
        <f t="array" aca="1" ref="AB14" ca="1">_xlfn.LET(_xlpm.seq, OFFSET(N14,,,5), _xlpm.cnt, SUM((_xlpm.seq="C2")+(_xlpm.seq="WW")), IF(_xlpm.cnt&gt;0,0,1) )</f>
        <v>1</v>
      </c>
      <c r="AC14" s="43" cm="1">
        <f t="array" aca="1" ref="AC14" ca="1">_xlfn.LET(_xlpm.seq, OFFSET(O14,,,5), _xlpm.cnt, SUM((_xlpm.seq="C2")+(_xlpm.seq="WW")), IF(_xlpm.cnt&gt;0,0,1) )</f>
        <v>1</v>
      </c>
      <c r="AD14" s="43" cm="1">
        <f t="array" aca="1" ref="AD14" ca="1">_xlfn.LET(_xlpm.seq, OFFSET(P14,,,5), _xlpm.cnt, SUM((_xlpm.seq="C2")+(_xlpm.seq="WW")), IF(_xlpm.cnt&gt;0,0,1) )</f>
        <v>1</v>
      </c>
      <c r="AE14" s="43" cm="1">
        <f t="array" aca="1" ref="AE14" ca="1">_xlfn.LET(_xlpm.seq, OFFSET(Q14,,,5), _xlpm.cnt, SUM((_xlpm.seq="C2")+(_xlpm.seq="WW")), IF(_xlpm.cnt&gt;0,0,1) )</f>
        <v>0</v>
      </c>
    </row>
    <row r="15" spans="1:32" s="5" customFormat="1" ht="15.9" customHeight="1">
      <c r="A15" s="10" t="s">
        <v>34</v>
      </c>
      <c r="B15" s="10" t="s">
        <v>34</v>
      </c>
      <c r="C15" s="59">
        <f>COUNTIF(L$4:L$304,$A15)</f>
        <v>28</v>
      </c>
      <c r="D15" s="59">
        <f t="shared" si="0"/>
        <v>14</v>
      </c>
      <c r="E15" s="59">
        <f t="shared" si="0"/>
        <v>28</v>
      </c>
      <c r="F15" s="59">
        <f t="shared" si="0"/>
        <v>22</v>
      </c>
      <c r="G15" s="59">
        <f t="shared" si="0"/>
        <v>4</v>
      </c>
      <c r="H15" s="59">
        <f t="shared" si="0"/>
        <v>28</v>
      </c>
      <c r="I15" s="9">
        <v>11</v>
      </c>
      <c r="J15" s="138"/>
      <c r="K15" s="10">
        <v>11</v>
      </c>
      <c r="L15" s="19" t="s">
        <v>22</v>
      </c>
      <c r="M15" s="19" t="s">
        <v>94</v>
      </c>
      <c r="N15" s="19" t="s">
        <v>27</v>
      </c>
      <c r="O15" s="19" t="s">
        <v>27</v>
      </c>
      <c r="P15" s="19" t="s">
        <v>26</v>
      </c>
      <c r="Q15" s="19" t="s">
        <v>93</v>
      </c>
      <c r="S15" s="10">
        <v>5</v>
      </c>
      <c r="T15" s="10">
        <v>10</v>
      </c>
      <c r="U15" s="10">
        <v>4</v>
      </c>
      <c r="V15" s="10">
        <v>4</v>
      </c>
      <c r="W15" s="10">
        <v>3</v>
      </c>
      <c r="X15" s="10">
        <v>8</v>
      </c>
      <c r="Z15" s="43">
        <v>1</v>
      </c>
      <c r="AA15" s="43" cm="1">
        <f t="array" aca="1" ref="AA15" ca="1">_xlfn.LET(_xlpm.seq, OFFSET(M15,,,5), _xlpm.cnt, SUM((_xlpm.seq="C2")+(_xlpm.seq="WW")), IF(_xlpm.cnt&gt;0,0,1) )</f>
        <v>1</v>
      </c>
      <c r="AB15" s="43" cm="1">
        <f t="array" aca="1" ref="AB15" ca="1">_xlfn.LET(_xlpm.seq, OFFSET(N15,,,5), _xlpm.cnt, SUM((_xlpm.seq="C2")+(_xlpm.seq="WW")), IF(_xlpm.cnt&gt;0,0,1) )</f>
        <v>1</v>
      </c>
      <c r="AC15" s="43" cm="1">
        <f t="array" aca="1" ref="AC15" ca="1">_xlfn.LET(_xlpm.seq, OFFSET(O15,,,5), _xlpm.cnt, SUM((_xlpm.seq="C2")+(_xlpm.seq="WW")), IF(_xlpm.cnt&gt;0,0,1) )</f>
        <v>1</v>
      </c>
      <c r="AD15" s="43">
        <v>1</v>
      </c>
      <c r="AE15" s="43" cm="1">
        <f t="array" aca="1" ref="AE15" ca="1">_xlfn.LET(_xlpm.seq, OFFSET(Q15,,,5), _xlpm.cnt, SUM((_xlpm.seq="C2")+(_xlpm.seq="WW")), IF(_xlpm.cnt&gt;0,0,1) )</f>
        <v>0</v>
      </c>
    </row>
    <row r="16" spans="1:32" s="5" customFormat="1" ht="15.9" customHeight="1">
      <c r="B16" s="15"/>
      <c r="C16" s="14">
        <f t="shared" ref="C16:H16" si="1">SUM(C4:C15)</f>
        <v>100</v>
      </c>
      <c r="D16" s="14">
        <f t="shared" si="1"/>
        <v>100</v>
      </c>
      <c r="E16" s="14">
        <f t="shared" si="1"/>
        <v>100</v>
      </c>
      <c r="F16" s="14">
        <f t="shared" si="1"/>
        <v>100</v>
      </c>
      <c r="G16" s="14">
        <f t="shared" si="1"/>
        <v>100</v>
      </c>
      <c r="H16" s="14">
        <f t="shared" si="1"/>
        <v>100</v>
      </c>
      <c r="I16" s="14"/>
      <c r="J16" s="138"/>
      <c r="K16" s="10">
        <v>12</v>
      </c>
      <c r="L16" s="19" t="s">
        <v>94</v>
      </c>
      <c r="M16" s="19" t="s">
        <v>96</v>
      </c>
      <c r="N16" s="19" t="s">
        <v>96</v>
      </c>
      <c r="O16" s="19" t="s">
        <v>27</v>
      </c>
      <c r="P16" s="19" t="s">
        <v>26</v>
      </c>
      <c r="Q16" s="19" t="s">
        <v>96</v>
      </c>
      <c r="S16" s="10">
        <v>10</v>
      </c>
      <c r="T16" s="10">
        <v>11</v>
      </c>
      <c r="U16" s="10">
        <v>11</v>
      </c>
      <c r="V16" s="10">
        <v>4</v>
      </c>
      <c r="W16" s="10">
        <v>3</v>
      </c>
      <c r="X16" s="10">
        <v>11</v>
      </c>
      <c r="Z16" s="43">
        <v>1</v>
      </c>
      <c r="AA16" s="43" cm="1">
        <f t="array" aca="1" ref="AA16" ca="1">_xlfn.LET(_xlpm.seq, OFFSET(M16,,,5), _xlpm.cnt, SUM((_xlpm.seq="C2")+(_xlpm.seq="WW")), IF(_xlpm.cnt&gt;0,0,1) )</f>
        <v>1</v>
      </c>
      <c r="AB16" s="43" cm="1">
        <f t="array" aca="1" ref="AB16" ca="1">_xlfn.LET(_xlpm.seq, OFFSET(N16,,,5), _xlpm.cnt, SUM((_xlpm.seq="C2")+(_xlpm.seq="WW")), IF(_xlpm.cnt&gt;0,0,1) )</f>
        <v>1</v>
      </c>
      <c r="AC16" s="43" cm="1">
        <f t="array" aca="1" ref="AC16" ca="1">_xlfn.LET(_xlpm.seq, OFFSET(O16,,,5), _xlpm.cnt, SUM((_xlpm.seq="C2")+(_xlpm.seq="WW")), IF(_xlpm.cnt&gt;0,0,1) )</f>
        <v>1</v>
      </c>
      <c r="AD16" s="43">
        <v>1</v>
      </c>
      <c r="AE16" s="43" cm="1">
        <f t="array" aca="1" ref="AE16" ca="1">_xlfn.LET(_xlpm.seq, OFFSET(Q16,,,5), _xlpm.cnt, SUM((_xlpm.seq="C2")+(_xlpm.seq="WW")), IF(_xlpm.cnt&gt;0,0,1) )</f>
        <v>0</v>
      </c>
    </row>
    <row r="17" spans="1:31" s="5" customFormat="1" ht="15.9" customHeight="1">
      <c r="B17" s="15"/>
      <c r="C17" s="15"/>
      <c r="D17" s="15"/>
      <c r="E17" s="15"/>
      <c r="F17" s="15"/>
      <c r="G17" s="15"/>
      <c r="H17" s="15"/>
      <c r="I17" s="14"/>
      <c r="J17" s="138"/>
      <c r="K17" s="10">
        <v>13</v>
      </c>
      <c r="L17" s="19" t="s">
        <v>94</v>
      </c>
      <c r="M17" s="19" t="s">
        <v>96</v>
      </c>
      <c r="N17" s="19" t="s">
        <v>96</v>
      </c>
      <c r="O17" s="19" t="s">
        <v>96</v>
      </c>
      <c r="P17" s="19" t="s">
        <v>92</v>
      </c>
      <c r="Q17" s="19" t="s">
        <v>96</v>
      </c>
      <c r="S17" s="10">
        <v>10</v>
      </c>
      <c r="T17" s="10">
        <v>11</v>
      </c>
      <c r="U17" s="10">
        <v>11</v>
      </c>
      <c r="V17" s="10">
        <v>11</v>
      </c>
      <c r="W17" s="10">
        <v>9</v>
      </c>
      <c r="X17" s="10">
        <v>11</v>
      </c>
      <c r="Z17" s="43">
        <v>1</v>
      </c>
      <c r="AA17" s="43" cm="1">
        <f t="array" aca="1" ref="AA17" ca="1">_xlfn.LET(_xlpm.seq, OFFSET(M17,,,5), _xlpm.cnt, SUM((_xlpm.seq="C2")+(_xlpm.seq="WW")), IF(_xlpm.cnt&gt;0,0,1) )</f>
        <v>1</v>
      </c>
      <c r="AB17" s="43" cm="1">
        <f t="array" aca="1" ref="AB17" ca="1">_xlfn.LET(_xlpm.seq, OFFSET(N17,,,5), _xlpm.cnt, SUM((_xlpm.seq="C2")+(_xlpm.seq="WW")), IF(_xlpm.cnt&gt;0,0,1) )</f>
        <v>1</v>
      </c>
      <c r="AC17" s="43" cm="1">
        <f t="array" aca="1" ref="AC17" ca="1">_xlfn.LET(_xlpm.seq, OFFSET(O17,,,5), _xlpm.cnt, SUM((_xlpm.seq="C2")+(_xlpm.seq="WW")), IF(_xlpm.cnt&gt;0,0,1) )</f>
        <v>1</v>
      </c>
      <c r="AD17" s="43">
        <v>1</v>
      </c>
      <c r="AE17" s="43" cm="1">
        <f t="array" aca="1" ref="AE17" ca="1">_xlfn.LET(_xlpm.seq, OFFSET(Q17,,,5), _xlpm.cnt, SUM((_xlpm.seq="C2")+(_xlpm.seq="WW")), IF(_xlpm.cnt&gt;0,0,1) )</f>
        <v>0</v>
      </c>
    </row>
    <row r="18" spans="1:31" s="5" customFormat="1" ht="15.9" customHeight="1">
      <c r="A18" s="108" t="s">
        <v>5</v>
      </c>
      <c r="B18" s="108" t="s">
        <v>13</v>
      </c>
      <c r="C18" s="108" t="s">
        <v>7</v>
      </c>
      <c r="D18" s="108" t="s">
        <v>8</v>
      </c>
      <c r="E18" s="108" t="s">
        <v>9</v>
      </c>
      <c r="F18" s="108" t="s">
        <v>10</v>
      </c>
      <c r="G18" s="108" t="s">
        <v>11</v>
      </c>
      <c r="H18" s="108" t="s">
        <v>41</v>
      </c>
      <c r="I18" s="14"/>
      <c r="J18" s="138"/>
      <c r="K18" s="59">
        <v>14</v>
      </c>
      <c r="L18" s="19" t="s">
        <v>97</v>
      </c>
      <c r="M18" s="19" t="s">
        <v>22</v>
      </c>
      <c r="N18" s="19" t="s">
        <v>22</v>
      </c>
      <c r="O18" s="19" t="s">
        <v>96</v>
      </c>
      <c r="P18" s="19" t="s">
        <v>92</v>
      </c>
      <c r="Q18" s="19" t="s">
        <v>97</v>
      </c>
      <c r="S18" s="10">
        <v>2</v>
      </c>
      <c r="T18" s="10">
        <v>5</v>
      </c>
      <c r="U18" s="10">
        <v>5</v>
      </c>
      <c r="V18" s="10">
        <v>11</v>
      </c>
      <c r="W18" s="10">
        <v>9</v>
      </c>
      <c r="X18" s="10">
        <v>2</v>
      </c>
      <c r="Z18" s="43">
        <v>1</v>
      </c>
      <c r="AA18" s="43" cm="1">
        <f t="array" aca="1" ref="AA18" ca="1">_xlfn.LET(_xlpm.seq, OFFSET(M18,,,5), _xlpm.cnt, SUM((_xlpm.seq="C2")+(_xlpm.seq="WW")), IF(_xlpm.cnt&gt;0,0,1) )</f>
        <v>1</v>
      </c>
      <c r="AB18" s="43" cm="1">
        <f t="array" aca="1" ref="AB18" ca="1">_xlfn.LET(_xlpm.seq, OFFSET(N18,,,5), _xlpm.cnt, SUM((_xlpm.seq="C2")+(_xlpm.seq="WW")), IF(_xlpm.cnt&gt;0,0,1) )</f>
        <v>1</v>
      </c>
      <c r="AC18" s="43" cm="1">
        <f t="array" aca="1" ref="AC18" ca="1">_xlfn.LET(_xlpm.seq, OFFSET(O18,,,5), _xlpm.cnt, SUM((_xlpm.seq="C2")+(_xlpm.seq="WW")), IF(_xlpm.cnt&gt;0,0,1) )</f>
        <v>1</v>
      </c>
      <c r="AD18" s="43">
        <v>1</v>
      </c>
      <c r="AE18" s="43" cm="1">
        <f t="array" aca="1" ref="AE18" ca="1">_xlfn.LET(_xlpm.seq, OFFSET(Q18,,,5), _xlpm.cnt, SUM((_xlpm.seq="C2")+(_xlpm.seq="WW")), IF(_xlpm.cnt&gt;0,0,1) )</f>
        <v>0</v>
      </c>
    </row>
    <row r="19" spans="1:31" s="5" customFormat="1" ht="15.9" customHeight="1">
      <c r="A19" s="38" t="s">
        <v>20</v>
      </c>
      <c r="B19" s="36" t="s">
        <v>21</v>
      </c>
      <c r="C19" s="41">
        <f t="shared" ref="C19:H19" si="2">C4/C$16</f>
        <v>0</v>
      </c>
      <c r="D19" s="41">
        <f t="shared" si="2"/>
        <v>0</v>
      </c>
      <c r="E19" s="41">
        <f t="shared" si="2"/>
        <v>0</v>
      </c>
      <c r="F19" s="41">
        <f t="shared" si="2"/>
        <v>0</v>
      </c>
      <c r="G19" s="41">
        <f t="shared" si="2"/>
        <v>0</v>
      </c>
      <c r="H19" s="41">
        <f t="shared" si="2"/>
        <v>0</v>
      </c>
      <c r="I19" s="14"/>
      <c r="J19" s="138"/>
      <c r="K19" s="10">
        <v>15</v>
      </c>
      <c r="L19" s="19" t="s">
        <v>93</v>
      </c>
      <c r="M19" s="19" t="s">
        <v>22</v>
      </c>
      <c r="N19" s="19" t="s">
        <v>22</v>
      </c>
      <c r="O19" s="19" t="s">
        <v>24</v>
      </c>
      <c r="P19" s="19" t="s">
        <v>38</v>
      </c>
      <c r="Q19" s="19" t="s">
        <v>97</v>
      </c>
      <c r="S19" s="10">
        <v>8</v>
      </c>
      <c r="T19" s="10">
        <v>5</v>
      </c>
      <c r="U19" s="10">
        <v>5</v>
      </c>
      <c r="V19" s="10">
        <v>1</v>
      </c>
      <c r="W19" s="10">
        <v>2</v>
      </c>
      <c r="X19" s="10">
        <v>2</v>
      </c>
      <c r="Z19" s="43" cm="1">
        <f t="array" aca="1" ref="Z19" ca="1">_xlfn.LET(_xlpm.seq, OFFSET(L19,,,5), _xlpm.cnt, SUM((_xlpm.seq="C2")+(_xlpm.seq="WW")), IF(_xlpm.cnt&gt;0,0,1) )</f>
        <v>1</v>
      </c>
      <c r="AA19" s="43" cm="1">
        <f t="array" aca="1" ref="AA19" ca="1">_xlfn.LET(_xlpm.seq, OFFSET(M19,,,5), _xlpm.cnt, SUM((_xlpm.seq="C2")+(_xlpm.seq="WW")), IF(_xlpm.cnt&gt;0,0,1) )</f>
        <v>1</v>
      </c>
      <c r="AB19" s="43" cm="1">
        <f t="array" aca="1" ref="AB19" ca="1">_xlfn.LET(_xlpm.seq, OFFSET(N19,,,5), _xlpm.cnt, SUM((_xlpm.seq="C2")+(_xlpm.seq="WW")), IF(_xlpm.cnt&gt;0,0,1) )</f>
        <v>1</v>
      </c>
      <c r="AC19" s="43" cm="1">
        <f t="array" aca="1" ref="AC19" ca="1">_xlfn.LET(_xlpm.seq, OFFSET(O19,,,5), _xlpm.cnt, SUM((_xlpm.seq="C2")+(_xlpm.seq="WW")), IF(_xlpm.cnt&gt;0,0,1) )</f>
        <v>1</v>
      </c>
      <c r="AD19" s="43">
        <v>1</v>
      </c>
      <c r="AE19" s="43" cm="1">
        <f t="array" aca="1" ref="AE19" ca="1">_xlfn.LET(_xlpm.seq, OFFSET(Q19,,,5), _xlpm.cnt, SUM((_xlpm.seq="C2")+(_xlpm.seq="WW")), IF(_xlpm.cnt&gt;0,0,1) )</f>
        <v>0</v>
      </c>
    </row>
    <row r="20" spans="1:31" s="5" customFormat="1" ht="15.9" customHeight="1">
      <c r="A20" s="51" t="s">
        <v>24</v>
      </c>
      <c r="B20" s="52" t="s">
        <v>25</v>
      </c>
      <c r="C20" s="53">
        <f t="shared" ref="C20:H30" si="3">C5/C$16</f>
        <v>0</v>
      </c>
      <c r="D20" s="53">
        <f t="shared" si="3"/>
        <v>0.04</v>
      </c>
      <c r="E20" s="53">
        <f t="shared" si="3"/>
        <v>0</v>
      </c>
      <c r="F20" s="53">
        <f t="shared" si="3"/>
        <v>0.04</v>
      </c>
      <c r="G20" s="53">
        <f t="shared" si="3"/>
        <v>0</v>
      </c>
      <c r="H20" s="53">
        <f t="shared" si="3"/>
        <v>0.04</v>
      </c>
      <c r="I20" s="21"/>
      <c r="J20" s="138"/>
      <c r="K20" s="10">
        <v>16</v>
      </c>
      <c r="L20" s="19" t="s">
        <v>93</v>
      </c>
      <c r="M20" s="19" t="s">
        <v>50</v>
      </c>
      <c r="N20" s="19" t="s">
        <v>96</v>
      </c>
      <c r="O20" s="19" t="s">
        <v>96</v>
      </c>
      <c r="P20" s="19" t="s">
        <v>95</v>
      </c>
      <c r="Q20" s="19" t="s">
        <v>93</v>
      </c>
      <c r="S20" s="10">
        <v>8</v>
      </c>
      <c r="T20" s="10">
        <v>9</v>
      </c>
      <c r="U20" s="10">
        <v>11</v>
      </c>
      <c r="V20" s="10">
        <v>11</v>
      </c>
      <c r="W20" s="10">
        <v>7</v>
      </c>
      <c r="X20" s="10">
        <v>8</v>
      </c>
      <c r="Z20" s="43" cm="1">
        <f t="array" aca="1" ref="Z20" ca="1">_xlfn.LET(_xlpm.seq, OFFSET(L20,,,5), _xlpm.cnt, SUM((_xlpm.seq="C2")+(_xlpm.seq="WW")), IF(_xlpm.cnt&gt;0,0,1) )</f>
        <v>1</v>
      </c>
      <c r="AA20" s="43" cm="1">
        <f t="array" aca="1" ref="AA20" ca="1">_xlfn.LET(_xlpm.seq, OFFSET(M20,,,5), _xlpm.cnt, SUM((_xlpm.seq="C2")+(_xlpm.seq="WW")), IF(_xlpm.cnt&gt;0,0,1) )</f>
        <v>1</v>
      </c>
      <c r="AB20" s="43" cm="1">
        <f t="array" aca="1" ref="AB20" ca="1">_xlfn.LET(_xlpm.seq, OFFSET(N20,,,5), _xlpm.cnt, SUM((_xlpm.seq="C2")+(_xlpm.seq="WW")), IF(_xlpm.cnt&gt;0,0,1) )</f>
        <v>1</v>
      </c>
      <c r="AC20" s="43" cm="1">
        <f t="array" aca="1" ref="AC20" ca="1">_xlfn.LET(_xlpm.seq, OFFSET(O20,,,5), _xlpm.cnt, SUM((_xlpm.seq="C2")+(_xlpm.seq="WW")), IF(_xlpm.cnt&gt;0,0,1) )</f>
        <v>1</v>
      </c>
      <c r="AD20" s="43" cm="1">
        <f t="array" aca="1" ref="AD20" ca="1">_xlfn.LET(_xlpm.seq, OFFSET(P20,,,5), _xlpm.cnt, SUM((_xlpm.seq="C2")+(_xlpm.seq="WW")), IF(_xlpm.cnt&gt;0,0,1) )</f>
        <v>1</v>
      </c>
      <c r="AE20" s="43" cm="1">
        <f t="array" aca="1" ref="AE20" ca="1">_xlfn.LET(_xlpm.seq, OFFSET(Q20,,,5), _xlpm.cnt, SUM((_xlpm.seq="C2")+(_xlpm.seq="WW")), IF(_xlpm.cnt&gt;0,0,1) )</f>
        <v>1</v>
      </c>
    </row>
    <row r="21" spans="1:31" s="5" customFormat="1" ht="15.9" customHeight="1">
      <c r="A21" s="48" t="s">
        <v>38</v>
      </c>
      <c r="B21" s="49" t="s">
        <v>39</v>
      </c>
      <c r="C21" s="50">
        <f t="shared" si="3"/>
        <v>0.06</v>
      </c>
      <c r="D21" s="50">
        <f t="shared" si="3"/>
        <v>0.06</v>
      </c>
      <c r="E21" s="50">
        <f t="shared" si="3"/>
        <v>0.06</v>
      </c>
      <c r="F21" s="50">
        <f t="shared" si="3"/>
        <v>0.06</v>
      </c>
      <c r="G21" s="50">
        <f t="shared" si="3"/>
        <v>0.06</v>
      </c>
      <c r="H21" s="50">
        <f t="shared" si="3"/>
        <v>0.06</v>
      </c>
      <c r="I21" s="21"/>
      <c r="J21" s="138"/>
      <c r="K21" s="10">
        <v>17</v>
      </c>
      <c r="L21" s="19" t="s">
        <v>26</v>
      </c>
      <c r="M21" s="19" t="s">
        <v>50</v>
      </c>
      <c r="N21" s="19" t="s">
        <v>96</v>
      </c>
      <c r="O21" s="19" t="s">
        <v>96</v>
      </c>
      <c r="P21" s="19" t="s">
        <v>95</v>
      </c>
      <c r="Q21" s="19" t="s">
        <v>93</v>
      </c>
      <c r="S21" s="10">
        <v>3</v>
      </c>
      <c r="T21" s="10">
        <v>9</v>
      </c>
      <c r="U21" s="10">
        <v>11</v>
      </c>
      <c r="V21" s="10">
        <v>11</v>
      </c>
      <c r="W21" s="10">
        <v>7</v>
      </c>
      <c r="X21" s="10">
        <v>8</v>
      </c>
      <c r="Z21" s="43" cm="1">
        <f t="array" aca="1" ref="Z21" ca="1">_xlfn.LET(_xlpm.seq, OFFSET(L21,,,5), _xlpm.cnt, SUM((_xlpm.seq="C2")+(_xlpm.seq="WW")), IF(_xlpm.cnt&gt;0,0,1) )</f>
        <v>1</v>
      </c>
      <c r="AA21" s="43" cm="1">
        <f t="array" aca="1" ref="AA21" ca="1">_xlfn.LET(_xlpm.seq, OFFSET(M21,,,5), _xlpm.cnt, SUM((_xlpm.seq="C2")+(_xlpm.seq="WW")), IF(_xlpm.cnt&gt;0,0,1) )</f>
        <v>1</v>
      </c>
      <c r="AB21" s="43" cm="1">
        <f t="array" aca="1" ref="AB21" ca="1">_xlfn.LET(_xlpm.seq, OFFSET(N21,,,5), _xlpm.cnt, SUM((_xlpm.seq="C2")+(_xlpm.seq="WW")), IF(_xlpm.cnt&gt;0,0,1) )</f>
        <v>1</v>
      </c>
      <c r="AC21" s="43" cm="1">
        <f t="array" aca="1" ref="AC21" ca="1">_xlfn.LET(_xlpm.seq, OFFSET(O21,,,5), _xlpm.cnt, SUM((_xlpm.seq="C2")+(_xlpm.seq="WW")), IF(_xlpm.cnt&gt;0,0,1) )</f>
        <v>1</v>
      </c>
      <c r="AD21" s="43" cm="1">
        <f t="array" aca="1" ref="AD21" ca="1">_xlfn.LET(_xlpm.seq, OFFSET(P21,,,5), _xlpm.cnt, SUM((_xlpm.seq="C2")+(_xlpm.seq="WW")), IF(_xlpm.cnt&gt;0,0,1) )</f>
        <v>1</v>
      </c>
      <c r="AE21" s="43" cm="1">
        <f t="array" aca="1" ref="AE21" ca="1">_xlfn.LET(_xlpm.seq, OFFSET(Q21,,,5), _xlpm.cnt, SUM((_xlpm.seq="C2")+(_xlpm.seq="WW")), IF(_xlpm.cnt&gt;0,0,1) )</f>
        <v>1</v>
      </c>
    </row>
    <row r="22" spans="1:31" s="5" customFormat="1" ht="15.9" customHeight="1">
      <c r="A22" s="10" t="s">
        <v>26</v>
      </c>
      <c r="B22" s="9" t="s">
        <v>26</v>
      </c>
      <c r="C22" s="42">
        <f t="shared" si="3"/>
        <v>0.1</v>
      </c>
      <c r="D22" s="42">
        <f t="shared" si="3"/>
        <v>0.02</v>
      </c>
      <c r="E22" s="42">
        <f t="shared" si="3"/>
        <v>0.06</v>
      </c>
      <c r="F22" s="42">
        <f t="shared" si="3"/>
        <v>0.02</v>
      </c>
      <c r="G22" s="42">
        <f t="shared" si="3"/>
        <v>0.14000000000000001</v>
      </c>
      <c r="H22" s="42">
        <f t="shared" si="3"/>
        <v>0.06</v>
      </c>
      <c r="I22" s="12"/>
      <c r="J22" s="138"/>
      <c r="K22" s="10">
        <v>18</v>
      </c>
      <c r="L22" s="19" t="s">
        <v>26</v>
      </c>
      <c r="M22" s="19" t="s">
        <v>95</v>
      </c>
      <c r="N22" s="19" t="s">
        <v>94</v>
      </c>
      <c r="O22" s="19" t="s">
        <v>94</v>
      </c>
      <c r="P22" s="19" t="s">
        <v>92</v>
      </c>
      <c r="Q22" s="19" t="s">
        <v>26</v>
      </c>
      <c r="S22" s="10">
        <v>3</v>
      </c>
      <c r="T22" s="10">
        <v>7</v>
      </c>
      <c r="U22" s="10">
        <v>10</v>
      </c>
      <c r="V22" s="10">
        <v>10</v>
      </c>
      <c r="W22" s="10">
        <v>9</v>
      </c>
      <c r="X22" s="10">
        <v>3</v>
      </c>
      <c r="Z22" s="43" cm="1">
        <f t="array" aca="1" ref="Z22" ca="1">_xlfn.LET(_xlpm.seq, OFFSET(L22,,,5), _xlpm.cnt, SUM((_xlpm.seq="C2")+(_xlpm.seq="WW")), IF(_xlpm.cnt&gt;0,0,1) )</f>
        <v>1</v>
      </c>
      <c r="AA22" s="43" cm="1">
        <f t="array" aca="1" ref="AA22" ca="1">_xlfn.LET(_xlpm.seq, OFFSET(M22,,,5), _xlpm.cnt, SUM((_xlpm.seq="C2")+(_xlpm.seq="WW")), IF(_xlpm.cnt&gt;0,0,1) )</f>
        <v>1</v>
      </c>
      <c r="AB22" s="43" cm="1">
        <f t="array" aca="1" ref="AB22" ca="1">_xlfn.LET(_xlpm.seq, OFFSET(N22,,,5), _xlpm.cnt, SUM((_xlpm.seq="C2")+(_xlpm.seq="WW")), IF(_xlpm.cnt&gt;0,0,1) )</f>
        <v>1</v>
      </c>
      <c r="AC22" s="43" cm="1">
        <f t="array" aca="1" ref="AC22" ca="1">_xlfn.LET(_xlpm.seq, OFFSET(O22,,,5), _xlpm.cnt, SUM((_xlpm.seq="C2")+(_xlpm.seq="WW")), IF(_xlpm.cnt&gt;0,0,1) )</f>
        <v>0</v>
      </c>
      <c r="AD22" s="43" cm="1">
        <f t="array" aca="1" ref="AD22" ca="1">_xlfn.LET(_xlpm.seq, OFFSET(P22,,,5), _xlpm.cnt, SUM((_xlpm.seq="C2")+(_xlpm.seq="WW")), IF(_xlpm.cnt&gt;0,0,1) )</f>
        <v>1</v>
      </c>
      <c r="AE22" s="43" cm="1">
        <f t="array" aca="1" ref="AE22" ca="1">_xlfn.LET(_xlpm.seq, OFFSET(Q22,,,5), _xlpm.cnt, SUM((_xlpm.seq="C2")+(_xlpm.seq="WW")), IF(_xlpm.cnt&gt;0,0,1) )</f>
        <v>1</v>
      </c>
    </row>
    <row r="23" spans="1:31" s="5" customFormat="1" ht="15.9" customHeight="1">
      <c r="A23" s="10" t="s">
        <v>27</v>
      </c>
      <c r="B23" s="9" t="s">
        <v>27</v>
      </c>
      <c r="C23" s="42">
        <f t="shared" si="3"/>
        <v>0.02</v>
      </c>
      <c r="D23" s="42">
        <f t="shared" si="3"/>
        <v>0.1</v>
      </c>
      <c r="E23" s="42">
        <f t="shared" si="3"/>
        <v>0.06</v>
      </c>
      <c r="F23" s="42">
        <f t="shared" si="3"/>
        <v>0.1</v>
      </c>
      <c r="G23" s="42">
        <f t="shared" si="3"/>
        <v>0.02</v>
      </c>
      <c r="H23" s="42">
        <f t="shared" si="3"/>
        <v>0.06</v>
      </c>
      <c r="I23" s="12"/>
      <c r="J23" s="138"/>
      <c r="K23" s="10">
        <v>19</v>
      </c>
      <c r="L23" s="19" t="s">
        <v>94</v>
      </c>
      <c r="M23" s="19" t="s">
        <v>95</v>
      </c>
      <c r="N23" s="19" t="s">
        <v>94</v>
      </c>
      <c r="O23" s="19" t="s">
        <v>94</v>
      </c>
      <c r="P23" s="19" t="s">
        <v>92</v>
      </c>
      <c r="Q23" s="19" t="s">
        <v>26</v>
      </c>
      <c r="S23" s="10">
        <v>10</v>
      </c>
      <c r="T23" s="10">
        <v>7</v>
      </c>
      <c r="U23" s="10">
        <v>10</v>
      </c>
      <c r="V23" s="10">
        <v>10</v>
      </c>
      <c r="W23" s="10">
        <v>9</v>
      </c>
      <c r="X23" s="10">
        <v>3</v>
      </c>
      <c r="Z23" s="43" cm="1">
        <f t="array" aca="1" ref="Z23" ca="1">_xlfn.LET(_xlpm.seq, OFFSET(L23,,,5), _xlpm.cnt, SUM((_xlpm.seq="C2")+(_xlpm.seq="WW")), IF(_xlpm.cnt&gt;0,0,1) )</f>
        <v>1</v>
      </c>
      <c r="AA23" s="43" cm="1">
        <f t="array" aca="1" ref="AA23" ca="1">_xlfn.LET(_xlpm.seq, OFFSET(M23,,,5), _xlpm.cnt, SUM((_xlpm.seq="C2")+(_xlpm.seq="WW")), IF(_xlpm.cnt&gt;0,0,1) )</f>
        <v>1</v>
      </c>
      <c r="AB23" s="43" cm="1">
        <f t="array" aca="1" ref="AB23" ca="1">_xlfn.LET(_xlpm.seq, OFFSET(N23,,,5), _xlpm.cnt, SUM((_xlpm.seq="C2")+(_xlpm.seq="WW")), IF(_xlpm.cnt&gt;0,0,1) )</f>
        <v>1</v>
      </c>
      <c r="AC23" s="43" cm="1">
        <f t="array" aca="1" ref="AC23" ca="1">_xlfn.LET(_xlpm.seq, OFFSET(O23,,,5), _xlpm.cnt, SUM((_xlpm.seq="C2")+(_xlpm.seq="WW")), IF(_xlpm.cnt&gt;0,0,1) )</f>
        <v>0</v>
      </c>
      <c r="AD23" s="43" cm="1">
        <f t="array" aca="1" ref="AD23" ca="1">_xlfn.LET(_xlpm.seq, OFFSET(P23,,,5), _xlpm.cnt, SUM((_xlpm.seq="C2")+(_xlpm.seq="WW")), IF(_xlpm.cnt&gt;0,0,1) )</f>
        <v>1</v>
      </c>
      <c r="AE23" s="43" cm="1">
        <f t="array" aca="1" ref="AE23" ca="1">_xlfn.LET(_xlpm.seq, OFFSET(Q23,,,5), _xlpm.cnt, SUM((_xlpm.seq="C2")+(_xlpm.seq="WW")), IF(_xlpm.cnt&gt;0,0,1) )</f>
        <v>1</v>
      </c>
    </row>
    <row r="24" spans="1:31" s="5" customFormat="1" ht="15.9" customHeight="1">
      <c r="A24" s="10" t="s">
        <v>22</v>
      </c>
      <c r="B24" s="9" t="s">
        <v>22</v>
      </c>
      <c r="C24" s="42">
        <f t="shared" si="3"/>
        <v>0.12</v>
      </c>
      <c r="D24" s="42">
        <f t="shared" si="3"/>
        <v>0.02</v>
      </c>
      <c r="E24" s="42">
        <f t="shared" si="3"/>
        <v>0.06</v>
      </c>
      <c r="F24" s="42">
        <f t="shared" si="3"/>
        <v>0.02</v>
      </c>
      <c r="G24" s="42">
        <f t="shared" si="3"/>
        <v>0.1</v>
      </c>
      <c r="H24" s="42">
        <f t="shared" si="3"/>
        <v>0.06</v>
      </c>
      <c r="I24" s="12"/>
      <c r="J24" s="138"/>
      <c r="K24" s="10">
        <v>20</v>
      </c>
      <c r="L24" s="19" t="s">
        <v>94</v>
      </c>
      <c r="M24" s="19" t="s">
        <v>27</v>
      </c>
      <c r="N24" s="19" t="s">
        <v>96</v>
      </c>
      <c r="O24" s="19" t="s">
        <v>96</v>
      </c>
      <c r="P24" s="19" t="s">
        <v>46</v>
      </c>
      <c r="Q24" s="19" t="s">
        <v>48</v>
      </c>
      <c r="S24" s="10">
        <v>10</v>
      </c>
      <c r="T24" s="10">
        <v>4</v>
      </c>
      <c r="U24" s="10">
        <v>11</v>
      </c>
      <c r="V24" s="10">
        <v>11</v>
      </c>
      <c r="W24" s="10">
        <v>5</v>
      </c>
      <c r="X24" s="10">
        <v>1</v>
      </c>
      <c r="Z24" s="43" cm="1">
        <f t="array" aca="1" ref="Z24" ca="1">_xlfn.LET(_xlpm.seq, OFFSET(L24,,,5), _xlpm.cnt, SUM((_xlpm.seq="C2")+(_xlpm.seq="WW")), IF(_xlpm.cnt&gt;0,0,1) )</f>
        <v>1</v>
      </c>
      <c r="AA24" s="43" cm="1">
        <f t="array" aca="1" ref="AA24" ca="1">_xlfn.LET(_xlpm.seq, OFFSET(M24,,,5), _xlpm.cnt, SUM((_xlpm.seq="C2")+(_xlpm.seq="WW")), IF(_xlpm.cnt&gt;0,0,1) )</f>
        <v>1</v>
      </c>
      <c r="AB24" s="43" cm="1">
        <f t="array" aca="1" ref="AB24" ca="1">_xlfn.LET(_xlpm.seq, OFFSET(N24,,,5), _xlpm.cnt, SUM((_xlpm.seq="C2")+(_xlpm.seq="WW")), IF(_xlpm.cnt&gt;0,0,1) )</f>
        <v>1</v>
      </c>
      <c r="AC24" s="43" cm="1">
        <f t="array" aca="1" ref="AC24" ca="1">_xlfn.LET(_xlpm.seq, OFFSET(O24,,,5), _xlpm.cnt, SUM((_xlpm.seq="C2")+(_xlpm.seq="WW")), IF(_xlpm.cnt&gt;0,0,1) )</f>
        <v>0</v>
      </c>
      <c r="AD24" s="43" cm="1">
        <f t="array" aca="1" ref="AD24" ca="1">_xlfn.LET(_xlpm.seq, OFFSET(P24,,,5), _xlpm.cnt, SUM((_xlpm.seq="C2")+(_xlpm.seq="WW")), IF(_xlpm.cnt&gt;0,0,1) )</f>
        <v>1</v>
      </c>
      <c r="AE24" s="43" cm="1">
        <f t="array" aca="1" ref="AE24" ca="1">_xlfn.LET(_xlpm.seq, OFFSET(Q24,,,5), _xlpm.cnt, SUM((_xlpm.seq="C2")+(_xlpm.seq="WW")), IF(_xlpm.cnt&gt;0,0,1) )</f>
        <v>1</v>
      </c>
    </row>
    <row r="25" spans="1:31" s="5" customFormat="1" ht="16.5" customHeight="1">
      <c r="A25" s="10" t="s">
        <v>23</v>
      </c>
      <c r="B25" s="9" t="s">
        <v>23</v>
      </c>
      <c r="C25" s="42">
        <f t="shared" si="3"/>
        <v>0.02</v>
      </c>
      <c r="D25" s="42">
        <f t="shared" si="3"/>
        <v>0.14000000000000001</v>
      </c>
      <c r="E25" s="42">
        <f t="shared" si="3"/>
        <v>0.06</v>
      </c>
      <c r="F25" s="42">
        <f t="shared" si="3"/>
        <v>0.12</v>
      </c>
      <c r="G25" s="42">
        <f t="shared" si="3"/>
        <v>0.02</v>
      </c>
      <c r="H25" s="42">
        <f t="shared" si="3"/>
        <v>0.06</v>
      </c>
      <c r="I25" s="12"/>
      <c r="J25" s="138"/>
      <c r="K25" s="10">
        <v>21</v>
      </c>
      <c r="L25" s="19" t="s">
        <v>22</v>
      </c>
      <c r="M25" s="19" t="s">
        <v>27</v>
      </c>
      <c r="N25" s="19" t="s">
        <v>96</v>
      </c>
      <c r="O25" s="19" t="s">
        <v>96</v>
      </c>
      <c r="P25" s="19" t="s">
        <v>46</v>
      </c>
      <c r="Q25" s="19" t="s">
        <v>96</v>
      </c>
      <c r="S25" s="10">
        <v>5</v>
      </c>
      <c r="T25" s="10">
        <v>4</v>
      </c>
      <c r="U25" s="10">
        <v>11</v>
      </c>
      <c r="V25" s="10">
        <v>11</v>
      </c>
      <c r="W25" s="10">
        <v>5</v>
      </c>
      <c r="X25" s="10">
        <v>11</v>
      </c>
      <c r="Z25" s="43" cm="1">
        <f t="array" aca="1" ref="Z25" ca="1">_xlfn.LET(_xlpm.seq, OFFSET(L25,,,5), _xlpm.cnt, SUM((_xlpm.seq="C2")+(_xlpm.seq="WW")), IF(_xlpm.cnt&gt;0,0,1) )</f>
        <v>1</v>
      </c>
      <c r="AA25" s="43" cm="1">
        <f t="array" aca="1" ref="AA25" ca="1">_xlfn.LET(_xlpm.seq, OFFSET(M25,,,5), _xlpm.cnt, SUM((_xlpm.seq="C2")+(_xlpm.seq="WW")), IF(_xlpm.cnt&gt;0,0,1) )</f>
        <v>0</v>
      </c>
      <c r="AB25" s="43" cm="1">
        <f t="array" aca="1" ref="AB25" ca="1">_xlfn.LET(_xlpm.seq, OFFSET(N25,,,5), _xlpm.cnt, SUM((_xlpm.seq="C2")+(_xlpm.seq="WW")), IF(_xlpm.cnt&gt;0,0,1) )</f>
        <v>1</v>
      </c>
      <c r="AC25" s="43" cm="1">
        <f t="array" aca="1" ref="AC25" ca="1">_xlfn.LET(_xlpm.seq, OFFSET(O25,,,5), _xlpm.cnt, SUM((_xlpm.seq="C2")+(_xlpm.seq="WW")), IF(_xlpm.cnt&gt;0,0,1) )</f>
        <v>0</v>
      </c>
      <c r="AD25" s="43" cm="1">
        <f t="array" aca="1" ref="AD25" ca="1">_xlfn.LET(_xlpm.seq, OFFSET(P25,,,5), _xlpm.cnt, SUM((_xlpm.seq="C2")+(_xlpm.seq="WW")), IF(_xlpm.cnt&gt;0,0,1) )</f>
        <v>1</v>
      </c>
      <c r="AE25" s="43" cm="1">
        <f t="array" aca="1" ref="AE25" ca="1">_xlfn.LET(_xlpm.seq, OFFSET(Q25,,,5), _xlpm.cnt, SUM((_xlpm.seq="C2")+(_xlpm.seq="WW")), IF(_xlpm.cnt&gt;0,0,1) )</f>
        <v>1</v>
      </c>
    </row>
    <row r="26" spans="1:31" s="5" customFormat="1" ht="16.5" customHeight="1">
      <c r="A26" s="10" t="s">
        <v>30</v>
      </c>
      <c r="B26" s="10" t="s">
        <v>30</v>
      </c>
      <c r="C26" s="42">
        <f t="shared" si="3"/>
        <v>0.06</v>
      </c>
      <c r="D26" s="42">
        <f t="shared" si="3"/>
        <v>0.06</v>
      </c>
      <c r="E26" s="42">
        <f t="shared" si="3"/>
        <v>0.12</v>
      </c>
      <c r="F26" s="42">
        <f t="shared" si="3"/>
        <v>0.12</v>
      </c>
      <c r="G26" s="42">
        <f t="shared" si="3"/>
        <v>0.2</v>
      </c>
      <c r="H26" s="42">
        <f t="shared" si="3"/>
        <v>0.02</v>
      </c>
      <c r="I26" s="12"/>
      <c r="J26" s="138"/>
      <c r="K26" s="10">
        <v>22</v>
      </c>
      <c r="L26" s="19" t="s">
        <v>22</v>
      </c>
      <c r="M26" s="19" t="s">
        <v>24</v>
      </c>
      <c r="N26" s="19" t="s">
        <v>26</v>
      </c>
      <c r="O26" s="19" t="s">
        <v>38</v>
      </c>
      <c r="P26" s="19" t="s">
        <v>94</v>
      </c>
      <c r="Q26" s="19" t="s">
        <v>96</v>
      </c>
      <c r="S26" s="10">
        <v>5</v>
      </c>
      <c r="T26" s="10">
        <v>1</v>
      </c>
      <c r="U26" s="10">
        <v>3</v>
      </c>
      <c r="V26" s="10">
        <v>2</v>
      </c>
      <c r="W26" s="10">
        <v>10</v>
      </c>
      <c r="X26" s="10">
        <v>11</v>
      </c>
      <c r="Z26" s="43" cm="1">
        <f t="array" aca="1" ref="Z26" ca="1">_xlfn.LET(_xlpm.seq, OFFSET(L26,,,5), _xlpm.cnt, SUM((_xlpm.seq="C2")+(_xlpm.seq="WW")), IF(_xlpm.cnt&gt;0,0,1) )</f>
        <v>1</v>
      </c>
      <c r="AA26" s="43" cm="1">
        <f t="array" aca="1" ref="AA26" ca="1">_xlfn.LET(_xlpm.seq, OFFSET(M26,,,5), _xlpm.cnt, SUM((_xlpm.seq="C2")+(_xlpm.seq="WW")), IF(_xlpm.cnt&gt;0,0,1) )</f>
        <v>0</v>
      </c>
      <c r="AB26" s="43" cm="1">
        <f t="array" aca="1" ref="AB26" ca="1">_xlfn.LET(_xlpm.seq, OFFSET(N26,,,5), _xlpm.cnt, SUM((_xlpm.seq="C2")+(_xlpm.seq="WW")), IF(_xlpm.cnt&gt;0,0,1) )</f>
        <v>1</v>
      </c>
      <c r="AC26" s="43" cm="1">
        <f t="array" aca="1" ref="AC26" ca="1">_xlfn.LET(_xlpm.seq, OFFSET(O26,,,5), _xlpm.cnt, SUM((_xlpm.seq="C2")+(_xlpm.seq="WW")), IF(_xlpm.cnt&gt;0,0,1) )</f>
        <v>0</v>
      </c>
      <c r="AD26" s="43" cm="1">
        <f t="array" aca="1" ref="AD26" ca="1">_xlfn.LET(_xlpm.seq, OFFSET(P26,,,5), _xlpm.cnt, SUM((_xlpm.seq="C2")+(_xlpm.seq="WW")), IF(_xlpm.cnt&gt;0,0,1) )</f>
        <v>1</v>
      </c>
      <c r="AE26" s="43" cm="1">
        <f t="array" aca="1" ref="AE26" ca="1">_xlfn.LET(_xlpm.seq, OFFSET(Q26,,,5), _xlpm.cnt, SUM((_xlpm.seq="C2")+(_xlpm.seq="WW")), IF(_xlpm.cnt&gt;0,0,1) )</f>
        <v>1</v>
      </c>
    </row>
    <row r="27" spans="1:31" s="5" customFormat="1" ht="16.5" customHeight="1">
      <c r="A27" s="10" t="s">
        <v>31</v>
      </c>
      <c r="B27" s="10" t="s">
        <v>31</v>
      </c>
      <c r="C27" s="42">
        <f t="shared" si="3"/>
        <v>0.06</v>
      </c>
      <c r="D27" s="42">
        <f t="shared" si="3"/>
        <v>0.12</v>
      </c>
      <c r="E27" s="42">
        <f t="shared" si="3"/>
        <v>0.14000000000000001</v>
      </c>
      <c r="F27" s="42">
        <f t="shared" si="3"/>
        <v>0.04</v>
      </c>
      <c r="G27" s="42">
        <f t="shared" si="3"/>
        <v>0.08</v>
      </c>
      <c r="H27" s="42">
        <f t="shared" si="3"/>
        <v>0.18</v>
      </c>
      <c r="I27" s="12"/>
      <c r="J27" s="138"/>
      <c r="K27" s="10">
        <v>23</v>
      </c>
      <c r="L27" s="19" t="s">
        <v>94</v>
      </c>
      <c r="M27" s="19" t="s">
        <v>96</v>
      </c>
      <c r="N27" s="19" t="s">
        <v>26</v>
      </c>
      <c r="O27" s="19" t="s">
        <v>94</v>
      </c>
      <c r="P27" s="19" t="s">
        <v>94</v>
      </c>
      <c r="Q27" s="19" t="s">
        <v>92</v>
      </c>
      <c r="S27" s="10">
        <v>10</v>
      </c>
      <c r="T27" s="10">
        <v>11</v>
      </c>
      <c r="U27" s="10">
        <v>3</v>
      </c>
      <c r="V27" s="10">
        <v>10</v>
      </c>
      <c r="W27" s="10">
        <v>10</v>
      </c>
      <c r="X27" s="10">
        <v>9</v>
      </c>
      <c r="Z27" s="43" cm="1">
        <f t="array" aca="1" ref="Z27" ca="1">_xlfn.LET(_xlpm.seq, OFFSET(L27,,,5), _xlpm.cnt, SUM((_xlpm.seq="C2")+(_xlpm.seq="WW")), IF(_xlpm.cnt&gt;0,0,1) )</f>
        <v>1</v>
      </c>
      <c r="AA27" s="43" cm="1">
        <f t="array" aca="1" ref="AA27" ca="1">_xlfn.LET(_xlpm.seq, OFFSET(M27,,,5), _xlpm.cnt, SUM((_xlpm.seq="C2")+(_xlpm.seq="WW")), IF(_xlpm.cnt&gt;0,0,1) )</f>
        <v>0</v>
      </c>
      <c r="AB27" s="43" cm="1">
        <f t="array" aca="1" ref="AB27" ca="1">_xlfn.LET(_xlpm.seq, OFFSET(N27,,,5), _xlpm.cnt, SUM((_xlpm.seq="C2")+(_xlpm.seq="WW")), IF(_xlpm.cnt&gt;0,0,1) )</f>
        <v>1</v>
      </c>
      <c r="AC27" s="43" cm="1">
        <f t="array" aca="1" ref="AC27" ca="1">_xlfn.LET(_xlpm.seq, OFFSET(O27,,,5), _xlpm.cnt, SUM((_xlpm.seq="C2")+(_xlpm.seq="WW")), IF(_xlpm.cnt&gt;0,0,1) )</f>
        <v>1</v>
      </c>
      <c r="AD27" s="43" cm="1">
        <f t="array" aca="1" ref="AD27" ca="1">_xlfn.LET(_xlpm.seq, OFFSET(P27,,,5), _xlpm.cnt, SUM((_xlpm.seq="C2")+(_xlpm.seq="WW")), IF(_xlpm.cnt&gt;0,0,1) )</f>
        <v>1</v>
      </c>
      <c r="AE27" s="43" cm="1">
        <f t="array" aca="1" ref="AE27" ca="1">_xlfn.LET(_xlpm.seq, OFFSET(Q27,,,5), _xlpm.cnt, SUM((_xlpm.seq="C2")+(_xlpm.seq="WW")), IF(_xlpm.cnt&gt;0,0,1) )</f>
        <v>1</v>
      </c>
    </row>
    <row r="28" spans="1:31" s="5" customFormat="1" ht="16.5" customHeight="1">
      <c r="A28" s="10" t="s">
        <v>32</v>
      </c>
      <c r="B28" s="10" t="s">
        <v>32</v>
      </c>
      <c r="C28" s="42">
        <f t="shared" si="3"/>
        <v>0.06</v>
      </c>
      <c r="D28" s="42">
        <f t="shared" si="3"/>
        <v>0.24</v>
      </c>
      <c r="E28" s="42">
        <f t="shared" si="3"/>
        <v>0.02</v>
      </c>
      <c r="F28" s="42">
        <f t="shared" si="3"/>
        <v>0.04</v>
      </c>
      <c r="G28" s="42">
        <f t="shared" si="3"/>
        <v>0.3</v>
      </c>
      <c r="H28" s="42">
        <f t="shared" si="3"/>
        <v>0.1</v>
      </c>
      <c r="I28" s="12"/>
      <c r="J28" s="138"/>
      <c r="K28" s="10">
        <v>24</v>
      </c>
      <c r="L28" s="19" t="s">
        <v>94</v>
      </c>
      <c r="M28" s="19" t="s">
        <v>96</v>
      </c>
      <c r="N28" s="19" t="s">
        <v>96</v>
      </c>
      <c r="O28" s="19" t="s">
        <v>94</v>
      </c>
      <c r="P28" s="19" t="s">
        <v>92</v>
      </c>
      <c r="Q28" s="19" t="s">
        <v>92</v>
      </c>
      <c r="S28" s="10">
        <v>10</v>
      </c>
      <c r="T28" s="10">
        <v>11</v>
      </c>
      <c r="U28" s="10">
        <v>11</v>
      </c>
      <c r="V28" s="10">
        <v>10</v>
      </c>
      <c r="W28" s="10">
        <v>9</v>
      </c>
      <c r="X28" s="10">
        <v>9</v>
      </c>
      <c r="Z28" s="43" cm="1">
        <f t="array" aca="1" ref="Z28" ca="1">_xlfn.LET(_xlpm.seq, OFFSET(L28,,,5), _xlpm.cnt, SUM((_xlpm.seq="C2")+(_xlpm.seq="WW")), IF(_xlpm.cnt&gt;0,0,1) )</f>
        <v>1</v>
      </c>
      <c r="AA28" s="43" cm="1">
        <f t="array" aca="1" ref="AA28" ca="1">_xlfn.LET(_xlpm.seq, OFFSET(M28,,,5), _xlpm.cnt, SUM((_xlpm.seq="C2")+(_xlpm.seq="WW")), IF(_xlpm.cnt&gt;0,0,1) )</f>
        <v>0</v>
      </c>
      <c r="AB28" s="43" cm="1">
        <f t="array" aca="1" ref="AB28" ca="1">_xlfn.LET(_xlpm.seq, OFFSET(N28,,,5), _xlpm.cnt, SUM((_xlpm.seq="C2")+(_xlpm.seq="WW")), IF(_xlpm.cnt&gt;0,0,1) )</f>
        <v>1</v>
      </c>
      <c r="AC28" s="43" cm="1">
        <f t="array" aca="1" ref="AC28" ca="1">_xlfn.LET(_xlpm.seq, OFFSET(O28,,,5), _xlpm.cnt, SUM((_xlpm.seq="C2")+(_xlpm.seq="WW")), IF(_xlpm.cnt&gt;0,0,1) )</f>
        <v>1</v>
      </c>
      <c r="AD28" s="43" cm="1">
        <f t="array" aca="1" ref="AD28" ca="1">_xlfn.LET(_xlpm.seq, OFFSET(P28,,,5), _xlpm.cnt, SUM((_xlpm.seq="C2")+(_xlpm.seq="WW")), IF(_xlpm.cnt&gt;0,0,1) )</f>
        <v>1</v>
      </c>
      <c r="AE28" s="43" cm="1">
        <f t="array" aca="1" ref="AE28" ca="1">_xlfn.LET(_xlpm.seq, OFFSET(Q28,,,5), _xlpm.cnt, SUM((_xlpm.seq="C2")+(_xlpm.seq="WW")), IF(_xlpm.cnt&gt;0,0,1) )</f>
        <v>1</v>
      </c>
    </row>
    <row r="29" spans="1:31" s="5" customFormat="1" ht="16.5" customHeight="1">
      <c r="A29" s="10" t="s">
        <v>33</v>
      </c>
      <c r="B29" s="10" t="s">
        <v>33</v>
      </c>
      <c r="C29" s="42">
        <f t="shared" si="3"/>
        <v>0.22</v>
      </c>
      <c r="D29" s="42">
        <f t="shared" si="3"/>
        <v>0.06</v>
      </c>
      <c r="E29" s="42">
        <f t="shared" si="3"/>
        <v>0.14000000000000001</v>
      </c>
      <c r="F29" s="42">
        <f t="shared" si="3"/>
        <v>0.22</v>
      </c>
      <c r="G29" s="42">
        <f t="shared" si="3"/>
        <v>0.04</v>
      </c>
      <c r="H29" s="42">
        <f t="shared" si="3"/>
        <v>0.08</v>
      </c>
      <c r="I29" s="12"/>
      <c r="J29" s="138"/>
      <c r="K29" s="10">
        <v>25</v>
      </c>
      <c r="L29" s="19" t="s">
        <v>96</v>
      </c>
      <c r="M29" s="19" t="s">
        <v>97</v>
      </c>
      <c r="N29" s="19" t="s">
        <v>96</v>
      </c>
      <c r="O29" s="19" t="s">
        <v>96</v>
      </c>
      <c r="P29" s="19" t="s">
        <v>92</v>
      </c>
      <c r="Q29" s="19" t="s">
        <v>23</v>
      </c>
      <c r="S29" s="10">
        <v>11</v>
      </c>
      <c r="T29" s="10">
        <v>2</v>
      </c>
      <c r="U29" s="10">
        <v>11</v>
      </c>
      <c r="V29" s="10">
        <v>11</v>
      </c>
      <c r="W29" s="10">
        <v>9</v>
      </c>
      <c r="X29" s="10">
        <v>6</v>
      </c>
      <c r="Z29" s="43" cm="1">
        <f t="array" aca="1" ref="Z29" ca="1">_xlfn.LET(_xlpm.seq, OFFSET(L29,,,5), _xlpm.cnt, SUM((_xlpm.seq="C2")+(_xlpm.seq="WW")), IF(_xlpm.cnt&gt;0,0,1) )</f>
        <v>1</v>
      </c>
      <c r="AA29" s="43" cm="1">
        <f t="array" aca="1" ref="AA29" ca="1">_xlfn.LET(_xlpm.seq, OFFSET(M29,,,5), _xlpm.cnt, SUM((_xlpm.seq="C2")+(_xlpm.seq="WW")), IF(_xlpm.cnt&gt;0,0,1) )</f>
        <v>0</v>
      </c>
      <c r="AB29" s="43" cm="1">
        <f t="array" aca="1" ref="AB29" ca="1">_xlfn.LET(_xlpm.seq, OFFSET(N29,,,5), _xlpm.cnt, SUM((_xlpm.seq="C2")+(_xlpm.seq="WW")), IF(_xlpm.cnt&gt;0,0,1) )</f>
        <v>1</v>
      </c>
      <c r="AC29" s="43" cm="1">
        <f t="array" aca="1" ref="AC29" ca="1">_xlfn.LET(_xlpm.seq, OFFSET(O29,,,5), _xlpm.cnt, SUM((_xlpm.seq="C2")+(_xlpm.seq="WW")), IF(_xlpm.cnt&gt;0,0,1) )</f>
        <v>1</v>
      </c>
      <c r="AD29" s="43" cm="1">
        <f t="array" aca="1" ref="AD29" ca="1">_xlfn.LET(_xlpm.seq, OFFSET(P29,,,5), _xlpm.cnt, SUM((_xlpm.seq="C2")+(_xlpm.seq="WW")), IF(_xlpm.cnt&gt;0,0,1) )</f>
        <v>1</v>
      </c>
      <c r="AE29" s="43" cm="1">
        <f t="array" aca="1" ref="AE29" ca="1">_xlfn.LET(_xlpm.seq, OFFSET(Q29,,,5), _xlpm.cnt, SUM((_xlpm.seq="C2")+(_xlpm.seq="WW")), IF(_xlpm.cnt&gt;0,0,1) )</f>
        <v>1</v>
      </c>
    </row>
    <row r="30" spans="1:31" s="5" customFormat="1" ht="16.5" customHeight="1">
      <c r="A30" s="10" t="s">
        <v>34</v>
      </c>
      <c r="B30" s="10" t="s">
        <v>34</v>
      </c>
      <c r="C30" s="42">
        <f t="shared" si="3"/>
        <v>0.28000000000000003</v>
      </c>
      <c r="D30" s="42">
        <f t="shared" si="3"/>
        <v>0.14000000000000001</v>
      </c>
      <c r="E30" s="42">
        <f t="shared" si="3"/>
        <v>0.28000000000000003</v>
      </c>
      <c r="F30" s="42">
        <f t="shared" si="3"/>
        <v>0.22</v>
      </c>
      <c r="G30" s="42">
        <f t="shared" si="3"/>
        <v>0.04</v>
      </c>
      <c r="H30" s="42">
        <f t="shared" si="3"/>
        <v>0.28000000000000003</v>
      </c>
      <c r="I30" s="12"/>
      <c r="J30" s="138"/>
      <c r="K30" s="10">
        <v>26</v>
      </c>
      <c r="L30" s="19" t="s">
        <v>96</v>
      </c>
      <c r="M30" s="19" t="s">
        <v>97</v>
      </c>
      <c r="N30" s="19" t="s">
        <v>93</v>
      </c>
      <c r="O30" s="19" t="s">
        <v>96</v>
      </c>
      <c r="P30" s="19" t="s">
        <v>26</v>
      </c>
      <c r="Q30" s="19" t="s">
        <v>23</v>
      </c>
      <c r="S30" s="10">
        <v>11</v>
      </c>
      <c r="T30" s="10">
        <v>2</v>
      </c>
      <c r="U30" s="10">
        <v>8</v>
      </c>
      <c r="V30" s="10">
        <v>11</v>
      </c>
      <c r="W30" s="10">
        <v>3</v>
      </c>
      <c r="X30" s="10">
        <v>6</v>
      </c>
      <c r="Z30" s="43" cm="1">
        <f t="array" aca="1" ref="Z30" ca="1">_xlfn.LET(_xlpm.seq, OFFSET(L30,,,5), _xlpm.cnt, SUM((_xlpm.seq="C2")+(_xlpm.seq="WW")), IF(_xlpm.cnt&gt;0,0,1) )</f>
        <v>1</v>
      </c>
      <c r="AA30" s="43" cm="1">
        <f t="array" aca="1" ref="AA30" ca="1">_xlfn.LET(_xlpm.seq, OFFSET(M30,,,5), _xlpm.cnt, SUM((_xlpm.seq="C2")+(_xlpm.seq="WW")), IF(_xlpm.cnt&gt;0,0,1) )</f>
        <v>0</v>
      </c>
      <c r="AB30" s="43" cm="1">
        <f t="array" aca="1" ref="AB30" ca="1">_xlfn.LET(_xlpm.seq, OFFSET(N30,,,5), _xlpm.cnt, SUM((_xlpm.seq="C2")+(_xlpm.seq="WW")), IF(_xlpm.cnt&gt;0,0,1) )</f>
        <v>1</v>
      </c>
      <c r="AC30" s="43" cm="1">
        <f t="array" aca="1" ref="AC30" ca="1">_xlfn.LET(_xlpm.seq, OFFSET(O30,,,5), _xlpm.cnt, SUM((_xlpm.seq="C2")+(_xlpm.seq="WW")), IF(_xlpm.cnt&gt;0,0,1) )</f>
        <v>1</v>
      </c>
      <c r="AD30" s="43" cm="1">
        <f t="array" aca="1" ref="AD30" ca="1">_xlfn.LET(_xlpm.seq, OFFSET(P30,,,5), _xlpm.cnt, SUM((_xlpm.seq="C2")+(_xlpm.seq="WW")), IF(_xlpm.cnt&gt;0,0,1) )</f>
        <v>1</v>
      </c>
      <c r="AE30" s="43" cm="1">
        <f t="array" aca="1" ref="AE30" ca="1">_xlfn.LET(_xlpm.seq, OFFSET(Q30,,,5), _xlpm.cnt, SUM((_xlpm.seq="C2")+(_xlpm.seq="WW")), IF(_xlpm.cnt&gt;0,0,1) )</f>
        <v>1</v>
      </c>
    </row>
    <row r="31" spans="1:31" s="5" customFormat="1" ht="16.5" customHeight="1">
      <c r="I31" s="14"/>
      <c r="J31" s="138"/>
      <c r="K31" s="10">
        <v>27</v>
      </c>
      <c r="L31" s="19" t="s">
        <v>94</v>
      </c>
      <c r="M31" s="19" t="s">
        <v>50</v>
      </c>
      <c r="N31" s="19" t="s">
        <v>93</v>
      </c>
      <c r="O31" s="19" t="s">
        <v>95</v>
      </c>
      <c r="P31" s="19" t="s">
        <v>26</v>
      </c>
      <c r="Q31" s="19" t="s">
        <v>93</v>
      </c>
      <c r="S31" s="10">
        <v>10</v>
      </c>
      <c r="T31" s="10">
        <v>9</v>
      </c>
      <c r="U31" s="10">
        <v>8</v>
      </c>
      <c r="V31" s="10">
        <v>7</v>
      </c>
      <c r="W31" s="10">
        <v>3</v>
      </c>
      <c r="X31" s="10">
        <v>8</v>
      </c>
      <c r="Z31" s="43" cm="1">
        <f t="array" aca="1" ref="Z31" ca="1">_xlfn.LET(_xlpm.seq, OFFSET(L31,,,5), _xlpm.cnt, SUM((_xlpm.seq="C2")+(_xlpm.seq="WW")), IF(_xlpm.cnt&gt;0,0,1) )</f>
        <v>1</v>
      </c>
      <c r="AA31" s="43" cm="1">
        <f t="array" aca="1" ref="AA31" ca="1">_xlfn.LET(_xlpm.seq, OFFSET(M31,,,5), _xlpm.cnt, SUM((_xlpm.seq="C2")+(_xlpm.seq="WW")), IF(_xlpm.cnt&gt;0,0,1) )</f>
        <v>1</v>
      </c>
      <c r="AB31" s="43" cm="1">
        <f t="array" aca="1" ref="AB31" ca="1">_xlfn.LET(_xlpm.seq, OFFSET(N31,,,5), _xlpm.cnt, SUM((_xlpm.seq="C2")+(_xlpm.seq="WW")), IF(_xlpm.cnt&gt;0,0,1) )</f>
        <v>1</v>
      </c>
      <c r="AC31" s="43" cm="1">
        <f t="array" aca="1" ref="AC31" ca="1">_xlfn.LET(_xlpm.seq, OFFSET(O31,,,5), _xlpm.cnt, SUM((_xlpm.seq="C2")+(_xlpm.seq="WW")), IF(_xlpm.cnt&gt;0,0,1) )</f>
        <v>1</v>
      </c>
      <c r="AD31" s="43" cm="1">
        <f t="array" aca="1" ref="AD31" ca="1">_xlfn.LET(_xlpm.seq, OFFSET(P31,,,5), _xlpm.cnt, SUM((_xlpm.seq="C2")+(_xlpm.seq="WW")), IF(_xlpm.cnt&gt;0,0,1) )</f>
        <v>1</v>
      </c>
      <c r="AE31" s="43" cm="1">
        <f t="array" aca="1" ref="AE31" ca="1">_xlfn.LET(_xlpm.seq, OFFSET(Q31,,,5), _xlpm.cnt, SUM((_xlpm.seq="C2")+(_xlpm.seq="WW")), IF(_xlpm.cnt&gt;0,0,1) )</f>
        <v>1</v>
      </c>
    </row>
    <row r="32" spans="1:31" s="5" customFormat="1" ht="16.5" customHeight="1">
      <c r="K32" s="10">
        <v>28</v>
      </c>
      <c r="L32" s="19" t="s">
        <v>94</v>
      </c>
      <c r="M32" s="19" t="s">
        <v>50</v>
      </c>
      <c r="N32" s="19" t="s">
        <v>94</v>
      </c>
      <c r="O32" s="19" t="s">
        <v>95</v>
      </c>
      <c r="P32" s="19" t="s">
        <v>92</v>
      </c>
      <c r="Q32" s="19" t="s">
        <v>93</v>
      </c>
      <c r="S32" s="10">
        <v>10</v>
      </c>
      <c r="T32" s="10">
        <v>9</v>
      </c>
      <c r="U32" s="10">
        <v>10</v>
      </c>
      <c r="V32" s="10">
        <v>7</v>
      </c>
      <c r="W32" s="10">
        <v>9</v>
      </c>
      <c r="X32" s="10">
        <v>8</v>
      </c>
      <c r="Z32" s="43" cm="1">
        <f t="array" aca="1" ref="Z32" ca="1">_xlfn.LET(_xlpm.seq, OFFSET(L32,,,5), _xlpm.cnt, SUM((_xlpm.seq="C2")+(_xlpm.seq="WW")), IF(_xlpm.cnt&gt;0,0,1) )</f>
        <v>1</v>
      </c>
      <c r="AA32" s="43" cm="1">
        <f t="array" aca="1" ref="AA32" ca="1">_xlfn.LET(_xlpm.seq, OFFSET(M32,,,5), _xlpm.cnt, SUM((_xlpm.seq="C2")+(_xlpm.seq="WW")), IF(_xlpm.cnt&gt;0,0,1) )</f>
        <v>1</v>
      </c>
      <c r="AB32" s="43" cm="1">
        <f t="array" aca="1" ref="AB32" ca="1">_xlfn.LET(_xlpm.seq, OFFSET(N32,,,5), _xlpm.cnt, SUM((_xlpm.seq="C2")+(_xlpm.seq="WW")), IF(_xlpm.cnt&gt;0,0,1) )</f>
        <v>1</v>
      </c>
      <c r="AC32" s="43" cm="1">
        <f t="array" aca="1" ref="AC32" ca="1">_xlfn.LET(_xlpm.seq, OFFSET(O32,,,5), _xlpm.cnt, SUM((_xlpm.seq="C2")+(_xlpm.seq="WW")), IF(_xlpm.cnt&gt;0,0,1) )</f>
        <v>1</v>
      </c>
      <c r="AD32" s="43" cm="1">
        <f t="array" aca="1" ref="AD32" ca="1">_xlfn.LET(_xlpm.seq, OFFSET(P32,,,5), _xlpm.cnt, SUM((_xlpm.seq="C2")+(_xlpm.seq="WW")), IF(_xlpm.cnt&gt;0,0,1) )</f>
        <v>1</v>
      </c>
      <c r="AE32" s="43" cm="1">
        <f t="array" aca="1" ref="AE32" ca="1">_xlfn.LET(_xlpm.seq, OFFSET(Q32,,,5), _xlpm.cnt, SUM((_xlpm.seq="C2")+(_xlpm.seq="WW")), IF(_xlpm.cnt&gt;0,0,1) )</f>
        <v>1</v>
      </c>
    </row>
    <row r="33" spans="11:31" s="5" customFormat="1" ht="16.5" customHeight="1">
      <c r="K33" s="10">
        <v>29</v>
      </c>
      <c r="L33" s="19" t="s">
        <v>95</v>
      </c>
      <c r="M33" s="19" t="s">
        <v>27</v>
      </c>
      <c r="N33" s="19" t="s">
        <v>94</v>
      </c>
      <c r="O33" s="19" t="s">
        <v>27</v>
      </c>
      <c r="P33" s="19" t="s">
        <v>92</v>
      </c>
      <c r="Q33" s="19" t="s">
        <v>92</v>
      </c>
      <c r="S33" s="10">
        <v>7</v>
      </c>
      <c r="T33" s="10">
        <v>4</v>
      </c>
      <c r="U33" s="10">
        <v>10</v>
      </c>
      <c r="V33" s="10">
        <v>4</v>
      </c>
      <c r="W33" s="10">
        <v>9</v>
      </c>
      <c r="X33" s="10">
        <v>9</v>
      </c>
      <c r="Z33" s="43" cm="1">
        <f t="array" aca="1" ref="Z33" ca="1">_xlfn.LET(_xlpm.seq, OFFSET(L33,,,5), _xlpm.cnt, SUM((_xlpm.seq="C2")+(_xlpm.seq="WW")), IF(_xlpm.cnt&gt;0,0,1) )</f>
        <v>0</v>
      </c>
      <c r="AA33" s="43" cm="1">
        <f t="array" aca="1" ref="AA33" ca="1">_xlfn.LET(_xlpm.seq, OFFSET(M33,,,5), _xlpm.cnt, SUM((_xlpm.seq="C2")+(_xlpm.seq="WW")), IF(_xlpm.cnt&gt;0,0,1) )</f>
        <v>1</v>
      </c>
      <c r="AB33" s="43" cm="1">
        <f t="array" aca="1" ref="AB33" ca="1">_xlfn.LET(_xlpm.seq, OFFSET(N33,,,5), _xlpm.cnt, SUM((_xlpm.seq="C2")+(_xlpm.seq="WW")), IF(_xlpm.cnt&gt;0,0,1) )</f>
        <v>1</v>
      </c>
      <c r="AC33" s="43" cm="1">
        <f t="array" aca="1" ref="AC33" ca="1">_xlfn.LET(_xlpm.seq, OFFSET(O33,,,5), _xlpm.cnt, SUM((_xlpm.seq="C2")+(_xlpm.seq="WW")), IF(_xlpm.cnt&gt;0,0,1) )</f>
        <v>1</v>
      </c>
      <c r="AD33" s="43" cm="1">
        <f t="array" aca="1" ref="AD33" ca="1">_xlfn.LET(_xlpm.seq, OFFSET(P33,,,5), _xlpm.cnt, SUM((_xlpm.seq="C2")+(_xlpm.seq="WW")), IF(_xlpm.cnt&gt;0,0,1) )</f>
        <v>1</v>
      </c>
      <c r="AE33" s="43" cm="1">
        <f t="array" aca="1" ref="AE33" ca="1">_xlfn.LET(_xlpm.seq, OFFSET(Q33,,,5), _xlpm.cnt, SUM((_xlpm.seq="C2")+(_xlpm.seq="WW")), IF(_xlpm.cnt&gt;0,0,1) )</f>
        <v>1</v>
      </c>
    </row>
    <row r="34" spans="11:31" s="5" customFormat="1" ht="16.5" customHeight="1">
      <c r="K34" s="10">
        <v>30</v>
      </c>
      <c r="L34" s="19" t="s">
        <v>95</v>
      </c>
      <c r="M34" s="19" t="s">
        <v>27</v>
      </c>
      <c r="N34" s="19" t="s">
        <v>23</v>
      </c>
      <c r="O34" s="19" t="s">
        <v>27</v>
      </c>
      <c r="P34" s="19" t="s">
        <v>95</v>
      </c>
      <c r="Q34" s="19" t="s">
        <v>92</v>
      </c>
      <c r="S34" s="10">
        <v>7</v>
      </c>
      <c r="T34" s="10">
        <v>4</v>
      </c>
      <c r="U34" s="10">
        <v>6</v>
      </c>
      <c r="V34" s="10">
        <v>4</v>
      </c>
      <c r="W34" s="10">
        <v>7</v>
      </c>
      <c r="X34" s="10">
        <v>9</v>
      </c>
      <c r="Z34" s="43" cm="1">
        <f t="array" aca="1" ref="Z34" ca="1">_xlfn.LET(_xlpm.seq, OFFSET(L34,,,5), _xlpm.cnt, SUM((_xlpm.seq="C2")+(_xlpm.seq="WW")), IF(_xlpm.cnt&gt;0,0,1) )</f>
        <v>0</v>
      </c>
      <c r="AA34" s="43" cm="1">
        <f t="array" aca="1" ref="AA34" ca="1">_xlfn.LET(_xlpm.seq, OFFSET(M34,,,5), _xlpm.cnt, SUM((_xlpm.seq="C2")+(_xlpm.seq="WW")), IF(_xlpm.cnt&gt;0,0,1) )</f>
        <v>1</v>
      </c>
      <c r="AB34" s="43">
        <v>1</v>
      </c>
      <c r="AC34" s="43" cm="1">
        <f t="array" aca="1" ref="AC34" ca="1">_xlfn.LET(_xlpm.seq, OFFSET(O34,,,5), _xlpm.cnt, SUM((_xlpm.seq="C2")+(_xlpm.seq="WW")), IF(_xlpm.cnt&gt;0,0,1) )</f>
        <v>1</v>
      </c>
      <c r="AD34" s="43" cm="1">
        <f t="array" aca="1" ref="AD34" ca="1">_xlfn.LET(_xlpm.seq, OFFSET(P34,,,5), _xlpm.cnt, SUM((_xlpm.seq="C2")+(_xlpm.seq="WW")), IF(_xlpm.cnt&gt;0,0,1) )</f>
        <v>1</v>
      </c>
      <c r="AE34" s="43" cm="1">
        <f t="array" aca="1" ref="AE34" ca="1">_xlfn.LET(_xlpm.seq, OFFSET(Q34,,,5), _xlpm.cnt, SUM((_xlpm.seq="C2")+(_xlpm.seq="WW")), IF(_xlpm.cnt&gt;0,0,1) )</f>
        <v>1</v>
      </c>
    </row>
    <row r="35" spans="11:31" s="5" customFormat="1" ht="16.5" customHeight="1">
      <c r="K35" s="10">
        <v>31</v>
      </c>
      <c r="L35" s="19" t="s">
        <v>94</v>
      </c>
      <c r="M35" s="19" t="s">
        <v>23</v>
      </c>
      <c r="N35" s="19" t="s">
        <v>23</v>
      </c>
      <c r="O35" s="19" t="s">
        <v>23</v>
      </c>
      <c r="P35" s="19" t="s">
        <v>95</v>
      </c>
      <c r="Q35" s="19" t="s">
        <v>93</v>
      </c>
      <c r="S35" s="10">
        <v>10</v>
      </c>
      <c r="T35" s="10">
        <v>6</v>
      </c>
      <c r="U35" s="10">
        <v>6</v>
      </c>
      <c r="V35" s="10">
        <v>6</v>
      </c>
      <c r="W35" s="10">
        <v>7</v>
      </c>
      <c r="X35" s="10">
        <v>8</v>
      </c>
      <c r="Z35" s="43" cm="1">
        <f t="array" aca="1" ref="Z35" ca="1">_xlfn.LET(_xlpm.seq, OFFSET(L35,,,5), _xlpm.cnt, SUM((_xlpm.seq="C2")+(_xlpm.seq="WW")), IF(_xlpm.cnt&gt;0,0,1) )</f>
        <v>0</v>
      </c>
      <c r="AA35" s="43" cm="1">
        <f t="array" aca="1" ref="AA35" ca="1">_xlfn.LET(_xlpm.seq, OFFSET(M35,,,5), _xlpm.cnt, SUM((_xlpm.seq="C2")+(_xlpm.seq="WW")), IF(_xlpm.cnt&gt;0,0,1) )</f>
        <v>1</v>
      </c>
      <c r="AB35" s="43">
        <v>1</v>
      </c>
      <c r="AC35" s="43" cm="1">
        <f t="array" aca="1" ref="AC35" ca="1">_xlfn.LET(_xlpm.seq, OFFSET(O35,,,5), _xlpm.cnt, SUM((_xlpm.seq="C2")+(_xlpm.seq="WW")), IF(_xlpm.cnt&gt;0,0,1) )</f>
        <v>1</v>
      </c>
      <c r="AD35" s="43" cm="1">
        <f t="array" aca="1" ref="AD35" ca="1">_xlfn.LET(_xlpm.seq, OFFSET(P35,,,5), _xlpm.cnt, SUM((_xlpm.seq="C2")+(_xlpm.seq="WW")), IF(_xlpm.cnt&gt;0,0,1) )</f>
        <v>1</v>
      </c>
      <c r="AE35" s="43" cm="1">
        <f t="array" aca="1" ref="AE35" ca="1">_xlfn.LET(_xlpm.seq, OFFSET(Q35,,,5), _xlpm.cnt, SUM((_xlpm.seq="C2")+(_xlpm.seq="WW")), IF(_xlpm.cnt&gt;0,0,1) )</f>
        <v>1</v>
      </c>
    </row>
    <row r="36" spans="11:31" s="5" customFormat="1" ht="16.5" customHeight="1">
      <c r="K36" s="10">
        <v>32</v>
      </c>
      <c r="L36" s="19" t="s">
        <v>94</v>
      </c>
      <c r="M36" s="19" t="s">
        <v>23</v>
      </c>
      <c r="N36" s="19" t="s">
        <v>96</v>
      </c>
      <c r="O36" s="19" t="s">
        <v>23</v>
      </c>
      <c r="P36" s="19" t="s">
        <v>46</v>
      </c>
      <c r="Q36" s="19" t="s">
        <v>93</v>
      </c>
      <c r="S36" s="10">
        <v>10</v>
      </c>
      <c r="T36" s="10">
        <v>6</v>
      </c>
      <c r="U36" s="10">
        <v>11</v>
      </c>
      <c r="V36" s="10">
        <v>6</v>
      </c>
      <c r="W36" s="10">
        <v>5</v>
      </c>
      <c r="X36" s="10">
        <v>8</v>
      </c>
      <c r="Z36" s="43" cm="1">
        <f t="array" aca="1" ref="Z36" ca="1">_xlfn.LET(_xlpm.seq, OFFSET(L36,,,5), _xlpm.cnt, SUM((_xlpm.seq="C2")+(_xlpm.seq="WW")), IF(_xlpm.cnt&gt;0,0,1) )</f>
        <v>0</v>
      </c>
      <c r="AA36" s="43" cm="1">
        <f t="array" aca="1" ref="AA36" ca="1">_xlfn.LET(_xlpm.seq, OFFSET(M36,,,5), _xlpm.cnt, SUM((_xlpm.seq="C2")+(_xlpm.seq="WW")), IF(_xlpm.cnt&gt;0,0,1) )</f>
        <v>1</v>
      </c>
      <c r="AB36" s="43">
        <v>1</v>
      </c>
      <c r="AC36" s="43" cm="1">
        <f t="array" aca="1" ref="AC36" ca="1">_xlfn.LET(_xlpm.seq, OFFSET(O36,,,5), _xlpm.cnt, SUM((_xlpm.seq="C2")+(_xlpm.seq="WW")), IF(_xlpm.cnt&gt;0,0,1) )</f>
        <v>1</v>
      </c>
      <c r="AD36" s="43" cm="1">
        <f t="array" aca="1" ref="AD36" ca="1">_xlfn.LET(_xlpm.seq, OFFSET(P36,,,5), _xlpm.cnt, SUM((_xlpm.seq="C2")+(_xlpm.seq="WW")), IF(_xlpm.cnt&gt;0,0,1) )</f>
        <v>0</v>
      </c>
      <c r="AE36" s="43" cm="1">
        <f t="array" aca="1" ref="AE36" ca="1">_xlfn.LET(_xlpm.seq, OFFSET(Q36,,,5), _xlpm.cnt, SUM((_xlpm.seq="C2")+(_xlpm.seq="WW")), IF(_xlpm.cnt&gt;0,0,1) )</f>
        <v>1</v>
      </c>
    </row>
    <row r="37" spans="11:31" s="5" customFormat="1" ht="16.5" customHeight="1">
      <c r="K37" s="10">
        <v>33</v>
      </c>
      <c r="L37" s="19" t="s">
        <v>38</v>
      </c>
      <c r="M37" s="19" t="s">
        <v>96</v>
      </c>
      <c r="N37" s="19" t="s">
        <v>96</v>
      </c>
      <c r="O37" s="19" t="s">
        <v>24</v>
      </c>
      <c r="P37" s="19" t="s">
        <v>46</v>
      </c>
      <c r="Q37" s="19" t="s">
        <v>96</v>
      </c>
      <c r="S37" s="10">
        <v>2</v>
      </c>
      <c r="T37" s="10">
        <v>11</v>
      </c>
      <c r="U37" s="10">
        <v>11</v>
      </c>
      <c r="V37" s="10">
        <v>1</v>
      </c>
      <c r="W37" s="10">
        <v>5</v>
      </c>
      <c r="X37" s="10">
        <v>11</v>
      </c>
      <c r="Z37" s="43" cm="1">
        <f t="array" aca="1" ref="Z37" ca="1">_xlfn.LET(_xlpm.seq, OFFSET(L37,,,5), _xlpm.cnt, SUM((_xlpm.seq="C2")+(_xlpm.seq="WW")), IF(_xlpm.cnt&gt;0,0,1) )</f>
        <v>0</v>
      </c>
      <c r="AA37" s="43" cm="1">
        <f t="array" aca="1" ref="AA37" ca="1">_xlfn.LET(_xlpm.seq, OFFSET(M37,,,5), _xlpm.cnt, SUM((_xlpm.seq="C2")+(_xlpm.seq="WW")), IF(_xlpm.cnt&gt;0,0,1) )</f>
        <v>1</v>
      </c>
      <c r="AB37" s="43">
        <v>1</v>
      </c>
      <c r="AC37" s="43" cm="1">
        <f t="array" aca="1" ref="AC37" ca="1">_xlfn.LET(_xlpm.seq, OFFSET(O37,,,5), _xlpm.cnt, SUM((_xlpm.seq="C2")+(_xlpm.seq="WW")), IF(_xlpm.cnt&gt;0,0,1) )</f>
        <v>1</v>
      </c>
      <c r="AD37" s="43" cm="1">
        <f t="array" aca="1" ref="AD37" ca="1">_xlfn.LET(_xlpm.seq, OFFSET(P37,,,5), _xlpm.cnt, SUM((_xlpm.seq="C2")+(_xlpm.seq="WW")), IF(_xlpm.cnt&gt;0,0,1) )</f>
        <v>0</v>
      </c>
      <c r="AE37" s="43" cm="1">
        <f t="array" aca="1" ref="AE37" ca="1">_xlfn.LET(_xlpm.seq, OFFSET(Q37,,,5), _xlpm.cnt, SUM((_xlpm.seq="C2")+(_xlpm.seq="WW")), IF(_xlpm.cnt&gt;0,0,1) )</f>
        <v>1</v>
      </c>
    </row>
    <row r="38" spans="11:31" s="5" customFormat="1" ht="16.5" customHeight="1">
      <c r="K38" s="10">
        <v>34</v>
      </c>
      <c r="L38" s="19" t="s">
        <v>96</v>
      </c>
      <c r="M38" s="19" t="s">
        <v>96</v>
      </c>
      <c r="N38" s="19" t="s">
        <v>38</v>
      </c>
      <c r="O38" s="19" t="s">
        <v>95</v>
      </c>
      <c r="P38" s="19" t="s">
        <v>92</v>
      </c>
      <c r="Q38" s="19" t="s">
        <v>96</v>
      </c>
      <c r="S38" s="10">
        <v>11</v>
      </c>
      <c r="T38" s="10">
        <v>11</v>
      </c>
      <c r="U38" s="10">
        <v>2</v>
      </c>
      <c r="V38" s="10">
        <v>7</v>
      </c>
      <c r="W38" s="10">
        <v>9</v>
      </c>
      <c r="X38" s="10">
        <v>11</v>
      </c>
      <c r="Z38" s="43" cm="1">
        <f t="array" aca="1" ref="Z38" ca="1">_xlfn.LET(_xlpm.seq, OFFSET(L38,,,5), _xlpm.cnt, SUM((_xlpm.seq="C2")+(_xlpm.seq="WW")), IF(_xlpm.cnt&gt;0,0,1) )</f>
        <v>1</v>
      </c>
      <c r="AA38" s="43" cm="1">
        <f t="array" aca="1" ref="AA38" ca="1">_xlfn.LET(_xlpm.seq, OFFSET(M38,,,5), _xlpm.cnt, SUM((_xlpm.seq="C2")+(_xlpm.seq="WW")), IF(_xlpm.cnt&gt;0,0,1) )</f>
        <v>1</v>
      </c>
      <c r="AB38" s="43">
        <v>1</v>
      </c>
      <c r="AC38" s="43" cm="1">
        <f t="array" aca="1" ref="AC38" ca="1">_xlfn.LET(_xlpm.seq, OFFSET(O38,,,5), _xlpm.cnt, SUM((_xlpm.seq="C2")+(_xlpm.seq="WW")), IF(_xlpm.cnt&gt;0,0,1) )</f>
        <v>1</v>
      </c>
      <c r="AD38" s="43" cm="1">
        <f t="array" aca="1" ref="AD38" ca="1">_xlfn.LET(_xlpm.seq, OFFSET(P38,,,5), _xlpm.cnt, SUM((_xlpm.seq="C2")+(_xlpm.seq="WW")), IF(_xlpm.cnt&gt;0,0,1) )</f>
        <v>0</v>
      </c>
      <c r="AE38" s="43" cm="1">
        <f t="array" aca="1" ref="AE38" ca="1">_xlfn.LET(_xlpm.seq, OFFSET(Q38,,,5), _xlpm.cnt, SUM((_xlpm.seq="C2")+(_xlpm.seq="WW")), IF(_xlpm.cnt&gt;0,0,1) )</f>
        <v>1</v>
      </c>
    </row>
    <row r="39" spans="11:31" s="5" customFormat="1" ht="16.5" customHeight="1">
      <c r="K39" s="10">
        <v>35</v>
      </c>
      <c r="L39" s="19" t="s">
        <v>96</v>
      </c>
      <c r="M39" s="19" t="s">
        <v>93</v>
      </c>
      <c r="N39" s="19" t="s">
        <v>94</v>
      </c>
      <c r="O39" s="19" t="s">
        <v>95</v>
      </c>
      <c r="P39" s="19" t="s">
        <v>92</v>
      </c>
      <c r="Q39" s="19" t="s">
        <v>93</v>
      </c>
      <c r="S39" s="10">
        <v>11</v>
      </c>
      <c r="T39" s="10">
        <v>8</v>
      </c>
      <c r="U39" s="10">
        <v>10</v>
      </c>
      <c r="V39" s="10">
        <v>7</v>
      </c>
      <c r="W39" s="10">
        <v>9</v>
      </c>
      <c r="X39" s="10">
        <v>8</v>
      </c>
      <c r="Z39" s="43" cm="1">
        <f t="array" aca="1" ref="Z39" ca="1">_xlfn.LET(_xlpm.seq, OFFSET(L39,,,5), _xlpm.cnt, SUM((_xlpm.seq="C2")+(_xlpm.seq="WW")), IF(_xlpm.cnt&gt;0,0,1) )</f>
        <v>1</v>
      </c>
      <c r="AA39" s="43">
        <v>1</v>
      </c>
      <c r="AB39" s="43" cm="1">
        <f t="array" aca="1" ref="AB39" ca="1">_xlfn.LET(_xlpm.seq, OFFSET(N39,,,5), _xlpm.cnt, SUM((_xlpm.seq="C2")+(_xlpm.seq="WW")), IF(_xlpm.cnt&gt;0,0,1) )</f>
        <v>1</v>
      </c>
      <c r="AC39" s="43" cm="1">
        <f t="array" aca="1" ref="AC39" ca="1">_xlfn.LET(_xlpm.seq, OFFSET(O39,,,5), _xlpm.cnt, SUM((_xlpm.seq="C2")+(_xlpm.seq="WW")), IF(_xlpm.cnt&gt;0,0,1) )</f>
        <v>1</v>
      </c>
      <c r="AD39" s="43" cm="1">
        <f t="array" aca="1" ref="AD39" ca="1">_xlfn.LET(_xlpm.seq, OFFSET(P39,,,5), _xlpm.cnt, SUM((_xlpm.seq="C2")+(_xlpm.seq="WW")), IF(_xlpm.cnt&gt;0,0,1) )</f>
        <v>0</v>
      </c>
      <c r="AE39" s="43" cm="1">
        <f t="array" aca="1" ref="AE39" ca="1">_xlfn.LET(_xlpm.seq, OFFSET(Q39,,,5), _xlpm.cnt, SUM((_xlpm.seq="C2")+(_xlpm.seq="WW")), IF(_xlpm.cnt&gt;0,0,1) )</f>
        <v>1</v>
      </c>
    </row>
    <row r="40" spans="11:31" s="5" customFormat="1" ht="16.5" customHeight="1">
      <c r="K40" s="10">
        <v>36</v>
      </c>
      <c r="L40" s="19" t="s">
        <v>94</v>
      </c>
      <c r="M40" s="19" t="s">
        <v>93</v>
      </c>
      <c r="N40" s="19" t="s">
        <v>94</v>
      </c>
      <c r="O40" s="19" t="s">
        <v>96</v>
      </c>
      <c r="P40" s="19" t="s">
        <v>97</v>
      </c>
      <c r="Q40" s="19" t="s">
        <v>93</v>
      </c>
      <c r="S40" s="10">
        <v>10</v>
      </c>
      <c r="T40" s="10">
        <v>8</v>
      </c>
      <c r="U40" s="10">
        <v>10</v>
      </c>
      <c r="V40" s="10">
        <v>11</v>
      </c>
      <c r="W40" s="10">
        <v>2</v>
      </c>
      <c r="X40" s="10">
        <v>8</v>
      </c>
      <c r="Z40" s="43" cm="1">
        <f t="array" aca="1" ref="Z40" ca="1">_xlfn.LET(_xlpm.seq, OFFSET(L40,,,5), _xlpm.cnt, SUM((_xlpm.seq="C2")+(_xlpm.seq="WW")), IF(_xlpm.cnt&gt;0,0,1) )</f>
        <v>1</v>
      </c>
      <c r="AA40" s="43">
        <v>1</v>
      </c>
      <c r="AB40" s="43" cm="1">
        <f t="array" aca="1" ref="AB40" ca="1">_xlfn.LET(_xlpm.seq, OFFSET(N40,,,5), _xlpm.cnt, SUM((_xlpm.seq="C2")+(_xlpm.seq="WW")), IF(_xlpm.cnt&gt;0,0,1) )</f>
        <v>1</v>
      </c>
      <c r="AC40" s="43" cm="1">
        <f t="array" aca="1" ref="AC40" ca="1">_xlfn.LET(_xlpm.seq, OFFSET(O40,,,5), _xlpm.cnt, SUM((_xlpm.seq="C2")+(_xlpm.seq="WW")), IF(_xlpm.cnt&gt;0,0,1) )</f>
        <v>1</v>
      </c>
      <c r="AD40" s="43" cm="1">
        <f t="array" aca="1" ref="AD40" ca="1">_xlfn.LET(_xlpm.seq, OFFSET(P40,,,5), _xlpm.cnt, SUM((_xlpm.seq="C2")+(_xlpm.seq="WW")), IF(_xlpm.cnt&gt;0,0,1) )</f>
        <v>0</v>
      </c>
      <c r="AE40" s="43" cm="1">
        <f t="array" aca="1" ref="AE40" ca="1">_xlfn.LET(_xlpm.seq, OFFSET(Q40,,,5), _xlpm.cnt, SUM((_xlpm.seq="C2")+(_xlpm.seq="WW")), IF(_xlpm.cnt&gt;0,0,1) )</f>
        <v>1</v>
      </c>
    </row>
    <row r="41" spans="11:31" s="5" customFormat="1" ht="16.5" customHeight="1">
      <c r="K41" s="10">
        <v>37</v>
      </c>
      <c r="L41" s="19" t="s">
        <v>94</v>
      </c>
      <c r="M41" s="19" t="s">
        <v>27</v>
      </c>
      <c r="N41" s="19" t="s">
        <v>93</v>
      </c>
      <c r="O41" s="19" t="s">
        <v>96</v>
      </c>
      <c r="P41" s="19" t="s">
        <v>97</v>
      </c>
      <c r="Q41" s="19" t="s">
        <v>96</v>
      </c>
      <c r="S41" s="10">
        <v>10</v>
      </c>
      <c r="T41" s="10">
        <v>4</v>
      </c>
      <c r="U41" s="10">
        <v>8</v>
      </c>
      <c r="V41" s="10">
        <v>11</v>
      </c>
      <c r="W41" s="10">
        <v>2</v>
      </c>
      <c r="X41" s="10">
        <v>11</v>
      </c>
      <c r="Z41" s="43" cm="1">
        <f t="array" aca="1" ref="Z41" ca="1">_xlfn.LET(_xlpm.seq, OFFSET(L41,,,5), _xlpm.cnt, SUM((_xlpm.seq="C2")+(_xlpm.seq="WW")), IF(_xlpm.cnt&gt;0,0,1) )</f>
        <v>1</v>
      </c>
      <c r="AA41" s="43">
        <v>1</v>
      </c>
      <c r="AB41" s="43" cm="1">
        <f t="array" aca="1" ref="AB41" ca="1">_xlfn.LET(_xlpm.seq, OFFSET(N41,,,5), _xlpm.cnt, SUM((_xlpm.seq="C2")+(_xlpm.seq="WW")), IF(_xlpm.cnt&gt;0,0,1) )</f>
        <v>1</v>
      </c>
      <c r="AC41" s="43" cm="1">
        <f t="array" aca="1" ref="AC41" ca="1">_xlfn.LET(_xlpm.seq, OFFSET(O41,,,5), _xlpm.cnt, SUM((_xlpm.seq="C2")+(_xlpm.seq="WW")), IF(_xlpm.cnt&gt;0,0,1) )</f>
        <v>1</v>
      </c>
      <c r="AD41" s="43" cm="1">
        <f t="array" aca="1" ref="AD41" ca="1">_xlfn.LET(_xlpm.seq, OFFSET(P41,,,5), _xlpm.cnt, SUM((_xlpm.seq="C2")+(_xlpm.seq="WW")), IF(_xlpm.cnt&gt;0,0,1) )</f>
        <v>0</v>
      </c>
      <c r="AE41" s="43" cm="1">
        <f t="array" aca="1" ref="AE41" ca="1">_xlfn.LET(_xlpm.seq, OFFSET(Q41,,,5), _xlpm.cnt, SUM((_xlpm.seq="C2")+(_xlpm.seq="WW")), IF(_xlpm.cnt&gt;0,0,1) )</f>
        <v>1</v>
      </c>
    </row>
    <row r="42" spans="11:31" s="5" customFormat="1" ht="16.5" customHeight="1">
      <c r="K42" s="10">
        <v>38</v>
      </c>
      <c r="L42" s="19" t="s">
        <v>96</v>
      </c>
      <c r="M42" s="19" t="s">
        <v>27</v>
      </c>
      <c r="N42" s="19" t="s">
        <v>93</v>
      </c>
      <c r="O42" s="19" t="s">
        <v>94</v>
      </c>
      <c r="P42" s="19" t="s">
        <v>93</v>
      </c>
      <c r="Q42" s="19" t="s">
        <v>96</v>
      </c>
      <c r="S42" s="10">
        <v>11</v>
      </c>
      <c r="T42" s="10">
        <v>4</v>
      </c>
      <c r="U42" s="10">
        <v>8</v>
      </c>
      <c r="V42" s="10">
        <v>10</v>
      </c>
      <c r="W42" s="10">
        <v>8</v>
      </c>
      <c r="X42" s="10">
        <v>11</v>
      </c>
      <c r="Z42" s="43" cm="1">
        <f t="array" aca="1" ref="Z42" ca="1">_xlfn.LET(_xlpm.seq, OFFSET(L42,,,5), _xlpm.cnt, SUM((_xlpm.seq="C2")+(_xlpm.seq="WW")), IF(_xlpm.cnt&gt;0,0,1) )</f>
        <v>1</v>
      </c>
      <c r="AA42" s="43">
        <v>1</v>
      </c>
      <c r="AB42" s="43" cm="1">
        <f t="array" aca="1" ref="AB42" ca="1">_xlfn.LET(_xlpm.seq, OFFSET(N42,,,5), _xlpm.cnt, SUM((_xlpm.seq="C2")+(_xlpm.seq="WW")), IF(_xlpm.cnt&gt;0,0,1) )</f>
        <v>1</v>
      </c>
      <c r="AC42" s="43" cm="1">
        <f t="array" aca="1" ref="AC42" ca="1">_xlfn.LET(_xlpm.seq, OFFSET(O42,,,5), _xlpm.cnt, SUM((_xlpm.seq="C2")+(_xlpm.seq="WW")), IF(_xlpm.cnt&gt;0,0,1) )</f>
        <v>1</v>
      </c>
      <c r="AD42" s="43" cm="1">
        <f t="array" aca="1" ref="AD42" ca="1">_xlfn.LET(_xlpm.seq, OFFSET(P42,,,5), _xlpm.cnt, SUM((_xlpm.seq="C2")+(_xlpm.seq="WW")), IF(_xlpm.cnt&gt;0,0,1) )</f>
        <v>1</v>
      </c>
      <c r="AE42" s="43" cm="1">
        <f t="array" aca="1" ref="AE42" ca="1">_xlfn.LET(_xlpm.seq, OFFSET(Q42,,,5), _xlpm.cnt, SUM((_xlpm.seq="C2")+(_xlpm.seq="WW")), IF(_xlpm.cnt&gt;0,0,1) )</f>
        <v>1</v>
      </c>
    </row>
    <row r="43" spans="11:31" s="5" customFormat="1" ht="16.5" customHeight="1">
      <c r="K43" s="10">
        <v>39</v>
      </c>
      <c r="L43" s="19" t="s">
        <v>96</v>
      </c>
      <c r="M43" s="19" t="s">
        <v>38</v>
      </c>
      <c r="N43" s="19" t="s">
        <v>96</v>
      </c>
      <c r="O43" s="19" t="s">
        <v>94</v>
      </c>
      <c r="P43" s="19" t="s">
        <v>93</v>
      </c>
      <c r="Q43" s="19" t="s">
        <v>24</v>
      </c>
      <c r="S43" s="10">
        <v>11</v>
      </c>
      <c r="T43" s="10">
        <v>2</v>
      </c>
      <c r="U43" s="10">
        <v>11</v>
      </c>
      <c r="V43" s="10">
        <v>10</v>
      </c>
      <c r="W43" s="10">
        <v>8</v>
      </c>
      <c r="X43" s="10">
        <v>1</v>
      </c>
      <c r="Z43" s="43" cm="1">
        <f t="array" aca="1" ref="Z43" ca="1">_xlfn.LET(_xlpm.seq, OFFSET(L43,,,5), _xlpm.cnt, SUM((_xlpm.seq="C2")+(_xlpm.seq="WW")), IF(_xlpm.cnt&gt;0,0,1) )</f>
        <v>1</v>
      </c>
      <c r="AA43" s="43">
        <v>1</v>
      </c>
      <c r="AB43" s="43" cm="1">
        <f t="array" aca="1" ref="AB43" ca="1">_xlfn.LET(_xlpm.seq, OFFSET(N43,,,5), _xlpm.cnt, SUM((_xlpm.seq="C2")+(_xlpm.seq="WW")), IF(_xlpm.cnt&gt;0,0,1) )</f>
        <v>1</v>
      </c>
      <c r="AC43" s="43" cm="1">
        <f t="array" aca="1" ref="AC43" ca="1">_xlfn.LET(_xlpm.seq, OFFSET(O43,,,5), _xlpm.cnt, SUM((_xlpm.seq="C2")+(_xlpm.seq="WW")), IF(_xlpm.cnt&gt;0,0,1) )</f>
        <v>1</v>
      </c>
      <c r="AD43" s="43" cm="1">
        <f t="array" aca="1" ref="AD43" ca="1">_xlfn.LET(_xlpm.seq, OFFSET(P43,,,5), _xlpm.cnt, SUM((_xlpm.seq="C2")+(_xlpm.seq="WW")), IF(_xlpm.cnt&gt;0,0,1) )</f>
        <v>1</v>
      </c>
      <c r="AE43" s="43" cm="1">
        <f t="array" aca="1" ref="AE43" ca="1">_xlfn.LET(_xlpm.seq, OFFSET(Q43,,,5), _xlpm.cnt, SUM((_xlpm.seq="C2")+(_xlpm.seq="WW")), IF(_xlpm.cnt&gt;0,0,1) )</f>
        <v>1</v>
      </c>
    </row>
    <row r="44" spans="11:31" s="5" customFormat="1" ht="16.5" customHeight="1">
      <c r="K44" s="10">
        <v>40</v>
      </c>
      <c r="L44" s="19" t="s">
        <v>26</v>
      </c>
      <c r="M44" s="19" t="s">
        <v>92</v>
      </c>
      <c r="N44" s="19" t="s">
        <v>96</v>
      </c>
      <c r="O44" s="19" t="s">
        <v>26</v>
      </c>
      <c r="P44" s="19" t="s">
        <v>26</v>
      </c>
      <c r="Q44" s="19" t="s">
        <v>96</v>
      </c>
      <c r="S44" s="10">
        <v>3</v>
      </c>
      <c r="T44" s="10">
        <v>9</v>
      </c>
      <c r="U44" s="10">
        <v>11</v>
      </c>
      <c r="V44" s="10">
        <v>3</v>
      </c>
      <c r="W44" s="10">
        <v>3</v>
      </c>
      <c r="X44" s="10">
        <v>11</v>
      </c>
      <c r="Z44" s="43" cm="1">
        <f t="array" aca="1" ref="Z44" ca="1">_xlfn.LET(_xlpm.seq, OFFSET(L44,,,5), _xlpm.cnt, SUM((_xlpm.seq="C2")+(_xlpm.seq="WW")), IF(_xlpm.cnt&gt;0,0,1) )</f>
        <v>1</v>
      </c>
      <c r="AA44" s="43" cm="1">
        <f t="array" aca="1" ref="AA44" ca="1">_xlfn.LET(_xlpm.seq, OFFSET(M44,,,5), _xlpm.cnt, SUM((_xlpm.seq="C2")+(_xlpm.seq="WW")), IF(_xlpm.cnt&gt;0,0,1) )</f>
        <v>1</v>
      </c>
      <c r="AB44" s="43" cm="1">
        <f t="array" aca="1" ref="AB44" ca="1">_xlfn.LET(_xlpm.seq, OFFSET(N44,,,5), _xlpm.cnt, SUM((_xlpm.seq="C2")+(_xlpm.seq="WW")), IF(_xlpm.cnt&gt;0,0,1) )</f>
        <v>1</v>
      </c>
      <c r="AC44" s="43" cm="1">
        <f t="array" aca="1" ref="AC44" ca="1">_xlfn.LET(_xlpm.seq, OFFSET(O44,,,5), _xlpm.cnt, SUM((_xlpm.seq="C2")+(_xlpm.seq="WW")), IF(_xlpm.cnt&gt;0,0,1) )</f>
        <v>1</v>
      </c>
      <c r="AD44" s="43" cm="1">
        <f t="array" aca="1" ref="AD44" ca="1">_xlfn.LET(_xlpm.seq, OFFSET(P44,,,5), _xlpm.cnt, SUM((_xlpm.seq="C2")+(_xlpm.seq="WW")), IF(_xlpm.cnt&gt;0,0,1) )</f>
        <v>1</v>
      </c>
      <c r="AE44" s="43" cm="1">
        <f t="array" aca="1" ref="AE44" ca="1">_xlfn.LET(_xlpm.seq, OFFSET(Q44,,,5), _xlpm.cnt, SUM((_xlpm.seq="C2")+(_xlpm.seq="WW")), IF(_xlpm.cnt&gt;0,0,1) )</f>
        <v>1</v>
      </c>
    </row>
    <row r="45" spans="11:31" s="5" customFormat="1" ht="16.5" customHeight="1">
      <c r="K45" s="10">
        <v>41</v>
      </c>
      <c r="L45" s="19" t="s">
        <v>26</v>
      </c>
      <c r="M45" s="19" t="s">
        <v>92</v>
      </c>
      <c r="N45" s="19" t="s">
        <v>22</v>
      </c>
      <c r="O45" s="19" t="s">
        <v>26</v>
      </c>
      <c r="P45" s="19" t="s">
        <v>26</v>
      </c>
      <c r="Q45" s="19" t="s">
        <v>96</v>
      </c>
      <c r="S45" s="10">
        <v>3</v>
      </c>
      <c r="T45" s="10">
        <v>9</v>
      </c>
      <c r="U45" s="10">
        <v>5</v>
      </c>
      <c r="V45" s="10">
        <v>3</v>
      </c>
      <c r="W45" s="10">
        <v>3</v>
      </c>
      <c r="X45" s="10">
        <v>11</v>
      </c>
      <c r="Z45" s="43" cm="1">
        <f t="array" aca="1" ref="Z45" ca="1">_xlfn.LET(_xlpm.seq, OFFSET(L45,,,5), _xlpm.cnt, SUM((_xlpm.seq="C2")+(_xlpm.seq="WW")), IF(_xlpm.cnt&gt;0,0,1) )</f>
        <v>1</v>
      </c>
      <c r="AA45" s="43" cm="1">
        <f t="array" aca="1" ref="AA45" ca="1">_xlfn.LET(_xlpm.seq, OFFSET(M45,,,5), _xlpm.cnt, SUM((_xlpm.seq="C2")+(_xlpm.seq="WW")), IF(_xlpm.cnt&gt;0,0,1) )</f>
        <v>1</v>
      </c>
      <c r="AB45" s="43" cm="1">
        <f t="array" aca="1" ref="AB45" ca="1">_xlfn.LET(_xlpm.seq, OFFSET(N45,,,5), _xlpm.cnt, SUM((_xlpm.seq="C2")+(_xlpm.seq="WW")), IF(_xlpm.cnt&gt;0,0,1) )</f>
        <v>1</v>
      </c>
      <c r="AC45" s="43" cm="1">
        <f t="array" aca="1" ref="AC45" ca="1">_xlfn.LET(_xlpm.seq, OFFSET(O45,,,5), _xlpm.cnt, SUM((_xlpm.seq="C2")+(_xlpm.seq="WW")), IF(_xlpm.cnt&gt;0,0,1) )</f>
        <v>1</v>
      </c>
      <c r="AD45" s="43" cm="1">
        <f t="array" aca="1" ref="AD45" ca="1">_xlfn.LET(_xlpm.seq, OFFSET(P45,,,5), _xlpm.cnt, SUM((_xlpm.seq="C2")+(_xlpm.seq="WW")), IF(_xlpm.cnt&gt;0,0,1) )</f>
        <v>1</v>
      </c>
      <c r="AE45" s="43" cm="1">
        <f t="array" aca="1" ref="AE45" ca="1">_xlfn.LET(_xlpm.seq, OFFSET(Q45,,,5), _xlpm.cnt, SUM((_xlpm.seq="C2")+(_xlpm.seq="WW")), IF(_xlpm.cnt&gt;0,0,1) )</f>
        <v>1</v>
      </c>
    </row>
    <row r="46" spans="11:31" s="5" customFormat="1" ht="16.5" customHeight="1">
      <c r="K46" s="10">
        <v>42</v>
      </c>
      <c r="L46" s="19" t="s">
        <v>96</v>
      </c>
      <c r="M46" s="19" t="s">
        <v>94</v>
      </c>
      <c r="N46" s="19" t="s">
        <v>22</v>
      </c>
      <c r="O46" s="19" t="s">
        <v>27</v>
      </c>
      <c r="P46" s="19" t="s">
        <v>92</v>
      </c>
      <c r="Q46" s="19" t="s">
        <v>92</v>
      </c>
      <c r="S46" s="10">
        <v>11</v>
      </c>
      <c r="T46" s="10">
        <v>10</v>
      </c>
      <c r="U46" s="10">
        <v>5</v>
      </c>
      <c r="V46" s="10">
        <v>4</v>
      </c>
      <c r="W46" s="10">
        <v>9</v>
      </c>
      <c r="X46" s="10">
        <v>9</v>
      </c>
      <c r="Z46" s="43" cm="1">
        <f t="array" aca="1" ref="Z46" ca="1">_xlfn.LET(_xlpm.seq, OFFSET(L46,,,5), _xlpm.cnt, SUM((_xlpm.seq="C2")+(_xlpm.seq="WW")), IF(_xlpm.cnt&gt;0,0,1) )</f>
        <v>1</v>
      </c>
      <c r="AA46" s="43" cm="1">
        <f t="array" aca="1" ref="AA46" ca="1">_xlfn.LET(_xlpm.seq, OFFSET(M46,,,5), _xlpm.cnt, SUM((_xlpm.seq="C2")+(_xlpm.seq="WW")), IF(_xlpm.cnt&gt;0,0,1) )</f>
        <v>1</v>
      </c>
      <c r="AB46" s="43" cm="1">
        <f t="array" aca="1" ref="AB46" ca="1">_xlfn.LET(_xlpm.seq, OFFSET(N46,,,5), _xlpm.cnt, SUM((_xlpm.seq="C2")+(_xlpm.seq="WW")), IF(_xlpm.cnt&gt;0,0,1) )</f>
        <v>1</v>
      </c>
      <c r="AC46" s="43">
        <v>1</v>
      </c>
      <c r="AD46" s="43" cm="1">
        <f t="array" aca="1" ref="AD46" ca="1">_xlfn.LET(_xlpm.seq, OFFSET(P46,,,5), _xlpm.cnt, SUM((_xlpm.seq="C2")+(_xlpm.seq="WW")), IF(_xlpm.cnt&gt;0,0,1) )</f>
        <v>1</v>
      </c>
      <c r="AE46" s="43" cm="1">
        <f t="array" aca="1" ref="AE46" ca="1">_xlfn.LET(_xlpm.seq, OFFSET(Q46,,,5), _xlpm.cnt, SUM((_xlpm.seq="C2")+(_xlpm.seq="WW")), IF(_xlpm.cnt&gt;0,0,1) )</f>
        <v>0</v>
      </c>
    </row>
    <row r="47" spans="11:31" s="5" customFormat="1" ht="16.5" customHeight="1">
      <c r="K47" s="10">
        <v>43</v>
      </c>
      <c r="L47" s="19" t="s">
        <v>96</v>
      </c>
      <c r="M47" s="19" t="s">
        <v>94</v>
      </c>
      <c r="N47" s="19" t="s">
        <v>44</v>
      </c>
      <c r="O47" s="19" t="s">
        <v>27</v>
      </c>
      <c r="P47" s="19" t="s">
        <v>92</v>
      </c>
      <c r="Q47" s="19" t="s">
        <v>92</v>
      </c>
      <c r="S47" s="10">
        <v>11</v>
      </c>
      <c r="T47" s="10">
        <v>10</v>
      </c>
      <c r="U47" s="10">
        <v>3</v>
      </c>
      <c r="V47" s="10">
        <v>4</v>
      </c>
      <c r="W47" s="10">
        <v>9</v>
      </c>
      <c r="X47" s="10">
        <v>9</v>
      </c>
      <c r="Z47" s="43" cm="1">
        <f t="array" aca="1" ref="Z47" ca="1">_xlfn.LET(_xlpm.seq, OFFSET(L47,,,5), _xlpm.cnt, SUM((_xlpm.seq="C2")+(_xlpm.seq="WW")), IF(_xlpm.cnt&gt;0,0,1) )</f>
        <v>1</v>
      </c>
      <c r="AA47" s="43" cm="1">
        <f t="array" aca="1" ref="AA47" ca="1">_xlfn.LET(_xlpm.seq, OFFSET(M47,,,5), _xlpm.cnt, SUM((_xlpm.seq="C2")+(_xlpm.seq="WW")), IF(_xlpm.cnt&gt;0,0,1) )</f>
        <v>1</v>
      </c>
      <c r="AB47" s="43">
        <v>1</v>
      </c>
      <c r="AC47" s="43">
        <v>1</v>
      </c>
      <c r="AD47" s="43" cm="1">
        <f t="array" aca="1" ref="AD47" ca="1">_xlfn.LET(_xlpm.seq, OFFSET(P47,,,5), _xlpm.cnt, SUM((_xlpm.seq="C2")+(_xlpm.seq="WW")), IF(_xlpm.cnt&gt;0,0,1) )</f>
        <v>1</v>
      </c>
      <c r="AE47" s="43" cm="1">
        <f t="array" aca="1" ref="AE47" ca="1">_xlfn.LET(_xlpm.seq, OFFSET(Q47,,,5), _xlpm.cnt, SUM((_xlpm.seq="C2")+(_xlpm.seq="WW")), IF(_xlpm.cnt&gt;0,0,1) )</f>
        <v>0</v>
      </c>
    </row>
    <row r="48" spans="11:31" s="5" customFormat="1" ht="16.5" customHeight="1">
      <c r="K48" s="10">
        <v>44</v>
      </c>
      <c r="L48" s="19" t="s">
        <v>95</v>
      </c>
      <c r="M48" s="19" t="s">
        <v>95</v>
      </c>
      <c r="N48" s="19" t="s">
        <v>44</v>
      </c>
      <c r="O48" s="19" t="s">
        <v>94</v>
      </c>
      <c r="P48" s="19" t="s">
        <v>22</v>
      </c>
      <c r="Q48" s="19" t="s">
        <v>96</v>
      </c>
      <c r="S48" s="10">
        <v>7</v>
      </c>
      <c r="T48" s="10">
        <v>7</v>
      </c>
      <c r="U48" s="10">
        <v>3</v>
      </c>
      <c r="V48" s="10">
        <v>10</v>
      </c>
      <c r="W48" s="10">
        <v>5</v>
      </c>
      <c r="X48" s="10">
        <v>11</v>
      </c>
      <c r="Z48" s="43" cm="1">
        <f t="array" aca="1" ref="Z48" ca="1">_xlfn.LET(_xlpm.seq, OFFSET(L48,,,5), _xlpm.cnt, SUM((_xlpm.seq="C2")+(_xlpm.seq="WW")), IF(_xlpm.cnt&gt;0,0,1) )</f>
        <v>1</v>
      </c>
      <c r="AA48" s="43" cm="1">
        <f t="array" aca="1" ref="AA48" ca="1">_xlfn.LET(_xlpm.seq, OFFSET(M48,,,5), _xlpm.cnt, SUM((_xlpm.seq="C2")+(_xlpm.seq="WW")), IF(_xlpm.cnt&gt;0,0,1) )</f>
        <v>1</v>
      </c>
      <c r="AB48" s="43">
        <v>1</v>
      </c>
      <c r="AC48" s="43">
        <v>1</v>
      </c>
      <c r="AD48" s="43" cm="1">
        <f t="array" aca="1" ref="AD48" ca="1">_xlfn.LET(_xlpm.seq, OFFSET(P48,,,5), _xlpm.cnt, SUM((_xlpm.seq="C2")+(_xlpm.seq="WW")), IF(_xlpm.cnt&gt;0,0,1) )</f>
        <v>1</v>
      </c>
      <c r="AE48" s="43" cm="1">
        <f t="array" aca="1" ref="AE48" ca="1">_xlfn.LET(_xlpm.seq, OFFSET(Q48,,,5), _xlpm.cnt, SUM((_xlpm.seq="C2")+(_xlpm.seq="WW")), IF(_xlpm.cnt&gt;0,0,1) )</f>
        <v>0</v>
      </c>
    </row>
    <row r="49" spans="11:31" s="5" customFormat="1" ht="16.5" customHeight="1">
      <c r="K49" s="10">
        <v>45</v>
      </c>
      <c r="L49" s="19" t="s">
        <v>95</v>
      </c>
      <c r="M49" s="19" t="s">
        <v>95</v>
      </c>
      <c r="N49" s="19" t="s">
        <v>96</v>
      </c>
      <c r="O49" s="19" t="s">
        <v>94</v>
      </c>
      <c r="P49" s="19" t="s">
        <v>22</v>
      </c>
      <c r="Q49" s="19" t="s">
        <v>96</v>
      </c>
      <c r="S49" s="10">
        <v>7</v>
      </c>
      <c r="T49" s="10">
        <v>7</v>
      </c>
      <c r="U49" s="10">
        <v>11</v>
      </c>
      <c r="V49" s="10">
        <v>10</v>
      </c>
      <c r="W49" s="10">
        <v>5</v>
      </c>
      <c r="X49" s="10">
        <v>11</v>
      </c>
      <c r="Z49" s="43" cm="1">
        <f t="array" aca="1" ref="Z49" ca="1">_xlfn.LET(_xlpm.seq, OFFSET(L49,,,5), _xlpm.cnt, SUM((_xlpm.seq="C2")+(_xlpm.seq="WW")), IF(_xlpm.cnt&gt;0,0,1) )</f>
        <v>1</v>
      </c>
      <c r="AA49" s="43" cm="1">
        <f t="array" aca="1" ref="AA49" ca="1">_xlfn.LET(_xlpm.seq, OFFSET(M49,,,5), _xlpm.cnt, SUM((_xlpm.seq="C2")+(_xlpm.seq="WW")), IF(_xlpm.cnt&gt;0,0,1) )</f>
        <v>1</v>
      </c>
      <c r="AB49" s="43">
        <v>1</v>
      </c>
      <c r="AC49" s="43">
        <v>1</v>
      </c>
      <c r="AD49" s="43" cm="1">
        <f t="array" aca="1" ref="AD49" ca="1">_xlfn.LET(_xlpm.seq, OFFSET(P49,,,5), _xlpm.cnt, SUM((_xlpm.seq="C2")+(_xlpm.seq="WW")), IF(_xlpm.cnt&gt;0,0,1) )</f>
        <v>1</v>
      </c>
      <c r="AE49" s="43" cm="1">
        <f t="array" aca="1" ref="AE49" ca="1">_xlfn.LET(_xlpm.seq, OFFSET(Q49,,,5), _xlpm.cnt, SUM((_xlpm.seq="C2")+(_xlpm.seq="WW")), IF(_xlpm.cnt&gt;0,0,1) )</f>
        <v>0</v>
      </c>
    </row>
    <row r="50" spans="11:31" s="5" customFormat="1" ht="16.5" customHeight="1">
      <c r="K50" s="10">
        <v>46</v>
      </c>
      <c r="L50" s="19" t="s">
        <v>23</v>
      </c>
      <c r="M50" s="19" t="s">
        <v>92</v>
      </c>
      <c r="N50" s="19" t="s">
        <v>96</v>
      </c>
      <c r="O50" s="19" t="s">
        <v>97</v>
      </c>
      <c r="P50" s="19" t="s">
        <v>93</v>
      </c>
      <c r="Q50" s="19" t="s">
        <v>97</v>
      </c>
      <c r="S50" s="10">
        <v>6</v>
      </c>
      <c r="T50" s="10">
        <v>9</v>
      </c>
      <c r="U50" s="10">
        <v>11</v>
      </c>
      <c r="V50" s="10">
        <v>2</v>
      </c>
      <c r="W50" s="10">
        <v>8</v>
      </c>
      <c r="X50" s="10">
        <v>2</v>
      </c>
      <c r="Z50" s="43" cm="1">
        <f t="array" aca="1" ref="Z50" ca="1">_xlfn.LET(_xlpm.seq, OFFSET(L50,,,5), _xlpm.cnt, SUM((_xlpm.seq="C2")+(_xlpm.seq="WW")), IF(_xlpm.cnt&gt;0,0,1) )</f>
        <v>0</v>
      </c>
      <c r="AA50" s="43">
        <v>1</v>
      </c>
      <c r="AB50" s="43">
        <v>1</v>
      </c>
      <c r="AC50" s="43">
        <v>1</v>
      </c>
      <c r="AD50" s="43" cm="1">
        <f t="array" aca="1" ref="AD50" ca="1">_xlfn.LET(_xlpm.seq, OFFSET(P50,,,5), _xlpm.cnt, SUM((_xlpm.seq="C2")+(_xlpm.seq="WW")), IF(_xlpm.cnt&gt;0,0,1) )</f>
        <v>1</v>
      </c>
      <c r="AE50" s="43" cm="1">
        <f t="array" aca="1" ref="AE50" ca="1">_xlfn.LET(_xlpm.seq, OFFSET(Q50,,,5), _xlpm.cnt, SUM((_xlpm.seq="C2")+(_xlpm.seq="WW")), IF(_xlpm.cnt&gt;0,0,1) )</f>
        <v>0</v>
      </c>
    </row>
    <row r="51" spans="11:31" s="5" customFormat="1" ht="16.5" customHeight="1">
      <c r="K51" s="10">
        <v>47</v>
      </c>
      <c r="L51" s="19" t="s">
        <v>23</v>
      </c>
      <c r="M51" s="19" t="s">
        <v>92</v>
      </c>
      <c r="N51" s="19" t="s">
        <v>97</v>
      </c>
      <c r="O51" s="19" t="s">
        <v>94</v>
      </c>
      <c r="P51" s="19" t="s">
        <v>93</v>
      </c>
      <c r="Q51" s="19" t="s">
        <v>97</v>
      </c>
      <c r="S51" s="10">
        <v>6</v>
      </c>
      <c r="T51" s="10">
        <v>9</v>
      </c>
      <c r="U51" s="10">
        <v>2</v>
      </c>
      <c r="V51" s="10">
        <v>10</v>
      </c>
      <c r="W51" s="10">
        <v>8</v>
      </c>
      <c r="X51" s="10">
        <v>2</v>
      </c>
      <c r="Z51" s="43" cm="1">
        <f t="array" aca="1" ref="Z51" ca="1">_xlfn.LET(_xlpm.seq, OFFSET(L51,,,5), _xlpm.cnt, SUM((_xlpm.seq="C2")+(_xlpm.seq="WW")), IF(_xlpm.cnt&gt;0,0,1) )</f>
        <v>0</v>
      </c>
      <c r="AA51" s="43">
        <v>1</v>
      </c>
      <c r="AB51" s="43">
        <v>1</v>
      </c>
      <c r="AC51" s="43" cm="1">
        <f t="array" aca="1" ref="AC51" ca="1">_xlfn.LET(_xlpm.seq, OFFSET(O51,,,5), _xlpm.cnt, SUM((_xlpm.seq="C2")+(_xlpm.seq="WW")), IF(_xlpm.cnt&gt;0,0,1) )</f>
        <v>1</v>
      </c>
      <c r="AD51" s="43" cm="1">
        <f t="array" aca="1" ref="AD51" ca="1">_xlfn.LET(_xlpm.seq, OFFSET(P51,,,5), _xlpm.cnt, SUM((_xlpm.seq="C2")+(_xlpm.seq="WW")), IF(_xlpm.cnt&gt;0,0,1) )</f>
        <v>1</v>
      </c>
      <c r="AE51" s="43" cm="1">
        <f t="array" aca="1" ref="AE51" ca="1">_xlfn.LET(_xlpm.seq, OFFSET(Q51,,,5), _xlpm.cnt, SUM((_xlpm.seq="C2")+(_xlpm.seq="WW")), IF(_xlpm.cnt&gt;0,0,1) )</f>
        <v>0</v>
      </c>
    </row>
    <row r="52" spans="11:31" s="5" customFormat="1" ht="16.5" customHeight="1">
      <c r="K52" s="10">
        <v>48</v>
      </c>
      <c r="L52" s="19" t="s">
        <v>22</v>
      </c>
      <c r="M52" s="19" t="s">
        <v>23</v>
      </c>
      <c r="N52" s="19" t="s">
        <v>93</v>
      </c>
      <c r="O52" s="19" t="s">
        <v>94</v>
      </c>
      <c r="P52" s="19" t="s">
        <v>92</v>
      </c>
      <c r="Q52" s="19" t="s">
        <v>93</v>
      </c>
      <c r="S52" s="10">
        <v>5</v>
      </c>
      <c r="T52" s="10">
        <v>6</v>
      </c>
      <c r="U52" s="10">
        <v>8</v>
      </c>
      <c r="V52" s="10">
        <v>10</v>
      </c>
      <c r="W52" s="10">
        <v>9</v>
      </c>
      <c r="X52" s="10">
        <v>8</v>
      </c>
      <c r="Z52" s="43" cm="1">
        <f t="array" aca="1" ref="Z52" ca="1">_xlfn.LET(_xlpm.seq, OFFSET(L52,,,5), _xlpm.cnt, SUM((_xlpm.seq="C2")+(_xlpm.seq="WW")), IF(_xlpm.cnt&gt;0,0,1) )</f>
        <v>0</v>
      </c>
      <c r="AA52" s="43">
        <v>1</v>
      </c>
      <c r="AB52" s="43" cm="1">
        <f t="array" aca="1" ref="AB52" ca="1">_xlfn.LET(_xlpm.seq, OFFSET(N52,,,5), _xlpm.cnt, SUM((_xlpm.seq="C2")+(_xlpm.seq="WW")), IF(_xlpm.cnt&gt;0,0,1) )</f>
        <v>1</v>
      </c>
      <c r="AC52" s="43" cm="1">
        <f t="array" aca="1" ref="AC52" ca="1">_xlfn.LET(_xlpm.seq, OFFSET(O52,,,5), _xlpm.cnt, SUM((_xlpm.seq="C2")+(_xlpm.seq="WW")), IF(_xlpm.cnt&gt;0,0,1) )</f>
        <v>1</v>
      </c>
      <c r="AD52" s="43" cm="1">
        <f t="array" aca="1" ref="AD52" ca="1">_xlfn.LET(_xlpm.seq, OFFSET(P52,,,5), _xlpm.cnt, SUM((_xlpm.seq="C2")+(_xlpm.seq="WW")), IF(_xlpm.cnt&gt;0,0,1) )</f>
        <v>1</v>
      </c>
      <c r="AE52" s="43" cm="1">
        <f t="array" aca="1" ref="AE52" ca="1">_xlfn.LET(_xlpm.seq, OFFSET(Q52,,,5), _xlpm.cnt, SUM((_xlpm.seq="C2")+(_xlpm.seq="WW")), IF(_xlpm.cnt&gt;0,0,1) )</f>
        <v>1</v>
      </c>
    </row>
    <row r="53" spans="11:31" s="5" customFormat="1" ht="16.5" customHeight="1">
      <c r="K53" s="10">
        <v>49</v>
      </c>
      <c r="L53" s="19" t="s">
        <v>22</v>
      </c>
      <c r="M53" s="19" t="s">
        <v>23</v>
      </c>
      <c r="N53" s="19" t="s">
        <v>93</v>
      </c>
      <c r="O53" s="19" t="s">
        <v>96</v>
      </c>
      <c r="P53" s="19" t="s">
        <v>92</v>
      </c>
      <c r="Q53" s="19" t="s">
        <v>93</v>
      </c>
      <c r="S53" s="10">
        <v>5</v>
      </c>
      <c r="T53" s="10">
        <v>6</v>
      </c>
      <c r="U53" s="10">
        <v>8</v>
      </c>
      <c r="V53" s="10">
        <v>11</v>
      </c>
      <c r="W53" s="10">
        <v>9</v>
      </c>
      <c r="X53" s="10">
        <v>8</v>
      </c>
      <c r="Z53" s="43" cm="1">
        <f t="array" aca="1" ref="Z53" ca="1">_xlfn.LET(_xlpm.seq, OFFSET(L53,,,5), _xlpm.cnt, SUM((_xlpm.seq="C2")+(_xlpm.seq="WW")), IF(_xlpm.cnt&gt;0,0,1) )</f>
        <v>0</v>
      </c>
      <c r="AA53" s="43">
        <v>1</v>
      </c>
      <c r="AB53" s="43" cm="1">
        <f t="array" aca="1" ref="AB53" ca="1">_xlfn.LET(_xlpm.seq, OFFSET(N53,,,5), _xlpm.cnt, SUM((_xlpm.seq="C2")+(_xlpm.seq="WW")), IF(_xlpm.cnt&gt;0,0,1) )</f>
        <v>1</v>
      </c>
      <c r="AC53" s="43" cm="1">
        <f t="array" aca="1" ref="AC53" ca="1">_xlfn.LET(_xlpm.seq, OFFSET(O53,,,5), _xlpm.cnt, SUM((_xlpm.seq="C2")+(_xlpm.seq="WW")), IF(_xlpm.cnt&gt;0,0,1) )</f>
        <v>1</v>
      </c>
      <c r="AD53" s="43" cm="1">
        <f t="array" aca="1" ref="AD53" ca="1">_xlfn.LET(_xlpm.seq, OFFSET(P53,,,5), _xlpm.cnt, SUM((_xlpm.seq="C2")+(_xlpm.seq="WW")), IF(_xlpm.cnt&gt;0,0,1) )</f>
        <v>1</v>
      </c>
      <c r="AE53" s="43" cm="1">
        <f t="array" aca="1" ref="AE53" ca="1">_xlfn.LET(_xlpm.seq, OFFSET(Q53,,,5), _xlpm.cnt, SUM((_xlpm.seq="C2")+(_xlpm.seq="WW")), IF(_xlpm.cnt&gt;0,0,1) )</f>
        <v>1</v>
      </c>
    </row>
    <row r="54" spans="11:31" s="5" customFormat="1" ht="16.5" customHeight="1">
      <c r="K54" s="10">
        <v>50</v>
      </c>
      <c r="L54" s="19" t="s">
        <v>38</v>
      </c>
      <c r="M54" s="19" t="s">
        <v>97</v>
      </c>
      <c r="N54" s="19" t="s">
        <v>27</v>
      </c>
      <c r="O54" s="19" t="s">
        <v>96</v>
      </c>
      <c r="P54" s="19" t="s">
        <v>95</v>
      </c>
      <c r="Q54" s="19" t="s">
        <v>27</v>
      </c>
      <c r="S54" s="10">
        <v>2</v>
      </c>
      <c r="T54" s="10">
        <v>2</v>
      </c>
      <c r="U54" s="10">
        <v>4</v>
      </c>
      <c r="V54" s="10">
        <v>11</v>
      </c>
      <c r="W54" s="10">
        <v>7</v>
      </c>
      <c r="X54" s="10">
        <v>4</v>
      </c>
      <c r="Z54" s="43" cm="1">
        <f t="array" aca="1" ref="Z54" ca="1">_xlfn.LET(_xlpm.seq, OFFSET(L54,,,5), _xlpm.cnt, SUM((_xlpm.seq="C2")+(_xlpm.seq="WW")), IF(_xlpm.cnt&gt;0,0,1) )</f>
        <v>0</v>
      </c>
      <c r="AA54" s="43">
        <v>1</v>
      </c>
      <c r="AB54" s="43" cm="1">
        <f t="array" aca="1" ref="AB54" ca="1">_xlfn.LET(_xlpm.seq, OFFSET(N54,,,5), _xlpm.cnt, SUM((_xlpm.seq="C2")+(_xlpm.seq="WW")), IF(_xlpm.cnt&gt;0,0,1) )</f>
        <v>1</v>
      </c>
      <c r="AC54" s="43" cm="1">
        <f t="array" aca="1" ref="AC54" ca="1">_xlfn.LET(_xlpm.seq, OFFSET(O54,,,5), _xlpm.cnt, SUM((_xlpm.seq="C2")+(_xlpm.seq="WW")), IF(_xlpm.cnt&gt;0,0,1) )</f>
        <v>1</v>
      </c>
      <c r="AD54" s="43" cm="1">
        <f t="array" aca="1" ref="AD54" ca="1">_xlfn.LET(_xlpm.seq, OFFSET(P54,,,5), _xlpm.cnt, SUM((_xlpm.seq="C2")+(_xlpm.seq="WW")), IF(_xlpm.cnt&gt;0,0,1) )</f>
        <v>1</v>
      </c>
      <c r="AE54" s="43" cm="1">
        <f t="array" aca="1" ref="AE54" ca="1">_xlfn.LET(_xlpm.seq, OFFSET(Q54,,,5), _xlpm.cnt, SUM((_xlpm.seq="C2")+(_xlpm.seq="WW")), IF(_xlpm.cnt&gt;0,0,1) )</f>
        <v>1</v>
      </c>
    </row>
    <row r="55" spans="11:31" s="5" customFormat="1" ht="16.5" customHeight="1">
      <c r="K55" s="10">
        <v>51</v>
      </c>
      <c r="L55" s="19" t="s">
        <v>94</v>
      </c>
      <c r="M55" s="19" t="s">
        <v>50</v>
      </c>
      <c r="N55" s="19" t="s">
        <v>27</v>
      </c>
      <c r="O55" s="19" t="s">
        <v>22</v>
      </c>
      <c r="P55" s="19" t="s">
        <v>95</v>
      </c>
      <c r="Q55" s="19" t="s">
        <v>27</v>
      </c>
      <c r="S55" s="10">
        <v>10</v>
      </c>
      <c r="T55" s="10">
        <v>9</v>
      </c>
      <c r="U55" s="10">
        <v>4</v>
      </c>
      <c r="V55" s="10">
        <v>5</v>
      </c>
      <c r="W55" s="10">
        <v>7</v>
      </c>
      <c r="X55" s="10">
        <v>4</v>
      </c>
      <c r="Z55" s="43" cm="1">
        <f t="array" aca="1" ref="Z55" ca="1">_xlfn.LET(_xlpm.seq, OFFSET(L55,,,5), _xlpm.cnt, SUM((_xlpm.seq="C2")+(_xlpm.seq="WW")), IF(_xlpm.cnt&gt;0,0,1) )</f>
        <v>1</v>
      </c>
      <c r="AA55" s="43" cm="1">
        <f t="array" aca="1" ref="AA55" ca="1">_xlfn.LET(_xlpm.seq, OFFSET(M55,,,5), _xlpm.cnt, SUM((_xlpm.seq="C2")+(_xlpm.seq="WW")), IF(_xlpm.cnt&gt;0,0,1) )</f>
        <v>1</v>
      </c>
      <c r="AB55" s="43" cm="1">
        <f t="array" aca="1" ref="AB55" ca="1">_xlfn.LET(_xlpm.seq, OFFSET(N55,,,5), _xlpm.cnt, SUM((_xlpm.seq="C2")+(_xlpm.seq="WW")), IF(_xlpm.cnt&gt;0,0,1) )</f>
        <v>1</v>
      </c>
      <c r="AC55" s="43" cm="1">
        <f t="array" aca="1" ref="AC55" ca="1">_xlfn.LET(_xlpm.seq, OFFSET(O55,,,5), _xlpm.cnt, SUM((_xlpm.seq="C2")+(_xlpm.seq="WW")), IF(_xlpm.cnt&gt;0,0,1) )</f>
        <v>1</v>
      </c>
      <c r="AD55" s="43" cm="1">
        <f t="array" aca="1" ref="AD55" ca="1">_xlfn.LET(_xlpm.seq, OFFSET(P55,,,5), _xlpm.cnt, SUM((_xlpm.seq="C2")+(_xlpm.seq="WW")), IF(_xlpm.cnt&gt;0,0,1) )</f>
        <v>1</v>
      </c>
      <c r="AE55" s="43" cm="1">
        <f t="array" aca="1" ref="AE55" ca="1">_xlfn.LET(_xlpm.seq, OFFSET(Q55,,,5), _xlpm.cnt, SUM((_xlpm.seq="C2")+(_xlpm.seq="WW")), IF(_xlpm.cnt&gt;0,0,1) )</f>
        <v>1</v>
      </c>
    </row>
    <row r="56" spans="11:31" s="5" customFormat="1" ht="16.5" customHeight="1">
      <c r="K56" s="10">
        <v>52</v>
      </c>
      <c r="L56" s="19" t="s">
        <v>94</v>
      </c>
      <c r="M56" s="19" t="s">
        <v>50</v>
      </c>
      <c r="N56" s="19" t="s">
        <v>96</v>
      </c>
      <c r="O56" s="19" t="s">
        <v>22</v>
      </c>
      <c r="P56" s="19" t="s">
        <v>27</v>
      </c>
      <c r="Q56" s="19" t="s">
        <v>96</v>
      </c>
      <c r="S56" s="10">
        <v>10</v>
      </c>
      <c r="T56" s="10">
        <v>9</v>
      </c>
      <c r="U56" s="10">
        <v>11</v>
      </c>
      <c r="V56" s="10">
        <v>5</v>
      </c>
      <c r="W56" s="10">
        <v>4</v>
      </c>
      <c r="X56" s="10">
        <v>11</v>
      </c>
      <c r="Z56" s="43" cm="1">
        <f t="array" aca="1" ref="Z56" ca="1">_xlfn.LET(_xlpm.seq, OFFSET(L56,,,5), _xlpm.cnt, SUM((_xlpm.seq="C2")+(_xlpm.seq="WW")), IF(_xlpm.cnt&gt;0,0,1) )</f>
        <v>1</v>
      </c>
      <c r="AA56" s="43" cm="1">
        <f t="array" aca="1" ref="AA56" ca="1">_xlfn.LET(_xlpm.seq, OFFSET(M56,,,5), _xlpm.cnt, SUM((_xlpm.seq="C2")+(_xlpm.seq="WW")), IF(_xlpm.cnt&gt;0,0,1) )</f>
        <v>1</v>
      </c>
      <c r="AB56" s="43" cm="1">
        <f t="array" aca="1" ref="AB56" ca="1">_xlfn.LET(_xlpm.seq, OFFSET(N56,,,5), _xlpm.cnt, SUM((_xlpm.seq="C2")+(_xlpm.seq="WW")), IF(_xlpm.cnt&gt;0,0,1) )</f>
        <v>1</v>
      </c>
      <c r="AC56" s="43" cm="1">
        <f t="array" aca="1" ref="AC56" ca="1">_xlfn.LET(_xlpm.seq, OFFSET(O56,,,5), _xlpm.cnt, SUM((_xlpm.seq="C2")+(_xlpm.seq="WW")), IF(_xlpm.cnt&gt;0,0,1) )</f>
        <v>1</v>
      </c>
      <c r="AD56" s="43" cm="1">
        <f t="array" aca="1" ref="AD56" ca="1">_xlfn.LET(_xlpm.seq, OFFSET(P56,,,5), _xlpm.cnt, SUM((_xlpm.seq="C2")+(_xlpm.seq="WW")), IF(_xlpm.cnt&gt;0,0,1) )</f>
        <v>1</v>
      </c>
      <c r="AE56" s="43" cm="1">
        <f t="array" aca="1" ref="AE56" ca="1">_xlfn.LET(_xlpm.seq, OFFSET(Q56,,,5), _xlpm.cnt, SUM((_xlpm.seq="C2")+(_xlpm.seq="WW")), IF(_xlpm.cnt&gt;0,0,1) )</f>
        <v>1</v>
      </c>
    </row>
    <row r="57" spans="11:31" s="5" customFormat="1" ht="16.5" customHeight="1">
      <c r="K57" s="10">
        <v>53</v>
      </c>
      <c r="L57" s="19" t="s">
        <v>22</v>
      </c>
      <c r="M57" s="19" t="s">
        <v>93</v>
      </c>
      <c r="N57" s="19" t="s">
        <v>96</v>
      </c>
      <c r="O57" s="19" t="s">
        <v>48</v>
      </c>
      <c r="P57" s="19" t="s">
        <v>27</v>
      </c>
      <c r="Q57" s="19" t="s">
        <v>96</v>
      </c>
      <c r="S57" s="10">
        <v>5</v>
      </c>
      <c r="T57" s="10">
        <v>8</v>
      </c>
      <c r="U57" s="10">
        <v>11</v>
      </c>
      <c r="V57" s="10">
        <v>1</v>
      </c>
      <c r="W57" s="10">
        <v>4</v>
      </c>
      <c r="X57" s="10">
        <v>11</v>
      </c>
      <c r="Z57" s="43" cm="1">
        <f t="array" aca="1" ref="Z57" ca="1">_xlfn.LET(_xlpm.seq, OFFSET(L57,,,5), _xlpm.cnt, SUM((_xlpm.seq="C2")+(_xlpm.seq="WW")), IF(_xlpm.cnt&gt;0,0,1) )</f>
        <v>1</v>
      </c>
      <c r="AA57" s="43" cm="1">
        <f t="array" aca="1" ref="AA57" ca="1">_xlfn.LET(_xlpm.seq, OFFSET(M57,,,5), _xlpm.cnt, SUM((_xlpm.seq="C2")+(_xlpm.seq="WW")), IF(_xlpm.cnt&gt;0,0,1) )</f>
        <v>1</v>
      </c>
      <c r="AB57" s="43" cm="1">
        <f t="array" aca="1" ref="AB57" ca="1">_xlfn.LET(_xlpm.seq, OFFSET(N57,,,5), _xlpm.cnt, SUM((_xlpm.seq="C2")+(_xlpm.seq="WW")), IF(_xlpm.cnt&gt;0,0,1) )</f>
        <v>1</v>
      </c>
      <c r="AC57" s="43" cm="1">
        <f t="array" aca="1" ref="AC57" ca="1">_xlfn.LET(_xlpm.seq, OFFSET(O57,,,5), _xlpm.cnt, SUM((_xlpm.seq="C2")+(_xlpm.seq="WW")), IF(_xlpm.cnt&gt;0,0,1) )</f>
        <v>1</v>
      </c>
      <c r="AD57" s="43" cm="1">
        <f t="array" aca="1" ref="AD57" ca="1">_xlfn.LET(_xlpm.seq, OFFSET(P57,,,5), _xlpm.cnt, SUM((_xlpm.seq="C2")+(_xlpm.seq="WW")), IF(_xlpm.cnt&gt;0,0,1) )</f>
        <v>1</v>
      </c>
      <c r="AE57" s="43" cm="1">
        <f t="array" aca="1" ref="AE57" ca="1">_xlfn.LET(_xlpm.seq, OFFSET(Q57,,,5), _xlpm.cnt, SUM((_xlpm.seq="C2")+(_xlpm.seq="WW")), IF(_xlpm.cnt&gt;0,0,1) )</f>
        <v>1</v>
      </c>
    </row>
    <row r="58" spans="11:31" s="5" customFormat="1" ht="16.5" customHeight="1">
      <c r="K58" s="10">
        <v>54</v>
      </c>
      <c r="L58" s="19" t="s">
        <v>22</v>
      </c>
      <c r="M58" s="19" t="s">
        <v>93</v>
      </c>
      <c r="N58" s="19" t="s">
        <v>93</v>
      </c>
      <c r="O58" s="19" t="s">
        <v>96</v>
      </c>
      <c r="P58" s="19" t="s">
        <v>95</v>
      </c>
      <c r="Q58" s="19" t="s">
        <v>48</v>
      </c>
      <c r="S58" s="10">
        <v>5</v>
      </c>
      <c r="T58" s="10">
        <v>8</v>
      </c>
      <c r="U58" s="10">
        <v>8</v>
      </c>
      <c r="V58" s="10">
        <v>11</v>
      </c>
      <c r="W58" s="10">
        <v>7</v>
      </c>
      <c r="X58" s="10">
        <v>1</v>
      </c>
      <c r="Z58" s="43" cm="1">
        <f t="array" aca="1" ref="Z58" ca="1">_xlfn.LET(_xlpm.seq, OFFSET(L58,,,5), _xlpm.cnt, SUM((_xlpm.seq="C2")+(_xlpm.seq="WW")), IF(_xlpm.cnt&gt;0,0,1) )</f>
        <v>1</v>
      </c>
      <c r="AA58" s="43" cm="1">
        <f t="array" aca="1" ref="AA58" ca="1">_xlfn.LET(_xlpm.seq, OFFSET(M58,,,5), _xlpm.cnt, SUM((_xlpm.seq="C2")+(_xlpm.seq="WW")), IF(_xlpm.cnt&gt;0,0,1) )</f>
        <v>1</v>
      </c>
      <c r="AB58" s="43" cm="1">
        <f t="array" aca="1" ref="AB58" ca="1">_xlfn.LET(_xlpm.seq, OFFSET(N58,,,5), _xlpm.cnt, SUM((_xlpm.seq="C2")+(_xlpm.seq="WW")), IF(_xlpm.cnt&gt;0,0,1) )</f>
        <v>1</v>
      </c>
      <c r="AC58" s="43" cm="1">
        <f t="array" aca="1" ref="AC58" ca="1">_xlfn.LET(_xlpm.seq, OFFSET(O58,,,5), _xlpm.cnt, SUM((_xlpm.seq="C2")+(_xlpm.seq="WW")), IF(_xlpm.cnt&gt;0,0,1) )</f>
        <v>1</v>
      </c>
      <c r="AD58" s="43" cm="1">
        <f t="array" aca="1" ref="AD58" ca="1">_xlfn.LET(_xlpm.seq, OFFSET(P58,,,5), _xlpm.cnt, SUM((_xlpm.seq="C2")+(_xlpm.seq="WW")), IF(_xlpm.cnt&gt;0,0,1) )</f>
        <v>1</v>
      </c>
      <c r="AE58" s="43" cm="1">
        <f t="array" aca="1" ref="AE58" ca="1">_xlfn.LET(_xlpm.seq, OFFSET(Q58,,,5), _xlpm.cnt, SUM((_xlpm.seq="C2")+(_xlpm.seq="WW")), IF(_xlpm.cnt&gt;0,0,1) )</f>
        <v>1</v>
      </c>
    </row>
    <row r="59" spans="11:31" s="5" customFormat="1" ht="16.5" customHeight="1">
      <c r="K59" s="10">
        <v>55</v>
      </c>
      <c r="L59" s="19" t="s">
        <v>96</v>
      </c>
      <c r="M59" s="19" t="s">
        <v>26</v>
      </c>
      <c r="N59" s="19" t="s">
        <v>93</v>
      </c>
      <c r="O59" s="19" t="s">
        <v>96</v>
      </c>
      <c r="P59" s="19" t="s">
        <v>95</v>
      </c>
      <c r="Q59" s="19" t="s">
        <v>26</v>
      </c>
      <c r="S59" s="10">
        <v>11</v>
      </c>
      <c r="T59" s="10">
        <v>3</v>
      </c>
      <c r="U59" s="10">
        <v>8</v>
      </c>
      <c r="V59" s="10">
        <v>11</v>
      </c>
      <c r="W59" s="10">
        <v>7</v>
      </c>
      <c r="X59" s="10">
        <v>3</v>
      </c>
      <c r="Z59" s="43" cm="1">
        <f t="array" aca="1" ref="Z59" ca="1">_xlfn.LET(_xlpm.seq, OFFSET(L59,,,5), _xlpm.cnt, SUM((_xlpm.seq="C2")+(_xlpm.seq="WW")), IF(_xlpm.cnt&gt;0,0,1) )</f>
        <v>1</v>
      </c>
      <c r="AA59" s="43" cm="1">
        <f t="array" aca="1" ref="AA59" ca="1">_xlfn.LET(_xlpm.seq, OFFSET(M59,,,5), _xlpm.cnt, SUM((_xlpm.seq="C2")+(_xlpm.seq="WW")), IF(_xlpm.cnt&gt;0,0,1) )</f>
        <v>1</v>
      </c>
      <c r="AB59" s="43" cm="1">
        <f t="array" aca="1" ref="AB59" ca="1">_xlfn.LET(_xlpm.seq, OFFSET(N59,,,5), _xlpm.cnt, SUM((_xlpm.seq="C2")+(_xlpm.seq="WW")), IF(_xlpm.cnt&gt;0,0,1) )</f>
        <v>1</v>
      </c>
      <c r="AC59" s="43" cm="1">
        <f t="array" aca="1" ref="AC59" ca="1">_xlfn.LET(_xlpm.seq, OFFSET(O59,,,5), _xlpm.cnt, SUM((_xlpm.seq="C2")+(_xlpm.seq="WW")), IF(_xlpm.cnt&gt;0,0,1) )</f>
        <v>1</v>
      </c>
      <c r="AD59" s="43" cm="1">
        <f t="array" aca="1" ref="AD59" ca="1">_xlfn.LET(_xlpm.seq, OFFSET(P59,,,5), _xlpm.cnt, SUM((_xlpm.seq="C2")+(_xlpm.seq="WW")), IF(_xlpm.cnt&gt;0,0,1) )</f>
        <v>1</v>
      </c>
      <c r="AE59" s="43" cm="1">
        <f t="array" aca="1" ref="AE59" ca="1">_xlfn.LET(_xlpm.seq, OFFSET(Q59,,,5), _xlpm.cnt, SUM((_xlpm.seq="C2")+(_xlpm.seq="WW")), IF(_xlpm.cnt&gt;0,0,1) )</f>
        <v>1</v>
      </c>
    </row>
    <row r="60" spans="11:31" s="5" customFormat="1" ht="16.5" customHeight="1">
      <c r="K60" s="10">
        <v>56</v>
      </c>
      <c r="L60" s="19" t="s">
        <v>96</v>
      </c>
      <c r="M60" s="19" t="s">
        <v>26</v>
      </c>
      <c r="N60" s="19" t="s">
        <v>23</v>
      </c>
      <c r="O60" s="19" t="s">
        <v>95</v>
      </c>
      <c r="P60" s="19" t="s">
        <v>92</v>
      </c>
      <c r="Q60" s="19" t="s">
        <v>26</v>
      </c>
      <c r="S60" s="10">
        <v>11</v>
      </c>
      <c r="T60" s="10">
        <v>3</v>
      </c>
      <c r="U60" s="10">
        <v>6</v>
      </c>
      <c r="V60" s="10">
        <v>7</v>
      </c>
      <c r="W60" s="10">
        <v>9</v>
      </c>
      <c r="X60" s="10">
        <v>3</v>
      </c>
      <c r="Z60" s="43" cm="1">
        <f t="array" aca="1" ref="Z60" ca="1">_xlfn.LET(_xlpm.seq, OFFSET(L60,,,5), _xlpm.cnt, SUM((_xlpm.seq="C2")+(_xlpm.seq="WW")), IF(_xlpm.cnt&gt;0,0,1) )</f>
        <v>1</v>
      </c>
      <c r="AA60" s="43" cm="1">
        <f t="array" aca="1" ref="AA60" ca="1">_xlfn.LET(_xlpm.seq, OFFSET(M60,,,5), _xlpm.cnt, SUM((_xlpm.seq="C2")+(_xlpm.seq="WW")), IF(_xlpm.cnt&gt;0,0,1) )</f>
        <v>1</v>
      </c>
      <c r="AB60" s="43" cm="1">
        <f t="array" aca="1" ref="AB60" ca="1">_xlfn.LET(_xlpm.seq, OFFSET(N60,,,5), _xlpm.cnt, SUM((_xlpm.seq="C2")+(_xlpm.seq="WW")), IF(_xlpm.cnt&gt;0,0,1) )</f>
        <v>0</v>
      </c>
      <c r="AC60" s="43" cm="1">
        <f t="array" aca="1" ref="AC60" ca="1">_xlfn.LET(_xlpm.seq, OFFSET(O60,,,5), _xlpm.cnt, SUM((_xlpm.seq="C2")+(_xlpm.seq="WW")), IF(_xlpm.cnt&gt;0,0,1) )</f>
        <v>1</v>
      </c>
      <c r="AD60" s="43">
        <v>1</v>
      </c>
      <c r="AE60" s="43" cm="1">
        <f t="array" aca="1" ref="AE60" ca="1">_xlfn.LET(_xlpm.seq, OFFSET(Q60,,,5), _xlpm.cnt, SUM((_xlpm.seq="C2")+(_xlpm.seq="WW")), IF(_xlpm.cnt&gt;0,0,1) )</f>
        <v>1</v>
      </c>
    </row>
    <row r="61" spans="11:31" s="5" customFormat="1">
      <c r="K61" s="10">
        <v>57</v>
      </c>
      <c r="L61" s="19" t="s">
        <v>92</v>
      </c>
      <c r="M61" s="19" t="s">
        <v>27</v>
      </c>
      <c r="N61" s="19" t="s">
        <v>23</v>
      </c>
      <c r="O61" s="19" t="s">
        <v>95</v>
      </c>
      <c r="P61" s="19" t="s">
        <v>92</v>
      </c>
      <c r="Q61" s="19" t="s">
        <v>92</v>
      </c>
      <c r="S61" s="10">
        <v>9</v>
      </c>
      <c r="T61" s="10">
        <v>4</v>
      </c>
      <c r="U61" s="10">
        <v>6</v>
      </c>
      <c r="V61" s="10">
        <v>7</v>
      </c>
      <c r="W61" s="10">
        <v>9</v>
      </c>
      <c r="X61" s="10">
        <v>9</v>
      </c>
      <c r="Z61" s="43" cm="1">
        <f t="array" aca="1" ref="Z61" ca="1">_xlfn.LET(_xlpm.seq, OFFSET(L61,,,5), _xlpm.cnt, SUM((_xlpm.seq="C2")+(_xlpm.seq="WW")), IF(_xlpm.cnt&gt;0,0,1) )</f>
        <v>1</v>
      </c>
      <c r="AA61" s="43" cm="1">
        <f t="array" aca="1" ref="AA61" ca="1">_xlfn.LET(_xlpm.seq, OFFSET(M61,,,5), _xlpm.cnt, SUM((_xlpm.seq="C2")+(_xlpm.seq="WW")), IF(_xlpm.cnt&gt;0,0,1) )</f>
        <v>1</v>
      </c>
      <c r="AB61" s="43" cm="1">
        <f t="array" aca="1" ref="AB61" ca="1">_xlfn.LET(_xlpm.seq, OFFSET(N61,,,5), _xlpm.cnt, SUM((_xlpm.seq="C2")+(_xlpm.seq="WW")), IF(_xlpm.cnt&gt;0,0,1) )</f>
        <v>0</v>
      </c>
      <c r="AC61" s="43" cm="1">
        <f t="array" aca="1" ref="AC61" ca="1">_xlfn.LET(_xlpm.seq, OFFSET(O61,,,5), _xlpm.cnt, SUM((_xlpm.seq="C2")+(_xlpm.seq="WW")), IF(_xlpm.cnt&gt;0,0,1) )</f>
        <v>1</v>
      </c>
      <c r="AD61" s="43">
        <v>1</v>
      </c>
      <c r="AE61" s="43" cm="1">
        <f t="array" aca="1" ref="AE61" ca="1">_xlfn.LET(_xlpm.seq, OFFSET(Q61,,,5), _xlpm.cnt, SUM((_xlpm.seq="C2")+(_xlpm.seq="WW")), IF(_xlpm.cnt&gt;0,0,1) )</f>
        <v>1</v>
      </c>
    </row>
    <row r="62" spans="11:31" s="5" customFormat="1">
      <c r="K62" s="10">
        <v>58</v>
      </c>
      <c r="L62" s="19" t="s">
        <v>92</v>
      </c>
      <c r="M62" s="19" t="s">
        <v>27</v>
      </c>
      <c r="N62" s="19" t="s">
        <v>94</v>
      </c>
      <c r="O62" s="19" t="s">
        <v>23</v>
      </c>
      <c r="P62" s="19" t="s">
        <v>95</v>
      </c>
      <c r="Q62" s="19" t="s">
        <v>92</v>
      </c>
      <c r="S62" s="10">
        <v>9</v>
      </c>
      <c r="T62" s="10">
        <v>4</v>
      </c>
      <c r="U62" s="10">
        <v>10</v>
      </c>
      <c r="V62" s="10">
        <v>6</v>
      </c>
      <c r="W62" s="10">
        <v>7</v>
      </c>
      <c r="X62" s="10">
        <v>9</v>
      </c>
      <c r="Z62" s="43" cm="1">
        <f t="array" aca="1" ref="Z62" ca="1">_xlfn.LET(_xlpm.seq, OFFSET(L62,,,5), _xlpm.cnt, SUM((_xlpm.seq="C2")+(_xlpm.seq="WW")), IF(_xlpm.cnt&gt;0,0,1) )</f>
        <v>1</v>
      </c>
      <c r="AA62" s="43" cm="1">
        <f t="array" aca="1" ref="AA62" ca="1">_xlfn.LET(_xlpm.seq, OFFSET(M62,,,5), _xlpm.cnt, SUM((_xlpm.seq="C2")+(_xlpm.seq="WW")), IF(_xlpm.cnt&gt;0,0,1) )</f>
        <v>1</v>
      </c>
      <c r="AB62" s="43" cm="1">
        <f t="array" aca="1" ref="AB62" ca="1">_xlfn.LET(_xlpm.seq, OFFSET(N62,,,5), _xlpm.cnt, SUM((_xlpm.seq="C2")+(_xlpm.seq="WW")), IF(_xlpm.cnt&gt;0,0,1) )</f>
        <v>0</v>
      </c>
      <c r="AC62" s="43" cm="1">
        <f t="array" aca="1" ref="AC62" ca="1">_xlfn.LET(_xlpm.seq, OFFSET(O62,,,5), _xlpm.cnt, SUM((_xlpm.seq="C2")+(_xlpm.seq="WW")), IF(_xlpm.cnt&gt;0,0,1) )</f>
        <v>0</v>
      </c>
      <c r="AD62" s="43">
        <v>1</v>
      </c>
      <c r="AE62" s="43" cm="1">
        <f t="array" aca="1" ref="AE62" ca="1">_xlfn.LET(_xlpm.seq, OFFSET(Q62,,,5), _xlpm.cnt, SUM((_xlpm.seq="C2")+(_xlpm.seq="WW")), IF(_xlpm.cnt&gt;0,0,1) )</f>
        <v>1</v>
      </c>
    </row>
    <row r="63" spans="11:31" s="5" customFormat="1" ht="16.5" customHeight="1">
      <c r="K63" s="10">
        <v>59</v>
      </c>
      <c r="L63" s="19" t="s">
        <v>94</v>
      </c>
      <c r="M63" s="19" t="s">
        <v>92</v>
      </c>
      <c r="N63" s="19" t="s">
        <v>94</v>
      </c>
      <c r="O63" s="19" t="s">
        <v>23</v>
      </c>
      <c r="P63" s="19" t="s">
        <v>95</v>
      </c>
      <c r="Q63" s="19" t="s">
        <v>27</v>
      </c>
      <c r="S63" s="10">
        <v>10</v>
      </c>
      <c r="T63" s="10">
        <v>9</v>
      </c>
      <c r="U63" s="10">
        <v>10</v>
      </c>
      <c r="V63" s="10">
        <v>6</v>
      </c>
      <c r="W63" s="10">
        <v>7</v>
      </c>
      <c r="X63" s="10">
        <v>4</v>
      </c>
      <c r="Z63" s="43" cm="1">
        <f t="array" aca="1" ref="Z63" ca="1">_xlfn.LET(_xlpm.seq, OFFSET(L63,,,5), _xlpm.cnt, SUM((_xlpm.seq="C2")+(_xlpm.seq="WW")), IF(_xlpm.cnt&gt;0,0,1) )</f>
        <v>1</v>
      </c>
      <c r="AA63" s="43" cm="1">
        <f t="array" aca="1" ref="AA63" ca="1">_xlfn.LET(_xlpm.seq, OFFSET(M63,,,5), _xlpm.cnt, SUM((_xlpm.seq="C2")+(_xlpm.seq="WW")), IF(_xlpm.cnt&gt;0,0,1) )</f>
        <v>1</v>
      </c>
      <c r="AB63" s="43" cm="1">
        <f t="array" aca="1" ref="AB63" ca="1">_xlfn.LET(_xlpm.seq, OFFSET(N63,,,5), _xlpm.cnt, SUM((_xlpm.seq="C2")+(_xlpm.seq="WW")), IF(_xlpm.cnt&gt;0,0,1) )</f>
        <v>0</v>
      </c>
      <c r="AC63" s="43" cm="1">
        <f t="array" aca="1" ref="AC63" ca="1">_xlfn.LET(_xlpm.seq, OFFSET(O63,,,5), _xlpm.cnt, SUM((_xlpm.seq="C2")+(_xlpm.seq="WW")), IF(_xlpm.cnt&gt;0,0,1) )</f>
        <v>0</v>
      </c>
      <c r="AD63" s="43">
        <v>1</v>
      </c>
      <c r="AE63" s="43" cm="1">
        <f t="array" aca="1" ref="AE63" ca="1">_xlfn.LET(_xlpm.seq, OFFSET(Q63,,,5), _xlpm.cnt, SUM((_xlpm.seq="C2")+(_xlpm.seq="WW")), IF(_xlpm.cnt&gt;0,0,1) )</f>
        <v>1</v>
      </c>
    </row>
    <row r="64" spans="11:31" s="5" customFormat="1" ht="16.5" customHeight="1">
      <c r="K64" s="10">
        <v>60</v>
      </c>
      <c r="L64" s="19" t="s">
        <v>94</v>
      </c>
      <c r="M64" s="19" t="s">
        <v>92</v>
      </c>
      <c r="N64" s="19" t="s">
        <v>97</v>
      </c>
      <c r="O64" s="19" t="s">
        <v>94</v>
      </c>
      <c r="P64" s="19" t="s">
        <v>97</v>
      </c>
      <c r="Q64" s="19" t="s">
        <v>27</v>
      </c>
      <c r="S64" s="10">
        <v>10</v>
      </c>
      <c r="T64" s="10">
        <v>9</v>
      </c>
      <c r="U64" s="10">
        <v>2</v>
      </c>
      <c r="V64" s="10">
        <v>10</v>
      </c>
      <c r="W64" s="10">
        <v>2</v>
      </c>
      <c r="X64" s="10">
        <v>4</v>
      </c>
      <c r="Z64" s="43" cm="1">
        <f t="array" aca="1" ref="Z64" ca="1">_xlfn.LET(_xlpm.seq, OFFSET(L64,,,5), _xlpm.cnt, SUM((_xlpm.seq="C2")+(_xlpm.seq="WW")), IF(_xlpm.cnt&gt;0,0,1) )</f>
        <v>1</v>
      </c>
      <c r="AA64" s="43" cm="1">
        <f t="array" aca="1" ref="AA64" ca="1">_xlfn.LET(_xlpm.seq, OFFSET(M64,,,5), _xlpm.cnt, SUM((_xlpm.seq="C2")+(_xlpm.seq="WW")), IF(_xlpm.cnt&gt;0,0,1) )</f>
        <v>1</v>
      </c>
      <c r="AB64" s="43" cm="1">
        <f t="array" aca="1" ref="AB64" ca="1">_xlfn.LET(_xlpm.seq, OFFSET(N64,,,5), _xlpm.cnt, SUM((_xlpm.seq="C2")+(_xlpm.seq="WW")), IF(_xlpm.cnt&gt;0,0,1) )</f>
        <v>0</v>
      </c>
      <c r="AC64" s="43" cm="1">
        <f t="array" aca="1" ref="AC64" ca="1">_xlfn.LET(_xlpm.seq, OFFSET(O64,,,5), _xlpm.cnt, SUM((_xlpm.seq="C2")+(_xlpm.seq="WW")), IF(_xlpm.cnt&gt;0,0,1) )</f>
        <v>0</v>
      </c>
      <c r="AD64" s="43">
        <v>1</v>
      </c>
      <c r="AE64" s="43" cm="1">
        <f t="array" aca="1" ref="AE64" ca="1">_xlfn.LET(_xlpm.seq, OFFSET(Q64,,,5), _xlpm.cnt, SUM((_xlpm.seq="C2")+(_xlpm.seq="WW")), IF(_xlpm.cnt&gt;0,0,1) )</f>
        <v>1</v>
      </c>
    </row>
    <row r="65" spans="11:31" s="5" customFormat="1" ht="16.5" customHeight="1">
      <c r="K65" s="10">
        <v>61</v>
      </c>
      <c r="L65" s="19" t="s">
        <v>22</v>
      </c>
      <c r="M65" s="19" t="s">
        <v>48</v>
      </c>
      <c r="N65" s="19" t="s">
        <v>95</v>
      </c>
      <c r="O65" s="19" t="s">
        <v>94</v>
      </c>
      <c r="P65" s="19" t="s">
        <v>92</v>
      </c>
      <c r="Q65" s="19" t="s">
        <v>94</v>
      </c>
      <c r="S65" s="10">
        <v>5</v>
      </c>
      <c r="T65" s="10">
        <v>1</v>
      </c>
      <c r="U65" s="10">
        <v>7</v>
      </c>
      <c r="V65" s="10">
        <v>10</v>
      </c>
      <c r="W65" s="10">
        <v>9</v>
      </c>
      <c r="X65" s="10">
        <v>10</v>
      </c>
      <c r="Z65" s="43" cm="1">
        <f t="array" aca="1" ref="Z65" ca="1">_xlfn.LET(_xlpm.seq, OFFSET(L65,,,5), _xlpm.cnt, SUM((_xlpm.seq="C2")+(_xlpm.seq="WW")), IF(_xlpm.cnt&gt;0,0,1) )</f>
        <v>1</v>
      </c>
      <c r="AA65" s="43" cm="1">
        <f t="array" aca="1" ref="AA65" ca="1">_xlfn.LET(_xlpm.seq, OFFSET(M65,,,5), _xlpm.cnt, SUM((_xlpm.seq="C2")+(_xlpm.seq="WW")), IF(_xlpm.cnt&gt;0,0,1) )</f>
        <v>1</v>
      </c>
      <c r="AB65" s="43" cm="1">
        <f t="array" aca="1" ref="AB65" ca="1">_xlfn.LET(_xlpm.seq, OFFSET(N65,,,5), _xlpm.cnt, SUM((_xlpm.seq="C2")+(_xlpm.seq="WW")), IF(_xlpm.cnt&gt;0,0,1) )</f>
        <v>1</v>
      </c>
      <c r="AC65" s="43" cm="1">
        <f t="array" aca="1" ref="AC65" ca="1">_xlfn.LET(_xlpm.seq, OFFSET(O65,,,5), _xlpm.cnt, SUM((_xlpm.seq="C2")+(_xlpm.seq="WW")), IF(_xlpm.cnt&gt;0,0,1) )</f>
        <v>0</v>
      </c>
      <c r="AD65" s="43" cm="1">
        <f t="array" aca="1" ref="AD65" ca="1">_xlfn.LET(_xlpm.seq, OFFSET(P65,,,5), _xlpm.cnt, SUM((_xlpm.seq="C2")+(_xlpm.seq="WW")), IF(_xlpm.cnt&gt;0,0,1) )</f>
        <v>1</v>
      </c>
      <c r="AE65" s="43">
        <v>1</v>
      </c>
    </row>
    <row r="66" spans="11:31" s="5" customFormat="1" ht="16.5" customHeight="1">
      <c r="K66" s="10">
        <v>62</v>
      </c>
      <c r="L66" s="19" t="s">
        <v>22</v>
      </c>
      <c r="M66" s="19" t="s">
        <v>93</v>
      </c>
      <c r="N66" s="19" t="s">
        <v>95</v>
      </c>
      <c r="O66" s="19" t="s">
        <v>97</v>
      </c>
      <c r="P66" s="19" t="s">
        <v>92</v>
      </c>
      <c r="Q66" s="19" t="s">
        <v>94</v>
      </c>
      <c r="S66" s="10">
        <v>5</v>
      </c>
      <c r="T66" s="10">
        <v>8</v>
      </c>
      <c r="U66" s="10">
        <v>7</v>
      </c>
      <c r="V66" s="10">
        <v>2</v>
      </c>
      <c r="W66" s="10">
        <v>9</v>
      </c>
      <c r="X66" s="10">
        <v>10</v>
      </c>
      <c r="Z66" s="43" cm="1">
        <f t="array" aca="1" ref="Z66" ca="1">_xlfn.LET(_xlpm.seq, OFFSET(L66,,,5), _xlpm.cnt, SUM((_xlpm.seq="C2")+(_xlpm.seq="WW")), IF(_xlpm.cnt&gt;0,0,1) )</f>
        <v>1</v>
      </c>
      <c r="AA66" s="43" cm="1">
        <f t="array" aca="1" ref="AA66" ca="1">_xlfn.LET(_xlpm.seq, OFFSET(M66,,,5), _xlpm.cnt, SUM((_xlpm.seq="C2")+(_xlpm.seq="WW")), IF(_xlpm.cnt&gt;0,0,1) )</f>
        <v>1</v>
      </c>
      <c r="AB66" s="43" cm="1">
        <f t="array" aca="1" ref="AB66" ca="1">_xlfn.LET(_xlpm.seq, OFFSET(N66,,,5), _xlpm.cnt, SUM((_xlpm.seq="C2")+(_xlpm.seq="WW")), IF(_xlpm.cnt&gt;0,0,1) )</f>
        <v>1</v>
      </c>
      <c r="AC66" s="43" cm="1">
        <f t="array" aca="1" ref="AC66" ca="1">_xlfn.LET(_xlpm.seq, OFFSET(O66,,,5), _xlpm.cnt, SUM((_xlpm.seq="C2")+(_xlpm.seq="WW")), IF(_xlpm.cnt&gt;0,0,1) )</f>
        <v>0</v>
      </c>
      <c r="AD66" s="43" cm="1">
        <f t="array" aca="1" ref="AD66" ca="1">_xlfn.LET(_xlpm.seq, OFFSET(P66,,,5), _xlpm.cnt, SUM((_xlpm.seq="C2")+(_xlpm.seq="WW")), IF(_xlpm.cnt&gt;0,0,1) )</f>
        <v>1</v>
      </c>
      <c r="AE66" s="43">
        <v>1</v>
      </c>
    </row>
    <row r="67" spans="11:31" s="5" customFormat="1" ht="16.5" customHeight="1">
      <c r="K67" s="10">
        <v>63</v>
      </c>
      <c r="L67" s="19" t="s">
        <v>96</v>
      </c>
      <c r="M67" s="19" t="s">
        <v>93</v>
      </c>
      <c r="N67" s="19" t="s">
        <v>93</v>
      </c>
      <c r="O67" s="19" t="s">
        <v>97</v>
      </c>
      <c r="P67" s="19" t="s">
        <v>96</v>
      </c>
      <c r="Q67" s="19" t="s">
        <v>96</v>
      </c>
      <c r="S67" s="10">
        <v>11</v>
      </c>
      <c r="T67" s="10">
        <v>8</v>
      </c>
      <c r="U67" s="10">
        <v>8</v>
      </c>
      <c r="V67" s="10">
        <v>2</v>
      </c>
      <c r="W67" s="10">
        <v>11</v>
      </c>
      <c r="X67" s="10">
        <v>11</v>
      </c>
      <c r="Z67" s="43" cm="1">
        <f t="array" aca="1" ref="Z67" ca="1">_xlfn.LET(_xlpm.seq, OFFSET(L67,,,5), _xlpm.cnt, SUM((_xlpm.seq="C2")+(_xlpm.seq="WW")), IF(_xlpm.cnt&gt;0,0,1) )</f>
        <v>1</v>
      </c>
      <c r="AA67" s="43" cm="1">
        <f t="array" aca="1" ref="AA67" ca="1">_xlfn.LET(_xlpm.seq, OFFSET(M67,,,5), _xlpm.cnt, SUM((_xlpm.seq="C2")+(_xlpm.seq="WW")), IF(_xlpm.cnt&gt;0,0,1) )</f>
        <v>1</v>
      </c>
      <c r="AB67" s="43" cm="1">
        <f t="array" aca="1" ref="AB67" ca="1">_xlfn.LET(_xlpm.seq, OFFSET(N67,,,5), _xlpm.cnt, SUM((_xlpm.seq="C2")+(_xlpm.seq="WW")), IF(_xlpm.cnt&gt;0,0,1) )</f>
        <v>1</v>
      </c>
      <c r="AC67" s="43" cm="1">
        <f t="array" aca="1" ref="AC67" ca="1">_xlfn.LET(_xlpm.seq, OFFSET(O67,,,5), _xlpm.cnt, SUM((_xlpm.seq="C2")+(_xlpm.seq="WW")), IF(_xlpm.cnt&gt;0,0,1) )</f>
        <v>0</v>
      </c>
      <c r="AD67" s="43" cm="1">
        <f t="array" aca="1" ref="AD67" ca="1">_xlfn.LET(_xlpm.seq, OFFSET(P67,,,5), _xlpm.cnt, SUM((_xlpm.seq="C2")+(_xlpm.seq="WW")), IF(_xlpm.cnt&gt;0,0,1) )</f>
        <v>1</v>
      </c>
      <c r="AE67" s="43">
        <v>1</v>
      </c>
    </row>
    <row r="68" spans="11:31" s="5" customFormat="1" ht="16.5" customHeight="1">
      <c r="K68" s="10">
        <v>64</v>
      </c>
      <c r="L68" s="19" t="s">
        <v>96</v>
      </c>
      <c r="M68" s="19" t="s">
        <v>92</v>
      </c>
      <c r="N68" s="19" t="s">
        <v>93</v>
      </c>
      <c r="O68" s="19" t="s">
        <v>95</v>
      </c>
      <c r="P68" s="19" t="s">
        <v>96</v>
      </c>
      <c r="Q68" s="19" t="s">
        <v>96</v>
      </c>
      <c r="S68" s="10">
        <v>11</v>
      </c>
      <c r="T68" s="10">
        <v>9</v>
      </c>
      <c r="U68" s="10">
        <v>8</v>
      </c>
      <c r="V68" s="10">
        <v>7</v>
      </c>
      <c r="W68" s="10">
        <v>11</v>
      </c>
      <c r="X68" s="10">
        <v>11</v>
      </c>
      <c r="Z68" s="43" cm="1">
        <f t="array" aca="1" ref="Z68" ca="1">_xlfn.LET(_xlpm.seq, OFFSET(L68,,,5), _xlpm.cnt, SUM((_xlpm.seq="C2")+(_xlpm.seq="WW")), IF(_xlpm.cnt&gt;0,0,1) )</f>
        <v>1</v>
      </c>
      <c r="AA68" s="43" cm="1">
        <f t="array" aca="1" ref="AA68" ca="1">_xlfn.LET(_xlpm.seq, OFFSET(M68,,,5), _xlpm.cnt, SUM((_xlpm.seq="C2")+(_xlpm.seq="WW")), IF(_xlpm.cnt&gt;0,0,1) )</f>
        <v>1</v>
      </c>
      <c r="AB68" s="43" cm="1">
        <f t="array" aca="1" ref="AB68" ca="1">_xlfn.LET(_xlpm.seq, OFFSET(N68,,,5), _xlpm.cnt, SUM((_xlpm.seq="C2")+(_xlpm.seq="WW")), IF(_xlpm.cnt&gt;0,0,1) )</f>
        <v>1</v>
      </c>
      <c r="AC68" s="43" cm="1">
        <f t="array" aca="1" ref="AC68" ca="1">_xlfn.LET(_xlpm.seq, OFFSET(O68,,,5), _xlpm.cnt, SUM((_xlpm.seq="C2")+(_xlpm.seq="WW")), IF(_xlpm.cnt&gt;0,0,1) )</f>
        <v>1</v>
      </c>
      <c r="AD68" s="43" cm="1">
        <f t="array" aca="1" ref="AD68" ca="1">_xlfn.LET(_xlpm.seq, OFFSET(P68,,,5), _xlpm.cnt, SUM((_xlpm.seq="C2")+(_xlpm.seq="WW")), IF(_xlpm.cnt&gt;0,0,1) )</f>
        <v>1</v>
      </c>
      <c r="AE68" s="43">
        <v>1</v>
      </c>
    </row>
    <row r="69" spans="11:31" s="5" customFormat="1" ht="16.5" customHeight="1">
      <c r="K69" s="10">
        <v>65</v>
      </c>
      <c r="L69" s="19" t="s">
        <v>92</v>
      </c>
      <c r="M69" s="19" t="s">
        <v>92</v>
      </c>
      <c r="N69" s="19" t="s">
        <v>52</v>
      </c>
      <c r="O69" s="19" t="s">
        <v>95</v>
      </c>
      <c r="P69" s="19" t="s">
        <v>23</v>
      </c>
      <c r="Q69" s="19" t="s">
        <v>38</v>
      </c>
      <c r="S69" s="10">
        <v>9</v>
      </c>
      <c r="T69" s="10">
        <v>9</v>
      </c>
      <c r="U69" s="10">
        <v>11</v>
      </c>
      <c r="V69" s="10">
        <v>7</v>
      </c>
      <c r="W69" s="10">
        <v>6</v>
      </c>
      <c r="X69" s="10">
        <v>2</v>
      </c>
      <c r="Z69" s="43">
        <v>1</v>
      </c>
      <c r="AA69" s="43" cm="1">
        <f t="array" aca="1" ref="AA69" ca="1">_xlfn.LET(_xlpm.seq, OFFSET(M69,,,5), _xlpm.cnt, SUM((_xlpm.seq="C2")+(_xlpm.seq="WW")), IF(_xlpm.cnt&gt;0,0,1) )</f>
        <v>1</v>
      </c>
      <c r="AB69" s="43" cm="1">
        <f t="array" aca="1" ref="AB69" ca="1">_xlfn.LET(_xlpm.seq, OFFSET(N69,,,5), _xlpm.cnt, SUM((_xlpm.seq="C2")+(_xlpm.seq="WW")), IF(_xlpm.cnt&gt;0,0,1) )</f>
        <v>1</v>
      </c>
      <c r="AC69" s="43" cm="1">
        <f t="array" aca="1" ref="AC69" ca="1">_xlfn.LET(_xlpm.seq, OFFSET(O69,,,5), _xlpm.cnt, SUM((_xlpm.seq="C2")+(_xlpm.seq="WW")), IF(_xlpm.cnt&gt;0,0,1) )</f>
        <v>1</v>
      </c>
      <c r="AD69" s="43" cm="1">
        <f t="array" aca="1" ref="AD69" ca="1">_xlfn.LET(_xlpm.seq, OFFSET(P69,,,5), _xlpm.cnt, SUM((_xlpm.seq="C2")+(_xlpm.seq="WW")), IF(_xlpm.cnt&gt;0,0,1) )</f>
        <v>1</v>
      </c>
      <c r="AE69" s="43">
        <v>1</v>
      </c>
    </row>
    <row r="70" spans="11:31" s="5" customFormat="1" ht="16.5" customHeight="1">
      <c r="K70" s="10">
        <v>66</v>
      </c>
      <c r="L70" s="19" t="s">
        <v>92</v>
      </c>
      <c r="M70" s="19" t="s">
        <v>23</v>
      </c>
      <c r="N70" s="19" t="s">
        <v>52</v>
      </c>
      <c r="O70" s="19" t="s">
        <v>93</v>
      </c>
      <c r="P70" s="19" t="s">
        <v>23</v>
      </c>
      <c r="Q70" s="19" t="s">
        <v>94</v>
      </c>
      <c r="S70" s="10">
        <v>9</v>
      </c>
      <c r="T70" s="10">
        <v>6</v>
      </c>
      <c r="U70" s="10">
        <v>11</v>
      </c>
      <c r="V70" s="10">
        <v>8</v>
      </c>
      <c r="W70" s="10">
        <v>6</v>
      </c>
      <c r="X70" s="10">
        <v>10</v>
      </c>
      <c r="Z70" s="43">
        <v>1</v>
      </c>
      <c r="AA70" s="43" cm="1">
        <f t="array" aca="1" ref="AA70" ca="1">_xlfn.LET(_xlpm.seq, OFFSET(M70,,,5), _xlpm.cnt, SUM((_xlpm.seq="C2")+(_xlpm.seq="WW")), IF(_xlpm.cnt&gt;0,0,1) )</f>
        <v>1</v>
      </c>
      <c r="AB70" s="43" cm="1">
        <f t="array" aca="1" ref="AB70" ca="1">_xlfn.LET(_xlpm.seq, OFFSET(N70,,,5), _xlpm.cnt, SUM((_xlpm.seq="C2")+(_xlpm.seq="WW")), IF(_xlpm.cnt&gt;0,0,1) )</f>
        <v>1</v>
      </c>
      <c r="AC70" s="43" cm="1">
        <f t="array" aca="1" ref="AC70" ca="1">_xlfn.LET(_xlpm.seq, OFFSET(O70,,,5), _xlpm.cnt, SUM((_xlpm.seq="C2")+(_xlpm.seq="WW")), IF(_xlpm.cnt&gt;0,0,1) )</f>
        <v>1</v>
      </c>
      <c r="AD70" s="43" cm="1">
        <f t="array" aca="1" ref="AD70" ca="1">_xlfn.LET(_xlpm.seq, OFFSET(P70,,,5), _xlpm.cnt, SUM((_xlpm.seq="C2")+(_xlpm.seq="WW")), IF(_xlpm.cnt&gt;0,0,1) )</f>
        <v>1</v>
      </c>
      <c r="AE70" s="43" cm="1">
        <f t="array" aca="1" ref="AE70" ca="1">_xlfn.LET(_xlpm.seq, OFFSET(Q70,,,5), _xlpm.cnt, SUM((_xlpm.seq="C2")+(_xlpm.seq="WW")), IF(_xlpm.cnt&gt;0,0,1) )</f>
        <v>1</v>
      </c>
    </row>
    <row r="71" spans="11:31" s="5" customFormat="1" ht="16.5" customHeight="1">
      <c r="K71" s="10">
        <v>67</v>
      </c>
      <c r="L71" s="19" t="s">
        <v>96</v>
      </c>
      <c r="M71" s="19" t="s">
        <v>23</v>
      </c>
      <c r="N71" s="19" t="s">
        <v>30</v>
      </c>
      <c r="O71" s="19" t="s">
        <v>93</v>
      </c>
      <c r="P71" s="19" t="s">
        <v>30</v>
      </c>
      <c r="Q71" s="19" t="s">
        <v>94</v>
      </c>
      <c r="S71" s="10">
        <v>11</v>
      </c>
      <c r="T71" s="10">
        <v>6</v>
      </c>
      <c r="U71" s="10">
        <v>7</v>
      </c>
      <c r="V71" s="10">
        <v>8</v>
      </c>
      <c r="W71" s="10">
        <v>7</v>
      </c>
      <c r="X71" s="10">
        <v>10</v>
      </c>
      <c r="Z71" s="43">
        <v>1</v>
      </c>
      <c r="AA71" s="43" cm="1">
        <f t="array" aca="1" ref="AA71" ca="1">_xlfn.LET(_xlpm.seq, OFFSET(M71,,,5), _xlpm.cnt, SUM((_xlpm.seq="C2")+(_xlpm.seq="WW")), IF(_xlpm.cnt&gt;0,0,1) )</f>
        <v>1</v>
      </c>
      <c r="AB71" s="43" cm="1">
        <f t="array" aca="1" ref="AB71" ca="1">_xlfn.LET(_xlpm.seq, OFFSET(N71,,,5), _xlpm.cnt, SUM((_xlpm.seq="C2")+(_xlpm.seq="WW")), IF(_xlpm.cnt&gt;0,0,1) )</f>
        <v>1</v>
      </c>
      <c r="AC71" s="43" cm="1">
        <f t="array" aca="1" ref="AC71" ca="1">_xlfn.LET(_xlpm.seq, OFFSET(O71,,,5), _xlpm.cnt, SUM((_xlpm.seq="C2")+(_xlpm.seq="WW")), IF(_xlpm.cnt&gt;0,0,1) )</f>
        <v>1</v>
      </c>
      <c r="AD71" s="43" cm="1">
        <f t="array" aca="1" ref="AD71" ca="1">_xlfn.LET(_xlpm.seq, OFFSET(P71,,,5), _xlpm.cnt, SUM((_xlpm.seq="C2")+(_xlpm.seq="WW")), IF(_xlpm.cnt&gt;0,0,1) )</f>
        <v>1</v>
      </c>
      <c r="AE71" s="43" cm="1">
        <f t="array" aca="1" ref="AE71" ca="1">_xlfn.LET(_xlpm.seq, OFFSET(Q71,,,5), _xlpm.cnt, SUM((_xlpm.seq="C2")+(_xlpm.seq="WW")), IF(_xlpm.cnt&gt;0,0,1) )</f>
        <v>1</v>
      </c>
    </row>
    <row r="72" spans="11:31" s="5" customFormat="1" ht="16.5" customHeight="1">
      <c r="K72" s="10">
        <v>68</v>
      </c>
      <c r="L72" s="19" t="s">
        <v>96</v>
      </c>
      <c r="M72" s="19" t="s">
        <v>52</v>
      </c>
      <c r="N72" s="19" t="s">
        <v>30</v>
      </c>
      <c r="O72" s="19" t="s">
        <v>92</v>
      </c>
      <c r="P72" s="19" t="s">
        <v>30</v>
      </c>
      <c r="Q72" s="19" t="s">
        <v>93</v>
      </c>
      <c r="S72" s="10">
        <v>11</v>
      </c>
      <c r="T72" s="10">
        <v>11</v>
      </c>
      <c r="U72" s="10">
        <v>7</v>
      </c>
      <c r="V72" s="10">
        <v>9</v>
      </c>
      <c r="W72" s="10">
        <v>7</v>
      </c>
      <c r="X72" s="10">
        <v>8</v>
      </c>
      <c r="Z72" s="43">
        <v>1</v>
      </c>
      <c r="AA72" s="43" cm="1">
        <f t="array" aca="1" ref="AA72" ca="1">_xlfn.LET(_xlpm.seq, OFFSET(M72,,,5), _xlpm.cnt, SUM((_xlpm.seq="C2")+(_xlpm.seq="WW")), IF(_xlpm.cnt&gt;0,0,1) )</f>
        <v>1</v>
      </c>
      <c r="AB72" s="43" cm="1">
        <f t="array" aca="1" ref="AB72" ca="1">_xlfn.LET(_xlpm.seq, OFFSET(N72,,,5), _xlpm.cnt, SUM((_xlpm.seq="C2")+(_xlpm.seq="WW")), IF(_xlpm.cnt&gt;0,0,1) )</f>
        <v>1</v>
      </c>
      <c r="AC72" s="43" cm="1">
        <f t="array" aca="1" ref="AC72" ca="1">_xlfn.LET(_xlpm.seq, OFFSET(O72,,,5), _xlpm.cnt, SUM((_xlpm.seq="C2")+(_xlpm.seq="WW")), IF(_xlpm.cnt&gt;0,0,1) )</f>
        <v>1</v>
      </c>
      <c r="AD72" s="43" cm="1">
        <f t="array" aca="1" ref="AD72" ca="1">_xlfn.LET(_xlpm.seq, OFFSET(P72,,,5), _xlpm.cnt, SUM((_xlpm.seq="C2")+(_xlpm.seq="WW")), IF(_xlpm.cnt&gt;0,0,1) )</f>
        <v>1</v>
      </c>
      <c r="AE72" s="43" cm="1">
        <f t="array" aca="1" ref="AE72" ca="1">_xlfn.LET(_xlpm.seq, OFFSET(Q72,,,5), _xlpm.cnt, SUM((_xlpm.seq="C2")+(_xlpm.seq="WW")), IF(_xlpm.cnt&gt;0,0,1) )</f>
        <v>1</v>
      </c>
    </row>
    <row r="73" spans="11:31" s="5" customFormat="1" ht="16.5" customHeight="1">
      <c r="K73" s="10">
        <v>69</v>
      </c>
      <c r="L73" s="19" t="s">
        <v>97</v>
      </c>
      <c r="M73" s="19" t="s">
        <v>52</v>
      </c>
      <c r="N73" s="19" t="s">
        <v>92</v>
      </c>
      <c r="O73" s="19" t="s">
        <v>92</v>
      </c>
      <c r="P73" s="19" t="s">
        <v>26</v>
      </c>
      <c r="Q73" s="19" t="s">
        <v>93</v>
      </c>
      <c r="S73" s="10">
        <v>2</v>
      </c>
      <c r="T73" s="10">
        <v>11</v>
      </c>
      <c r="U73" s="10">
        <v>9</v>
      </c>
      <c r="V73" s="10">
        <v>9</v>
      </c>
      <c r="W73" s="10">
        <v>3</v>
      </c>
      <c r="X73" s="10">
        <v>8</v>
      </c>
      <c r="Z73" s="43">
        <v>1</v>
      </c>
      <c r="AA73" s="43" cm="1">
        <f t="array" aca="1" ref="AA73" ca="1">_xlfn.LET(_xlpm.seq, OFFSET(M73,,,5), _xlpm.cnt, SUM((_xlpm.seq="C2")+(_xlpm.seq="WW")), IF(_xlpm.cnt&gt;0,0,1) )</f>
        <v>1</v>
      </c>
      <c r="AB73" s="43" cm="1">
        <f t="array" aca="1" ref="AB73" ca="1">_xlfn.LET(_xlpm.seq, OFFSET(N73,,,5), _xlpm.cnt, SUM((_xlpm.seq="C2")+(_xlpm.seq="WW")), IF(_xlpm.cnt&gt;0,0,1) )</f>
        <v>1</v>
      </c>
      <c r="AC73" s="43" cm="1">
        <f t="array" aca="1" ref="AC73" ca="1">_xlfn.LET(_xlpm.seq, OFFSET(O73,,,5), _xlpm.cnt, SUM((_xlpm.seq="C2")+(_xlpm.seq="WW")), IF(_xlpm.cnt&gt;0,0,1) )</f>
        <v>1</v>
      </c>
      <c r="AD73" s="43" cm="1">
        <f t="array" aca="1" ref="AD73" ca="1">_xlfn.LET(_xlpm.seq, OFFSET(P73,,,5), _xlpm.cnt, SUM((_xlpm.seq="C2")+(_xlpm.seq="WW")), IF(_xlpm.cnt&gt;0,0,1) )</f>
        <v>1</v>
      </c>
      <c r="AE73" s="43" cm="1">
        <f t="array" aca="1" ref="AE73" ca="1">_xlfn.LET(_xlpm.seq, OFFSET(Q73,,,5), _xlpm.cnt, SUM((_xlpm.seq="C2")+(_xlpm.seq="WW")), IF(_xlpm.cnt&gt;0,0,1) )</f>
        <v>1</v>
      </c>
    </row>
    <row r="74" spans="11:31" s="5" customFormat="1" ht="16.5" customHeight="1">
      <c r="K74" s="10">
        <v>70</v>
      </c>
      <c r="L74" s="19" t="s">
        <v>95</v>
      </c>
      <c r="M74" s="19" t="s">
        <v>49</v>
      </c>
      <c r="N74" s="19" t="s">
        <v>92</v>
      </c>
      <c r="O74" s="19" t="s">
        <v>23</v>
      </c>
      <c r="P74" s="19" t="s">
        <v>26</v>
      </c>
      <c r="Q74" s="19" t="s">
        <v>23</v>
      </c>
      <c r="S74" s="10">
        <v>7</v>
      </c>
      <c r="T74" s="10">
        <v>8</v>
      </c>
      <c r="U74" s="10">
        <v>9</v>
      </c>
      <c r="V74" s="10">
        <v>6</v>
      </c>
      <c r="W74" s="10">
        <v>3</v>
      </c>
      <c r="X74" s="10">
        <v>6</v>
      </c>
      <c r="Z74" s="43" cm="1">
        <f t="array" aca="1" ref="Z74" ca="1">_xlfn.LET(_xlpm.seq, OFFSET(L74,,,5), _xlpm.cnt, SUM((_xlpm.seq="C2")+(_xlpm.seq="WW")), IF(_xlpm.cnt&gt;0,0,1) )</f>
        <v>1</v>
      </c>
      <c r="AA74" s="43" cm="1">
        <f t="array" aca="1" ref="AA74" ca="1">_xlfn.LET(_xlpm.seq, OFFSET(M74,,,5), _xlpm.cnt, SUM((_xlpm.seq="C2")+(_xlpm.seq="WW")), IF(_xlpm.cnt&gt;0,0,1) )</f>
        <v>1</v>
      </c>
      <c r="AB74" s="43" cm="1">
        <f t="array" aca="1" ref="AB74" ca="1">_xlfn.LET(_xlpm.seq, OFFSET(N74,,,5), _xlpm.cnt, SUM((_xlpm.seq="C2")+(_xlpm.seq="WW")), IF(_xlpm.cnt&gt;0,0,1) )</f>
        <v>1</v>
      </c>
      <c r="AC74" s="43" cm="1">
        <f t="array" aca="1" ref="AC74" ca="1">_xlfn.LET(_xlpm.seq, OFFSET(O74,,,5), _xlpm.cnt, SUM((_xlpm.seq="C2")+(_xlpm.seq="WW")), IF(_xlpm.cnt&gt;0,0,1) )</f>
        <v>1</v>
      </c>
      <c r="AD74" s="43" cm="1">
        <f t="array" aca="1" ref="AD74" ca="1">_xlfn.LET(_xlpm.seq, OFFSET(P74,,,5), _xlpm.cnt, SUM((_xlpm.seq="C2")+(_xlpm.seq="WW")), IF(_xlpm.cnt&gt;0,0,1) )</f>
        <v>1</v>
      </c>
      <c r="AE74" s="43" cm="1">
        <f t="array" aca="1" ref="AE74" ca="1">_xlfn.LET(_xlpm.seq, OFFSET(Q74,,,5), _xlpm.cnt, SUM((_xlpm.seq="C2")+(_xlpm.seq="WW")), IF(_xlpm.cnt&gt;0,0,1) )</f>
        <v>1</v>
      </c>
    </row>
    <row r="75" spans="11:31" s="5" customFormat="1" ht="16.5" customHeight="1">
      <c r="K75" s="10">
        <v>71</v>
      </c>
      <c r="L75" s="19" t="s">
        <v>95</v>
      </c>
      <c r="M75" s="19" t="s">
        <v>49</v>
      </c>
      <c r="N75" s="19" t="s">
        <v>94</v>
      </c>
      <c r="O75" s="19" t="s">
        <v>23</v>
      </c>
      <c r="P75" s="19" t="s">
        <v>92</v>
      </c>
      <c r="Q75" s="19" t="s">
        <v>23</v>
      </c>
      <c r="S75" s="10">
        <v>7</v>
      </c>
      <c r="T75" s="10">
        <v>8</v>
      </c>
      <c r="U75" s="10">
        <v>10</v>
      </c>
      <c r="V75" s="10">
        <v>6</v>
      </c>
      <c r="W75" s="10">
        <v>9</v>
      </c>
      <c r="X75" s="10">
        <v>6</v>
      </c>
      <c r="Z75" s="43" cm="1">
        <f t="array" aca="1" ref="Z75" ca="1">_xlfn.LET(_xlpm.seq, OFFSET(L75,,,5), _xlpm.cnt, SUM((_xlpm.seq="C2")+(_xlpm.seq="WW")), IF(_xlpm.cnt&gt;0,0,1) )</f>
        <v>1</v>
      </c>
      <c r="AA75" s="43" cm="1">
        <f t="array" aca="1" ref="AA75" ca="1">_xlfn.LET(_xlpm.seq, OFFSET(M75,,,5), _xlpm.cnt, SUM((_xlpm.seq="C2")+(_xlpm.seq="WW")), IF(_xlpm.cnt&gt;0,0,1) )</f>
        <v>1</v>
      </c>
      <c r="AB75" s="43" cm="1">
        <f t="array" aca="1" ref="AB75" ca="1">_xlfn.LET(_xlpm.seq, OFFSET(N75,,,5), _xlpm.cnt, SUM((_xlpm.seq="C2")+(_xlpm.seq="WW")), IF(_xlpm.cnt&gt;0,0,1) )</f>
        <v>1</v>
      </c>
      <c r="AC75" s="43" cm="1">
        <f t="array" aca="1" ref="AC75" ca="1">_xlfn.LET(_xlpm.seq, OFFSET(O75,,,5), _xlpm.cnt, SUM((_xlpm.seq="C2")+(_xlpm.seq="WW")), IF(_xlpm.cnt&gt;0,0,1) )</f>
        <v>1</v>
      </c>
      <c r="AD75" s="43" cm="1">
        <f t="array" aca="1" ref="AD75" ca="1">_xlfn.LET(_xlpm.seq, OFFSET(P75,,,5), _xlpm.cnt, SUM((_xlpm.seq="C2")+(_xlpm.seq="WW")), IF(_xlpm.cnt&gt;0,0,1) )</f>
        <v>1</v>
      </c>
      <c r="AE75" s="43" cm="1">
        <f t="array" aca="1" ref="AE75" ca="1">_xlfn.LET(_xlpm.seq, OFFSET(Q75,,,5), _xlpm.cnt, SUM((_xlpm.seq="C2")+(_xlpm.seq="WW")), IF(_xlpm.cnt&gt;0,0,1) )</f>
        <v>1</v>
      </c>
    </row>
    <row r="76" spans="11:31" s="5" customFormat="1" ht="16.5" customHeight="1">
      <c r="K76" s="10">
        <v>72</v>
      </c>
      <c r="L76" s="19" t="s">
        <v>93</v>
      </c>
      <c r="M76" s="19" t="s">
        <v>24</v>
      </c>
      <c r="N76" s="19" t="s">
        <v>94</v>
      </c>
      <c r="O76" s="19" t="s">
        <v>95</v>
      </c>
      <c r="P76" s="19" t="s">
        <v>92</v>
      </c>
      <c r="Q76" s="19" t="s">
        <v>96</v>
      </c>
      <c r="S76" s="10">
        <v>8</v>
      </c>
      <c r="T76" s="10">
        <v>1</v>
      </c>
      <c r="U76" s="10">
        <v>10</v>
      </c>
      <c r="V76" s="10">
        <v>7</v>
      </c>
      <c r="W76" s="10">
        <v>9</v>
      </c>
      <c r="X76" s="10">
        <v>11</v>
      </c>
      <c r="Z76" s="43" cm="1">
        <f t="array" aca="1" ref="Z76" ca="1">_xlfn.LET(_xlpm.seq, OFFSET(L76,,,5), _xlpm.cnt, SUM((_xlpm.seq="C2")+(_xlpm.seq="WW")), IF(_xlpm.cnt&gt;0,0,1) )</f>
        <v>1</v>
      </c>
      <c r="AA76" s="43" cm="1">
        <f t="array" aca="1" ref="AA76" ca="1">_xlfn.LET(_xlpm.seq, OFFSET(M76,,,5), _xlpm.cnt, SUM((_xlpm.seq="C2")+(_xlpm.seq="WW")), IF(_xlpm.cnt&gt;0,0,1) )</f>
        <v>1</v>
      </c>
      <c r="AB76" s="43" cm="1">
        <f t="array" aca="1" ref="AB76" ca="1">_xlfn.LET(_xlpm.seq, OFFSET(N76,,,5), _xlpm.cnt, SUM((_xlpm.seq="C2")+(_xlpm.seq="WW")), IF(_xlpm.cnt&gt;0,0,1) )</f>
        <v>1</v>
      </c>
      <c r="AC76" s="43" cm="1">
        <f t="array" aca="1" ref="AC76" ca="1">_xlfn.LET(_xlpm.seq, OFFSET(O76,,,5), _xlpm.cnt, SUM((_xlpm.seq="C2")+(_xlpm.seq="WW")), IF(_xlpm.cnt&gt;0,0,1) )</f>
        <v>1</v>
      </c>
      <c r="AD76" s="43" cm="1">
        <f t="array" aca="1" ref="AD76" ca="1">_xlfn.LET(_xlpm.seq, OFFSET(P76,,,5), _xlpm.cnt, SUM((_xlpm.seq="C2")+(_xlpm.seq="WW")), IF(_xlpm.cnt&gt;0,0,1) )</f>
        <v>1</v>
      </c>
      <c r="AE76" s="43" cm="1">
        <f t="array" aca="1" ref="AE76" ca="1">_xlfn.LET(_xlpm.seq, OFFSET(Q76,,,5), _xlpm.cnt, SUM((_xlpm.seq="C2")+(_xlpm.seq="WW")), IF(_xlpm.cnt&gt;0,0,1) )</f>
        <v>1</v>
      </c>
    </row>
    <row r="77" spans="11:31" s="5" customFormat="1" ht="16.5" customHeight="1">
      <c r="K77" s="10">
        <v>73</v>
      </c>
      <c r="L77" s="19" t="s">
        <v>93</v>
      </c>
      <c r="M77" s="19" t="s">
        <v>92</v>
      </c>
      <c r="N77" s="19" t="s">
        <v>95</v>
      </c>
      <c r="O77" s="19" t="s">
        <v>95</v>
      </c>
      <c r="P77" s="19" t="s">
        <v>49</v>
      </c>
      <c r="Q77" s="19" t="s">
        <v>96</v>
      </c>
      <c r="S77" s="10">
        <v>8</v>
      </c>
      <c r="T77" s="10">
        <v>9</v>
      </c>
      <c r="U77" s="10">
        <v>7</v>
      </c>
      <c r="V77" s="10">
        <v>7</v>
      </c>
      <c r="W77" s="10">
        <v>8</v>
      </c>
      <c r="X77" s="10">
        <v>11</v>
      </c>
      <c r="Z77" s="43" cm="1">
        <f t="array" aca="1" ref="Z77" ca="1">_xlfn.LET(_xlpm.seq, OFFSET(L77,,,5), _xlpm.cnt, SUM((_xlpm.seq="C2")+(_xlpm.seq="WW")), IF(_xlpm.cnt&gt;0,0,1) )</f>
        <v>1</v>
      </c>
      <c r="AA77" s="43" cm="1">
        <f t="array" aca="1" ref="AA77" ca="1">_xlfn.LET(_xlpm.seq, OFFSET(M77,,,5), _xlpm.cnt, SUM((_xlpm.seq="C2")+(_xlpm.seq="WW")), IF(_xlpm.cnt&gt;0,0,1) )</f>
        <v>1</v>
      </c>
      <c r="AB77" s="43" cm="1">
        <f t="array" aca="1" ref="AB77" ca="1">_xlfn.LET(_xlpm.seq, OFFSET(N77,,,5), _xlpm.cnt, SUM((_xlpm.seq="C2")+(_xlpm.seq="WW")), IF(_xlpm.cnt&gt;0,0,1) )</f>
        <v>1</v>
      </c>
      <c r="AC77" s="43" cm="1">
        <f t="array" aca="1" ref="AC77" ca="1">_xlfn.LET(_xlpm.seq, OFFSET(O77,,,5), _xlpm.cnt, SUM((_xlpm.seq="C2")+(_xlpm.seq="WW")), IF(_xlpm.cnt&gt;0,0,1) )</f>
        <v>1</v>
      </c>
      <c r="AD77" s="43" cm="1">
        <f t="array" aca="1" ref="AD77" ca="1">_xlfn.LET(_xlpm.seq, OFFSET(P77,,,5), _xlpm.cnt, SUM((_xlpm.seq="C2")+(_xlpm.seq="WW")), IF(_xlpm.cnt&gt;0,0,1) )</f>
        <v>1</v>
      </c>
      <c r="AE77" s="43" cm="1">
        <f t="array" aca="1" ref="AE77" ca="1">_xlfn.LET(_xlpm.seq, OFFSET(Q77,,,5), _xlpm.cnt, SUM((_xlpm.seq="C2")+(_xlpm.seq="WW")), IF(_xlpm.cnt&gt;0,0,1) )</f>
        <v>1</v>
      </c>
    </row>
    <row r="78" spans="11:31" s="5" customFormat="1" ht="16.5" customHeight="1">
      <c r="K78" s="10">
        <v>74</v>
      </c>
      <c r="L78" s="19" t="s">
        <v>92</v>
      </c>
      <c r="M78" s="19" t="s">
        <v>92</v>
      </c>
      <c r="N78" s="19" t="s">
        <v>95</v>
      </c>
      <c r="O78" s="19" t="s">
        <v>27</v>
      </c>
      <c r="P78" s="19" t="s">
        <v>49</v>
      </c>
      <c r="Q78" s="19" t="s">
        <v>92</v>
      </c>
      <c r="S78" s="10">
        <v>9</v>
      </c>
      <c r="T78" s="10">
        <v>9</v>
      </c>
      <c r="U78" s="10">
        <v>7</v>
      </c>
      <c r="V78" s="10">
        <v>4</v>
      </c>
      <c r="W78" s="10">
        <v>8</v>
      </c>
      <c r="X78" s="10">
        <v>9</v>
      </c>
      <c r="Z78" s="43" cm="1">
        <f t="array" aca="1" ref="Z78" ca="1">_xlfn.LET(_xlpm.seq, OFFSET(L78,,,5), _xlpm.cnt, SUM((_xlpm.seq="C2")+(_xlpm.seq="WW")), IF(_xlpm.cnt&gt;0,0,1) )</f>
        <v>1</v>
      </c>
      <c r="AA78" s="43" cm="1">
        <f t="array" aca="1" ref="AA78" ca="1">_xlfn.LET(_xlpm.seq, OFFSET(M78,,,5), _xlpm.cnt, SUM((_xlpm.seq="C2")+(_xlpm.seq="WW")), IF(_xlpm.cnt&gt;0,0,1) )</f>
        <v>1</v>
      </c>
      <c r="AB78" s="43" cm="1">
        <f t="array" aca="1" ref="AB78" ca="1">_xlfn.LET(_xlpm.seq, OFFSET(N78,,,5), _xlpm.cnt, SUM((_xlpm.seq="C2")+(_xlpm.seq="WW")), IF(_xlpm.cnt&gt;0,0,1) )</f>
        <v>1</v>
      </c>
      <c r="AC78" s="43" cm="1">
        <f t="array" aca="1" ref="AC78" ca="1">_xlfn.LET(_xlpm.seq, OFFSET(O78,,,5), _xlpm.cnt, SUM((_xlpm.seq="C2")+(_xlpm.seq="WW")), IF(_xlpm.cnt&gt;0,0,1) )</f>
        <v>1</v>
      </c>
      <c r="AD78" s="43" cm="1">
        <f t="array" aca="1" ref="AD78" ca="1">_xlfn.LET(_xlpm.seq, OFFSET(P78,,,5), _xlpm.cnt, SUM((_xlpm.seq="C2")+(_xlpm.seq="WW")), IF(_xlpm.cnt&gt;0,0,1) )</f>
        <v>1</v>
      </c>
      <c r="AE78" s="43" cm="1">
        <f t="array" aca="1" ref="AE78" ca="1">_xlfn.LET(_xlpm.seq, OFFSET(Q78,,,5), _xlpm.cnt, SUM((_xlpm.seq="C2")+(_xlpm.seq="WW")), IF(_xlpm.cnt&gt;0,0,1) )</f>
        <v>1</v>
      </c>
    </row>
    <row r="79" spans="11:31" s="5" customFormat="1" ht="16.5" customHeight="1">
      <c r="K79" s="10">
        <v>75</v>
      </c>
      <c r="L79" s="19" t="s">
        <v>92</v>
      </c>
      <c r="M79" s="19" t="s">
        <v>23</v>
      </c>
      <c r="N79" s="19" t="s">
        <v>26</v>
      </c>
      <c r="O79" s="19" t="s">
        <v>27</v>
      </c>
      <c r="P79" s="19" t="s">
        <v>30</v>
      </c>
      <c r="Q79" s="19" t="s">
        <v>92</v>
      </c>
      <c r="S79" s="10">
        <v>9</v>
      </c>
      <c r="T79" s="10">
        <v>6</v>
      </c>
      <c r="U79" s="10">
        <v>3</v>
      </c>
      <c r="V79" s="10">
        <v>4</v>
      </c>
      <c r="W79" s="10">
        <v>7</v>
      </c>
      <c r="X79" s="10">
        <v>9</v>
      </c>
      <c r="Z79" s="43" cm="1">
        <f t="array" aca="1" ref="Z79" ca="1">_xlfn.LET(_xlpm.seq, OFFSET(L79,,,5), _xlpm.cnt, SUM((_xlpm.seq="C2")+(_xlpm.seq="WW")), IF(_xlpm.cnt&gt;0,0,1) )</f>
        <v>1</v>
      </c>
      <c r="AA79" s="43" cm="1">
        <f t="array" aca="1" ref="AA79" ca="1">_xlfn.LET(_xlpm.seq, OFFSET(M79,,,5), _xlpm.cnt, SUM((_xlpm.seq="C2")+(_xlpm.seq="WW")), IF(_xlpm.cnt&gt;0,0,1) )</f>
        <v>1</v>
      </c>
      <c r="AB79" s="43" cm="1">
        <f t="array" aca="1" ref="AB79" ca="1">_xlfn.LET(_xlpm.seq, OFFSET(N79,,,5), _xlpm.cnt, SUM((_xlpm.seq="C2")+(_xlpm.seq="WW")), IF(_xlpm.cnt&gt;0,0,1) )</f>
        <v>1</v>
      </c>
      <c r="AC79" s="43" cm="1">
        <f t="array" aca="1" ref="AC79" ca="1">_xlfn.LET(_xlpm.seq, OFFSET(O79,,,5), _xlpm.cnt, SUM((_xlpm.seq="C2")+(_xlpm.seq="WW")), IF(_xlpm.cnt&gt;0,0,1) )</f>
        <v>1</v>
      </c>
      <c r="AD79" s="43" cm="1">
        <f t="array" aca="1" ref="AD79" ca="1">_xlfn.LET(_xlpm.seq, OFFSET(P79,,,5), _xlpm.cnt, SUM((_xlpm.seq="C2")+(_xlpm.seq="WW")), IF(_xlpm.cnt&gt;0,0,1) )</f>
        <v>1</v>
      </c>
      <c r="AE79" s="43" cm="1">
        <f t="array" aca="1" ref="AE79" ca="1">_xlfn.LET(_xlpm.seq, OFFSET(Q79,,,5), _xlpm.cnt, SUM((_xlpm.seq="C2")+(_xlpm.seq="WW")), IF(_xlpm.cnt&gt;0,0,1) )</f>
        <v>1</v>
      </c>
    </row>
    <row r="80" spans="11:31" s="5" customFormat="1">
      <c r="K80" s="10">
        <v>76</v>
      </c>
      <c r="L80" s="19" t="s">
        <v>96</v>
      </c>
      <c r="M80" s="19" t="s">
        <v>23</v>
      </c>
      <c r="N80" s="19" t="s">
        <v>26</v>
      </c>
      <c r="O80" s="19" t="s">
        <v>51</v>
      </c>
      <c r="P80" s="19" t="s">
        <v>30</v>
      </c>
      <c r="Q80" s="19" t="s">
        <v>24</v>
      </c>
      <c r="S80" s="10">
        <v>11</v>
      </c>
      <c r="T80" s="10">
        <v>6</v>
      </c>
      <c r="U80" s="10">
        <v>3</v>
      </c>
      <c r="V80" s="10">
        <v>10</v>
      </c>
      <c r="W80" s="10">
        <v>7</v>
      </c>
      <c r="X80" s="10">
        <v>1</v>
      </c>
      <c r="Z80" s="43" cm="1">
        <f t="array" aca="1" ref="Z80" ca="1">_xlfn.LET(_xlpm.seq, OFFSET(L80,,,5), _xlpm.cnt, SUM((_xlpm.seq="C2")+(_xlpm.seq="WW")), IF(_xlpm.cnt&gt;0,0,1) )</f>
        <v>1</v>
      </c>
      <c r="AA80" s="43" cm="1">
        <f t="array" aca="1" ref="AA80" ca="1">_xlfn.LET(_xlpm.seq, OFFSET(M80,,,5), _xlpm.cnt, SUM((_xlpm.seq="C2")+(_xlpm.seq="WW")), IF(_xlpm.cnt&gt;0,0,1) )</f>
        <v>1</v>
      </c>
      <c r="AB80" s="43" cm="1">
        <f t="array" aca="1" ref="AB80" ca="1">_xlfn.LET(_xlpm.seq, OFFSET(N80,,,5), _xlpm.cnt, SUM((_xlpm.seq="C2")+(_xlpm.seq="WW")), IF(_xlpm.cnt&gt;0,0,1) )</f>
        <v>1</v>
      </c>
      <c r="AC80" s="43" cm="1">
        <f t="array" aca="1" ref="AC80" ca="1">_xlfn.LET(_xlpm.seq, OFFSET(O80,,,5), _xlpm.cnt, SUM((_xlpm.seq="C2")+(_xlpm.seq="WW")), IF(_xlpm.cnt&gt;0,0,1) )</f>
        <v>0</v>
      </c>
      <c r="AD80" s="43" cm="1">
        <f t="array" aca="1" ref="AD80" ca="1">_xlfn.LET(_xlpm.seq, OFFSET(P80,,,5), _xlpm.cnt, SUM((_xlpm.seq="C2")+(_xlpm.seq="WW")), IF(_xlpm.cnt&gt;0,0,1) )</f>
        <v>1</v>
      </c>
      <c r="AE80" s="43" cm="1">
        <f t="array" aca="1" ref="AE80" ca="1">_xlfn.LET(_xlpm.seq, OFFSET(Q80,,,5), _xlpm.cnt, SUM((_xlpm.seq="C2")+(_xlpm.seq="WW")), IF(_xlpm.cnt&gt;0,0,1) )</f>
        <v>1</v>
      </c>
    </row>
    <row r="81" spans="11:31" s="5" customFormat="1">
      <c r="K81" s="10">
        <v>77</v>
      </c>
      <c r="L81" s="19" t="s">
        <v>96</v>
      </c>
      <c r="M81" s="19" t="s">
        <v>96</v>
      </c>
      <c r="N81" s="19" t="s">
        <v>96</v>
      </c>
      <c r="O81" s="19" t="s">
        <v>51</v>
      </c>
      <c r="P81" s="19" t="s">
        <v>92</v>
      </c>
      <c r="Q81" s="19" t="s">
        <v>95</v>
      </c>
      <c r="S81" s="10">
        <v>11</v>
      </c>
      <c r="T81" s="10">
        <v>11</v>
      </c>
      <c r="U81" s="10">
        <v>11</v>
      </c>
      <c r="V81" s="10">
        <v>10</v>
      </c>
      <c r="W81" s="10">
        <v>9</v>
      </c>
      <c r="X81" s="10">
        <v>7</v>
      </c>
      <c r="Z81" s="43" cm="1">
        <f t="array" aca="1" ref="Z81" ca="1">_xlfn.LET(_xlpm.seq, OFFSET(L81,,,5), _xlpm.cnt, SUM((_xlpm.seq="C2")+(_xlpm.seq="WW")), IF(_xlpm.cnt&gt;0,0,1) )</f>
        <v>1</v>
      </c>
      <c r="AA81" s="43" cm="1">
        <f t="array" aca="1" ref="AA81" ca="1">_xlfn.LET(_xlpm.seq, OFFSET(M81,,,5), _xlpm.cnt, SUM((_xlpm.seq="C2")+(_xlpm.seq="WW")), IF(_xlpm.cnt&gt;0,0,1) )</f>
        <v>1</v>
      </c>
      <c r="AB81" s="43">
        <v>1</v>
      </c>
      <c r="AC81" s="43" cm="1">
        <f t="array" aca="1" ref="AC81" ca="1">_xlfn.LET(_xlpm.seq, OFFSET(O81,,,5), _xlpm.cnt, SUM((_xlpm.seq="C2")+(_xlpm.seq="WW")), IF(_xlpm.cnt&gt;0,0,1) )</f>
        <v>0</v>
      </c>
      <c r="AD81" s="43" cm="1">
        <f t="array" aca="1" ref="AD81" ca="1">_xlfn.LET(_xlpm.seq, OFFSET(P81,,,5), _xlpm.cnt, SUM((_xlpm.seq="C2")+(_xlpm.seq="WW")), IF(_xlpm.cnt&gt;0,0,1) )</f>
        <v>1</v>
      </c>
      <c r="AE81" s="43" cm="1">
        <f t="array" aca="1" ref="AE81" ca="1">_xlfn.LET(_xlpm.seq, OFFSET(Q81,,,5), _xlpm.cnt, SUM((_xlpm.seq="C2")+(_xlpm.seq="WW")), IF(_xlpm.cnt&gt;0,0,1) )</f>
        <v>1</v>
      </c>
    </row>
    <row r="82" spans="11:31" s="5" customFormat="1">
      <c r="K82" s="10">
        <v>78</v>
      </c>
      <c r="L82" s="19" t="s">
        <v>51</v>
      </c>
      <c r="M82" s="19" t="s">
        <v>96</v>
      </c>
      <c r="N82" s="19" t="s">
        <v>96</v>
      </c>
      <c r="O82" s="19" t="s">
        <v>96</v>
      </c>
      <c r="P82" s="19" t="s">
        <v>92</v>
      </c>
      <c r="Q82" s="19" t="s">
        <v>95</v>
      </c>
      <c r="S82" s="10">
        <v>10</v>
      </c>
      <c r="T82" s="10">
        <v>11</v>
      </c>
      <c r="U82" s="10">
        <v>11</v>
      </c>
      <c r="V82" s="10">
        <v>11</v>
      </c>
      <c r="W82" s="10">
        <v>9</v>
      </c>
      <c r="X82" s="10">
        <v>7</v>
      </c>
      <c r="Z82" s="43" cm="1">
        <f t="array" aca="1" ref="Z82" ca="1">_xlfn.LET(_xlpm.seq, OFFSET(L82,,,5), _xlpm.cnt, SUM((_xlpm.seq="C2")+(_xlpm.seq="WW")), IF(_xlpm.cnt&gt;0,0,1) )</f>
        <v>1</v>
      </c>
      <c r="AA82" s="43" cm="1">
        <f t="array" aca="1" ref="AA82" ca="1">_xlfn.LET(_xlpm.seq, OFFSET(M82,,,5), _xlpm.cnt, SUM((_xlpm.seq="C2")+(_xlpm.seq="WW")), IF(_xlpm.cnt&gt;0,0,1) )</f>
        <v>1</v>
      </c>
      <c r="AB82" s="43">
        <v>1</v>
      </c>
      <c r="AC82" s="43" cm="1">
        <f t="array" aca="1" ref="AC82" ca="1">_xlfn.LET(_xlpm.seq, OFFSET(O82,,,5), _xlpm.cnt, SUM((_xlpm.seq="C2")+(_xlpm.seq="WW")), IF(_xlpm.cnt&gt;0,0,1) )</f>
        <v>0</v>
      </c>
      <c r="AD82" s="43" cm="1">
        <f t="array" aca="1" ref="AD82" ca="1">_xlfn.LET(_xlpm.seq, OFFSET(P82,,,5), _xlpm.cnt, SUM((_xlpm.seq="C2")+(_xlpm.seq="WW")), IF(_xlpm.cnt&gt;0,0,1) )</f>
        <v>1</v>
      </c>
      <c r="AE82" s="43" cm="1">
        <f t="array" aca="1" ref="AE82" ca="1">_xlfn.LET(_xlpm.seq, OFFSET(Q82,,,5), _xlpm.cnt, SUM((_xlpm.seq="C2")+(_xlpm.seq="WW")), IF(_xlpm.cnt&gt;0,0,1) )</f>
        <v>1</v>
      </c>
    </row>
    <row r="83" spans="11:31" s="5" customFormat="1">
      <c r="K83" s="10">
        <v>79</v>
      </c>
      <c r="L83" s="19" t="s">
        <v>51</v>
      </c>
      <c r="M83" s="19" t="s">
        <v>50</v>
      </c>
      <c r="N83" s="19" t="s">
        <v>95</v>
      </c>
      <c r="O83" s="19" t="s">
        <v>96</v>
      </c>
      <c r="P83" s="19" t="s">
        <v>26</v>
      </c>
      <c r="Q83" s="19" t="s">
        <v>94</v>
      </c>
      <c r="S83" s="10">
        <v>10</v>
      </c>
      <c r="T83" s="10">
        <v>9</v>
      </c>
      <c r="U83" s="10">
        <v>7</v>
      </c>
      <c r="V83" s="10">
        <v>11</v>
      </c>
      <c r="W83" s="10">
        <v>3</v>
      </c>
      <c r="X83" s="10">
        <v>10</v>
      </c>
      <c r="Z83" s="43" cm="1">
        <f t="array" aca="1" ref="Z83" ca="1">_xlfn.LET(_xlpm.seq, OFFSET(L83,,,5), _xlpm.cnt, SUM((_xlpm.seq="C2")+(_xlpm.seq="WW")), IF(_xlpm.cnt&gt;0,0,1) )</f>
        <v>1</v>
      </c>
      <c r="AA83" s="43" cm="1">
        <f t="array" aca="1" ref="AA83" ca="1">_xlfn.LET(_xlpm.seq, OFFSET(M83,,,5), _xlpm.cnt, SUM((_xlpm.seq="C2")+(_xlpm.seq="WW")), IF(_xlpm.cnt&gt;0,0,1) )</f>
        <v>1</v>
      </c>
      <c r="AB83" s="43">
        <v>1</v>
      </c>
      <c r="AC83" s="43" cm="1">
        <f t="array" aca="1" ref="AC83" ca="1">_xlfn.LET(_xlpm.seq, OFFSET(O83,,,5), _xlpm.cnt, SUM((_xlpm.seq="C2")+(_xlpm.seq="WW")), IF(_xlpm.cnt&gt;0,0,1) )</f>
        <v>0</v>
      </c>
      <c r="AD83" s="43">
        <v>1</v>
      </c>
      <c r="AE83" s="43" cm="1">
        <f t="array" aca="1" ref="AE83" ca="1">_xlfn.LET(_xlpm.seq, OFFSET(Q83,,,5), _xlpm.cnt, SUM((_xlpm.seq="C2")+(_xlpm.seq="WW")), IF(_xlpm.cnt&gt;0,0,1) )</f>
        <v>1</v>
      </c>
    </row>
    <row r="84" spans="11:31" s="5" customFormat="1">
      <c r="K84" s="10">
        <v>80</v>
      </c>
      <c r="L84" s="19" t="s">
        <v>26</v>
      </c>
      <c r="M84" s="19" t="s">
        <v>50</v>
      </c>
      <c r="N84" s="19" t="s">
        <v>95</v>
      </c>
      <c r="O84" s="19" t="s">
        <v>97</v>
      </c>
      <c r="P84" s="19" t="s">
        <v>26</v>
      </c>
      <c r="Q84" s="19" t="s">
        <v>94</v>
      </c>
      <c r="S84" s="10">
        <v>3</v>
      </c>
      <c r="T84" s="10">
        <v>9</v>
      </c>
      <c r="U84" s="10">
        <v>7</v>
      </c>
      <c r="V84" s="10">
        <v>2</v>
      </c>
      <c r="W84" s="10">
        <v>3</v>
      </c>
      <c r="X84" s="10">
        <v>10</v>
      </c>
      <c r="Z84" s="43" cm="1">
        <f t="array" aca="1" ref="Z84" ca="1">_xlfn.LET(_xlpm.seq, OFFSET(L84,,,5), _xlpm.cnt, SUM((_xlpm.seq="C2")+(_xlpm.seq="WW")), IF(_xlpm.cnt&gt;0,0,1) )</f>
        <v>1</v>
      </c>
      <c r="AA84" s="43" cm="1">
        <f t="array" aca="1" ref="AA84" ca="1">_xlfn.LET(_xlpm.seq, OFFSET(M84,,,5), _xlpm.cnt, SUM((_xlpm.seq="C2")+(_xlpm.seq="WW")), IF(_xlpm.cnt&gt;0,0,1) )</f>
        <v>1</v>
      </c>
      <c r="AB84" s="43">
        <v>1</v>
      </c>
      <c r="AC84" s="43" cm="1">
        <f t="array" aca="1" ref="AC84" ca="1">_xlfn.LET(_xlpm.seq, OFFSET(O84,,,5), _xlpm.cnt, SUM((_xlpm.seq="C2")+(_xlpm.seq="WW")), IF(_xlpm.cnt&gt;0,0,1) )</f>
        <v>0</v>
      </c>
      <c r="AD84" s="43">
        <v>1</v>
      </c>
      <c r="AE84" s="43" cm="1">
        <f t="array" aca="1" ref="AE84" ca="1">_xlfn.LET(_xlpm.seq, OFFSET(Q84,,,5), _xlpm.cnt, SUM((_xlpm.seq="C2")+(_xlpm.seq="WW")), IF(_xlpm.cnt&gt;0,0,1) )</f>
        <v>1</v>
      </c>
    </row>
    <row r="85" spans="11:31" s="5" customFormat="1">
      <c r="K85" s="10">
        <v>81</v>
      </c>
      <c r="L85" s="19" t="s">
        <v>26</v>
      </c>
      <c r="M85" s="19" t="s">
        <v>23</v>
      </c>
      <c r="N85" s="19" t="s">
        <v>38</v>
      </c>
      <c r="O85" s="19" t="s">
        <v>97</v>
      </c>
      <c r="P85" s="19" t="s">
        <v>22</v>
      </c>
      <c r="Q85" s="19" t="s">
        <v>96</v>
      </c>
      <c r="S85" s="10">
        <v>3</v>
      </c>
      <c r="T85" s="10">
        <v>6</v>
      </c>
      <c r="U85" s="10">
        <v>2</v>
      </c>
      <c r="V85" s="10">
        <v>2</v>
      </c>
      <c r="W85" s="10">
        <v>5</v>
      </c>
      <c r="X85" s="10">
        <v>11</v>
      </c>
      <c r="Z85" s="43" cm="1">
        <f t="array" aca="1" ref="Z85" ca="1">_xlfn.LET(_xlpm.seq, OFFSET(L85,,,5), _xlpm.cnt, SUM((_xlpm.seq="C2")+(_xlpm.seq="WW")), IF(_xlpm.cnt&gt;0,0,1) )</f>
        <v>1</v>
      </c>
      <c r="AA85" s="43" cm="1">
        <f t="array" aca="1" ref="AA85" ca="1">_xlfn.LET(_xlpm.seq, OFFSET(M85,,,5), _xlpm.cnt, SUM((_xlpm.seq="C2")+(_xlpm.seq="WW")), IF(_xlpm.cnt&gt;0,0,1) )</f>
        <v>1</v>
      </c>
      <c r="AB85" s="43">
        <v>1</v>
      </c>
      <c r="AC85" s="43" cm="1">
        <f t="array" aca="1" ref="AC85" ca="1">_xlfn.LET(_xlpm.seq, OFFSET(O85,,,5), _xlpm.cnt, SUM((_xlpm.seq="C2")+(_xlpm.seq="WW")), IF(_xlpm.cnt&gt;0,0,1) )</f>
        <v>0</v>
      </c>
      <c r="AD85" s="43">
        <v>1</v>
      </c>
      <c r="AE85" s="43" cm="1">
        <f t="array" aca="1" ref="AE85" ca="1">_xlfn.LET(_xlpm.seq, OFFSET(Q85,,,5), _xlpm.cnt, SUM((_xlpm.seq="C2")+(_xlpm.seq="WW")), IF(_xlpm.cnt&gt;0,0,1) )</f>
        <v>1</v>
      </c>
    </row>
    <row r="86" spans="11:31" s="5" customFormat="1">
      <c r="K86" s="10">
        <v>82</v>
      </c>
      <c r="L86" s="19" t="s">
        <v>96</v>
      </c>
      <c r="M86" s="19" t="s">
        <v>23</v>
      </c>
      <c r="N86" s="19" t="s">
        <v>96</v>
      </c>
      <c r="O86" s="19" t="s">
        <v>95</v>
      </c>
      <c r="P86" s="19" t="s">
        <v>22</v>
      </c>
      <c r="Q86" s="19" t="s">
        <v>96</v>
      </c>
      <c r="S86" s="10">
        <v>11</v>
      </c>
      <c r="T86" s="10">
        <v>6</v>
      </c>
      <c r="U86" s="10">
        <v>11</v>
      </c>
      <c r="V86" s="10">
        <v>7</v>
      </c>
      <c r="W86" s="10">
        <v>5</v>
      </c>
      <c r="X86" s="10">
        <v>11</v>
      </c>
      <c r="Z86" s="43" cm="1">
        <f t="array" aca="1" ref="Z86" ca="1">_xlfn.LET(_xlpm.seq, OFFSET(L86,,,5), _xlpm.cnt, SUM((_xlpm.seq="C2")+(_xlpm.seq="WW")), IF(_xlpm.cnt&gt;0,0,1) )</f>
        <v>0</v>
      </c>
      <c r="AA86" s="43" cm="1">
        <f t="array" aca="1" ref="AA86" ca="1">_xlfn.LET(_xlpm.seq, OFFSET(M86,,,5), _xlpm.cnt, SUM((_xlpm.seq="C2")+(_xlpm.seq="WW")), IF(_xlpm.cnt&gt;0,0,1) )</f>
        <v>1</v>
      </c>
      <c r="AB86" s="43" cm="1">
        <f t="array" aca="1" ref="AB86" ca="1">_xlfn.LET(_xlpm.seq, OFFSET(N86,,,5), _xlpm.cnt, SUM((_xlpm.seq="C2")+(_xlpm.seq="WW")), IF(_xlpm.cnt&gt;0,0,1) )</f>
        <v>1</v>
      </c>
      <c r="AC86" s="43" cm="1">
        <f t="array" aca="1" ref="AC86" ca="1">_xlfn.LET(_xlpm.seq, OFFSET(O86,,,5), _xlpm.cnt, SUM((_xlpm.seq="C2")+(_xlpm.seq="WW")), IF(_xlpm.cnt&gt;0,0,1) )</f>
        <v>1</v>
      </c>
      <c r="AD86" s="43">
        <v>1</v>
      </c>
      <c r="AE86" s="43" cm="1">
        <f t="array" aca="1" ref="AE86" ca="1">_xlfn.LET(_xlpm.seq, OFFSET(Q86,,,5), _xlpm.cnt, SUM((_xlpm.seq="C2")+(_xlpm.seq="WW")), IF(_xlpm.cnt&gt;0,0,1) )</f>
        <v>1</v>
      </c>
    </row>
    <row r="87" spans="11:31" s="5" customFormat="1">
      <c r="K87" s="10">
        <v>83</v>
      </c>
      <c r="L87" s="19" t="s">
        <v>96</v>
      </c>
      <c r="M87" s="19" t="s">
        <v>49</v>
      </c>
      <c r="N87" s="19" t="s">
        <v>96</v>
      </c>
      <c r="O87" s="19" t="s">
        <v>95</v>
      </c>
      <c r="P87" s="19" t="s">
        <v>38</v>
      </c>
      <c r="Q87" s="19" t="s">
        <v>96</v>
      </c>
      <c r="S87" s="10">
        <v>11</v>
      </c>
      <c r="T87" s="10">
        <v>8</v>
      </c>
      <c r="U87" s="10">
        <v>11</v>
      </c>
      <c r="V87" s="10">
        <v>7</v>
      </c>
      <c r="W87" s="10">
        <v>2</v>
      </c>
      <c r="X87" s="10">
        <v>11</v>
      </c>
      <c r="Z87" s="43" cm="1">
        <f t="array" aca="1" ref="Z87" ca="1">_xlfn.LET(_xlpm.seq, OFFSET(L87,,,5), _xlpm.cnt, SUM((_xlpm.seq="C2")+(_xlpm.seq="WW")), IF(_xlpm.cnt&gt;0,0,1) )</f>
        <v>0</v>
      </c>
      <c r="AA87" s="43" cm="1">
        <f t="array" aca="1" ref="AA87" ca="1">_xlfn.LET(_xlpm.seq, OFFSET(M87,,,5), _xlpm.cnt, SUM((_xlpm.seq="C2")+(_xlpm.seq="WW")), IF(_xlpm.cnt&gt;0,0,1) )</f>
        <v>1</v>
      </c>
      <c r="AB87" s="43" cm="1">
        <f t="array" aca="1" ref="AB87" ca="1">_xlfn.LET(_xlpm.seq, OFFSET(N87,,,5), _xlpm.cnt, SUM((_xlpm.seq="C2")+(_xlpm.seq="WW")), IF(_xlpm.cnt&gt;0,0,1) )</f>
        <v>1</v>
      </c>
      <c r="AC87" s="43" cm="1">
        <f t="array" aca="1" ref="AC87" ca="1">_xlfn.LET(_xlpm.seq, OFFSET(O87,,,5), _xlpm.cnt, SUM((_xlpm.seq="C2")+(_xlpm.seq="WW")), IF(_xlpm.cnt&gt;0,0,1) )</f>
        <v>1</v>
      </c>
      <c r="AD87" s="43">
        <v>1</v>
      </c>
      <c r="AE87" s="43" cm="1">
        <f t="array" aca="1" ref="AE87" ca="1">_xlfn.LET(_xlpm.seq, OFFSET(Q87,,,5), _xlpm.cnt, SUM((_xlpm.seq="C2")+(_xlpm.seq="WW")), IF(_xlpm.cnt&gt;0,0,1) )</f>
        <v>1</v>
      </c>
    </row>
    <row r="88" spans="11:31" s="5" customFormat="1">
      <c r="K88" s="10">
        <v>84</v>
      </c>
      <c r="L88" s="19" t="s">
        <v>27</v>
      </c>
      <c r="M88" s="19" t="s">
        <v>49</v>
      </c>
      <c r="N88" s="19" t="s">
        <v>94</v>
      </c>
      <c r="O88" s="19" t="s">
        <v>93</v>
      </c>
      <c r="P88" s="19" t="s">
        <v>93</v>
      </c>
      <c r="Q88" s="19" t="s">
        <v>96</v>
      </c>
      <c r="S88" s="10">
        <v>4</v>
      </c>
      <c r="T88" s="10">
        <v>8</v>
      </c>
      <c r="U88" s="10">
        <v>10</v>
      </c>
      <c r="V88" s="10">
        <v>8</v>
      </c>
      <c r="W88" s="10">
        <v>8</v>
      </c>
      <c r="X88" s="10">
        <v>11</v>
      </c>
      <c r="Z88" s="43" cm="1">
        <f t="array" aca="1" ref="Z88" ca="1">_xlfn.LET(_xlpm.seq, OFFSET(L88,,,5), _xlpm.cnt, SUM((_xlpm.seq="C2")+(_xlpm.seq="WW")), IF(_xlpm.cnt&gt;0,0,1) )</f>
        <v>0</v>
      </c>
      <c r="AA88" s="43" cm="1">
        <f t="array" aca="1" ref="AA88" ca="1">_xlfn.LET(_xlpm.seq, OFFSET(M88,,,5), _xlpm.cnt, SUM((_xlpm.seq="C2")+(_xlpm.seq="WW")), IF(_xlpm.cnt&gt;0,0,1) )</f>
        <v>1</v>
      </c>
      <c r="AB88" s="43" cm="1">
        <f t="array" aca="1" ref="AB88" ca="1">_xlfn.LET(_xlpm.seq, OFFSET(N88,,,5), _xlpm.cnt, SUM((_xlpm.seq="C2")+(_xlpm.seq="WW")), IF(_xlpm.cnt&gt;0,0,1) )</f>
        <v>1</v>
      </c>
      <c r="AC88" s="43" cm="1">
        <f t="array" aca="1" ref="AC88" ca="1">_xlfn.LET(_xlpm.seq, OFFSET(O88,,,5), _xlpm.cnt, SUM((_xlpm.seq="C2")+(_xlpm.seq="WW")), IF(_xlpm.cnt&gt;0,0,1) )</f>
        <v>1</v>
      </c>
      <c r="AD88" s="43" cm="1">
        <f t="array" aca="1" ref="AD88" ca="1">_xlfn.LET(_xlpm.seq, OFFSET(P88,,,5), _xlpm.cnt, SUM((_xlpm.seq="C2")+(_xlpm.seq="WW")), IF(_xlpm.cnt&gt;0,0,1) )</f>
        <v>1</v>
      </c>
      <c r="AE88" s="43" cm="1">
        <f t="array" aca="1" ref="AE88" ca="1">_xlfn.LET(_xlpm.seq, OFFSET(Q88,,,5), _xlpm.cnt, SUM((_xlpm.seq="C2")+(_xlpm.seq="WW")), IF(_xlpm.cnt&gt;0,0,1) )</f>
        <v>1</v>
      </c>
    </row>
    <row r="89" spans="11:31" s="5" customFormat="1">
      <c r="K89" s="10">
        <v>85</v>
      </c>
      <c r="L89" s="19" t="s">
        <v>27</v>
      </c>
      <c r="M89" s="19" t="s">
        <v>23</v>
      </c>
      <c r="N89" s="19" t="s">
        <v>94</v>
      </c>
      <c r="O89" s="19" t="s">
        <v>93</v>
      </c>
      <c r="P89" s="19" t="s">
        <v>93</v>
      </c>
      <c r="Q89" s="19" t="s">
        <v>93</v>
      </c>
      <c r="S89" s="10">
        <v>4</v>
      </c>
      <c r="T89" s="10">
        <v>6</v>
      </c>
      <c r="U89" s="10">
        <v>10</v>
      </c>
      <c r="V89" s="10">
        <v>8</v>
      </c>
      <c r="W89" s="10">
        <v>8</v>
      </c>
      <c r="X89" s="10">
        <v>8</v>
      </c>
      <c r="Z89" s="43" cm="1">
        <f t="array" aca="1" ref="Z89" ca="1">_xlfn.LET(_xlpm.seq, OFFSET(L89,,,5), _xlpm.cnt, SUM((_xlpm.seq="C2")+(_xlpm.seq="WW")), IF(_xlpm.cnt&gt;0,0,1) )</f>
        <v>0</v>
      </c>
      <c r="AA89" s="43" cm="1">
        <f t="array" aca="1" ref="AA89" ca="1">_xlfn.LET(_xlpm.seq, OFFSET(M89,,,5), _xlpm.cnt, SUM((_xlpm.seq="C2")+(_xlpm.seq="WW")), IF(_xlpm.cnt&gt;0,0,1) )</f>
        <v>1</v>
      </c>
      <c r="AB89" s="43" cm="1">
        <f t="array" aca="1" ref="AB89" ca="1">_xlfn.LET(_xlpm.seq, OFFSET(N89,,,5), _xlpm.cnt, SUM((_xlpm.seq="C2")+(_xlpm.seq="WW")), IF(_xlpm.cnt&gt;0,0,1) )</f>
        <v>1</v>
      </c>
      <c r="AC89" s="43" cm="1">
        <f t="array" aca="1" ref="AC89" ca="1">_xlfn.LET(_xlpm.seq, OFFSET(O89,,,5), _xlpm.cnt, SUM((_xlpm.seq="C2")+(_xlpm.seq="WW")), IF(_xlpm.cnt&gt;0,0,1) )</f>
        <v>1</v>
      </c>
      <c r="AD89" s="43" cm="1">
        <f t="array" aca="1" ref="AD89" ca="1">_xlfn.LET(_xlpm.seq, OFFSET(P89,,,5), _xlpm.cnt, SUM((_xlpm.seq="C2")+(_xlpm.seq="WW")), IF(_xlpm.cnt&gt;0,0,1) )</f>
        <v>1</v>
      </c>
      <c r="AE89" s="43" cm="1">
        <f t="array" aca="1" ref="AE89" ca="1">_xlfn.LET(_xlpm.seq, OFFSET(Q89,,,5), _xlpm.cnt, SUM((_xlpm.seq="C2")+(_xlpm.seq="WW")), IF(_xlpm.cnt&gt;0,0,1) )</f>
        <v>0</v>
      </c>
    </row>
    <row r="90" spans="11:31" s="5" customFormat="1">
      <c r="K90" s="10">
        <v>86</v>
      </c>
      <c r="L90" s="19" t="s">
        <v>97</v>
      </c>
      <c r="M90" s="19" t="s">
        <v>23</v>
      </c>
      <c r="N90" s="19" t="s">
        <v>96</v>
      </c>
      <c r="O90" s="19" t="s">
        <v>92</v>
      </c>
      <c r="P90" s="19" t="s">
        <v>95</v>
      </c>
      <c r="Q90" s="19" t="s">
        <v>93</v>
      </c>
      <c r="S90" s="10">
        <v>2</v>
      </c>
      <c r="T90" s="10">
        <v>6</v>
      </c>
      <c r="U90" s="10">
        <v>11</v>
      </c>
      <c r="V90" s="10">
        <v>9</v>
      </c>
      <c r="W90" s="10">
        <v>7</v>
      </c>
      <c r="X90" s="10">
        <v>8</v>
      </c>
      <c r="Z90" s="43" cm="1">
        <f t="array" aca="1" ref="Z90" ca="1">_xlfn.LET(_xlpm.seq, OFFSET(L90,,,5), _xlpm.cnt, SUM((_xlpm.seq="C2")+(_xlpm.seq="WW")), IF(_xlpm.cnt&gt;0,0,1) )</f>
        <v>0</v>
      </c>
      <c r="AA90" s="43" cm="1">
        <f t="array" aca="1" ref="AA90" ca="1">_xlfn.LET(_xlpm.seq, OFFSET(M90,,,5), _xlpm.cnt, SUM((_xlpm.seq="C2")+(_xlpm.seq="WW")), IF(_xlpm.cnt&gt;0,0,1) )</f>
        <v>1</v>
      </c>
      <c r="AB90" s="43" cm="1">
        <f t="array" aca="1" ref="AB90" ca="1">_xlfn.LET(_xlpm.seq, OFFSET(N90,,,5), _xlpm.cnt, SUM((_xlpm.seq="C2")+(_xlpm.seq="WW")), IF(_xlpm.cnt&gt;0,0,1) )</f>
        <v>1</v>
      </c>
      <c r="AC90" s="43" cm="1">
        <f t="array" aca="1" ref="AC90" ca="1">_xlfn.LET(_xlpm.seq, OFFSET(O90,,,5), _xlpm.cnt, SUM((_xlpm.seq="C2")+(_xlpm.seq="WW")), IF(_xlpm.cnt&gt;0,0,1) )</f>
        <v>1</v>
      </c>
      <c r="AD90" s="43" cm="1">
        <f t="array" aca="1" ref="AD90" ca="1">_xlfn.LET(_xlpm.seq, OFFSET(P90,,,5), _xlpm.cnt, SUM((_xlpm.seq="C2")+(_xlpm.seq="WW")), IF(_xlpm.cnt&gt;0,0,1) )</f>
        <v>1</v>
      </c>
      <c r="AE90" s="43" cm="1">
        <f t="array" aca="1" ref="AE90" ca="1">_xlfn.LET(_xlpm.seq, OFFSET(Q90,,,5), _xlpm.cnt, SUM((_xlpm.seq="C2")+(_xlpm.seq="WW")), IF(_xlpm.cnt&gt;0,0,1) )</f>
        <v>0</v>
      </c>
    </row>
    <row r="91" spans="11:31" s="5" customFormat="1">
      <c r="K91" s="10">
        <v>87</v>
      </c>
      <c r="L91" s="19" t="s">
        <v>97</v>
      </c>
      <c r="M91" s="19" t="s">
        <v>24</v>
      </c>
      <c r="N91" s="19" t="s">
        <v>96</v>
      </c>
      <c r="O91" s="19" t="s">
        <v>92</v>
      </c>
      <c r="P91" s="19" t="s">
        <v>95</v>
      </c>
      <c r="Q91" s="19" t="s">
        <v>23</v>
      </c>
      <c r="S91" s="10">
        <v>2</v>
      </c>
      <c r="T91" s="10">
        <v>1</v>
      </c>
      <c r="U91" s="10">
        <v>11</v>
      </c>
      <c r="V91" s="10">
        <v>9</v>
      </c>
      <c r="W91" s="10">
        <v>7</v>
      </c>
      <c r="X91" s="10">
        <v>6</v>
      </c>
      <c r="Z91" s="43" cm="1">
        <f t="array" aca="1" ref="Z91" ca="1">_xlfn.LET(_xlpm.seq, OFFSET(L91,,,5), _xlpm.cnt, SUM((_xlpm.seq="C2")+(_xlpm.seq="WW")), IF(_xlpm.cnt&gt;0,0,1) )</f>
        <v>0</v>
      </c>
      <c r="AA91" s="43" cm="1">
        <f t="array" aca="1" ref="AA91" ca="1">_xlfn.LET(_xlpm.seq, OFFSET(M91,,,5), _xlpm.cnt, SUM((_xlpm.seq="C2")+(_xlpm.seq="WW")), IF(_xlpm.cnt&gt;0,0,1) )</f>
        <v>1</v>
      </c>
      <c r="AB91" s="43" cm="1">
        <f t="array" aca="1" ref="AB91" ca="1">_xlfn.LET(_xlpm.seq, OFFSET(N91,,,5), _xlpm.cnt, SUM((_xlpm.seq="C2")+(_xlpm.seq="WW")), IF(_xlpm.cnt&gt;0,0,1) )</f>
        <v>1</v>
      </c>
      <c r="AC91" s="43" cm="1">
        <f t="array" aca="1" ref="AC91" ca="1">_xlfn.LET(_xlpm.seq, OFFSET(O91,,,5), _xlpm.cnt, SUM((_xlpm.seq="C2")+(_xlpm.seq="WW")), IF(_xlpm.cnt&gt;0,0,1) )</f>
        <v>1</v>
      </c>
      <c r="AD91" s="43" cm="1">
        <f t="array" aca="1" ref="AD91" ca="1">_xlfn.LET(_xlpm.seq, OFFSET(P91,,,5), _xlpm.cnt, SUM((_xlpm.seq="C2")+(_xlpm.seq="WW")), IF(_xlpm.cnt&gt;0,0,1) )</f>
        <v>1</v>
      </c>
      <c r="AE91" s="43" cm="1">
        <f t="array" aca="1" ref="AE91" ca="1">_xlfn.LET(_xlpm.seq, OFFSET(Q91,,,5), _xlpm.cnt, SUM((_xlpm.seq="C2")+(_xlpm.seq="WW")), IF(_xlpm.cnt&gt;0,0,1) )</f>
        <v>0</v>
      </c>
    </row>
    <row r="92" spans="11:31" s="5" customFormat="1">
      <c r="K92" s="10">
        <v>88</v>
      </c>
      <c r="L92" s="19" t="s">
        <v>93</v>
      </c>
      <c r="M92" s="19" t="s">
        <v>50</v>
      </c>
      <c r="N92" s="19" t="s">
        <v>93</v>
      </c>
      <c r="O92" s="19" t="s">
        <v>51</v>
      </c>
      <c r="P92" s="19" t="s">
        <v>92</v>
      </c>
      <c r="Q92" s="19" t="s">
        <v>23</v>
      </c>
      <c r="S92" s="10">
        <v>8</v>
      </c>
      <c r="T92" s="10">
        <v>9</v>
      </c>
      <c r="U92" s="10">
        <v>8</v>
      </c>
      <c r="V92" s="10">
        <v>10</v>
      </c>
      <c r="W92" s="10">
        <v>9</v>
      </c>
      <c r="X92" s="10">
        <v>6</v>
      </c>
      <c r="Z92" s="43" cm="1">
        <f t="array" aca="1" ref="Z92" ca="1">_xlfn.LET(_xlpm.seq, OFFSET(L92,,,5), _xlpm.cnt, SUM((_xlpm.seq="C2")+(_xlpm.seq="WW")), IF(_xlpm.cnt&gt;0,0,1) )</f>
        <v>1</v>
      </c>
      <c r="AA92" s="43" cm="1">
        <f t="array" aca="1" ref="AA92" ca="1">_xlfn.LET(_xlpm.seq, OFFSET(M92,,,5), _xlpm.cnt, SUM((_xlpm.seq="C2")+(_xlpm.seq="WW")), IF(_xlpm.cnt&gt;0,0,1) )</f>
        <v>1</v>
      </c>
      <c r="AB92" s="43" cm="1">
        <f t="array" aca="1" ref="AB92" ca="1">_xlfn.LET(_xlpm.seq, OFFSET(N92,,,5), _xlpm.cnt, SUM((_xlpm.seq="C2")+(_xlpm.seq="WW")), IF(_xlpm.cnt&gt;0,0,1) )</f>
        <v>1</v>
      </c>
      <c r="AC92" s="43" cm="1">
        <f t="array" aca="1" ref="AC92" ca="1">_xlfn.LET(_xlpm.seq, OFFSET(O92,,,5), _xlpm.cnt, SUM((_xlpm.seq="C2")+(_xlpm.seq="WW")), IF(_xlpm.cnt&gt;0,0,1) )</f>
        <v>1</v>
      </c>
      <c r="AD92" s="43" cm="1">
        <f t="array" aca="1" ref="AD92" ca="1">_xlfn.LET(_xlpm.seq, OFFSET(P92,,,5), _xlpm.cnt, SUM((_xlpm.seq="C2")+(_xlpm.seq="WW")), IF(_xlpm.cnt&gt;0,0,1) )</f>
        <v>1</v>
      </c>
      <c r="AE92" s="43" cm="1">
        <f t="array" aca="1" ref="AE92" ca="1">_xlfn.LET(_xlpm.seq, OFFSET(Q92,,,5), _xlpm.cnt, SUM((_xlpm.seq="C2")+(_xlpm.seq="WW")), IF(_xlpm.cnt&gt;0,0,1) )</f>
        <v>0</v>
      </c>
    </row>
    <row r="93" spans="11:31" s="5" customFormat="1">
      <c r="K93" s="10">
        <v>89</v>
      </c>
      <c r="L93" s="19" t="s">
        <v>93</v>
      </c>
      <c r="M93" s="19" t="s">
        <v>50</v>
      </c>
      <c r="N93" s="19" t="s">
        <v>93</v>
      </c>
      <c r="O93" s="19" t="s">
        <v>51</v>
      </c>
      <c r="P93" s="19" t="s">
        <v>92</v>
      </c>
      <c r="Q93" s="19" t="s">
        <v>97</v>
      </c>
      <c r="S93" s="10">
        <v>8</v>
      </c>
      <c r="T93" s="10">
        <v>9</v>
      </c>
      <c r="U93" s="10">
        <v>8</v>
      </c>
      <c r="V93" s="10">
        <v>10</v>
      </c>
      <c r="W93" s="10">
        <v>9</v>
      </c>
      <c r="X93" s="10">
        <v>2</v>
      </c>
      <c r="Z93" s="43" cm="1">
        <f t="array" aca="1" ref="Z93" ca="1">_xlfn.LET(_xlpm.seq, OFFSET(L93,,,5), _xlpm.cnt, SUM((_xlpm.seq="C2")+(_xlpm.seq="WW")), IF(_xlpm.cnt&gt;0,0,1) )</f>
        <v>1</v>
      </c>
      <c r="AA93" s="43" cm="1">
        <f t="array" aca="1" ref="AA93" ca="1">_xlfn.LET(_xlpm.seq, OFFSET(M93,,,5), _xlpm.cnt, SUM((_xlpm.seq="C2")+(_xlpm.seq="WW")), IF(_xlpm.cnt&gt;0,0,1) )</f>
        <v>1</v>
      </c>
      <c r="AB93" s="43" cm="1">
        <f t="array" aca="1" ref="AB93" ca="1">_xlfn.LET(_xlpm.seq, OFFSET(N93,,,5), _xlpm.cnt, SUM((_xlpm.seq="C2")+(_xlpm.seq="WW")), IF(_xlpm.cnt&gt;0,0,1) )</f>
        <v>1</v>
      </c>
      <c r="AC93" s="43" cm="1">
        <f t="array" aca="1" ref="AC93" ca="1">_xlfn.LET(_xlpm.seq, OFFSET(O93,,,5), _xlpm.cnt, SUM((_xlpm.seq="C2")+(_xlpm.seq="WW")), IF(_xlpm.cnt&gt;0,0,1) )</f>
        <v>1</v>
      </c>
      <c r="AD93" s="43" cm="1">
        <f t="array" aca="1" ref="AD93" ca="1">_xlfn.LET(_xlpm.seq, OFFSET(P93,,,5), _xlpm.cnt, SUM((_xlpm.seq="C2")+(_xlpm.seq="WW")), IF(_xlpm.cnt&gt;0,0,1) )</f>
        <v>1</v>
      </c>
      <c r="AE93" s="43" cm="1">
        <f t="array" aca="1" ref="AE93" ca="1">_xlfn.LET(_xlpm.seq, OFFSET(Q93,,,5), _xlpm.cnt, SUM((_xlpm.seq="C2")+(_xlpm.seq="WW")), IF(_xlpm.cnt&gt;0,0,1) )</f>
        <v>0</v>
      </c>
    </row>
    <row r="94" spans="11:31" s="5" customFormat="1">
      <c r="K94" s="10">
        <v>90</v>
      </c>
      <c r="L94" s="19" t="s">
        <v>26</v>
      </c>
      <c r="M94" s="19" t="s">
        <v>52</v>
      </c>
      <c r="N94" s="19" t="s">
        <v>23</v>
      </c>
      <c r="O94" s="19" t="s">
        <v>96</v>
      </c>
      <c r="P94" s="19" t="s">
        <v>44</v>
      </c>
      <c r="Q94" s="19" t="s">
        <v>93</v>
      </c>
      <c r="S94" s="10">
        <v>3</v>
      </c>
      <c r="T94" s="10">
        <v>11</v>
      </c>
      <c r="U94" s="10">
        <v>6</v>
      </c>
      <c r="V94" s="10">
        <v>11</v>
      </c>
      <c r="W94" s="10">
        <v>3</v>
      </c>
      <c r="X94" s="10">
        <v>8</v>
      </c>
      <c r="Z94" s="43" cm="1">
        <f t="array" aca="1" ref="Z94" ca="1">_xlfn.LET(_xlpm.seq, OFFSET(L94,,,5), _xlpm.cnt, SUM((_xlpm.seq="C2")+(_xlpm.seq="WW")), IF(_xlpm.cnt&gt;0,0,1) )</f>
        <v>1</v>
      </c>
      <c r="AA94" s="43" cm="1">
        <f t="array" aca="1" ref="AA94" ca="1">_xlfn.LET(_xlpm.seq, OFFSET(M94,,,5), _xlpm.cnt, SUM((_xlpm.seq="C2")+(_xlpm.seq="WW")), IF(_xlpm.cnt&gt;0,0,1) )</f>
        <v>1</v>
      </c>
      <c r="AB94" s="43" cm="1">
        <f t="array" aca="1" ref="AB94" ca="1">_xlfn.LET(_xlpm.seq, OFFSET(N94,,,5), _xlpm.cnt, SUM((_xlpm.seq="C2")+(_xlpm.seq="WW")), IF(_xlpm.cnt&gt;0,0,1) )</f>
        <v>1</v>
      </c>
      <c r="AC94" s="43" cm="1">
        <f t="array" aca="1" ref="AC94" ca="1">_xlfn.LET(_xlpm.seq, OFFSET(O94,,,5), _xlpm.cnt, SUM((_xlpm.seq="C2")+(_xlpm.seq="WW")), IF(_xlpm.cnt&gt;0,0,1) )</f>
        <v>1</v>
      </c>
      <c r="AD94" s="43" cm="1">
        <f t="array" aca="1" ref="AD94" ca="1">_xlfn.LET(_xlpm.seq, OFFSET(P94,,,5), _xlpm.cnt, SUM((_xlpm.seq="C2")+(_xlpm.seq="WW")), IF(_xlpm.cnt&gt;0,0,1) )</f>
        <v>1</v>
      </c>
      <c r="AE94" s="43" cm="1">
        <f t="array" aca="1" ref="AE94" ca="1">_xlfn.LET(_xlpm.seq, OFFSET(Q94,,,5), _xlpm.cnt, SUM((_xlpm.seq="C2")+(_xlpm.seq="WW")), IF(_xlpm.cnt&gt;0,0,1) )</f>
        <v>1</v>
      </c>
    </row>
    <row r="95" spans="11:31" s="5" customFormat="1">
      <c r="K95" s="10">
        <v>91</v>
      </c>
      <c r="L95" s="19" t="s">
        <v>26</v>
      </c>
      <c r="M95" s="19" t="s">
        <v>52</v>
      </c>
      <c r="N95" s="19" t="s">
        <v>23</v>
      </c>
      <c r="O95" s="19" t="s">
        <v>96</v>
      </c>
      <c r="P95" s="19" t="s">
        <v>44</v>
      </c>
      <c r="Q95" s="19" t="s">
        <v>93</v>
      </c>
      <c r="S95" s="10">
        <v>3</v>
      </c>
      <c r="T95" s="10">
        <v>11</v>
      </c>
      <c r="U95" s="10">
        <v>6</v>
      </c>
      <c r="V95" s="10">
        <v>11</v>
      </c>
      <c r="W95" s="10">
        <v>3</v>
      </c>
      <c r="X95" s="10">
        <v>8</v>
      </c>
      <c r="Z95" s="43" cm="1">
        <f t="array" aca="1" ref="Z95" ca="1">_xlfn.LET(_xlpm.seq, OFFSET(L95,,,5), _xlpm.cnt, SUM((_xlpm.seq="C2")+(_xlpm.seq="WW")), IF(_xlpm.cnt&gt;0,0,1) )</f>
        <v>1</v>
      </c>
      <c r="AA95" s="43" cm="1">
        <f t="array" aca="1" ref="AA95" ca="1">_xlfn.LET(_xlpm.seq, OFFSET(M95,,,5), _xlpm.cnt, SUM((_xlpm.seq="C2")+(_xlpm.seq="WW")), IF(_xlpm.cnt&gt;0,0,1) )</f>
        <v>1</v>
      </c>
      <c r="AB95" s="43" cm="1">
        <f t="array" aca="1" ref="AB95" ca="1">_xlfn.LET(_xlpm.seq, OFFSET(N95,,,5), _xlpm.cnt, SUM((_xlpm.seq="C2")+(_xlpm.seq="WW")), IF(_xlpm.cnt&gt;0,0,1) )</f>
        <v>1</v>
      </c>
      <c r="AC95" s="43" cm="1">
        <f t="array" aca="1" ref="AC95" ca="1">_xlfn.LET(_xlpm.seq, OFFSET(O95,,,5), _xlpm.cnt, SUM((_xlpm.seq="C2")+(_xlpm.seq="WW")), IF(_xlpm.cnt&gt;0,0,1) )</f>
        <v>1</v>
      </c>
      <c r="AD95" s="43" cm="1">
        <f t="array" aca="1" ref="AD95" ca="1">_xlfn.LET(_xlpm.seq, OFFSET(P95,,,5), _xlpm.cnt, SUM((_xlpm.seq="C2")+(_xlpm.seq="WW")), IF(_xlpm.cnt&gt;0,0,1) )</f>
        <v>1</v>
      </c>
      <c r="AE95" s="43" cm="1">
        <f t="array" aca="1" ref="AE95" ca="1">_xlfn.LET(_xlpm.seq, OFFSET(Q95,,,5), _xlpm.cnt, SUM((_xlpm.seq="C2")+(_xlpm.seq="WW")), IF(_xlpm.cnt&gt;0,0,1) )</f>
        <v>1</v>
      </c>
    </row>
    <row r="96" spans="11:31" s="5" customFormat="1">
      <c r="K96" s="10">
        <v>92</v>
      </c>
      <c r="L96" s="19" t="s">
        <v>96</v>
      </c>
      <c r="M96" s="19" t="s">
        <v>95</v>
      </c>
      <c r="N96" s="19" t="s">
        <v>30</v>
      </c>
      <c r="O96" s="19" t="s">
        <v>23</v>
      </c>
      <c r="P96" s="19" t="s">
        <v>95</v>
      </c>
      <c r="Q96" s="19" t="s">
        <v>27</v>
      </c>
      <c r="S96" s="10">
        <v>11</v>
      </c>
      <c r="T96" s="10">
        <v>7</v>
      </c>
      <c r="U96" s="10">
        <v>7</v>
      </c>
      <c r="V96" s="10">
        <v>6</v>
      </c>
      <c r="W96" s="10">
        <v>7</v>
      </c>
      <c r="X96" s="10">
        <v>4</v>
      </c>
      <c r="Z96" s="43" cm="1">
        <f t="array" aca="1" ref="Z96" ca="1">_xlfn.LET(_xlpm.seq, OFFSET(L96,,,5), _xlpm.cnt, SUM((_xlpm.seq="C2")+(_xlpm.seq="WW")), IF(_xlpm.cnt&gt;0,0,1) )</f>
        <v>1</v>
      </c>
      <c r="AA96" s="43" cm="1">
        <f t="array" aca="1" ref="AA96" ca="1">_xlfn.LET(_xlpm.seq, OFFSET(M96,,,5), _xlpm.cnt, SUM((_xlpm.seq="C2")+(_xlpm.seq="WW")), IF(_xlpm.cnt&gt;0,0,1) )</f>
        <v>1</v>
      </c>
      <c r="AB96" s="43" cm="1">
        <f t="array" aca="1" ref="AB96" ca="1">_xlfn.LET(_xlpm.seq, OFFSET(N96,,,5), _xlpm.cnt, SUM((_xlpm.seq="C2")+(_xlpm.seq="WW")), IF(_xlpm.cnt&gt;0,0,1) )</f>
        <v>1</v>
      </c>
      <c r="AC96" s="43" cm="1">
        <f t="array" aca="1" ref="AC96" ca="1">_xlfn.LET(_xlpm.seq, OFFSET(O96,,,5), _xlpm.cnt, SUM((_xlpm.seq="C2")+(_xlpm.seq="WW")), IF(_xlpm.cnt&gt;0,0,1) )</f>
        <v>1</v>
      </c>
      <c r="AD96" s="43" cm="1">
        <f t="array" aca="1" ref="AD96" ca="1">_xlfn.LET(_xlpm.seq, OFFSET(P96,,,5), _xlpm.cnt, SUM((_xlpm.seq="C2")+(_xlpm.seq="WW")), IF(_xlpm.cnt&gt;0,0,1) )</f>
        <v>1</v>
      </c>
      <c r="AE96" s="43" cm="1">
        <f t="array" aca="1" ref="AE96" ca="1">_xlfn.LET(_xlpm.seq, OFFSET(Q96,,,5), _xlpm.cnt, SUM((_xlpm.seq="C2")+(_xlpm.seq="WW")), IF(_xlpm.cnt&gt;0,0,1) )</f>
        <v>1</v>
      </c>
    </row>
    <row r="97" spans="11:31" s="5" customFormat="1">
      <c r="K97" s="10">
        <v>93</v>
      </c>
      <c r="L97" s="19" t="s">
        <v>96</v>
      </c>
      <c r="M97" s="19" t="s">
        <v>95</v>
      </c>
      <c r="N97" s="19" t="s">
        <v>30</v>
      </c>
      <c r="O97" s="19" t="s">
        <v>23</v>
      </c>
      <c r="P97" s="19" t="s">
        <v>95</v>
      </c>
      <c r="Q97" s="19" t="s">
        <v>27</v>
      </c>
      <c r="S97" s="10">
        <v>11</v>
      </c>
      <c r="T97" s="10">
        <v>7</v>
      </c>
      <c r="U97" s="10">
        <v>7</v>
      </c>
      <c r="V97" s="10">
        <v>6</v>
      </c>
      <c r="W97" s="10">
        <v>7</v>
      </c>
      <c r="X97" s="10">
        <v>4</v>
      </c>
      <c r="Z97" s="43" cm="1">
        <f t="array" aca="1" ref="Z97" ca="1">_xlfn.LET(_xlpm.seq, OFFSET(L97,,,5), _xlpm.cnt, SUM((_xlpm.seq="C2")+(_xlpm.seq="WW")), IF(_xlpm.cnt&gt;0,0,1) )</f>
        <v>1</v>
      </c>
      <c r="AA97" s="43" cm="1">
        <f t="array" aca="1" ref="AA97" ca="1">_xlfn.LET(_xlpm.seq, OFFSET(M97,,,5), _xlpm.cnt, SUM((_xlpm.seq="C2")+(_xlpm.seq="WW")), IF(_xlpm.cnt&gt;0,0,1) )</f>
        <v>1</v>
      </c>
      <c r="AB97" s="43" cm="1">
        <f t="array" aca="1" ref="AB97" ca="1">_xlfn.LET(_xlpm.seq, OFFSET(N97,,,5), _xlpm.cnt, SUM((_xlpm.seq="C2")+(_xlpm.seq="WW")), IF(_xlpm.cnt&gt;0,0,1) )</f>
        <v>1</v>
      </c>
      <c r="AC97" s="43" cm="1">
        <f t="array" aca="1" ref="AC97" ca="1">_xlfn.LET(_xlpm.seq, OFFSET(O97,,,5), _xlpm.cnt, SUM((_xlpm.seq="C2")+(_xlpm.seq="WW")), IF(_xlpm.cnt&gt;0,0,1) )</f>
        <v>1</v>
      </c>
      <c r="AD97" s="43" cm="1">
        <f t="array" aca="1" ref="AD97" ca="1">_xlfn.LET(_xlpm.seq, OFFSET(P97,,,5), _xlpm.cnt, SUM((_xlpm.seq="C2")+(_xlpm.seq="WW")), IF(_xlpm.cnt&gt;0,0,1) )</f>
        <v>1</v>
      </c>
      <c r="AE97" s="43" cm="1">
        <f t="array" aca="1" ref="AE97" ca="1">_xlfn.LET(_xlpm.seq, OFFSET(Q97,,,5), _xlpm.cnt, SUM((_xlpm.seq="C2")+(_xlpm.seq="WW")), IF(_xlpm.cnt&gt;0,0,1) )</f>
        <v>1</v>
      </c>
    </row>
    <row r="98" spans="11:31" s="5" customFormat="1">
      <c r="K98" s="10">
        <v>94</v>
      </c>
      <c r="L98" s="19" t="s">
        <v>26</v>
      </c>
      <c r="M98" s="19" t="s">
        <v>92</v>
      </c>
      <c r="N98" s="19" t="s">
        <v>22</v>
      </c>
      <c r="O98" s="19" t="s">
        <v>94</v>
      </c>
      <c r="P98" s="19" t="s">
        <v>92</v>
      </c>
      <c r="Q98" s="19" t="s">
        <v>26</v>
      </c>
      <c r="S98" s="10">
        <v>3</v>
      </c>
      <c r="T98" s="10">
        <v>9</v>
      </c>
      <c r="U98" s="10">
        <v>5</v>
      </c>
      <c r="V98" s="10">
        <v>10</v>
      </c>
      <c r="W98" s="10">
        <v>9</v>
      </c>
      <c r="X98" s="10">
        <v>3</v>
      </c>
      <c r="Z98" s="43" cm="1">
        <f t="array" aca="1" ref="Z98" ca="1">_xlfn.LET(_xlpm.seq, OFFSET(L98,,,5), _xlpm.cnt, SUM((_xlpm.seq="C2")+(_xlpm.seq="WW")), IF(_xlpm.cnt&gt;0,0,1) )</f>
        <v>1</v>
      </c>
      <c r="AA98" s="43" cm="1">
        <f t="array" aca="1" ref="AA98" ca="1">_xlfn.LET(_xlpm.seq, OFFSET(M98,,,5), _xlpm.cnt, SUM((_xlpm.seq="C2")+(_xlpm.seq="WW")), IF(_xlpm.cnt&gt;0,0,1) )</f>
        <v>1</v>
      </c>
      <c r="AB98" s="43" cm="1">
        <f t="array" aca="1" ref="AB98" ca="1">_xlfn.LET(_xlpm.seq, OFFSET(N98,,,5), _xlpm.cnt, SUM((_xlpm.seq="C2")+(_xlpm.seq="WW")), IF(_xlpm.cnt&gt;0,0,1) )</f>
        <v>1</v>
      </c>
      <c r="AC98" s="43" cm="1">
        <f t="array" aca="1" ref="AC98" ca="1">_xlfn.LET(_xlpm.seq, OFFSET(O98,,,5), _xlpm.cnt, SUM((_xlpm.seq="C2")+(_xlpm.seq="WW")), IF(_xlpm.cnt&gt;0,0,1) )</f>
        <v>1</v>
      </c>
      <c r="AD98" s="43" cm="1">
        <f t="array" aca="1" ref="AD98" ca="1">_xlfn.LET(_xlpm.seq, OFFSET(P98,,,5), _xlpm.cnt, SUM((_xlpm.seq="C2")+(_xlpm.seq="WW")), IF(_xlpm.cnt&gt;0,0,1) )</f>
        <v>1</v>
      </c>
      <c r="AE98" s="43" cm="1">
        <f t="array" aca="1" ref="AE98" ca="1">_xlfn.LET(_xlpm.seq, OFFSET(Q98,,,5), _xlpm.cnt, SUM((_xlpm.seq="C2")+(_xlpm.seq="WW")), IF(_xlpm.cnt&gt;0,0,1) )</f>
        <v>1</v>
      </c>
    </row>
    <row r="99" spans="11:31" s="5" customFormat="1">
      <c r="K99" s="10">
        <v>95</v>
      </c>
      <c r="L99" s="19" t="s">
        <v>26</v>
      </c>
      <c r="M99" s="19" t="s">
        <v>92</v>
      </c>
      <c r="N99" s="19" t="s">
        <v>22</v>
      </c>
      <c r="O99" s="19" t="s">
        <v>94</v>
      </c>
      <c r="P99" s="19" t="s">
        <v>92</v>
      </c>
      <c r="Q99" s="19" t="s">
        <v>26</v>
      </c>
      <c r="S99" s="10">
        <v>3</v>
      </c>
      <c r="T99" s="10">
        <v>9</v>
      </c>
      <c r="U99" s="10">
        <v>5</v>
      </c>
      <c r="V99" s="10">
        <v>10</v>
      </c>
      <c r="W99" s="10">
        <v>9</v>
      </c>
      <c r="X99" s="10">
        <v>3</v>
      </c>
      <c r="Z99" s="43" cm="1">
        <f t="array" aca="1" ref="Z99" ca="1">_xlfn.LET(_xlpm.seq, OFFSET(L99,,,5), _xlpm.cnt, SUM((_xlpm.seq="C2")+(_xlpm.seq="WW")), IF(_xlpm.cnt&gt;0,0,1) )</f>
        <v>1</v>
      </c>
      <c r="AA99" s="43" cm="1">
        <f t="array" aca="1" ref="AA99" ca="1">_xlfn.LET(_xlpm.seq, OFFSET(M99,,,5), _xlpm.cnt, SUM((_xlpm.seq="C2")+(_xlpm.seq="WW")), IF(_xlpm.cnt&gt;0,0,1) )</f>
        <v>1</v>
      </c>
      <c r="AB99" s="43" cm="1">
        <f t="array" aca="1" ref="AB99" ca="1">_xlfn.LET(_xlpm.seq, OFFSET(N99,,,5), _xlpm.cnt, SUM((_xlpm.seq="C2")+(_xlpm.seq="WW")), IF(_xlpm.cnt&gt;0,0,1) )</f>
        <v>1</v>
      </c>
      <c r="AC99" s="43" cm="1">
        <f t="array" aca="1" ref="AC99" ca="1">_xlfn.LET(_xlpm.seq, OFFSET(O99,,,5), _xlpm.cnt, SUM((_xlpm.seq="C2")+(_xlpm.seq="WW")), IF(_xlpm.cnt&gt;0,0,1) )</f>
        <v>1</v>
      </c>
      <c r="AD99" s="43" cm="1">
        <f t="array" aca="1" ref="AD99" ca="1">_xlfn.LET(_xlpm.seq, OFFSET(P99,,,5), _xlpm.cnt, SUM((_xlpm.seq="C2")+(_xlpm.seq="WW")), IF(_xlpm.cnt&gt;0,0,1) )</f>
        <v>1</v>
      </c>
      <c r="AE99" s="43" cm="1">
        <f t="array" aca="1" ref="AE99" ca="1">_xlfn.LET(_xlpm.seq, OFFSET(Q99,,,5), _xlpm.cnt, SUM((_xlpm.seq="C2")+(_xlpm.seq="WW")), IF(_xlpm.cnt&gt;0,0,1) )</f>
        <v>1</v>
      </c>
    </row>
    <row r="100" spans="11:31" s="5" customFormat="1">
      <c r="K100" s="10">
        <v>96</v>
      </c>
      <c r="L100" s="19" t="s">
        <v>52</v>
      </c>
      <c r="M100" s="19" t="s">
        <v>23</v>
      </c>
      <c r="N100" s="19" t="s">
        <v>96</v>
      </c>
      <c r="O100" s="19" t="s">
        <v>23</v>
      </c>
      <c r="P100" s="19" t="s">
        <v>95</v>
      </c>
      <c r="Q100" s="19" t="s">
        <v>52</v>
      </c>
      <c r="S100" s="10">
        <v>11</v>
      </c>
      <c r="T100" s="10">
        <v>6</v>
      </c>
      <c r="U100" s="10">
        <v>11</v>
      </c>
      <c r="V100" s="10">
        <v>6</v>
      </c>
      <c r="W100" s="10">
        <v>7</v>
      </c>
      <c r="X100" s="10">
        <v>11</v>
      </c>
      <c r="Z100" s="43" cm="1">
        <f t="array" aca="1" ref="Z100" ca="1">_xlfn.LET(_xlpm.seq, OFFSET(L100,,,5), _xlpm.cnt, SUM((_xlpm.seq="C2")+(_xlpm.seq="WW")), IF(_xlpm.cnt&gt;0,0,1) )</f>
        <v>1</v>
      </c>
      <c r="AA100" s="43" cm="1">
        <f t="array" aca="1" ref="AA100" ca="1">_xlfn.LET(_xlpm.seq, OFFSET(M100,,,5), _xlpm.cnt, SUM((_xlpm.seq="C2")+(_xlpm.seq="WW")), IF(_xlpm.cnt&gt;0,0,1) )</f>
        <v>1</v>
      </c>
      <c r="AB100" s="43" cm="1">
        <f t="array" aca="1" ref="AB100" ca="1">_xlfn.LET(_xlpm.seq, OFFSET(N100,,,5), _xlpm.cnt, SUM((_xlpm.seq="C2")+(_xlpm.seq="WW")), IF(_xlpm.cnt&gt;0,0,1) )</f>
        <v>1</v>
      </c>
      <c r="AC100" s="43" cm="1">
        <f t="array" aca="1" ref="AC100" ca="1">_xlfn.LET(_xlpm.seq, OFFSET(O100,,,5), _xlpm.cnt, SUM((_xlpm.seq="C2")+(_xlpm.seq="WW")), IF(_xlpm.cnt&gt;0,0,1) )</f>
        <v>1</v>
      </c>
      <c r="AD100" s="43" cm="1">
        <f t="array" aca="1" ref="AD100" ca="1">_xlfn.LET(_xlpm.seq, OFFSET(P100,,,5), _xlpm.cnt, SUM((_xlpm.seq="C2")+(_xlpm.seq="WW")), IF(_xlpm.cnt&gt;0,0,1) )</f>
        <v>1</v>
      </c>
      <c r="AE100" s="43" cm="1">
        <f t="array" aca="1" ref="AE100" ca="1">_xlfn.LET(_xlpm.seq, OFFSET(Q100,,,5), _xlpm.cnt, SUM((_xlpm.seq="C2")+(_xlpm.seq="WW")), IF(_xlpm.cnt&gt;0,0,1) )</f>
        <v>1</v>
      </c>
    </row>
    <row r="101" spans="11:31" s="5" customFormat="1">
      <c r="K101" s="10">
        <v>97</v>
      </c>
      <c r="L101" s="19" t="s">
        <v>52</v>
      </c>
      <c r="M101" s="19" t="s">
        <v>23</v>
      </c>
      <c r="N101" s="19" t="s">
        <v>96</v>
      </c>
      <c r="O101" s="19" t="s">
        <v>23</v>
      </c>
      <c r="P101" s="19" t="s">
        <v>95</v>
      </c>
      <c r="Q101" s="19" t="s">
        <v>52</v>
      </c>
      <c r="S101" s="10">
        <v>11</v>
      </c>
      <c r="T101" s="10">
        <v>6</v>
      </c>
      <c r="U101" s="10">
        <v>11</v>
      </c>
      <c r="V101" s="10">
        <v>6</v>
      </c>
      <c r="W101" s="10">
        <v>7</v>
      </c>
      <c r="X101" s="10">
        <v>11</v>
      </c>
      <c r="Z101" s="43" cm="1">
        <f t="array" aca="1" ref="Z101" ca="1">_xlfn.LET(_xlpm.seq, OFFSET(L101,,,5), _xlpm.cnt, SUM((_xlpm.seq="C2")+(_xlpm.seq="WW")), IF(_xlpm.cnt&gt;0,0,1) )</f>
        <v>1</v>
      </c>
      <c r="AA101" s="43" cm="1">
        <f t="array" aca="1" ref="AA101" ca="1">_xlfn.LET(_xlpm.seq, OFFSET(M101,,,5), _xlpm.cnt, SUM((_xlpm.seq="C2")+(_xlpm.seq="WW")), IF(_xlpm.cnt&gt;0,0,1) )</f>
        <v>1</v>
      </c>
      <c r="AB101" s="43" cm="1">
        <f t="array" aca="1" ref="AB101" ca="1">_xlfn.LET(_xlpm.seq, OFFSET(N101,,,5), _xlpm.cnt, SUM((_xlpm.seq="C2")+(_xlpm.seq="WW")), IF(_xlpm.cnt&gt;0,0,1) )</f>
        <v>1</v>
      </c>
      <c r="AC101" s="43" cm="1">
        <f t="array" aca="1" ref="AC101" ca="1">_xlfn.LET(_xlpm.seq, OFFSET(O101,,,5), _xlpm.cnt, SUM((_xlpm.seq="C2")+(_xlpm.seq="WW")), IF(_xlpm.cnt&gt;0,0,1) )</f>
        <v>1</v>
      </c>
      <c r="AD101" s="43" cm="1">
        <f t="array" aca="1" ref="AD101" ca="1">_xlfn.LET(_xlpm.seq, OFFSET(P101,,,5), _xlpm.cnt, SUM((_xlpm.seq="C2")+(_xlpm.seq="WW")), IF(_xlpm.cnt&gt;0,0,1) )</f>
        <v>1</v>
      </c>
      <c r="AE101" s="43" cm="1">
        <f t="array" aca="1" ref="AE101" ca="1">_xlfn.LET(_xlpm.seq, OFFSET(Q101,,,5), _xlpm.cnt, SUM((_xlpm.seq="C2")+(_xlpm.seq="WW")), IF(_xlpm.cnt&gt;0,0,1) )</f>
        <v>1</v>
      </c>
    </row>
    <row r="102" spans="11:31" s="5" customFormat="1">
      <c r="K102" s="10">
        <v>98</v>
      </c>
      <c r="L102" s="19" t="s">
        <v>94</v>
      </c>
      <c r="M102" s="19" t="s">
        <v>94</v>
      </c>
      <c r="N102" s="19" t="s">
        <v>27</v>
      </c>
      <c r="O102" s="19" t="s">
        <v>96</v>
      </c>
      <c r="P102" s="19" t="s">
        <v>44</v>
      </c>
      <c r="Q102" s="19" t="s">
        <v>22</v>
      </c>
      <c r="S102" s="10">
        <v>10</v>
      </c>
      <c r="T102" s="10">
        <v>10</v>
      </c>
      <c r="U102" s="10">
        <v>4</v>
      </c>
      <c r="V102" s="10">
        <v>11</v>
      </c>
      <c r="W102" s="10">
        <v>3</v>
      </c>
      <c r="X102" s="10">
        <v>5</v>
      </c>
      <c r="Z102" s="43" cm="1">
        <f t="array" aca="1" ref="Z102" ca="1">_xlfn.LET(_xlpm.seq, OFFSET(L102,,,5), _xlpm.cnt, SUM((_xlpm.seq="C2")+(_xlpm.seq="WW")), IF(_xlpm.cnt&gt;0,0,1) )</f>
        <v>1</v>
      </c>
      <c r="AA102" s="43" cm="1">
        <f t="array" aca="1" ref="AA102" ca="1">_xlfn.LET(_xlpm.seq, OFFSET(M102,,,5), _xlpm.cnt, SUM((_xlpm.seq="C2")+(_xlpm.seq="WW")), IF(_xlpm.cnt&gt;0,0,1) )</f>
        <v>1</v>
      </c>
      <c r="AB102" s="43" cm="1">
        <f t="array" aca="1" ref="AB102" ca="1">_xlfn.LET(_xlpm.seq, OFFSET(N102,,,5), _xlpm.cnt, SUM((_xlpm.seq="C2")+(_xlpm.seq="WW")), IF(_xlpm.cnt&gt;0,0,1) )</f>
        <v>1</v>
      </c>
      <c r="AC102" s="43" cm="1">
        <f t="array" aca="1" ref="AC102" ca="1">_xlfn.LET(_xlpm.seq, OFFSET(O102,,,5), _xlpm.cnt, SUM((_xlpm.seq="C2")+(_xlpm.seq="WW")), IF(_xlpm.cnt&gt;0,0,1) )</f>
        <v>1</v>
      </c>
      <c r="AD102" s="43" cm="1">
        <f t="array" aca="1" ref="AD102" ca="1">_xlfn.LET(_xlpm.seq, OFFSET(P102,,,5), _xlpm.cnt, SUM((_xlpm.seq="C2")+(_xlpm.seq="WW")), IF(_xlpm.cnt&gt;0,0,1) )</f>
        <v>1</v>
      </c>
      <c r="AE102" s="43" cm="1">
        <f t="array" aca="1" ref="AE102" ca="1">_xlfn.LET(_xlpm.seq, OFFSET(Q102,,,5), _xlpm.cnt, SUM((_xlpm.seq="C2")+(_xlpm.seq="WW")), IF(_xlpm.cnt&gt;0,0,1) )</f>
        <v>1</v>
      </c>
    </row>
    <row r="103" spans="11:31" s="5" customFormat="1">
      <c r="K103" s="10">
        <v>99</v>
      </c>
      <c r="L103" s="19" t="s">
        <v>94</v>
      </c>
      <c r="M103" s="19" t="s">
        <v>94</v>
      </c>
      <c r="N103" s="19" t="s">
        <v>27</v>
      </c>
      <c r="O103" s="19" t="s">
        <v>96</v>
      </c>
      <c r="P103" s="19" t="s">
        <v>44</v>
      </c>
      <c r="Q103" s="19" t="s">
        <v>22</v>
      </c>
      <c r="S103" s="10">
        <v>10</v>
      </c>
      <c r="T103" s="10">
        <v>10</v>
      </c>
      <c r="U103" s="10">
        <v>4</v>
      </c>
      <c r="V103" s="10">
        <v>11</v>
      </c>
      <c r="W103" s="10">
        <v>3</v>
      </c>
      <c r="X103" s="10">
        <v>5</v>
      </c>
      <c r="Z103" s="43" cm="1">
        <f t="array" aca="1" ref="Z103" ca="1">_xlfn.LET(_xlpm.seq, OFFSET(L103,,,5), _xlpm.cnt, SUM((_xlpm.seq="C2")+(_xlpm.seq="WW")), IF(_xlpm.cnt&gt;0,0,1) )</f>
        <v>1</v>
      </c>
      <c r="AA103" s="43" cm="1">
        <f t="array" aca="1" ref="AA103" ca="1">_xlfn.LET(_xlpm.seq, OFFSET(M103,,,5), _xlpm.cnt, SUM((_xlpm.seq="C2")+(_xlpm.seq="WW")), IF(_xlpm.cnt&gt;0,0,1) )</f>
        <v>1</v>
      </c>
      <c r="AB103" s="43" cm="1">
        <f t="array" aca="1" ref="AB103" ca="1">_xlfn.LET(_xlpm.seq, OFFSET(N103,,,5), _xlpm.cnt, SUM((_xlpm.seq="C2")+(_xlpm.seq="WW")), IF(_xlpm.cnt&gt;0,0,1) )</f>
        <v>1</v>
      </c>
      <c r="AC103" s="43" cm="1">
        <f t="array" aca="1" ref="AC103" ca="1">_xlfn.LET(_xlpm.seq, OFFSET(O103,,,5), _xlpm.cnt, SUM((_xlpm.seq="C2")+(_xlpm.seq="WW")), IF(_xlpm.cnt&gt;0,0,1) )</f>
        <v>1</v>
      </c>
      <c r="AD103" s="43" cm="1">
        <f t="array" aca="1" ref="AD103" ca="1">_xlfn.LET(_xlpm.seq, OFFSET(P103,,,5), _xlpm.cnt, SUM((_xlpm.seq="C2")+(_xlpm.seq="WW")), IF(_xlpm.cnt&gt;0,0,1) )</f>
        <v>1</v>
      </c>
      <c r="AE103" s="43" cm="1">
        <f t="array" aca="1" ref="AE103" ca="1">_xlfn.LET(_xlpm.seq, OFFSET(Q103,,,5), _xlpm.cnt, SUM((_xlpm.seq="C2")+(_xlpm.seq="WW")), IF(_xlpm.cnt&gt;0,0,1) )</f>
        <v>1</v>
      </c>
    </row>
    <row r="104" spans="11:31" s="5" customFormat="1">
      <c r="K104" s="10">
        <v>100</v>
      </c>
      <c r="L104" s="19"/>
      <c r="M104" s="19"/>
      <c r="N104" s="19"/>
      <c r="O104" s="19"/>
      <c r="P104" s="19"/>
      <c r="Q104" s="19"/>
      <c r="S104" s="10" t="str">
        <v/>
      </c>
      <c r="T104" s="10" t="str">
        <v/>
      </c>
      <c r="U104" s="10" t="str">
        <v/>
      </c>
      <c r="V104" s="10" t="str">
        <v/>
      </c>
      <c r="W104" s="10" t="str">
        <v/>
      </c>
      <c r="X104" s="10" t="str">
        <v/>
      </c>
      <c r="Z104" s="43"/>
      <c r="AA104" s="43"/>
      <c r="AB104" s="43"/>
      <c r="AC104" s="43"/>
      <c r="AD104" s="43"/>
      <c r="AE104" s="43"/>
    </row>
    <row r="105" spans="11:31" s="5" customFormat="1">
      <c r="K105" s="10">
        <v>101</v>
      </c>
      <c r="L105" s="19"/>
      <c r="M105" s="19"/>
      <c r="N105" s="19"/>
      <c r="O105" s="19"/>
      <c r="P105" s="19"/>
      <c r="Q105" s="19"/>
      <c r="S105" s="10" t="str">
        <v/>
      </c>
      <c r="T105" s="10" t="str">
        <v/>
      </c>
      <c r="U105" s="10" t="str">
        <v/>
      </c>
      <c r="V105" s="10" t="str">
        <v/>
      </c>
      <c r="W105" s="10" t="str">
        <v/>
      </c>
      <c r="X105" s="10" t="str">
        <v/>
      </c>
      <c r="Z105" s="43"/>
      <c r="AA105" s="43"/>
      <c r="AB105" s="43"/>
      <c r="AC105" s="43"/>
      <c r="AD105" s="43"/>
      <c r="AE105" s="43"/>
    </row>
    <row r="106" spans="11:31" s="5" customFormat="1">
      <c r="K106" s="10">
        <v>102</v>
      </c>
      <c r="L106" s="19"/>
      <c r="M106" s="19"/>
      <c r="N106" s="19"/>
      <c r="O106" s="19"/>
      <c r="P106" s="19"/>
      <c r="Q106" s="19"/>
      <c r="S106" s="10" t="str">
        <v/>
      </c>
      <c r="T106" s="10" t="str">
        <v/>
      </c>
      <c r="U106" s="10" t="str">
        <v/>
      </c>
      <c r="V106" s="10" t="str">
        <v/>
      </c>
      <c r="W106" s="10" t="str">
        <v/>
      </c>
      <c r="X106" s="10" t="str">
        <v/>
      </c>
      <c r="Z106" s="43"/>
      <c r="AA106" s="43"/>
      <c r="AB106" s="43"/>
      <c r="AC106" s="43"/>
      <c r="AD106" s="43"/>
      <c r="AE106" s="43"/>
    </row>
    <row r="107" spans="11:31" s="5" customFormat="1">
      <c r="K107" s="10">
        <v>103</v>
      </c>
      <c r="L107" s="19"/>
      <c r="M107" s="19"/>
      <c r="N107" s="19"/>
      <c r="O107" s="19"/>
      <c r="P107" s="19"/>
      <c r="Q107" s="19"/>
      <c r="S107" s="10" t="str">
        <v/>
      </c>
      <c r="T107" s="10" t="str">
        <v/>
      </c>
      <c r="U107" s="10" t="str">
        <v/>
      </c>
      <c r="V107" s="10" t="str">
        <v/>
      </c>
      <c r="W107" s="10" t="str">
        <v/>
      </c>
      <c r="X107" s="10" t="str">
        <v/>
      </c>
      <c r="Z107" s="43"/>
      <c r="AA107" s="43"/>
      <c r="AB107" s="43"/>
      <c r="AC107" s="43"/>
      <c r="AD107" s="43"/>
      <c r="AE107" s="43"/>
    </row>
    <row r="108" spans="11:31" s="5" customFormat="1">
      <c r="K108" s="10">
        <v>104</v>
      </c>
      <c r="L108" s="19"/>
      <c r="M108" s="19"/>
      <c r="N108" s="19"/>
      <c r="O108" s="19"/>
      <c r="P108" s="19"/>
      <c r="Q108" s="19"/>
      <c r="S108" s="10" t="str">
        <v/>
      </c>
      <c r="T108" s="10" t="str">
        <v/>
      </c>
      <c r="U108" s="10" t="str">
        <v/>
      </c>
      <c r="V108" s="10" t="str">
        <v/>
      </c>
      <c r="W108" s="10" t="str">
        <v/>
      </c>
      <c r="X108" s="10" t="str">
        <v/>
      </c>
      <c r="Z108" s="43"/>
      <c r="AA108" s="43"/>
      <c r="AB108" s="43"/>
      <c r="AC108" s="43"/>
      <c r="AD108" s="43"/>
      <c r="AE108" s="43"/>
    </row>
    <row r="109" spans="11:31" s="5" customFormat="1">
      <c r="K109" s="10">
        <v>105</v>
      </c>
      <c r="L109" s="19"/>
      <c r="M109" s="19"/>
      <c r="N109" s="19"/>
      <c r="O109" s="19"/>
      <c r="P109" s="19"/>
      <c r="Q109" s="19"/>
      <c r="S109" s="10" t="str">
        <v/>
      </c>
      <c r="T109" s="10" t="str">
        <v/>
      </c>
      <c r="U109" s="10" t="str">
        <v/>
      </c>
      <c r="V109" s="10" t="str">
        <v/>
      </c>
      <c r="W109" s="10" t="str">
        <v/>
      </c>
      <c r="X109" s="10" t="str">
        <v/>
      </c>
      <c r="Z109" s="43"/>
      <c r="AA109" s="43"/>
      <c r="AB109" s="43"/>
      <c r="AC109" s="43"/>
      <c r="AD109" s="43"/>
      <c r="AE109" s="43"/>
    </row>
    <row r="110" spans="11:31" s="5" customFormat="1">
      <c r="K110" s="10">
        <v>106</v>
      </c>
      <c r="L110" s="19"/>
      <c r="M110" s="19"/>
      <c r="N110" s="19"/>
      <c r="O110" s="19"/>
      <c r="P110" s="19"/>
      <c r="Q110" s="19"/>
      <c r="S110" s="10" t="str">
        <v/>
      </c>
      <c r="T110" s="10" t="str">
        <v/>
      </c>
      <c r="U110" s="10" t="str">
        <v/>
      </c>
      <c r="V110" s="10" t="str">
        <v/>
      </c>
      <c r="W110" s="10" t="str">
        <v/>
      </c>
      <c r="X110" s="10" t="str">
        <v/>
      </c>
      <c r="Z110" s="43"/>
      <c r="AA110" s="43"/>
      <c r="AB110" s="43"/>
      <c r="AC110" s="43"/>
      <c r="AD110" s="43"/>
      <c r="AE110" s="43"/>
    </row>
    <row r="111" spans="11:31" s="5" customFormat="1">
      <c r="K111" s="10">
        <v>107</v>
      </c>
      <c r="L111" s="19"/>
      <c r="M111" s="19"/>
      <c r="N111" s="19"/>
      <c r="O111" s="19"/>
      <c r="P111" s="19"/>
      <c r="Q111" s="19"/>
      <c r="S111" s="10" t="str">
        <v/>
      </c>
      <c r="T111" s="10" t="str">
        <v/>
      </c>
      <c r="U111" s="10" t="str">
        <v/>
      </c>
      <c r="V111" s="10" t="str">
        <v/>
      </c>
      <c r="W111" s="10" t="str">
        <v/>
      </c>
      <c r="X111" s="10" t="str">
        <v/>
      </c>
      <c r="Z111" s="43"/>
      <c r="AA111" s="43"/>
      <c r="AB111" s="43"/>
      <c r="AC111" s="43"/>
      <c r="AD111" s="43"/>
      <c r="AE111" s="43"/>
    </row>
    <row r="112" spans="11:31" s="5" customFormat="1">
      <c r="K112" s="10">
        <v>108</v>
      </c>
      <c r="L112" s="19"/>
      <c r="M112" s="19"/>
      <c r="N112" s="19"/>
      <c r="O112" s="19"/>
      <c r="P112" s="19"/>
      <c r="Q112" s="19"/>
      <c r="S112" s="10" t="str">
        <v/>
      </c>
      <c r="T112" s="10" t="str">
        <v/>
      </c>
      <c r="U112" s="10" t="str">
        <v/>
      </c>
      <c r="V112" s="10" t="str">
        <v/>
      </c>
      <c r="W112" s="10" t="str">
        <v/>
      </c>
      <c r="X112" s="10" t="str">
        <v/>
      </c>
      <c r="Z112" s="43"/>
      <c r="AA112" s="43"/>
      <c r="AB112" s="43"/>
      <c r="AC112" s="43"/>
      <c r="AD112" s="43"/>
      <c r="AE112" s="43"/>
    </row>
    <row r="113" spans="11:31" s="5" customFormat="1">
      <c r="K113" s="10">
        <v>109</v>
      </c>
      <c r="L113" s="19"/>
      <c r="M113" s="19"/>
      <c r="N113" s="19"/>
      <c r="O113" s="19"/>
      <c r="P113" s="19"/>
      <c r="Q113" s="19"/>
      <c r="S113" s="10" t="str">
        <v/>
      </c>
      <c r="T113" s="10" t="str">
        <v/>
      </c>
      <c r="U113" s="10" t="str">
        <v/>
      </c>
      <c r="V113" s="10" t="str">
        <v/>
      </c>
      <c r="W113" s="10" t="str">
        <v/>
      </c>
      <c r="X113" s="10" t="str">
        <v/>
      </c>
      <c r="Z113" s="43"/>
      <c r="AA113" s="43"/>
      <c r="AB113" s="43"/>
      <c r="AC113" s="43"/>
      <c r="AD113" s="43"/>
      <c r="AE113" s="43"/>
    </row>
    <row r="114" spans="11:31" s="5" customFormat="1">
      <c r="K114" s="10">
        <v>110</v>
      </c>
      <c r="L114" s="19"/>
      <c r="M114" s="19"/>
      <c r="N114" s="19"/>
      <c r="O114" s="19"/>
      <c r="P114" s="19"/>
      <c r="Q114" s="19"/>
      <c r="S114" s="10" t="str">
        <v/>
      </c>
      <c r="T114" s="10" t="str">
        <v/>
      </c>
      <c r="U114" s="10" t="str">
        <v/>
      </c>
      <c r="V114" s="10" t="str">
        <v/>
      </c>
      <c r="W114" s="10" t="str">
        <v/>
      </c>
      <c r="X114" s="10" t="str">
        <v/>
      </c>
      <c r="Z114" s="43"/>
      <c r="AA114" s="43"/>
      <c r="AB114" s="43"/>
      <c r="AC114" s="43"/>
      <c r="AD114" s="43"/>
      <c r="AE114" s="43"/>
    </row>
    <row r="115" spans="11:31" s="5" customFormat="1">
      <c r="K115" s="10">
        <v>111</v>
      </c>
      <c r="L115" s="19"/>
      <c r="M115" s="19"/>
      <c r="N115" s="19"/>
      <c r="O115" s="19"/>
      <c r="P115" s="19"/>
      <c r="Q115" s="19"/>
      <c r="S115" s="10" t="str">
        <v/>
      </c>
      <c r="T115" s="10" t="str">
        <v/>
      </c>
      <c r="U115" s="10" t="str">
        <v/>
      </c>
      <c r="V115" s="10" t="str">
        <v/>
      </c>
      <c r="W115" s="10" t="str">
        <v/>
      </c>
      <c r="X115" s="10" t="str">
        <v/>
      </c>
      <c r="Z115" s="43"/>
      <c r="AA115" s="43"/>
      <c r="AB115" s="43"/>
      <c r="AC115" s="43"/>
      <c r="AD115" s="43"/>
      <c r="AE115" s="43"/>
    </row>
    <row r="116" spans="11:31" s="5" customFormat="1">
      <c r="K116" s="10">
        <v>112</v>
      </c>
      <c r="L116" s="19"/>
      <c r="M116" s="19"/>
      <c r="N116" s="19"/>
      <c r="O116" s="19"/>
      <c r="P116" s="19"/>
      <c r="Q116" s="19"/>
      <c r="S116" s="10" t="str">
        <v/>
      </c>
      <c r="T116" s="10" t="str">
        <v/>
      </c>
      <c r="U116" s="10" t="str">
        <v/>
      </c>
      <c r="V116" s="10" t="str">
        <v/>
      </c>
      <c r="W116" s="10" t="str">
        <v/>
      </c>
      <c r="X116" s="10" t="str">
        <v/>
      </c>
      <c r="Z116" s="43"/>
      <c r="AA116" s="43"/>
      <c r="AB116" s="43"/>
      <c r="AC116" s="43"/>
      <c r="AD116" s="43"/>
      <c r="AE116" s="43"/>
    </row>
    <row r="117" spans="11:31" s="5" customFormat="1">
      <c r="K117" s="10">
        <v>113</v>
      </c>
      <c r="L117" s="19"/>
      <c r="M117" s="19"/>
      <c r="N117" s="19"/>
      <c r="O117" s="19"/>
      <c r="P117" s="19"/>
      <c r="Q117" s="19"/>
      <c r="S117" s="10" t="str">
        <v/>
      </c>
      <c r="T117" s="10" t="str">
        <v/>
      </c>
      <c r="U117" s="10" t="str">
        <v/>
      </c>
      <c r="V117" s="10" t="str">
        <v/>
      </c>
      <c r="W117" s="10" t="str">
        <v/>
      </c>
      <c r="X117" s="10" t="str">
        <v/>
      </c>
      <c r="Z117" s="43"/>
      <c r="AA117" s="43"/>
      <c r="AB117" s="43"/>
      <c r="AC117" s="43"/>
      <c r="AD117" s="43"/>
      <c r="AE117" s="43"/>
    </row>
    <row r="118" spans="11:31" s="5" customFormat="1">
      <c r="K118" s="10">
        <v>114</v>
      </c>
      <c r="L118" s="19"/>
      <c r="M118" s="19"/>
      <c r="N118" s="19"/>
      <c r="O118" s="19"/>
      <c r="P118" s="19"/>
      <c r="Q118" s="19"/>
      <c r="S118" s="10" t="str">
        <v/>
      </c>
      <c r="T118" s="10" t="str">
        <v/>
      </c>
      <c r="U118" s="10" t="str">
        <v/>
      </c>
      <c r="V118" s="10" t="str">
        <v/>
      </c>
      <c r="W118" s="10" t="str">
        <v/>
      </c>
      <c r="X118" s="10" t="str">
        <v/>
      </c>
      <c r="Z118" s="43"/>
      <c r="AA118" s="43"/>
      <c r="AB118" s="43"/>
      <c r="AC118" s="43"/>
      <c r="AD118" s="43"/>
      <c r="AE118" s="43"/>
    </row>
    <row r="119" spans="11:31" s="5" customFormat="1">
      <c r="K119" s="10">
        <v>115</v>
      </c>
      <c r="L119" s="19"/>
      <c r="M119" s="19"/>
      <c r="N119" s="19"/>
      <c r="O119" s="19"/>
      <c r="P119" s="19"/>
      <c r="Q119" s="19"/>
      <c r="S119" s="10" t="str">
        <v/>
      </c>
      <c r="T119" s="10" t="str">
        <v/>
      </c>
      <c r="U119" s="10" t="str">
        <v/>
      </c>
      <c r="V119" s="10" t="str">
        <v/>
      </c>
      <c r="W119" s="10" t="str">
        <v/>
      </c>
      <c r="X119" s="10" t="str">
        <v/>
      </c>
      <c r="Z119" s="43"/>
      <c r="AA119" s="43"/>
      <c r="AB119" s="43"/>
      <c r="AC119" s="43"/>
      <c r="AD119" s="43"/>
      <c r="AE119" s="43"/>
    </row>
    <row r="120" spans="11:31" s="5" customFormat="1">
      <c r="K120" s="10">
        <v>116</v>
      </c>
      <c r="L120" s="19"/>
      <c r="M120" s="19"/>
      <c r="N120" s="19"/>
      <c r="O120" s="19"/>
      <c r="P120" s="19"/>
      <c r="Q120" s="19"/>
      <c r="S120" s="10" t="str">
        <v/>
      </c>
      <c r="T120" s="10" t="str">
        <v/>
      </c>
      <c r="U120" s="10" t="str">
        <v/>
      </c>
      <c r="V120" s="10" t="str">
        <v/>
      </c>
      <c r="W120" s="10" t="str">
        <v/>
      </c>
      <c r="X120" s="10" t="str">
        <v/>
      </c>
      <c r="Z120" s="43"/>
      <c r="AA120" s="43"/>
      <c r="AB120" s="43"/>
      <c r="AC120" s="43"/>
      <c r="AD120" s="43"/>
      <c r="AE120" s="43"/>
    </row>
    <row r="121" spans="11:31" s="5" customFormat="1">
      <c r="K121" s="10">
        <v>117</v>
      </c>
      <c r="L121" s="19"/>
      <c r="M121" s="19"/>
      <c r="N121" s="19"/>
      <c r="O121" s="19"/>
      <c r="P121" s="19"/>
      <c r="Q121" s="19"/>
      <c r="S121" s="10" t="str">
        <v/>
      </c>
      <c r="T121" s="10" t="str">
        <v/>
      </c>
      <c r="U121" s="10" t="str">
        <v/>
      </c>
      <c r="V121" s="10" t="str">
        <v/>
      </c>
      <c r="W121" s="10" t="str">
        <v/>
      </c>
      <c r="X121" s="10" t="str">
        <v/>
      </c>
      <c r="Z121" s="43"/>
      <c r="AA121" s="43"/>
      <c r="AB121" s="43"/>
      <c r="AC121" s="43"/>
      <c r="AD121" s="43"/>
      <c r="AE121" s="43"/>
    </row>
    <row r="122" spans="11:31" s="5" customFormat="1">
      <c r="K122" s="10">
        <v>118</v>
      </c>
      <c r="L122" s="19"/>
      <c r="M122" s="19"/>
      <c r="N122" s="19"/>
      <c r="O122" s="19"/>
      <c r="P122" s="19"/>
      <c r="Q122" s="19"/>
      <c r="S122" s="10" t="str">
        <v/>
      </c>
      <c r="T122" s="10" t="str">
        <v/>
      </c>
      <c r="U122" s="10" t="str">
        <v/>
      </c>
      <c r="V122" s="10" t="str">
        <v/>
      </c>
      <c r="W122" s="10" t="str">
        <v/>
      </c>
      <c r="X122" s="10" t="str">
        <v/>
      </c>
      <c r="Z122" s="43"/>
      <c r="AA122" s="43"/>
      <c r="AB122" s="43"/>
      <c r="AC122" s="43"/>
      <c r="AD122" s="43"/>
      <c r="AE122" s="43"/>
    </row>
    <row r="123" spans="11:31" s="5" customFormat="1">
      <c r="K123" s="10">
        <v>119</v>
      </c>
      <c r="L123" s="19"/>
      <c r="M123" s="19"/>
      <c r="N123" s="19"/>
      <c r="O123" s="19"/>
      <c r="P123" s="19"/>
      <c r="Q123" s="19"/>
      <c r="S123" s="10" t="str">
        <v/>
      </c>
      <c r="T123" s="10" t="str">
        <v/>
      </c>
      <c r="U123" s="10" t="str">
        <v/>
      </c>
      <c r="V123" s="10" t="str">
        <v/>
      </c>
      <c r="W123" s="10" t="str">
        <v/>
      </c>
      <c r="X123" s="10" t="str">
        <v/>
      </c>
      <c r="Z123" s="43"/>
      <c r="AA123" s="43"/>
      <c r="AB123" s="43"/>
      <c r="AC123" s="43"/>
      <c r="AD123" s="43"/>
      <c r="AE123" s="43"/>
    </row>
    <row r="124" spans="11:31" s="5" customFormat="1">
      <c r="K124" s="10">
        <v>120</v>
      </c>
      <c r="L124" s="19"/>
      <c r="M124" s="19"/>
      <c r="N124" s="19"/>
      <c r="O124" s="19"/>
      <c r="P124" s="19"/>
      <c r="Q124" s="19"/>
      <c r="S124" s="10" t="str">
        <v/>
      </c>
      <c r="T124" s="10" t="str">
        <v/>
      </c>
      <c r="U124" s="10" t="str">
        <v/>
      </c>
      <c r="V124" s="10" t="str">
        <v/>
      </c>
      <c r="W124" s="10" t="str">
        <v/>
      </c>
      <c r="X124" s="10" t="str">
        <v/>
      </c>
      <c r="Z124" s="43"/>
      <c r="AA124" s="43"/>
      <c r="AB124" s="43"/>
      <c r="AC124" s="43"/>
      <c r="AD124" s="43"/>
      <c r="AE124" s="43"/>
    </row>
    <row r="125" spans="11:31" s="5" customFormat="1">
      <c r="K125" s="10">
        <v>121</v>
      </c>
      <c r="L125" s="19"/>
      <c r="M125" s="19"/>
      <c r="N125" s="19"/>
      <c r="O125" s="19"/>
      <c r="P125" s="19"/>
      <c r="Q125" s="19"/>
      <c r="S125" s="10" t="str">
        <v/>
      </c>
      <c r="T125" s="10" t="str">
        <v/>
      </c>
      <c r="U125" s="10" t="str">
        <v/>
      </c>
      <c r="V125" s="10" t="str">
        <v/>
      </c>
      <c r="W125" s="10" t="str">
        <v/>
      </c>
      <c r="X125" s="10" t="str">
        <v/>
      </c>
      <c r="Z125" s="43"/>
      <c r="AA125" s="43"/>
      <c r="AB125" s="43"/>
      <c r="AC125" s="43"/>
      <c r="AD125" s="43"/>
      <c r="AE125" s="43"/>
    </row>
    <row r="126" spans="11:31" s="5" customFormat="1">
      <c r="K126" s="10">
        <v>122</v>
      </c>
      <c r="L126" s="19"/>
      <c r="M126" s="19"/>
      <c r="N126" s="19"/>
      <c r="O126" s="19"/>
      <c r="P126" s="19"/>
      <c r="Q126" s="19"/>
      <c r="S126" s="10" t="str">
        <v/>
      </c>
      <c r="T126" s="10" t="str">
        <v/>
      </c>
      <c r="U126" s="10" t="str">
        <v/>
      </c>
      <c r="V126" s="10" t="str">
        <v/>
      </c>
      <c r="W126" s="10" t="str">
        <v/>
      </c>
      <c r="X126" s="10" t="str">
        <v/>
      </c>
      <c r="Z126" s="43"/>
      <c r="AA126" s="43"/>
      <c r="AB126" s="43"/>
      <c r="AC126" s="43"/>
      <c r="AD126" s="43"/>
      <c r="AE126" s="43"/>
    </row>
    <row r="127" spans="11:31" s="5" customFormat="1">
      <c r="K127" s="10">
        <v>123</v>
      </c>
      <c r="L127" s="19"/>
      <c r="M127" s="19"/>
      <c r="N127" s="19"/>
      <c r="O127" s="19"/>
      <c r="P127" s="19"/>
      <c r="Q127" s="19"/>
      <c r="S127" s="10" t="str">
        <v/>
      </c>
      <c r="T127" s="10" t="str">
        <v/>
      </c>
      <c r="U127" s="10" t="str">
        <v/>
      </c>
      <c r="V127" s="10" t="str">
        <v/>
      </c>
      <c r="W127" s="10" t="str">
        <v/>
      </c>
      <c r="X127" s="10" t="str">
        <v/>
      </c>
      <c r="Z127" s="43"/>
      <c r="AA127" s="43"/>
      <c r="AB127" s="43"/>
      <c r="AC127" s="43"/>
      <c r="AD127" s="43"/>
      <c r="AE127" s="43"/>
    </row>
    <row r="128" spans="11:31" s="5" customFormat="1">
      <c r="K128" s="10">
        <v>124</v>
      </c>
      <c r="L128" s="19"/>
      <c r="M128" s="19"/>
      <c r="N128" s="19"/>
      <c r="O128" s="19"/>
      <c r="P128" s="19"/>
      <c r="Q128" s="19"/>
      <c r="S128" s="10" t="str">
        <v/>
      </c>
      <c r="T128" s="10" t="str">
        <v/>
      </c>
      <c r="U128" s="10" t="str">
        <v/>
      </c>
      <c r="V128" s="10" t="str">
        <v/>
      </c>
      <c r="W128" s="10" t="str">
        <v/>
      </c>
      <c r="X128" s="10" t="str">
        <v/>
      </c>
      <c r="Z128" s="43"/>
      <c r="AA128" s="43"/>
      <c r="AB128" s="43"/>
      <c r="AC128" s="43"/>
      <c r="AD128" s="43"/>
      <c r="AE128" s="43"/>
    </row>
    <row r="129" spans="11:31" s="5" customFormat="1">
      <c r="K129" s="10">
        <v>125</v>
      </c>
      <c r="L129" s="19"/>
      <c r="M129" s="19"/>
      <c r="N129" s="19"/>
      <c r="O129" s="19"/>
      <c r="P129" s="19"/>
      <c r="Q129" s="19"/>
      <c r="S129" s="10" t="str">
        <v/>
      </c>
      <c r="T129" s="10" t="str">
        <v/>
      </c>
      <c r="U129" s="10" t="str">
        <v/>
      </c>
      <c r="V129" s="10" t="str">
        <v/>
      </c>
      <c r="W129" s="10" t="str">
        <v/>
      </c>
      <c r="X129" s="10" t="str">
        <v/>
      </c>
      <c r="Z129" s="43"/>
      <c r="AA129" s="43"/>
      <c r="AB129" s="43"/>
      <c r="AC129" s="43"/>
      <c r="AD129" s="43"/>
      <c r="AE129" s="43"/>
    </row>
    <row r="130" spans="11:31" s="5" customFormat="1">
      <c r="K130" s="10">
        <v>126</v>
      </c>
      <c r="L130" s="19"/>
      <c r="M130" s="19"/>
      <c r="N130" s="19"/>
      <c r="O130" s="19"/>
      <c r="P130" s="19"/>
      <c r="Q130" s="19"/>
      <c r="S130" s="10" t="str">
        <v/>
      </c>
      <c r="T130" s="10" t="str">
        <v/>
      </c>
      <c r="U130" s="10" t="str">
        <v/>
      </c>
      <c r="V130" s="10" t="str">
        <v/>
      </c>
      <c r="W130" s="10" t="str">
        <v/>
      </c>
      <c r="X130" s="10" t="str">
        <v/>
      </c>
      <c r="Z130" s="43"/>
      <c r="AA130" s="43"/>
      <c r="AB130" s="43"/>
      <c r="AC130" s="43"/>
      <c r="AD130" s="43"/>
      <c r="AE130" s="43"/>
    </row>
    <row r="131" spans="11:31" s="5" customFormat="1">
      <c r="K131" s="10">
        <v>127</v>
      </c>
      <c r="L131" s="19"/>
      <c r="M131" s="19"/>
      <c r="N131" s="19"/>
      <c r="O131" s="19"/>
      <c r="P131" s="19"/>
      <c r="Q131" s="19"/>
      <c r="S131" s="10" t="str">
        <v/>
      </c>
      <c r="T131" s="10" t="str">
        <v/>
      </c>
      <c r="U131" s="10" t="str">
        <v/>
      </c>
      <c r="V131" s="10" t="str">
        <v/>
      </c>
      <c r="W131" s="10" t="str">
        <v/>
      </c>
      <c r="X131" s="10" t="str">
        <v/>
      </c>
      <c r="Z131" s="43"/>
      <c r="AA131" s="43"/>
      <c r="AB131" s="43"/>
      <c r="AC131" s="43"/>
      <c r="AD131" s="43"/>
      <c r="AE131" s="43"/>
    </row>
    <row r="132" spans="11:31" s="5" customFormat="1">
      <c r="K132" s="10">
        <v>128</v>
      </c>
      <c r="L132" s="19"/>
      <c r="M132" s="19"/>
      <c r="N132" s="19"/>
      <c r="O132" s="19"/>
      <c r="P132" s="19"/>
      <c r="Q132" s="19"/>
      <c r="S132" s="10" t="str">
        <v/>
      </c>
      <c r="T132" s="10" t="str">
        <v/>
      </c>
      <c r="U132" s="10" t="str">
        <v/>
      </c>
      <c r="V132" s="10" t="str">
        <v/>
      </c>
      <c r="W132" s="10" t="str">
        <v/>
      </c>
      <c r="X132" s="10" t="str">
        <v/>
      </c>
      <c r="Z132" s="43"/>
      <c r="AA132" s="43"/>
      <c r="AB132" s="43"/>
      <c r="AC132" s="43"/>
      <c r="AD132" s="43"/>
      <c r="AE132" s="43"/>
    </row>
    <row r="133" spans="11:31" s="5" customFormat="1">
      <c r="K133" s="10">
        <v>129</v>
      </c>
      <c r="L133" s="19"/>
      <c r="M133" s="19"/>
      <c r="N133" s="19"/>
      <c r="O133" s="19"/>
      <c r="P133" s="19"/>
      <c r="Q133" s="19"/>
      <c r="S133" s="10" t="str">
        <v/>
      </c>
      <c r="T133" s="10" t="str">
        <v/>
      </c>
      <c r="U133" s="10" t="str">
        <v/>
      </c>
      <c r="V133" s="10" t="str">
        <v/>
      </c>
      <c r="W133" s="10" t="str">
        <v/>
      </c>
      <c r="X133" s="10" t="str">
        <v/>
      </c>
      <c r="Z133" s="43"/>
      <c r="AA133" s="43"/>
      <c r="AB133" s="43"/>
      <c r="AC133" s="43"/>
      <c r="AD133" s="43"/>
      <c r="AE133" s="43"/>
    </row>
    <row r="134" spans="11:31" s="5" customFormat="1">
      <c r="K134" s="10">
        <v>130</v>
      </c>
      <c r="L134" s="19"/>
      <c r="M134" s="19"/>
      <c r="N134" s="19"/>
      <c r="O134" s="19"/>
      <c r="P134" s="19"/>
      <c r="Q134" s="19"/>
      <c r="S134" s="10" t="str">
        <v/>
      </c>
      <c r="T134" s="10" t="str">
        <v/>
      </c>
      <c r="U134" s="10" t="str">
        <v/>
      </c>
      <c r="V134" s="10" t="str">
        <v/>
      </c>
      <c r="W134" s="10" t="str">
        <v/>
      </c>
      <c r="X134" s="10" t="str">
        <v/>
      </c>
      <c r="Z134" s="43"/>
      <c r="AA134" s="43"/>
      <c r="AB134" s="43"/>
      <c r="AC134" s="43"/>
      <c r="AD134" s="43"/>
      <c r="AE134" s="43"/>
    </row>
    <row r="135" spans="11:31" s="5" customFormat="1">
      <c r="K135" s="10">
        <v>131</v>
      </c>
      <c r="L135" s="19"/>
      <c r="M135" s="19"/>
      <c r="N135" s="19"/>
      <c r="O135" s="19"/>
      <c r="P135" s="19"/>
      <c r="Q135" s="19"/>
      <c r="S135" s="10" t="str">
        <v/>
      </c>
      <c r="T135" s="10" t="str">
        <v/>
      </c>
      <c r="U135" s="10" t="str">
        <v/>
      </c>
      <c r="V135" s="10" t="str">
        <v/>
      </c>
      <c r="W135" s="10" t="str">
        <v/>
      </c>
      <c r="X135" s="10" t="str">
        <v/>
      </c>
      <c r="Z135" s="43"/>
      <c r="AA135" s="43"/>
      <c r="AB135" s="43"/>
      <c r="AC135" s="43"/>
      <c r="AD135" s="43"/>
      <c r="AE135" s="43"/>
    </row>
    <row r="136" spans="11:31" s="5" customFormat="1">
      <c r="K136" s="10">
        <v>132</v>
      </c>
      <c r="L136" s="19"/>
      <c r="M136" s="19"/>
      <c r="N136" s="19"/>
      <c r="O136" s="19"/>
      <c r="P136" s="19"/>
      <c r="Q136" s="19"/>
      <c r="S136" s="10" t="str">
        <v/>
      </c>
      <c r="T136" s="10" t="str">
        <v/>
      </c>
      <c r="U136" s="10" t="str">
        <v/>
      </c>
      <c r="V136" s="10" t="str">
        <v/>
      </c>
      <c r="W136" s="10" t="str">
        <v/>
      </c>
      <c r="X136" s="10" t="str">
        <v/>
      </c>
      <c r="Z136" s="43"/>
      <c r="AA136" s="43"/>
      <c r="AB136" s="43"/>
      <c r="AC136" s="43"/>
      <c r="AD136" s="43"/>
      <c r="AE136" s="43"/>
    </row>
    <row r="137" spans="11:31" s="5" customFormat="1">
      <c r="K137" s="10">
        <v>133</v>
      </c>
      <c r="L137" s="19"/>
      <c r="M137" s="19"/>
      <c r="N137" s="19"/>
      <c r="O137" s="19"/>
      <c r="P137" s="19"/>
      <c r="Q137" s="19"/>
      <c r="S137" s="10" t="str">
        <v/>
      </c>
      <c r="T137" s="10" t="str">
        <v/>
      </c>
      <c r="U137" s="10" t="str">
        <v/>
      </c>
      <c r="V137" s="10" t="str">
        <v/>
      </c>
      <c r="W137" s="10" t="str">
        <v/>
      </c>
      <c r="X137" s="10" t="str">
        <v/>
      </c>
      <c r="Z137" s="43"/>
      <c r="AA137" s="43"/>
      <c r="AB137" s="43"/>
      <c r="AC137" s="43"/>
      <c r="AD137" s="43"/>
      <c r="AE137" s="43"/>
    </row>
    <row r="138" spans="11:31" s="5" customFormat="1">
      <c r="K138" s="10">
        <v>134</v>
      </c>
      <c r="L138" s="19"/>
      <c r="M138" s="19"/>
      <c r="N138" s="19"/>
      <c r="O138" s="19"/>
      <c r="P138" s="19"/>
      <c r="Q138" s="19"/>
      <c r="S138" s="10" t="str">
        <v/>
      </c>
      <c r="T138" s="10" t="str">
        <v/>
      </c>
      <c r="U138" s="10" t="str">
        <v/>
      </c>
      <c r="V138" s="10" t="str">
        <v/>
      </c>
      <c r="W138" s="10" t="str">
        <v/>
      </c>
      <c r="X138" s="10" t="str">
        <v/>
      </c>
      <c r="Z138" s="43"/>
      <c r="AA138" s="43"/>
      <c r="AB138" s="43"/>
      <c r="AC138" s="43"/>
      <c r="AD138" s="43"/>
      <c r="AE138" s="43"/>
    </row>
    <row r="139" spans="11:31" s="5" customFormat="1">
      <c r="K139" s="10">
        <v>135</v>
      </c>
      <c r="L139" s="19"/>
      <c r="M139" s="19"/>
      <c r="N139" s="19"/>
      <c r="O139" s="19"/>
      <c r="P139" s="19"/>
      <c r="Q139" s="19"/>
      <c r="S139" s="10" t="str">
        <v/>
      </c>
      <c r="T139" s="10" t="str">
        <v/>
      </c>
      <c r="U139" s="10" t="str">
        <v/>
      </c>
      <c r="V139" s="10" t="str">
        <v/>
      </c>
      <c r="W139" s="10" t="str">
        <v/>
      </c>
      <c r="X139" s="10" t="str">
        <v/>
      </c>
      <c r="Z139" s="43"/>
      <c r="AA139" s="43"/>
      <c r="AB139" s="43"/>
      <c r="AC139" s="43"/>
      <c r="AD139" s="43"/>
      <c r="AE139" s="43"/>
    </row>
    <row r="140" spans="11:31" s="5" customFormat="1">
      <c r="K140" s="10">
        <v>136</v>
      </c>
      <c r="L140" s="19"/>
      <c r="M140" s="19"/>
      <c r="N140" s="19"/>
      <c r="O140" s="19"/>
      <c r="P140" s="19"/>
      <c r="Q140" s="19"/>
      <c r="S140" s="10" t="str">
        <v/>
      </c>
      <c r="T140" s="10" t="str">
        <v/>
      </c>
      <c r="U140" s="10" t="str">
        <v/>
      </c>
      <c r="V140" s="10" t="str">
        <v/>
      </c>
      <c r="W140" s="10" t="str">
        <v/>
      </c>
      <c r="X140" s="10" t="str">
        <v/>
      </c>
      <c r="Z140" s="43"/>
      <c r="AA140" s="43"/>
      <c r="AB140" s="43"/>
      <c r="AC140" s="43"/>
      <c r="AD140" s="43"/>
      <c r="AE140" s="43"/>
    </row>
    <row r="141" spans="11:31" s="5" customFormat="1">
      <c r="K141" s="10">
        <v>137</v>
      </c>
      <c r="L141" s="19"/>
      <c r="M141" s="19"/>
      <c r="N141" s="19"/>
      <c r="O141" s="19"/>
      <c r="P141" s="19"/>
      <c r="Q141" s="19"/>
      <c r="S141" s="10" t="str">
        <v/>
      </c>
      <c r="T141" s="10" t="str">
        <v/>
      </c>
      <c r="U141" s="10" t="str">
        <v/>
      </c>
      <c r="V141" s="10" t="str">
        <v/>
      </c>
      <c r="W141" s="10" t="str">
        <v/>
      </c>
      <c r="X141" s="10" t="str">
        <v/>
      </c>
      <c r="Z141" s="43"/>
      <c r="AA141" s="43"/>
      <c r="AB141" s="43"/>
      <c r="AC141" s="43"/>
      <c r="AD141" s="43"/>
      <c r="AE141" s="43"/>
    </row>
    <row r="142" spans="11:31" s="5" customFormat="1">
      <c r="K142" s="10">
        <v>138</v>
      </c>
      <c r="L142" s="19"/>
      <c r="M142" s="19"/>
      <c r="N142" s="19"/>
      <c r="O142" s="19"/>
      <c r="P142" s="19"/>
      <c r="Q142" s="19"/>
      <c r="S142" s="10" t="str">
        <v/>
      </c>
      <c r="T142" s="10" t="str">
        <v/>
      </c>
      <c r="U142" s="10" t="str">
        <v/>
      </c>
      <c r="V142" s="10" t="str">
        <v/>
      </c>
      <c r="W142" s="10" t="str">
        <v/>
      </c>
      <c r="X142" s="10" t="str">
        <v/>
      </c>
      <c r="Z142" s="43"/>
      <c r="AA142" s="43"/>
      <c r="AB142" s="43"/>
      <c r="AC142" s="43"/>
      <c r="AD142" s="43"/>
      <c r="AE142" s="43"/>
    </row>
    <row r="143" spans="11:31" s="5" customFormat="1">
      <c r="K143" s="10">
        <v>139</v>
      </c>
      <c r="L143" s="19"/>
      <c r="M143" s="19"/>
      <c r="N143" s="19"/>
      <c r="O143" s="19"/>
      <c r="P143" s="19"/>
      <c r="Q143" s="19"/>
      <c r="S143" s="10" t="str">
        <v/>
      </c>
      <c r="T143" s="10" t="str">
        <v/>
      </c>
      <c r="U143" s="10" t="str">
        <v/>
      </c>
      <c r="V143" s="10" t="str">
        <v/>
      </c>
      <c r="W143" s="10" t="str">
        <v/>
      </c>
      <c r="X143" s="10" t="str">
        <v/>
      </c>
      <c r="Z143" s="43"/>
      <c r="AA143" s="43"/>
      <c r="AB143" s="43"/>
      <c r="AC143" s="43"/>
      <c r="AD143" s="43"/>
      <c r="AE143" s="43"/>
    </row>
    <row r="144" spans="11:31" s="5" customFormat="1">
      <c r="K144" s="10">
        <v>140</v>
      </c>
      <c r="L144" s="19"/>
      <c r="M144" s="19"/>
      <c r="N144" s="19"/>
      <c r="O144" s="19"/>
      <c r="P144" s="19"/>
      <c r="Q144" s="19"/>
      <c r="S144" s="10" t="str">
        <v/>
      </c>
      <c r="T144" s="10" t="str">
        <v/>
      </c>
      <c r="U144" s="10" t="str">
        <v/>
      </c>
      <c r="V144" s="10" t="str">
        <v/>
      </c>
      <c r="W144" s="10" t="str">
        <v/>
      </c>
      <c r="X144" s="10" t="str">
        <v/>
      </c>
      <c r="Z144" s="43"/>
      <c r="AA144" s="43"/>
      <c r="AB144" s="43"/>
      <c r="AC144" s="43"/>
      <c r="AD144" s="43"/>
      <c r="AE144" s="43"/>
    </row>
    <row r="145" spans="11:31" s="5" customFormat="1">
      <c r="K145" s="10">
        <v>141</v>
      </c>
      <c r="L145" s="19"/>
      <c r="M145" s="19"/>
      <c r="N145" s="19"/>
      <c r="O145" s="19"/>
      <c r="P145" s="19"/>
      <c r="Q145" s="19"/>
      <c r="S145" s="10" t="str">
        <v/>
      </c>
      <c r="T145" s="10" t="str">
        <v/>
      </c>
      <c r="U145" s="10" t="str">
        <v/>
      </c>
      <c r="V145" s="10" t="str">
        <v/>
      </c>
      <c r="W145" s="10" t="str">
        <v/>
      </c>
      <c r="X145" s="10" t="str">
        <v/>
      </c>
      <c r="Z145" s="43"/>
      <c r="AA145" s="43"/>
      <c r="AB145" s="43"/>
      <c r="AC145" s="43"/>
      <c r="AD145" s="43"/>
      <c r="AE145" s="43"/>
    </row>
    <row r="146" spans="11:31" s="5" customFormat="1">
      <c r="K146" s="10">
        <v>142</v>
      </c>
      <c r="L146" s="19"/>
      <c r="M146" s="19"/>
      <c r="N146" s="19"/>
      <c r="O146" s="19"/>
      <c r="P146" s="19"/>
      <c r="Q146" s="19"/>
      <c r="S146" s="10" t="str">
        <v/>
      </c>
      <c r="T146" s="10" t="str">
        <v/>
      </c>
      <c r="U146" s="10" t="str">
        <v/>
      </c>
      <c r="V146" s="10" t="str">
        <v/>
      </c>
      <c r="W146" s="10" t="str">
        <v/>
      </c>
      <c r="X146" s="10" t="str">
        <v/>
      </c>
      <c r="Z146" s="43"/>
      <c r="AA146" s="43"/>
      <c r="AB146" s="43"/>
      <c r="AC146" s="43"/>
      <c r="AD146" s="43"/>
      <c r="AE146" s="43"/>
    </row>
    <row r="147" spans="11:31" s="5" customFormat="1">
      <c r="K147" s="10">
        <v>143</v>
      </c>
      <c r="L147" s="19"/>
      <c r="M147" s="19"/>
      <c r="N147" s="19"/>
      <c r="O147" s="19"/>
      <c r="P147" s="19"/>
      <c r="Q147" s="19"/>
      <c r="S147" s="10" t="str">
        <v/>
      </c>
      <c r="T147" s="10" t="str">
        <v/>
      </c>
      <c r="U147" s="10" t="str">
        <v/>
      </c>
      <c r="V147" s="10" t="str">
        <v/>
      </c>
      <c r="W147" s="10" t="str">
        <v/>
      </c>
      <c r="X147" s="10" t="str">
        <v/>
      </c>
      <c r="Z147" s="43"/>
      <c r="AA147" s="43"/>
      <c r="AB147" s="43"/>
      <c r="AC147" s="43"/>
      <c r="AD147" s="43"/>
      <c r="AE147" s="43"/>
    </row>
    <row r="148" spans="11:31" s="5" customFormat="1">
      <c r="K148" s="10">
        <v>144</v>
      </c>
      <c r="L148" s="19"/>
      <c r="M148" s="19"/>
      <c r="N148" s="19"/>
      <c r="O148" s="19"/>
      <c r="P148" s="19"/>
      <c r="Q148" s="19"/>
      <c r="S148" s="10" t="str">
        <v/>
      </c>
      <c r="T148" s="10" t="str">
        <v/>
      </c>
      <c r="U148" s="10" t="str">
        <v/>
      </c>
      <c r="V148" s="10" t="str">
        <v/>
      </c>
      <c r="W148" s="10" t="str">
        <v/>
      </c>
      <c r="X148" s="10" t="str">
        <v/>
      </c>
      <c r="Z148" s="43"/>
      <c r="AA148" s="43"/>
      <c r="AB148" s="43"/>
      <c r="AC148" s="43"/>
      <c r="AD148" s="43"/>
      <c r="AE148" s="43"/>
    </row>
    <row r="149" spans="11:31" s="5" customFormat="1">
      <c r="K149" s="10">
        <v>145</v>
      </c>
      <c r="L149" s="19"/>
      <c r="M149" s="19"/>
      <c r="N149" s="19"/>
      <c r="O149" s="19"/>
      <c r="P149" s="19"/>
      <c r="Q149" s="19"/>
      <c r="S149" s="10" t="str">
        <v/>
      </c>
      <c r="T149" s="10" t="str">
        <v/>
      </c>
      <c r="U149" s="10" t="str">
        <v/>
      </c>
      <c r="V149" s="10" t="str">
        <v/>
      </c>
      <c r="W149" s="10" t="str">
        <v/>
      </c>
      <c r="X149" s="10" t="str">
        <v/>
      </c>
      <c r="Z149" s="43"/>
      <c r="AA149" s="43"/>
      <c r="AB149" s="43"/>
      <c r="AC149" s="43"/>
      <c r="AD149" s="43"/>
      <c r="AE149" s="43"/>
    </row>
    <row r="150" spans="11:31" s="5" customFormat="1">
      <c r="K150" s="10">
        <v>146</v>
      </c>
      <c r="L150" s="19"/>
      <c r="M150" s="19"/>
      <c r="N150" s="19"/>
      <c r="O150" s="19"/>
      <c r="P150" s="19"/>
      <c r="Q150" s="19"/>
      <c r="S150" s="10" t="str">
        <v/>
      </c>
      <c r="T150" s="10" t="str">
        <v/>
      </c>
      <c r="U150" s="10" t="str">
        <v/>
      </c>
      <c r="V150" s="10" t="str">
        <v/>
      </c>
      <c r="W150" s="10" t="str">
        <v/>
      </c>
      <c r="X150" s="10" t="str">
        <v/>
      </c>
      <c r="Z150" s="43"/>
      <c r="AA150" s="43"/>
      <c r="AB150" s="43"/>
      <c r="AC150" s="43"/>
      <c r="AD150" s="43"/>
      <c r="AE150" s="43"/>
    </row>
    <row r="151" spans="11:31" s="5" customFormat="1">
      <c r="K151" s="10">
        <v>147</v>
      </c>
      <c r="L151" s="19"/>
      <c r="M151" s="19"/>
      <c r="N151" s="19"/>
      <c r="O151" s="19"/>
      <c r="P151" s="19"/>
      <c r="Q151" s="19"/>
      <c r="S151" s="10" t="str">
        <v/>
      </c>
      <c r="T151" s="10" t="str">
        <v/>
      </c>
      <c r="U151" s="10" t="str">
        <v/>
      </c>
      <c r="V151" s="10" t="str">
        <v/>
      </c>
      <c r="W151" s="10" t="str">
        <v/>
      </c>
      <c r="X151" s="10" t="str">
        <v/>
      </c>
      <c r="Z151" s="43"/>
      <c r="AA151" s="43"/>
      <c r="AB151" s="43"/>
      <c r="AC151" s="43"/>
      <c r="AD151" s="43"/>
      <c r="AE151" s="43"/>
    </row>
    <row r="152" spans="11:31" s="5" customFormat="1">
      <c r="K152" s="10">
        <v>148</v>
      </c>
      <c r="L152" s="19"/>
      <c r="M152" s="19"/>
      <c r="N152" s="19"/>
      <c r="O152" s="19"/>
      <c r="P152" s="19"/>
      <c r="Q152" s="19"/>
      <c r="S152" s="10" t="str">
        <v/>
      </c>
      <c r="T152" s="10" t="str">
        <v/>
      </c>
      <c r="U152" s="10" t="str">
        <v/>
      </c>
      <c r="V152" s="10" t="str">
        <v/>
      </c>
      <c r="W152" s="10" t="str">
        <v/>
      </c>
      <c r="X152" s="10" t="str">
        <v/>
      </c>
      <c r="Z152" s="43"/>
      <c r="AA152" s="43"/>
      <c r="AB152" s="43"/>
      <c r="AC152" s="43"/>
      <c r="AD152" s="43"/>
      <c r="AE152" s="43"/>
    </row>
    <row r="153" spans="11:31" s="5" customFormat="1">
      <c r="K153" s="10">
        <v>149</v>
      </c>
      <c r="L153" s="19"/>
      <c r="M153" s="19"/>
      <c r="N153" s="19"/>
      <c r="O153" s="19"/>
      <c r="P153" s="19"/>
      <c r="Q153" s="19"/>
      <c r="S153" s="10" t="str">
        <v/>
      </c>
      <c r="T153" s="10" t="str">
        <v/>
      </c>
      <c r="U153" s="10" t="str">
        <v/>
      </c>
      <c r="V153" s="10" t="str">
        <v/>
      </c>
      <c r="W153" s="10" t="str">
        <v/>
      </c>
      <c r="X153" s="10" t="str">
        <v/>
      </c>
      <c r="Z153" s="43"/>
      <c r="AA153" s="43"/>
      <c r="AB153" s="43"/>
      <c r="AC153" s="43"/>
      <c r="AD153" s="43"/>
      <c r="AE153" s="43"/>
    </row>
    <row r="154" spans="11:31" s="5" customFormat="1">
      <c r="K154" s="10">
        <v>150</v>
      </c>
      <c r="L154" s="19"/>
      <c r="M154" s="19"/>
      <c r="N154" s="19"/>
      <c r="O154" s="19"/>
      <c r="P154" s="19"/>
      <c r="Q154" s="19"/>
      <c r="S154" s="10" t="str">
        <v/>
      </c>
      <c r="T154" s="10" t="str">
        <v/>
      </c>
      <c r="U154" s="10" t="str">
        <v/>
      </c>
      <c r="V154" s="10" t="str">
        <v/>
      </c>
      <c r="W154" s="10" t="str">
        <v/>
      </c>
      <c r="X154" s="10" t="str">
        <v/>
      </c>
      <c r="Z154" s="43"/>
      <c r="AA154" s="43"/>
      <c r="AB154" s="43"/>
      <c r="AC154" s="43"/>
      <c r="AD154" s="43"/>
      <c r="AE154" s="43"/>
    </row>
    <row r="155" spans="11:31" s="5" customFormat="1">
      <c r="K155" s="10">
        <v>151</v>
      </c>
      <c r="L155" s="19"/>
      <c r="M155" s="19"/>
      <c r="N155" s="19"/>
      <c r="O155" s="19"/>
      <c r="P155" s="19"/>
      <c r="Q155" s="19"/>
      <c r="S155" s="10" t="str">
        <v/>
      </c>
      <c r="T155" s="10" t="str">
        <v/>
      </c>
      <c r="U155" s="10" t="str">
        <v/>
      </c>
      <c r="V155" s="10" t="str">
        <v/>
      </c>
      <c r="W155" s="10" t="str">
        <v/>
      </c>
      <c r="X155" s="10" t="str">
        <v/>
      </c>
      <c r="Z155" s="43"/>
      <c r="AA155" s="43"/>
      <c r="AB155" s="43"/>
      <c r="AC155" s="43"/>
      <c r="AD155" s="43"/>
      <c r="AE155" s="43"/>
    </row>
    <row r="156" spans="11:31" s="5" customFormat="1">
      <c r="K156" s="10">
        <v>152</v>
      </c>
      <c r="L156" s="19"/>
      <c r="M156" s="19"/>
      <c r="N156" s="19"/>
      <c r="O156" s="19"/>
      <c r="P156" s="19"/>
      <c r="Q156" s="19"/>
      <c r="S156" s="10" t="str">
        <v/>
      </c>
      <c r="T156" s="10" t="str">
        <v/>
      </c>
      <c r="U156" s="10" t="str">
        <v/>
      </c>
      <c r="V156" s="10" t="str">
        <v/>
      </c>
      <c r="W156" s="10" t="str">
        <v/>
      </c>
      <c r="X156" s="10" t="str">
        <v/>
      </c>
      <c r="Z156" s="43"/>
      <c r="AA156" s="43"/>
      <c r="AB156" s="43"/>
      <c r="AC156" s="43"/>
      <c r="AD156" s="43"/>
      <c r="AE156" s="43"/>
    </row>
    <row r="157" spans="11:31" s="5" customFormat="1">
      <c r="K157" s="10">
        <v>153</v>
      </c>
      <c r="L157" s="19"/>
      <c r="M157" s="19"/>
      <c r="N157" s="19"/>
      <c r="O157" s="19"/>
      <c r="P157" s="19"/>
      <c r="Q157" s="19"/>
      <c r="S157" s="10" t="str">
        <v/>
      </c>
      <c r="T157" s="10" t="str">
        <v/>
      </c>
      <c r="U157" s="10" t="str">
        <v/>
      </c>
      <c r="V157" s="10" t="str">
        <v/>
      </c>
      <c r="W157" s="10" t="str">
        <v/>
      </c>
      <c r="X157" s="10" t="str">
        <v/>
      </c>
      <c r="Z157" s="43"/>
      <c r="AA157" s="43"/>
      <c r="AB157" s="43"/>
      <c r="AC157" s="43"/>
      <c r="AD157" s="43"/>
      <c r="AE157" s="43"/>
    </row>
    <row r="158" spans="11:31" s="5" customFormat="1">
      <c r="K158" s="10">
        <v>154</v>
      </c>
      <c r="L158" s="19"/>
      <c r="M158" s="19"/>
      <c r="N158" s="19"/>
      <c r="O158" s="19"/>
      <c r="P158" s="19"/>
      <c r="Q158" s="19"/>
      <c r="S158" s="10" t="str">
        <v/>
      </c>
      <c r="T158" s="10" t="str">
        <v/>
      </c>
      <c r="U158" s="10" t="str">
        <v/>
      </c>
      <c r="V158" s="10" t="str">
        <v/>
      </c>
      <c r="W158" s="10" t="str">
        <v/>
      </c>
      <c r="X158" s="10" t="str">
        <v/>
      </c>
      <c r="Z158" s="43"/>
      <c r="AA158" s="43"/>
      <c r="AB158" s="43"/>
      <c r="AC158" s="43"/>
      <c r="AD158" s="43"/>
      <c r="AE158" s="43"/>
    </row>
    <row r="159" spans="11:31" s="5" customFormat="1">
      <c r="K159" s="10">
        <v>155</v>
      </c>
      <c r="L159" s="19"/>
      <c r="M159" s="19"/>
      <c r="N159" s="19"/>
      <c r="O159" s="19"/>
      <c r="P159" s="19"/>
      <c r="Q159" s="19"/>
      <c r="S159" s="10" t="str">
        <v/>
      </c>
      <c r="T159" s="10" t="str">
        <v/>
      </c>
      <c r="U159" s="10" t="str">
        <v/>
      </c>
      <c r="V159" s="10" t="str">
        <v/>
      </c>
      <c r="W159" s="10" t="str">
        <v/>
      </c>
      <c r="X159" s="10" t="str">
        <v/>
      </c>
      <c r="Z159" s="43"/>
      <c r="AA159" s="43"/>
      <c r="AB159" s="43"/>
      <c r="AC159" s="43"/>
      <c r="AD159" s="43"/>
      <c r="AE159" s="43"/>
    </row>
    <row r="160" spans="11:31" s="5" customFormat="1">
      <c r="K160" s="10">
        <v>156</v>
      </c>
      <c r="L160" s="19"/>
      <c r="M160" s="19"/>
      <c r="N160" s="19"/>
      <c r="O160" s="19"/>
      <c r="P160" s="19"/>
      <c r="Q160" s="19"/>
      <c r="S160" s="10" t="str">
        <v/>
      </c>
      <c r="T160" s="10" t="str">
        <v/>
      </c>
      <c r="U160" s="10" t="str">
        <v/>
      </c>
      <c r="V160" s="10" t="str">
        <v/>
      </c>
      <c r="W160" s="10" t="str">
        <v/>
      </c>
      <c r="X160" s="10" t="str">
        <v/>
      </c>
      <c r="Z160" s="43"/>
      <c r="AA160" s="43"/>
      <c r="AB160" s="43"/>
      <c r="AC160" s="43"/>
      <c r="AD160" s="43"/>
      <c r="AE160" s="43"/>
    </row>
    <row r="161" spans="11:31" s="5" customFormat="1">
      <c r="K161" s="10">
        <v>157</v>
      </c>
      <c r="L161" s="19"/>
      <c r="M161" s="19"/>
      <c r="N161" s="19"/>
      <c r="O161" s="19"/>
      <c r="P161" s="19"/>
      <c r="Q161" s="19"/>
      <c r="S161" s="10" t="str">
        <v/>
      </c>
      <c r="T161" s="10" t="str">
        <v/>
      </c>
      <c r="U161" s="10" t="str">
        <v/>
      </c>
      <c r="V161" s="10" t="str">
        <v/>
      </c>
      <c r="W161" s="10" t="str">
        <v/>
      </c>
      <c r="X161" s="10" t="str">
        <v/>
      </c>
      <c r="Z161" s="43"/>
      <c r="AA161" s="43"/>
      <c r="AB161" s="43"/>
      <c r="AC161" s="43"/>
      <c r="AD161" s="43"/>
      <c r="AE161" s="43"/>
    </row>
    <row r="162" spans="11:31" s="5" customFormat="1">
      <c r="K162" s="10">
        <v>158</v>
      </c>
      <c r="L162" s="19"/>
      <c r="M162" s="19"/>
      <c r="N162" s="19"/>
      <c r="O162" s="19"/>
      <c r="P162" s="19"/>
      <c r="Q162" s="19"/>
      <c r="S162" s="10" t="str">
        <v/>
      </c>
      <c r="T162" s="10" t="str">
        <v/>
      </c>
      <c r="U162" s="10" t="str">
        <v/>
      </c>
      <c r="V162" s="10" t="str">
        <v/>
      </c>
      <c r="W162" s="10" t="str">
        <v/>
      </c>
      <c r="X162" s="10" t="str">
        <v/>
      </c>
      <c r="Z162" s="43"/>
      <c r="AA162" s="43"/>
      <c r="AB162" s="43"/>
      <c r="AC162" s="43"/>
      <c r="AD162" s="43"/>
      <c r="AE162" s="43"/>
    </row>
    <row r="163" spans="11:31" s="5" customFormat="1">
      <c r="K163" s="10">
        <v>159</v>
      </c>
      <c r="L163" s="19"/>
      <c r="M163" s="19"/>
      <c r="N163" s="19"/>
      <c r="O163" s="19"/>
      <c r="P163" s="19"/>
      <c r="Q163" s="19"/>
      <c r="S163" s="10" t="str">
        <v/>
      </c>
      <c r="T163" s="10" t="str">
        <v/>
      </c>
      <c r="U163" s="10" t="str">
        <v/>
      </c>
      <c r="V163" s="10" t="str">
        <v/>
      </c>
      <c r="W163" s="10" t="str">
        <v/>
      </c>
      <c r="X163" s="10" t="str">
        <v/>
      </c>
      <c r="Z163" s="43"/>
      <c r="AA163" s="43"/>
      <c r="AB163" s="43"/>
      <c r="AC163" s="43"/>
      <c r="AD163" s="43"/>
      <c r="AE163" s="43"/>
    </row>
    <row r="164" spans="11:31" s="5" customFormat="1">
      <c r="K164" s="10">
        <v>160</v>
      </c>
      <c r="L164" s="19"/>
      <c r="M164" s="19"/>
      <c r="N164" s="19"/>
      <c r="O164" s="19"/>
      <c r="P164" s="19"/>
      <c r="Q164" s="19"/>
      <c r="S164" s="10" t="str">
        <v/>
      </c>
      <c r="T164" s="10" t="str">
        <v/>
      </c>
      <c r="U164" s="10" t="str">
        <v/>
      </c>
      <c r="V164" s="10" t="str">
        <v/>
      </c>
      <c r="W164" s="10" t="str">
        <v/>
      </c>
      <c r="X164" s="10" t="str">
        <v/>
      </c>
      <c r="Z164" s="43"/>
      <c r="AA164" s="43"/>
      <c r="AB164" s="43"/>
      <c r="AC164" s="43"/>
      <c r="AD164" s="43"/>
      <c r="AE164" s="43"/>
    </row>
    <row r="165" spans="11:31" s="5" customFormat="1">
      <c r="K165" s="10">
        <v>161</v>
      </c>
      <c r="L165" s="19"/>
      <c r="M165" s="19"/>
      <c r="N165" s="19"/>
      <c r="O165" s="19"/>
      <c r="P165" s="19"/>
      <c r="Q165" s="19"/>
      <c r="S165" s="10" t="str">
        <v/>
      </c>
      <c r="T165" s="10" t="str">
        <v/>
      </c>
      <c r="U165" s="10" t="str">
        <v/>
      </c>
      <c r="V165" s="10" t="str">
        <v/>
      </c>
      <c r="W165" s="10" t="str">
        <v/>
      </c>
      <c r="X165" s="10" t="str">
        <v/>
      </c>
      <c r="Z165" s="43"/>
      <c r="AA165" s="43"/>
      <c r="AB165" s="43"/>
      <c r="AC165" s="43"/>
      <c r="AD165" s="43"/>
      <c r="AE165" s="43"/>
    </row>
    <row r="166" spans="11:31" s="5" customFormat="1">
      <c r="K166" s="10">
        <v>162</v>
      </c>
      <c r="L166" s="19"/>
      <c r="M166" s="19"/>
      <c r="N166" s="19"/>
      <c r="O166" s="19"/>
      <c r="P166" s="19"/>
      <c r="Q166" s="19"/>
      <c r="S166" s="10" t="str">
        <v/>
      </c>
      <c r="T166" s="10" t="str">
        <v/>
      </c>
      <c r="U166" s="10" t="str">
        <v/>
      </c>
      <c r="V166" s="10" t="str">
        <v/>
      </c>
      <c r="W166" s="10" t="str">
        <v/>
      </c>
      <c r="X166" s="10" t="str">
        <v/>
      </c>
      <c r="Z166" s="43"/>
      <c r="AA166" s="43"/>
      <c r="AB166" s="43"/>
      <c r="AC166" s="43"/>
      <c r="AD166" s="43"/>
      <c r="AE166" s="43"/>
    </row>
    <row r="167" spans="11:31" s="5" customFormat="1">
      <c r="K167" s="10">
        <v>163</v>
      </c>
      <c r="L167" s="19"/>
      <c r="M167" s="19"/>
      <c r="N167" s="19"/>
      <c r="O167" s="19"/>
      <c r="P167" s="19"/>
      <c r="Q167" s="19"/>
      <c r="S167" s="10" t="str">
        <v/>
      </c>
      <c r="T167" s="10" t="str">
        <v/>
      </c>
      <c r="U167" s="10" t="str">
        <v/>
      </c>
      <c r="V167" s="10" t="str">
        <v/>
      </c>
      <c r="W167" s="10" t="str">
        <v/>
      </c>
      <c r="X167" s="10" t="str">
        <v/>
      </c>
      <c r="Z167" s="43"/>
      <c r="AA167" s="43"/>
      <c r="AB167" s="43"/>
      <c r="AC167" s="43"/>
      <c r="AD167" s="43"/>
      <c r="AE167" s="43"/>
    </row>
    <row r="168" spans="11:31" s="5" customFormat="1">
      <c r="K168" s="10">
        <v>164</v>
      </c>
      <c r="L168" s="19"/>
      <c r="M168" s="19"/>
      <c r="N168" s="19"/>
      <c r="O168" s="19"/>
      <c r="P168" s="19"/>
      <c r="Q168" s="19"/>
      <c r="S168" s="10" t="str">
        <v/>
      </c>
      <c r="T168" s="10" t="str">
        <v/>
      </c>
      <c r="U168" s="10" t="str">
        <v/>
      </c>
      <c r="V168" s="10" t="str">
        <v/>
      </c>
      <c r="W168" s="10" t="str">
        <v/>
      </c>
      <c r="X168" s="10" t="str">
        <v/>
      </c>
      <c r="Z168" s="43"/>
      <c r="AA168" s="43"/>
      <c r="AB168" s="43"/>
      <c r="AC168" s="43"/>
      <c r="AD168" s="43"/>
      <c r="AE168" s="43"/>
    </row>
    <row r="169" spans="11:31" s="5" customFormat="1">
      <c r="K169" s="10">
        <v>165</v>
      </c>
      <c r="L169" s="19"/>
      <c r="M169" s="19"/>
      <c r="N169" s="19"/>
      <c r="O169" s="19"/>
      <c r="P169" s="19"/>
      <c r="Q169" s="19"/>
      <c r="S169" s="10" t="str">
        <v/>
      </c>
      <c r="T169" s="10" t="str">
        <v/>
      </c>
      <c r="U169" s="10" t="str">
        <v/>
      </c>
      <c r="V169" s="10" t="str">
        <v/>
      </c>
      <c r="W169" s="10" t="str">
        <v/>
      </c>
      <c r="X169" s="10" t="str">
        <v/>
      </c>
      <c r="Z169" s="43"/>
      <c r="AA169" s="43"/>
      <c r="AB169" s="43"/>
      <c r="AC169" s="43"/>
      <c r="AD169" s="43"/>
      <c r="AE169" s="43"/>
    </row>
    <row r="170" spans="11:31" s="5" customFormat="1">
      <c r="K170" s="10">
        <v>166</v>
      </c>
      <c r="L170" s="19"/>
      <c r="M170" s="19"/>
      <c r="N170" s="19"/>
      <c r="O170" s="19"/>
      <c r="P170" s="19"/>
      <c r="Q170" s="19"/>
      <c r="S170" s="10" t="str">
        <v/>
      </c>
      <c r="T170" s="10" t="str">
        <v/>
      </c>
      <c r="U170" s="10" t="str">
        <v/>
      </c>
      <c r="V170" s="10" t="str">
        <v/>
      </c>
      <c r="W170" s="10" t="str">
        <v/>
      </c>
      <c r="X170" s="10" t="str">
        <v/>
      </c>
      <c r="Z170" s="43"/>
      <c r="AA170" s="43"/>
      <c r="AB170" s="43"/>
      <c r="AC170" s="43"/>
      <c r="AD170" s="43"/>
      <c r="AE170" s="43"/>
    </row>
    <row r="171" spans="11:31" s="5" customFormat="1">
      <c r="K171" s="10">
        <v>167</v>
      </c>
      <c r="L171" s="19"/>
      <c r="M171" s="19"/>
      <c r="N171" s="19"/>
      <c r="O171" s="19"/>
      <c r="P171" s="19"/>
      <c r="Q171" s="19"/>
      <c r="S171" s="10" t="str">
        <v/>
      </c>
      <c r="T171" s="10" t="str">
        <v/>
      </c>
      <c r="U171" s="10" t="str">
        <v/>
      </c>
      <c r="V171" s="10" t="str">
        <v/>
      </c>
      <c r="W171" s="10" t="str">
        <v/>
      </c>
      <c r="X171" s="10" t="str">
        <v/>
      </c>
      <c r="Z171" s="43"/>
      <c r="AA171" s="43"/>
      <c r="AB171" s="43"/>
      <c r="AC171" s="43"/>
      <c r="AD171" s="43"/>
      <c r="AE171" s="43"/>
    </row>
    <row r="172" spans="11:31" s="5" customFormat="1">
      <c r="K172" s="10">
        <v>168</v>
      </c>
      <c r="L172" s="19"/>
      <c r="M172" s="19"/>
      <c r="N172" s="19"/>
      <c r="O172" s="19"/>
      <c r="P172" s="19"/>
      <c r="Q172" s="19"/>
      <c r="S172" s="10" t="str">
        <v/>
      </c>
      <c r="T172" s="10" t="str">
        <v/>
      </c>
      <c r="U172" s="10" t="str">
        <v/>
      </c>
      <c r="V172" s="10" t="str">
        <v/>
      </c>
      <c r="W172" s="10" t="str">
        <v/>
      </c>
      <c r="X172" s="10" t="str">
        <v/>
      </c>
      <c r="Z172" s="43"/>
      <c r="AA172" s="43"/>
      <c r="AB172" s="43"/>
      <c r="AC172" s="43"/>
      <c r="AD172" s="43"/>
      <c r="AE172" s="43"/>
    </row>
    <row r="173" spans="11:31" s="5" customFormat="1">
      <c r="K173" s="10">
        <v>169</v>
      </c>
      <c r="L173" s="19"/>
      <c r="M173" s="19"/>
      <c r="N173" s="19"/>
      <c r="O173" s="19"/>
      <c r="P173" s="19"/>
      <c r="Q173" s="19"/>
      <c r="S173" s="10" t="str">
        <v/>
      </c>
      <c r="T173" s="10" t="str">
        <v/>
      </c>
      <c r="U173" s="10" t="str">
        <v/>
      </c>
      <c r="V173" s="10" t="str">
        <v/>
      </c>
      <c r="W173" s="10" t="str">
        <v/>
      </c>
      <c r="X173" s="10" t="str">
        <v/>
      </c>
      <c r="Z173" s="43"/>
      <c r="AA173" s="43"/>
      <c r="AB173" s="43"/>
      <c r="AC173" s="43"/>
      <c r="AD173" s="43"/>
      <c r="AE173" s="43"/>
    </row>
    <row r="174" spans="11:31" s="5" customFormat="1">
      <c r="K174" s="10">
        <v>170</v>
      </c>
      <c r="L174" s="19"/>
      <c r="M174" s="19"/>
      <c r="N174" s="19"/>
      <c r="O174" s="19"/>
      <c r="P174" s="19"/>
      <c r="Q174" s="19"/>
      <c r="S174" s="10" t="str">
        <v/>
      </c>
      <c r="T174" s="10" t="str">
        <v/>
      </c>
      <c r="U174" s="10" t="str">
        <v/>
      </c>
      <c r="V174" s="10" t="str">
        <v/>
      </c>
      <c r="W174" s="10" t="str">
        <v/>
      </c>
      <c r="X174" s="10" t="str">
        <v/>
      </c>
      <c r="Z174" s="43"/>
      <c r="AA174" s="43"/>
      <c r="AB174" s="43"/>
      <c r="AC174" s="43"/>
      <c r="AD174" s="43"/>
      <c r="AE174" s="43"/>
    </row>
    <row r="175" spans="11:31" s="5" customFormat="1">
      <c r="K175" s="10">
        <v>171</v>
      </c>
      <c r="L175" s="19"/>
      <c r="M175" s="19"/>
      <c r="N175" s="19"/>
      <c r="O175" s="19"/>
      <c r="P175" s="19"/>
      <c r="Q175" s="19"/>
      <c r="S175" s="10" t="str">
        <v/>
      </c>
      <c r="T175" s="10" t="str">
        <v/>
      </c>
      <c r="U175" s="10" t="str">
        <v/>
      </c>
      <c r="V175" s="10" t="str">
        <v/>
      </c>
      <c r="W175" s="10" t="str">
        <v/>
      </c>
      <c r="X175" s="10" t="str">
        <v/>
      </c>
      <c r="Z175" s="43"/>
      <c r="AA175" s="43"/>
      <c r="AB175" s="43"/>
      <c r="AC175" s="43"/>
      <c r="AD175" s="43"/>
      <c r="AE175" s="43"/>
    </row>
    <row r="176" spans="11:31" s="5" customFormat="1">
      <c r="K176" s="10">
        <v>172</v>
      </c>
      <c r="L176" s="19"/>
      <c r="M176" s="19"/>
      <c r="N176" s="19"/>
      <c r="O176" s="19"/>
      <c r="P176" s="19"/>
      <c r="Q176" s="19"/>
      <c r="S176" s="10" t="str">
        <v/>
      </c>
      <c r="T176" s="10" t="str">
        <v/>
      </c>
      <c r="U176" s="10" t="str">
        <v/>
      </c>
      <c r="V176" s="10" t="str">
        <v/>
      </c>
      <c r="W176" s="10" t="str">
        <v/>
      </c>
      <c r="X176" s="10" t="str">
        <v/>
      </c>
      <c r="Z176" s="43"/>
      <c r="AA176" s="43"/>
      <c r="AB176" s="43"/>
      <c r="AC176" s="43"/>
      <c r="AD176" s="43"/>
      <c r="AE176" s="43"/>
    </row>
    <row r="177" spans="11:31" s="5" customFormat="1">
      <c r="K177" s="10">
        <v>173</v>
      </c>
      <c r="L177" s="19"/>
      <c r="M177" s="19"/>
      <c r="N177" s="19"/>
      <c r="O177" s="19"/>
      <c r="P177" s="19"/>
      <c r="Q177" s="19"/>
      <c r="S177" s="10" t="str">
        <v/>
      </c>
      <c r="T177" s="10" t="str">
        <v/>
      </c>
      <c r="U177" s="10" t="str">
        <v/>
      </c>
      <c r="V177" s="10" t="str">
        <v/>
      </c>
      <c r="W177" s="10" t="str">
        <v/>
      </c>
      <c r="X177" s="10" t="str">
        <v/>
      </c>
      <c r="Z177" s="43"/>
      <c r="AA177" s="43"/>
      <c r="AB177" s="43"/>
      <c r="AC177" s="43"/>
      <c r="AD177" s="43"/>
      <c r="AE177" s="43"/>
    </row>
    <row r="178" spans="11:31" s="5" customFormat="1">
      <c r="K178" s="10">
        <v>174</v>
      </c>
      <c r="L178" s="19"/>
      <c r="M178" s="19"/>
      <c r="N178" s="19"/>
      <c r="O178" s="19"/>
      <c r="P178" s="19"/>
      <c r="Q178" s="19"/>
      <c r="S178" s="10" t="str">
        <v/>
      </c>
      <c r="T178" s="10" t="str">
        <v/>
      </c>
      <c r="U178" s="10" t="str">
        <v/>
      </c>
      <c r="V178" s="10" t="str">
        <v/>
      </c>
      <c r="W178" s="10" t="str">
        <v/>
      </c>
      <c r="X178" s="10" t="str">
        <v/>
      </c>
      <c r="Z178" s="43"/>
      <c r="AA178" s="43"/>
      <c r="AB178" s="43"/>
      <c r="AC178" s="43"/>
      <c r="AD178" s="43"/>
      <c r="AE178" s="43"/>
    </row>
    <row r="179" spans="11:31" s="5" customFormat="1">
      <c r="K179" s="10">
        <v>175</v>
      </c>
      <c r="L179" s="19"/>
      <c r="M179" s="19"/>
      <c r="N179" s="19"/>
      <c r="O179" s="19"/>
      <c r="P179" s="19"/>
      <c r="Q179" s="19"/>
      <c r="S179" s="10" t="str">
        <v/>
      </c>
      <c r="T179" s="10" t="str">
        <v/>
      </c>
      <c r="U179" s="10" t="str">
        <v/>
      </c>
      <c r="V179" s="10" t="str">
        <v/>
      </c>
      <c r="W179" s="10" t="str">
        <v/>
      </c>
      <c r="X179" s="10" t="str">
        <v/>
      </c>
      <c r="Z179" s="43"/>
      <c r="AA179" s="43"/>
      <c r="AB179" s="43"/>
      <c r="AC179" s="43"/>
      <c r="AD179" s="43"/>
      <c r="AE179" s="43"/>
    </row>
    <row r="180" spans="11:31" s="5" customFormat="1">
      <c r="K180" s="10">
        <v>176</v>
      </c>
      <c r="L180" s="19"/>
      <c r="M180" s="19"/>
      <c r="N180" s="19"/>
      <c r="O180" s="19"/>
      <c r="P180" s="19"/>
      <c r="Q180" s="19"/>
      <c r="S180" s="10" t="str">
        <v/>
      </c>
      <c r="T180" s="10" t="str">
        <v/>
      </c>
      <c r="U180" s="10" t="str">
        <v/>
      </c>
      <c r="V180" s="10" t="str">
        <v/>
      </c>
      <c r="W180" s="10" t="str">
        <v/>
      </c>
      <c r="X180" s="10" t="str">
        <v/>
      </c>
      <c r="Z180" s="43"/>
      <c r="AA180" s="43"/>
      <c r="AB180" s="43"/>
      <c r="AC180" s="43"/>
      <c r="AD180" s="43"/>
      <c r="AE180" s="43"/>
    </row>
    <row r="181" spans="11:31" s="5" customFormat="1">
      <c r="K181" s="10">
        <v>177</v>
      </c>
      <c r="L181" s="19"/>
      <c r="M181" s="19"/>
      <c r="N181" s="19"/>
      <c r="O181" s="19"/>
      <c r="P181" s="19"/>
      <c r="Q181" s="19"/>
      <c r="S181" s="10" t="str">
        <v/>
      </c>
      <c r="T181" s="10" t="str">
        <v/>
      </c>
      <c r="U181" s="10" t="str">
        <v/>
      </c>
      <c r="V181" s="10" t="str">
        <v/>
      </c>
      <c r="W181" s="10" t="str">
        <v/>
      </c>
      <c r="X181" s="10" t="str">
        <v/>
      </c>
      <c r="Z181" s="43"/>
      <c r="AA181" s="43"/>
      <c r="AB181" s="43"/>
      <c r="AC181" s="43"/>
      <c r="AD181" s="43"/>
      <c r="AE181" s="43"/>
    </row>
    <row r="182" spans="11:31" s="5" customFormat="1">
      <c r="K182" s="10">
        <v>178</v>
      </c>
      <c r="L182" s="19"/>
      <c r="M182" s="19"/>
      <c r="N182" s="19"/>
      <c r="O182" s="19"/>
      <c r="P182" s="19"/>
      <c r="Q182" s="19"/>
      <c r="S182" s="10" t="str">
        <v/>
      </c>
      <c r="T182" s="10" t="str">
        <v/>
      </c>
      <c r="U182" s="10" t="str">
        <v/>
      </c>
      <c r="V182" s="10" t="str">
        <v/>
      </c>
      <c r="W182" s="10" t="str">
        <v/>
      </c>
      <c r="X182" s="10" t="str">
        <v/>
      </c>
      <c r="Z182" s="43"/>
      <c r="AA182" s="43"/>
      <c r="AB182" s="43"/>
      <c r="AC182" s="43"/>
      <c r="AD182" s="43"/>
      <c r="AE182" s="43"/>
    </row>
    <row r="183" spans="11:31" s="5" customFormat="1">
      <c r="K183" s="10">
        <v>179</v>
      </c>
      <c r="L183" s="19"/>
      <c r="M183" s="19"/>
      <c r="N183" s="19"/>
      <c r="O183" s="19"/>
      <c r="P183" s="19"/>
      <c r="Q183" s="19"/>
      <c r="S183" s="10" t="str">
        <v/>
      </c>
      <c r="T183" s="10" t="str">
        <v/>
      </c>
      <c r="U183" s="10" t="str">
        <v/>
      </c>
      <c r="V183" s="10" t="str">
        <v/>
      </c>
      <c r="W183" s="10" t="str">
        <v/>
      </c>
      <c r="X183" s="10" t="str">
        <v/>
      </c>
      <c r="Z183" s="43"/>
      <c r="AA183" s="43"/>
      <c r="AB183" s="43"/>
      <c r="AC183" s="43"/>
      <c r="AD183" s="43"/>
      <c r="AE183" s="43"/>
    </row>
    <row r="184" spans="11:31" s="5" customFormat="1">
      <c r="K184" s="10">
        <v>180</v>
      </c>
      <c r="L184" s="19"/>
      <c r="M184" s="19"/>
      <c r="N184" s="19"/>
      <c r="O184" s="19"/>
      <c r="P184" s="19"/>
      <c r="Q184" s="19"/>
      <c r="S184" s="10" t="str">
        <v/>
      </c>
      <c r="T184" s="10" t="str">
        <v/>
      </c>
      <c r="U184" s="10" t="str">
        <v/>
      </c>
      <c r="V184" s="10" t="str">
        <v/>
      </c>
      <c r="W184" s="10" t="str">
        <v/>
      </c>
      <c r="X184" s="10" t="str">
        <v/>
      </c>
      <c r="Z184" s="43"/>
      <c r="AA184" s="43"/>
      <c r="AB184" s="43"/>
      <c r="AC184" s="43"/>
      <c r="AD184" s="43"/>
      <c r="AE184" s="43"/>
    </row>
    <row r="185" spans="11:31" s="5" customFormat="1">
      <c r="K185" s="10">
        <v>181</v>
      </c>
      <c r="L185" s="19"/>
      <c r="M185" s="19"/>
      <c r="N185" s="19"/>
      <c r="O185" s="19"/>
      <c r="P185" s="19"/>
      <c r="Q185" s="19"/>
      <c r="S185" s="10" t="str">
        <v/>
      </c>
      <c r="T185" s="10" t="str">
        <v/>
      </c>
      <c r="U185" s="10" t="str">
        <v/>
      </c>
      <c r="V185" s="10" t="str">
        <v/>
      </c>
      <c r="W185" s="10" t="str">
        <v/>
      </c>
      <c r="X185" s="10" t="str">
        <v/>
      </c>
      <c r="Z185" s="43"/>
      <c r="AA185" s="43"/>
      <c r="AB185" s="43"/>
      <c r="AC185" s="43"/>
      <c r="AD185" s="43"/>
      <c r="AE185" s="43"/>
    </row>
    <row r="186" spans="11:31" s="5" customFormat="1">
      <c r="K186" s="10">
        <v>182</v>
      </c>
      <c r="L186" s="19"/>
      <c r="M186" s="19"/>
      <c r="N186" s="19"/>
      <c r="O186" s="19"/>
      <c r="P186" s="19"/>
      <c r="Q186" s="19"/>
      <c r="S186" s="10" t="str">
        <v/>
      </c>
      <c r="T186" s="10" t="str">
        <v/>
      </c>
      <c r="U186" s="10" t="str">
        <v/>
      </c>
      <c r="V186" s="10" t="str">
        <v/>
      </c>
      <c r="W186" s="10" t="str">
        <v/>
      </c>
      <c r="X186" s="10" t="str">
        <v/>
      </c>
      <c r="Z186" s="43"/>
      <c r="AA186" s="43"/>
      <c r="AB186" s="43"/>
      <c r="AC186" s="43"/>
      <c r="AD186" s="43"/>
      <c r="AE186" s="43"/>
    </row>
    <row r="187" spans="11:31" s="5" customFormat="1">
      <c r="K187" s="10">
        <v>183</v>
      </c>
      <c r="L187" s="19"/>
      <c r="M187" s="19"/>
      <c r="N187" s="19"/>
      <c r="O187" s="19"/>
      <c r="P187" s="19"/>
      <c r="Q187" s="19"/>
      <c r="S187" s="10" t="str">
        <v/>
      </c>
      <c r="T187" s="10" t="str">
        <v/>
      </c>
      <c r="U187" s="10" t="str">
        <v/>
      </c>
      <c r="V187" s="10" t="str">
        <v/>
      </c>
      <c r="W187" s="10" t="str">
        <v/>
      </c>
      <c r="X187" s="10" t="str">
        <v/>
      </c>
      <c r="Z187" s="43"/>
      <c r="AA187" s="43"/>
      <c r="AB187" s="43"/>
      <c r="AC187" s="43"/>
      <c r="AD187" s="43"/>
      <c r="AE187" s="43"/>
    </row>
    <row r="188" spans="11:31" s="5" customFormat="1">
      <c r="K188" s="10">
        <v>184</v>
      </c>
      <c r="L188" s="19"/>
      <c r="M188" s="19"/>
      <c r="N188" s="19"/>
      <c r="O188" s="19"/>
      <c r="P188" s="19"/>
      <c r="Q188" s="19"/>
      <c r="S188" s="10" t="str">
        <v/>
      </c>
      <c r="T188" s="10" t="str">
        <v/>
      </c>
      <c r="U188" s="10" t="str">
        <v/>
      </c>
      <c r="V188" s="10" t="str">
        <v/>
      </c>
      <c r="W188" s="10" t="str">
        <v/>
      </c>
      <c r="X188" s="10" t="str">
        <v/>
      </c>
      <c r="Z188" s="43"/>
      <c r="AA188" s="43"/>
      <c r="AB188" s="43"/>
      <c r="AC188" s="43"/>
      <c r="AD188" s="43"/>
      <c r="AE188" s="43"/>
    </row>
    <row r="189" spans="11:31" s="5" customFormat="1">
      <c r="K189" s="10">
        <v>185</v>
      </c>
      <c r="L189" s="19"/>
      <c r="M189" s="19"/>
      <c r="N189" s="19"/>
      <c r="O189" s="19"/>
      <c r="P189" s="19"/>
      <c r="Q189" s="19"/>
      <c r="S189" s="10" t="str">
        <v/>
      </c>
      <c r="T189" s="10" t="str">
        <v/>
      </c>
      <c r="U189" s="10" t="str">
        <v/>
      </c>
      <c r="V189" s="10" t="str">
        <v/>
      </c>
      <c r="W189" s="10" t="str">
        <v/>
      </c>
      <c r="X189" s="10" t="str">
        <v/>
      </c>
      <c r="Z189" s="43"/>
      <c r="AA189" s="43"/>
      <c r="AB189" s="43"/>
      <c r="AC189" s="43"/>
      <c r="AD189" s="43"/>
      <c r="AE189" s="43"/>
    </row>
    <row r="190" spans="11:31" s="5" customFormat="1">
      <c r="K190" s="10">
        <v>186</v>
      </c>
      <c r="L190" s="19"/>
      <c r="M190" s="19"/>
      <c r="N190" s="19"/>
      <c r="O190" s="19"/>
      <c r="P190" s="19"/>
      <c r="Q190" s="19"/>
      <c r="S190" s="10" t="str">
        <v/>
      </c>
      <c r="T190" s="10" t="str">
        <v/>
      </c>
      <c r="U190" s="10" t="str">
        <v/>
      </c>
      <c r="V190" s="10" t="str">
        <v/>
      </c>
      <c r="W190" s="10" t="str">
        <v/>
      </c>
      <c r="X190" s="10" t="str">
        <v/>
      </c>
      <c r="Z190" s="43"/>
      <c r="AA190" s="43"/>
      <c r="AB190" s="43"/>
      <c r="AC190" s="43"/>
      <c r="AD190" s="43"/>
      <c r="AE190" s="43"/>
    </row>
    <row r="191" spans="11:31" s="5" customFormat="1">
      <c r="K191" s="10">
        <v>187</v>
      </c>
      <c r="L191" s="19"/>
      <c r="M191" s="19"/>
      <c r="N191" s="19"/>
      <c r="O191" s="19"/>
      <c r="P191" s="19"/>
      <c r="Q191" s="19"/>
      <c r="S191" s="10" t="str">
        <v/>
      </c>
      <c r="T191" s="10" t="str">
        <v/>
      </c>
      <c r="U191" s="10" t="str">
        <v/>
      </c>
      <c r="V191" s="10" t="str">
        <v/>
      </c>
      <c r="W191" s="10" t="str">
        <v/>
      </c>
      <c r="X191" s="10" t="str">
        <v/>
      </c>
      <c r="Z191" s="43"/>
      <c r="AA191" s="43"/>
      <c r="AB191" s="43"/>
      <c r="AC191" s="43"/>
      <c r="AD191" s="43"/>
      <c r="AE191" s="43"/>
    </row>
    <row r="192" spans="11:31" s="5" customFormat="1">
      <c r="K192" s="10">
        <v>188</v>
      </c>
      <c r="L192" s="19"/>
      <c r="M192" s="19"/>
      <c r="N192" s="19"/>
      <c r="O192" s="19"/>
      <c r="P192" s="19"/>
      <c r="Q192" s="19"/>
      <c r="S192" s="10" t="str">
        <v/>
      </c>
      <c r="T192" s="10" t="str">
        <v/>
      </c>
      <c r="U192" s="10" t="str">
        <v/>
      </c>
      <c r="V192" s="10" t="str">
        <v/>
      </c>
      <c r="W192" s="10" t="str">
        <v/>
      </c>
      <c r="X192" s="10" t="str">
        <v/>
      </c>
      <c r="Z192" s="43"/>
      <c r="AA192" s="43"/>
      <c r="AB192" s="43"/>
      <c r="AC192" s="43"/>
      <c r="AD192" s="43"/>
      <c r="AE192" s="43"/>
    </row>
    <row r="193" spans="11:31" s="5" customFormat="1">
      <c r="K193" s="10">
        <v>189</v>
      </c>
      <c r="L193" s="19"/>
      <c r="M193" s="19"/>
      <c r="N193" s="19"/>
      <c r="O193" s="19"/>
      <c r="P193" s="19"/>
      <c r="Q193" s="19"/>
      <c r="S193" s="10" t="str">
        <v/>
      </c>
      <c r="T193" s="10" t="str">
        <v/>
      </c>
      <c r="U193" s="10" t="str">
        <v/>
      </c>
      <c r="V193" s="10" t="str">
        <v/>
      </c>
      <c r="W193" s="10" t="str">
        <v/>
      </c>
      <c r="X193" s="10" t="str">
        <v/>
      </c>
      <c r="Z193" s="43"/>
      <c r="AA193" s="43"/>
      <c r="AB193" s="43"/>
      <c r="AC193" s="43"/>
      <c r="AD193" s="43"/>
      <c r="AE193" s="43"/>
    </row>
    <row r="194" spans="11:31" s="5" customFormat="1">
      <c r="K194" s="10">
        <v>190</v>
      </c>
      <c r="L194" s="19"/>
      <c r="M194" s="19"/>
      <c r="N194" s="19"/>
      <c r="O194" s="19"/>
      <c r="P194" s="19"/>
      <c r="Q194" s="19"/>
      <c r="S194" s="10" t="str">
        <v/>
      </c>
      <c r="T194" s="10" t="str">
        <v/>
      </c>
      <c r="U194" s="10" t="str">
        <v/>
      </c>
      <c r="V194" s="10" t="str">
        <v/>
      </c>
      <c r="W194" s="10" t="str">
        <v/>
      </c>
      <c r="X194" s="10" t="str">
        <v/>
      </c>
      <c r="Z194" s="43"/>
      <c r="AA194" s="43"/>
      <c r="AB194" s="43"/>
      <c r="AC194" s="43"/>
      <c r="AD194" s="43"/>
      <c r="AE194" s="43"/>
    </row>
    <row r="195" spans="11:31" s="5" customFormat="1">
      <c r="K195" s="10">
        <v>191</v>
      </c>
      <c r="L195" s="19"/>
      <c r="M195" s="19"/>
      <c r="N195" s="19"/>
      <c r="O195" s="19"/>
      <c r="P195" s="19"/>
      <c r="Q195" s="19"/>
      <c r="S195" s="10" t="str">
        <v/>
      </c>
      <c r="T195" s="10" t="str">
        <v/>
      </c>
      <c r="U195" s="10" t="str">
        <v/>
      </c>
      <c r="V195" s="10" t="str">
        <v/>
      </c>
      <c r="W195" s="10" t="str">
        <v/>
      </c>
      <c r="X195" s="10" t="str">
        <v/>
      </c>
      <c r="Z195" s="43"/>
      <c r="AA195" s="43"/>
      <c r="AB195" s="43"/>
      <c r="AC195" s="43"/>
      <c r="AD195" s="43"/>
      <c r="AE195" s="43"/>
    </row>
    <row r="196" spans="11:31" s="5" customFormat="1">
      <c r="K196" s="10">
        <v>192</v>
      </c>
      <c r="L196" s="19"/>
      <c r="M196" s="19"/>
      <c r="N196" s="19"/>
      <c r="O196" s="19"/>
      <c r="P196" s="19"/>
      <c r="Q196" s="19"/>
      <c r="S196" s="10" t="str">
        <v/>
      </c>
      <c r="T196" s="10" t="str">
        <v/>
      </c>
      <c r="U196" s="10" t="str">
        <v/>
      </c>
      <c r="V196" s="10" t="str">
        <v/>
      </c>
      <c r="W196" s="10" t="str">
        <v/>
      </c>
      <c r="X196" s="10" t="str">
        <v/>
      </c>
      <c r="Z196" s="43"/>
      <c r="AA196" s="43"/>
      <c r="AB196" s="43"/>
      <c r="AC196" s="43"/>
      <c r="AD196" s="43"/>
      <c r="AE196" s="43"/>
    </row>
    <row r="197" spans="11:31" s="5" customFormat="1">
      <c r="K197" s="10">
        <v>193</v>
      </c>
      <c r="L197" s="19"/>
      <c r="M197" s="19"/>
      <c r="N197" s="19"/>
      <c r="O197" s="19"/>
      <c r="P197" s="19"/>
      <c r="Q197" s="19"/>
      <c r="S197" s="10" t="str">
        <v/>
      </c>
      <c r="T197" s="10" t="str">
        <v/>
      </c>
      <c r="U197" s="10" t="str">
        <v/>
      </c>
      <c r="V197" s="10" t="str">
        <v/>
      </c>
      <c r="W197" s="10" t="str">
        <v/>
      </c>
      <c r="X197" s="10" t="str">
        <v/>
      </c>
      <c r="Z197" s="43"/>
      <c r="AA197" s="43"/>
      <c r="AB197" s="43"/>
      <c r="AC197" s="43"/>
      <c r="AD197" s="43"/>
      <c r="AE197" s="43"/>
    </row>
    <row r="198" spans="11:31" s="5" customFormat="1">
      <c r="K198" s="10">
        <v>194</v>
      </c>
      <c r="L198" s="19"/>
      <c r="M198" s="19"/>
      <c r="N198" s="19"/>
      <c r="O198" s="19"/>
      <c r="P198" s="19"/>
      <c r="Q198" s="19"/>
      <c r="S198" s="10" t="str">
        <v/>
      </c>
      <c r="T198" s="10" t="str">
        <v/>
      </c>
      <c r="U198" s="10" t="str">
        <v/>
      </c>
      <c r="V198" s="10" t="str">
        <v/>
      </c>
      <c r="W198" s="10" t="str">
        <v/>
      </c>
      <c r="X198" s="10" t="str">
        <v/>
      </c>
      <c r="Z198" s="10"/>
      <c r="AA198" s="10"/>
      <c r="AB198" s="10"/>
      <c r="AC198" s="10"/>
      <c r="AD198" s="10"/>
      <c r="AE198" s="10"/>
    </row>
    <row r="199" spans="11:31" s="5" customFormat="1">
      <c r="K199" s="10">
        <v>195</v>
      </c>
      <c r="L199" s="19"/>
      <c r="M199" s="19"/>
      <c r="N199" s="19"/>
      <c r="O199" s="19"/>
      <c r="P199" s="19"/>
      <c r="Q199" s="19"/>
      <c r="S199" s="10" t="str">
        <v/>
      </c>
      <c r="T199" s="10" t="str">
        <v/>
      </c>
      <c r="U199" s="10" t="str">
        <v/>
      </c>
      <c r="V199" s="10" t="str">
        <v/>
      </c>
      <c r="W199" s="10" t="str">
        <v/>
      </c>
      <c r="X199" s="10" t="str">
        <v/>
      </c>
      <c r="Z199" s="10"/>
      <c r="AA199" s="10"/>
      <c r="AB199" s="10"/>
      <c r="AC199" s="10"/>
      <c r="AD199" s="10"/>
      <c r="AE199" s="10"/>
    </row>
    <row r="200" spans="11:31" s="5" customFormat="1">
      <c r="K200" s="10">
        <v>196</v>
      </c>
      <c r="L200" s="19"/>
      <c r="M200" s="19"/>
      <c r="N200" s="19"/>
      <c r="O200" s="19"/>
      <c r="P200" s="19"/>
      <c r="Q200" s="19"/>
      <c r="S200" s="10" t="str">
        <v/>
      </c>
      <c r="T200" s="10" t="str">
        <v/>
      </c>
      <c r="U200" s="10" t="str">
        <v/>
      </c>
      <c r="V200" s="10" t="str">
        <v/>
      </c>
      <c r="W200" s="10" t="str">
        <v/>
      </c>
      <c r="X200" s="10" t="str">
        <v/>
      </c>
      <c r="Z200" s="10"/>
      <c r="AA200" s="10"/>
      <c r="AB200" s="10"/>
      <c r="AC200" s="10"/>
      <c r="AD200" s="10"/>
      <c r="AE200" s="10"/>
    </row>
    <row r="201" spans="11:31" s="5" customFormat="1">
      <c r="K201" s="10">
        <v>197</v>
      </c>
      <c r="L201" s="19"/>
      <c r="M201" s="19"/>
      <c r="N201" s="19"/>
      <c r="O201" s="19"/>
      <c r="P201" s="19"/>
      <c r="Q201" s="19"/>
      <c r="S201" s="10" t="str">
        <v/>
      </c>
      <c r="T201" s="10" t="str">
        <v/>
      </c>
      <c r="U201" s="10" t="str">
        <v/>
      </c>
      <c r="V201" s="10" t="str">
        <v/>
      </c>
      <c r="W201" s="10" t="str">
        <v/>
      </c>
      <c r="X201" s="10" t="str">
        <v/>
      </c>
      <c r="Z201" s="10"/>
      <c r="AA201" s="10"/>
      <c r="AB201" s="10"/>
      <c r="AC201" s="10"/>
      <c r="AD201" s="10"/>
      <c r="AE201" s="10"/>
    </row>
    <row r="202" spans="11:31" s="5" customFormat="1">
      <c r="K202" s="10">
        <v>198</v>
      </c>
      <c r="L202" s="19"/>
      <c r="M202" s="19"/>
      <c r="N202" s="19"/>
      <c r="O202" s="19"/>
      <c r="P202" s="19"/>
      <c r="Q202" s="19"/>
      <c r="S202" s="10" t="str">
        <v/>
      </c>
      <c r="T202" s="10" t="str">
        <v/>
      </c>
      <c r="U202" s="10" t="str">
        <v/>
      </c>
      <c r="V202" s="10" t="str">
        <v/>
      </c>
      <c r="W202" s="10" t="str">
        <v/>
      </c>
      <c r="X202" s="10" t="str">
        <v/>
      </c>
      <c r="Z202" s="10"/>
      <c r="AA202" s="10"/>
      <c r="AB202" s="10"/>
      <c r="AC202" s="10"/>
      <c r="AD202" s="10"/>
      <c r="AE202" s="10"/>
    </row>
    <row r="203" spans="11:31" s="5" customFormat="1">
      <c r="K203" s="10">
        <v>199</v>
      </c>
      <c r="L203" s="19"/>
      <c r="M203" s="19"/>
      <c r="N203" s="19"/>
      <c r="O203" s="19"/>
      <c r="P203" s="19"/>
      <c r="Q203" s="19"/>
      <c r="S203" s="10" t="str">
        <v/>
      </c>
      <c r="T203" s="10" t="str">
        <v/>
      </c>
      <c r="U203" s="10" t="str">
        <v/>
      </c>
      <c r="V203" s="10" t="str">
        <v/>
      </c>
      <c r="W203" s="10" t="str">
        <v/>
      </c>
      <c r="X203" s="10" t="str">
        <v/>
      </c>
      <c r="Z203" s="10"/>
      <c r="AA203" s="10"/>
      <c r="AB203" s="10"/>
      <c r="AC203" s="10"/>
      <c r="AD203" s="10"/>
      <c r="AE203" s="10"/>
    </row>
    <row r="204" spans="11:31" s="5" customFormat="1">
      <c r="K204" s="10">
        <v>200</v>
      </c>
      <c r="L204" s="19"/>
      <c r="M204" s="19"/>
      <c r="N204" s="19"/>
      <c r="O204" s="19"/>
      <c r="P204" s="19"/>
      <c r="Q204" s="19"/>
      <c r="S204" s="10" t="str">
        <v/>
      </c>
      <c r="T204" s="10" t="str">
        <v/>
      </c>
      <c r="U204" s="10" t="str">
        <v/>
      </c>
      <c r="V204" s="10" t="str">
        <v/>
      </c>
      <c r="W204" s="10" t="str">
        <v/>
      </c>
      <c r="X204" s="10" t="str">
        <v/>
      </c>
      <c r="Z204" s="10"/>
      <c r="AA204" s="10"/>
      <c r="AB204" s="10"/>
      <c r="AC204" s="10"/>
      <c r="AD204" s="10"/>
      <c r="AE204" s="10"/>
    </row>
    <row r="205" spans="11:31" s="5" customFormat="1">
      <c r="K205" s="10">
        <v>201</v>
      </c>
      <c r="L205" s="19"/>
      <c r="M205" s="19"/>
      <c r="N205" s="19"/>
      <c r="O205" s="19"/>
      <c r="P205" s="19"/>
      <c r="Q205" s="19"/>
      <c r="S205" s="10" t="str">
        <v/>
      </c>
      <c r="T205" s="10" t="str">
        <v/>
      </c>
      <c r="U205" s="10" t="str">
        <v/>
      </c>
      <c r="V205" s="10" t="str">
        <v/>
      </c>
      <c r="W205" s="10" t="str">
        <v/>
      </c>
      <c r="X205" s="10" t="str">
        <v/>
      </c>
      <c r="Z205" s="10"/>
      <c r="AA205" s="10"/>
      <c r="AB205" s="10"/>
      <c r="AC205" s="10"/>
      <c r="AD205" s="10"/>
      <c r="AE205" s="10"/>
    </row>
    <row r="206" spans="11:31" s="5" customFormat="1">
      <c r="K206" s="10">
        <v>202</v>
      </c>
      <c r="L206" s="19"/>
      <c r="M206" s="19"/>
      <c r="N206" s="19"/>
      <c r="O206" s="19"/>
      <c r="P206" s="19"/>
      <c r="Q206" s="19"/>
      <c r="S206" s="10" t="str">
        <v/>
      </c>
      <c r="T206" s="10" t="str">
        <v/>
      </c>
      <c r="U206" s="10" t="str">
        <v/>
      </c>
      <c r="V206" s="10" t="str">
        <v/>
      </c>
      <c r="W206" s="10" t="str">
        <v/>
      </c>
      <c r="X206" s="10" t="str">
        <v/>
      </c>
      <c r="Z206" s="10"/>
      <c r="AA206" s="10"/>
      <c r="AB206" s="10"/>
      <c r="AC206" s="10"/>
      <c r="AD206" s="10"/>
      <c r="AE206" s="10"/>
    </row>
    <row r="207" spans="11:31" s="5" customFormat="1">
      <c r="K207" s="10">
        <v>203</v>
      </c>
      <c r="L207" s="19"/>
      <c r="M207" s="19"/>
      <c r="N207" s="19"/>
      <c r="O207" s="19"/>
      <c r="P207" s="19"/>
      <c r="Q207" s="19"/>
      <c r="S207" s="10" t="str">
        <v/>
      </c>
      <c r="T207" s="10" t="str">
        <v/>
      </c>
      <c r="U207" s="10" t="str">
        <v/>
      </c>
      <c r="V207" s="10" t="str">
        <v/>
      </c>
      <c r="W207" s="10" t="str">
        <v/>
      </c>
      <c r="X207" s="10" t="str">
        <v/>
      </c>
      <c r="Z207" s="10"/>
      <c r="AA207" s="10"/>
      <c r="AB207" s="10"/>
      <c r="AC207" s="10"/>
      <c r="AD207" s="10"/>
      <c r="AE207" s="10"/>
    </row>
    <row r="208" spans="11:31" s="5" customFormat="1">
      <c r="K208" s="10">
        <v>204</v>
      </c>
      <c r="L208" s="19"/>
      <c r="M208" s="19"/>
      <c r="N208" s="19"/>
      <c r="O208" s="19"/>
      <c r="P208" s="19"/>
      <c r="Q208" s="19"/>
      <c r="S208" s="10" t="str">
        <v/>
      </c>
      <c r="T208" s="10" t="str">
        <v/>
      </c>
      <c r="U208" s="10" t="str">
        <v/>
      </c>
      <c r="V208" s="10" t="str">
        <v/>
      </c>
      <c r="W208" s="10" t="str">
        <v/>
      </c>
      <c r="X208" s="10" t="str">
        <v/>
      </c>
      <c r="Z208" s="10"/>
      <c r="AA208" s="10"/>
      <c r="AB208" s="10"/>
      <c r="AC208" s="10"/>
      <c r="AD208" s="10"/>
      <c r="AE208" s="10"/>
    </row>
    <row r="209" spans="11:31" s="5" customFormat="1">
      <c r="K209" s="10">
        <v>205</v>
      </c>
      <c r="L209" s="19"/>
      <c r="M209" s="19"/>
      <c r="N209" s="19"/>
      <c r="O209" s="19"/>
      <c r="P209" s="19"/>
      <c r="Q209" s="19"/>
      <c r="S209" s="10" t="str">
        <v/>
      </c>
      <c r="T209" s="10" t="str">
        <v/>
      </c>
      <c r="U209" s="10" t="str">
        <v/>
      </c>
      <c r="V209" s="10" t="str">
        <v/>
      </c>
      <c r="W209" s="10" t="str">
        <v/>
      </c>
      <c r="X209" s="10" t="str">
        <v/>
      </c>
      <c r="Z209" s="10"/>
      <c r="AA209" s="10"/>
      <c r="AB209" s="10"/>
      <c r="AC209" s="10"/>
      <c r="AD209" s="10"/>
      <c r="AE209" s="10"/>
    </row>
    <row r="210" spans="11:31" s="5" customFormat="1">
      <c r="K210" s="10">
        <v>206</v>
      </c>
      <c r="L210" s="19"/>
      <c r="M210" s="19"/>
      <c r="N210" s="19"/>
      <c r="O210" s="19"/>
      <c r="P210" s="19"/>
      <c r="Q210" s="19"/>
      <c r="S210" s="10" t="str">
        <v/>
      </c>
      <c r="T210" s="10" t="str">
        <v/>
      </c>
      <c r="U210" s="10" t="str">
        <v/>
      </c>
      <c r="V210" s="10" t="str">
        <v/>
      </c>
      <c r="W210" s="10" t="str">
        <v/>
      </c>
      <c r="X210" s="10" t="str">
        <v/>
      </c>
      <c r="Z210" s="10"/>
      <c r="AA210" s="10"/>
      <c r="AB210" s="10"/>
      <c r="AC210" s="10"/>
      <c r="AD210" s="10"/>
      <c r="AE210" s="10"/>
    </row>
    <row r="211" spans="11:31" s="5" customFormat="1">
      <c r="K211" s="10">
        <v>207</v>
      </c>
      <c r="L211" s="19"/>
      <c r="M211" s="19"/>
      <c r="N211" s="19"/>
      <c r="O211" s="19"/>
      <c r="P211" s="19"/>
      <c r="Q211" s="19"/>
      <c r="S211" s="10" t="str">
        <v/>
      </c>
      <c r="T211" s="10" t="str">
        <v/>
      </c>
      <c r="U211" s="10" t="str">
        <v/>
      </c>
      <c r="V211" s="10" t="str">
        <v/>
      </c>
      <c r="W211" s="10" t="str">
        <v/>
      </c>
      <c r="X211" s="10" t="str">
        <v/>
      </c>
      <c r="Z211" s="10"/>
      <c r="AA211" s="10"/>
      <c r="AB211" s="10"/>
      <c r="AC211" s="10"/>
      <c r="AD211" s="10"/>
      <c r="AE211" s="10"/>
    </row>
    <row r="212" spans="11:31" s="5" customFormat="1">
      <c r="K212" s="10">
        <v>208</v>
      </c>
      <c r="L212" s="9"/>
      <c r="M212" s="9"/>
      <c r="N212" s="9"/>
      <c r="O212" s="9"/>
      <c r="P212" s="9"/>
      <c r="Q212" s="9"/>
      <c r="S212" s="10" t="str">
        <v/>
      </c>
      <c r="T212" s="10" t="str">
        <v/>
      </c>
      <c r="U212" s="10" t="str">
        <v/>
      </c>
      <c r="V212" s="10" t="str">
        <v/>
      </c>
      <c r="W212" s="10" t="str">
        <v/>
      </c>
      <c r="X212" s="10" t="str">
        <v/>
      </c>
      <c r="Z212" s="10"/>
      <c r="AA212" s="10"/>
      <c r="AB212" s="10"/>
      <c r="AC212" s="10"/>
      <c r="AD212" s="10"/>
      <c r="AE212" s="10"/>
    </row>
    <row r="213" spans="11:31" s="5" customFormat="1">
      <c r="K213" s="10">
        <v>209</v>
      </c>
      <c r="L213" s="9"/>
      <c r="M213" s="9"/>
      <c r="N213" s="9"/>
      <c r="O213" s="9"/>
      <c r="P213" s="9"/>
      <c r="Q213" s="9"/>
      <c r="S213" s="10" t="str">
        <v/>
      </c>
      <c r="T213" s="10" t="str">
        <v/>
      </c>
      <c r="U213" s="10" t="str">
        <v/>
      </c>
      <c r="V213" s="10" t="str">
        <v/>
      </c>
      <c r="W213" s="10" t="str">
        <v/>
      </c>
      <c r="X213" s="10" t="str">
        <v/>
      </c>
      <c r="Z213" s="10"/>
      <c r="AA213" s="10"/>
      <c r="AB213" s="10"/>
      <c r="AC213" s="10"/>
      <c r="AD213" s="10"/>
      <c r="AE213" s="10"/>
    </row>
    <row r="214" spans="11:31" s="5" customFormat="1">
      <c r="K214" s="10">
        <v>210</v>
      </c>
      <c r="L214" s="9"/>
      <c r="M214" s="9"/>
      <c r="N214" s="9"/>
      <c r="O214" s="9"/>
      <c r="P214" s="9"/>
      <c r="Q214" s="9"/>
      <c r="S214" s="10" t="str">
        <v/>
      </c>
      <c r="T214" s="10" t="str">
        <v/>
      </c>
      <c r="U214" s="10" t="str">
        <v/>
      </c>
      <c r="V214" s="10" t="str">
        <v/>
      </c>
      <c r="W214" s="10" t="str">
        <v/>
      </c>
      <c r="X214" s="10" t="str">
        <v/>
      </c>
      <c r="Z214" s="10"/>
      <c r="AA214" s="10"/>
      <c r="AB214" s="10"/>
      <c r="AC214" s="10"/>
      <c r="AD214" s="10"/>
      <c r="AE214" s="10"/>
    </row>
    <row r="215" spans="11:31" s="5" customFormat="1">
      <c r="K215" s="10">
        <v>211</v>
      </c>
      <c r="L215" s="9"/>
      <c r="M215" s="9"/>
      <c r="N215" s="9"/>
      <c r="O215" s="9"/>
      <c r="P215" s="9"/>
      <c r="Q215" s="9"/>
      <c r="S215" s="10" t="str">
        <v/>
      </c>
      <c r="T215" s="10" t="str">
        <v/>
      </c>
      <c r="U215" s="10" t="str">
        <v/>
      </c>
      <c r="V215" s="10" t="str">
        <v/>
      </c>
      <c r="W215" s="10" t="str">
        <v/>
      </c>
      <c r="X215" s="10" t="str">
        <v/>
      </c>
      <c r="Z215" s="10"/>
      <c r="AA215" s="10"/>
      <c r="AB215" s="10"/>
      <c r="AC215" s="10"/>
      <c r="AD215" s="10"/>
      <c r="AE215" s="10"/>
    </row>
    <row r="216" spans="11:31" s="5" customFormat="1">
      <c r="K216" s="10">
        <v>212</v>
      </c>
      <c r="L216" s="9"/>
      <c r="M216" s="9"/>
      <c r="N216" s="9"/>
      <c r="O216" s="9"/>
      <c r="P216" s="9"/>
      <c r="Q216" s="9"/>
      <c r="S216" s="10" t="str">
        <v/>
      </c>
      <c r="T216" s="10" t="str">
        <v/>
      </c>
      <c r="U216" s="10" t="str">
        <v/>
      </c>
      <c r="V216" s="10" t="str">
        <v/>
      </c>
      <c r="W216" s="10" t="str">
        <v/>
      </c>
      <c r="X216" s="10" t="str">
        <v/>
      </c>
      <c r="Z216" s="10"/>
      <c r="AA216" s="10"/>
      <c r="AB216" s="10"/>
      <c r="AC216" s="10"/>
      <c r="AD216" s="10"/>
      <c r="AE216" s="10"/>
    </row>
    <row r="217" spans="11:31" s="5" customFormat="1">
      <c r="K217" s="10">
        <v>213</v>
      </c>
      <c r="L217" s="9"/>
      <c r="M217" s="9"/>
      <c r="N217" s="9"/>
      <c r="O217" s="9"/>
      <c r="P217" s="9"/>
      <c r="Q217" s="9"/>
      <c r="S217" s="10" t="str">
        <v/>
      </c>
      <c r="T217" s="10" t="str">
        <v/>
      </c>
      <c r="U217" s="10" t="str">
        <v/>
      </c>
      <c r="V217" s="10" t="str">
        <v/>
      </c>
      <c r="W217" s="10" t="str">
        <v/>
      </c>
      <c r="X217" s="10" t="str">
        <v/>
      </c>
      <c r="Z217" s="10"/>
      <c r="AA217" s="10"/>
      <c r="AB217" s="10"/>
      <c r="AC217" s="10"/>
      <c r="AD217" s="10"/>
      <c r="AE217" s="10"/>
    </row>
    <row r="218" spans="11:31" s="5" customFormat="1">
      <c r="K218" s="10">
        <v>214</v>
      </c>
      <c r="L218" s="9"/>
      <c r="M218" s="9"/>
      <c r="N218" s="9"/>
      <c r="O218" s="9"/>
      <c r="P218" s="9"/>
      <c r="Q218" s="9"/>
      <c r="S218" s="10" t="str">
        <v/>
      </c>
      <c r="T218" s="10" t="str">
        <v/>
      </c>
      <c r="U218" s="10" t="str">
        <v/>
      </c>
      <c r="V218" s="10" t="str">
        <v/>
      </c>
      <c r="W218" s="10" t="str">
        <v/>
      </c>
      <c r="X218" s="10" t="str">
        <v/>
      </c>
      <c r="Z218" s="10"/>
      <c r="AA218" s="10"/>
      <c r="AB218" s="10"/>
      <c r="AC218" s="10"/>
      <c r="AD218" s="10"/>
      <c r="AE218" s="10"/>
    </row>
    <row r="219" spans="11:31" s="5" customFormat="1">
      <c r="K219" s="10">
        <v>215</v>
      </c>
      <c r="L219" s="9"/>
      <c r="M219" s="9"/>
      <c r="N219" s="9"/>
      <c r="O219" s="9"/>
      <c r="P219" s="9"/>
      <c r="Q219" s="9"/>
      <c r="S219" s="10" t="str">
        <v/>
      </c>
      <c r="T219" s="10" t="str">
        <v/>
      </c>
      <c r="U219" s="10" t="str">
        <v/>
      </c>
      <c r="V219" s="10" t="str">
        <v/>
      </c>
      <c r="W219" s="10" t="str">
        <v/>
      </c>
      <c r="X219" s="10" t="str">
        <v/>
      </c>
      <c r="Z219" s="10"/>
      <c r="AA219" s="10"/>
      <c r="AB219" s="10"/>
      <c r="AC219" s="10"/>
      <c r="AD219" s="10"/>
      <c r="AE219" s="10"/>
    </row>
    <row r="220" spans="11:31" s="5" customFormat="1">
      <c r="K220" s="10">
        <v>216</v>
      </c>
      <c r="L220" s="9"/>
      <c r="M220" s="9"/>
      <c r="N220" s="9"/>
      <c r="O220" s="9"/>
      <c r="P220" s="9"/>
      <c r="Q220" s="9"/>
      <c r="S220" s="10" t="str">
        <v/>
      </c>
      <c r="T220" s="10" t="str">
        <v/>
      </c>
      <c r="U220" s="10" t="str">
        <v/>
      </c>
      <c r="V220" s="10" t="str">
        <v/>
      </c>
      <c r="W220" s="10" t="str">
        <v/>
      </c>
      <c r="X220" s="10" t="str">
        <v/>
      </c>
      <c r="Z220" s="10"/>
      <c r="AA220" s="10"/>
      <c r="AB220" s="10"/>
      <c r="AC220" s="10"/>
      <c r="AD220" s="10"/>
      <c r="AE220" s="10"/>
    </row>
    <row r="221" spans="11:31" s="5" customFormat="1">
      <c r="K221" s="10">
        <v>217</v>
      </c>
      <c r="L221" s="9"/>
      <c r="M221" s="9"/>
      <c r="N221" s="9"/>
      <c r="O221" s="9"/>
      <c r="P221" s="9"/>
      <c r="Q221" s="9"/>
      <c r="S221" s="10" t="str">
        <v/>
      </c>
      <c r="T221" s="10" t="str">
        <v/>
      </c>
      <c r="U221" s="10" t="str">
        <v/>
      </c>
      <c r="V221" s="10" t="str">
        <v/>
      </c>
      <c r="W221" s="10" t="str">
        <v/>
      </c>
      <c r="X221" s="10" t="str">
        <v/>
      </c>
      <c r="Z221" s="10"/>
      <c r="AA221" s="10"/>
      <c r="AB221" s="10"/>
      <c r="AC221" s="10"/>
      <c r="AD221" s="10"/>
      <c r="AE221" s="10"/>
    </row>
    <row r="222" spans="11:31" s="5" customFormat="1">
      <c r="K222" s="10">
        <v>218</v>
      </c>
      <c r="L222" s="9"/>
      <c r="M222" s="9"/>
      <c r="N222" s="9"/>
      <c r="O222" s="9"/>
      <c r="P222" s="9"/>
      <c r="Q222" s="9"/>
      <c r="S222" s="10" t="str">
        <v/>
      </c>
      <c r="T222" s="10" t="str">
        <v/>
      </c>
      <c r="U222" s="10" t="str">
        <v/>
      </c>
      <c r="V222" s="10" t="str">
        <v/>
      </c>
      <c r="W222" s="10" t="str">
        <v/>
      </c>
      <c r="X222" s="10" t="str">
        <v/>
      </c>
      <c r="Z222" s="10"/>
      <c r="AA222" s="10"/>
      <c r="AB222" s="10"/>
      <c r="AC222" s="10"/>
      <c r="AD222" s="10"/>
      <c r="AE222" s="10"/>
    </row>
    <row r="223" spans="11:31" s="5" customFormat="1">
      <c r="K223" s="10">
        <v>219</v>
      </c>
      <c r="L223" s="9"/>
      <c r="M223" s="9"/>
      <c r="N223" s="9"/>
      <c r="O223" s="9"/>
      <c r="P223" s="9"/>
      <c r="Q223" s="9"/>
      <c r="S223" s="10" t="str">
        <v/>
      </c>
      <c r="T223" s="10" t="str">
        <v/>
      </c>
      <c r="U223" s="10" t="str">
        <v/>
      </c>
      <c r="V223" s="10" t="str">
        <v/>
      </c>
      <c r="W223" s="10" t="str">
        <v/>
      </c>
      <c r="X223" s="10" t="str">
        <v/>
      </c>
      <c r="Z223" s="10"/>
      <c r="AA223" s="10"/>
      <c r="AB223" s="10"/>
      <c r="AC223" s="10"/>
      <c r="AD223" s="10"/>
      <c r="AE223" s="10"/>
    </row>
    <row r="224" spans="11:31" s="5" customFormat="1">
      <c r="K224" s="10">
        <v>220</v>
      </c>
      <c r="L224" s="9"/>
      <c r="M224" s="9"/>
      <c r="N224" s="9"/>
      <c r="O224" s="9"/>
      <c r="P224" s="9"/>
      <c r="Q224" s="9"/>
      <c r="S224" s="10" t="str">
        <v/>
      </c>
      <c r="T224" s="10" t="str">
        <v/>
      </c>
      <c r="U224" s="10" t="str">
        <v/>
      </c>
      <c r="V224" s="10" t="str">
        <v/>
      </c>
      <c r="W224" s="10" t="str">
        <v/>
      </c>
      <c r="X224" s="10" t="str">
        <v/>
      </c>
      <c r="Z224" s="10"/>
      <c r="AA224" s="10"/>
      <c r="AB224" s="10"/>
      <c r="AC224" s="10"/>
      <c r="AD224" s="10"/>
      <c r="AE224" s="10"/>
    </row>
    <row r="225" spans="11:31" s="5" customFormat="1">
      <c r="K225" s="10">
        <v>221</v>
      </c>
      <c r="L225" s="9"/>
      <c r="M225" s="9"/>
      <c r="N225" s="9"/>
      <c r="O225" s="9"/>
      <c r="P225" s="9"/>
      <c r="Q225" s="9"/>
      <c r="S225" s="10" t="str">
        <v/>
      </c>
      <c r="T225" s="10" t="str">
        <v/>
      </c>
      <c r="U225" s="10" t="str">
        <v/>
      </c>
      <c r="V225" s="10" t="str">
        <v/>
      </c>
      <c r="W225" s="10" t="str">
        <v/>
      </c>
      <c r="X225" s="10" t="str">
        <v/>
      </c>
      <c r="Z225" s="10"/>
      <c r="AA225" s="10"/>
      <c r="AB225" s="10"/>
      <c r="AC225" s="10"/>
      <c r="AD225" s="10"/>
      <c r="AE225" s="10"/>
    </row>
    <row r="226" spans="11:31" s="5" customFormat="1">
      <c r="K226" s="10">
        <v>222</v>
      </c>
      <c r="L226" s="9"/>
      <c r="M226" s="9"/>
      <c r="N226" s="9"/>
      <c r="O226" s="9"/>
      <c r="P226" s="9"/>
      <c r="Q226" s="9"/>
      <c r="S226" s="10" t="str">
        <v/>
      </c>
      <c r="T226" s="10" t="str">
        <v/>
      </c>
      <c r="U226" s="10" t="str">
        <v/>
      </c>
      <c r="V226" s="10" t="str">
        <v/>
      </c>
      <c r="W226" s="10" t="str">
        <v/>
      </c>
      <c r="X226" s="10" t="str">
        <v/>
      </c>
      <c r="Z226" s="10"/>
      <c r="AA226" s="10"/>
      <c r="AB226" s="10"/>
      <c r="AC226" s="10"/>
      <c r="AD226" s="10"/>
      <c r="AE226" s="10"/>
    </row>
    <row r="227" spans="11:31" s="5" customFormat="1">
      <c r="K227" s="10">
        <v>223</v>
      </c>
      <c r="L227" s="9"/>
      <c r="M227" s="9"/>
      <c r="N227" s="9"/>
      <c r="O227" s="9"/>
      <c r="P227" s="9"/>
      <c r="Q227" s="9"/>
      <c r="S227" s="10" t="str">
        <v/>
      </c>
      <c r="T227" s="10" t="str">
        <v/>
      </c>
      <c r="U227" s="10" t="str">
        <v/>
      </c>
      <c r="V227" s="10" t="str">
        <v/>
      </c>
      <c r="W227" s="10" t="str">
        <v/>
      </c>
      <c r="X227" s="10" t="str">
        <v/>
      </c>
      <c r="Z227" s="10"/>
      <c r="AA227" s="10"/>
      <c r="AB227" s="10"/>
      <c r="AC227" s="10"/>
      <c r="AD227" s="10"/>
      <c r="AE227" s="10"/>
    </row>
    <row r="228" spans="11:31" s="5" customFormat="1">
      <c r="K228" s="10">
        <v>224</v>
      </c>
      <c r="L228" s="9"/>
      <c r="M228" s="9"/>
      <c r="N228" s="9"/>
      <c r="O228" s="9"/>
      <c r="P228" s="9"/>
      <c r="Q228" s="9"/>
      <c r="S228" s="10" t="str">
        <v/>
      </c>
      <c r="T228" s="10" t="str">
        <v/>
      </c>
      <c r="U228" s="10" t="str">
        <v/>
      </c>
      <c r="V228" s="10" t="str">
        <v/>
      </c>
      <c r="W228" s="10" t="str">
        <v/>
      </c>
      <c r="X228" s="10" t="str">
        <v/>
      </c>
      <c r="Z228" s="10"/>
      <c r="AA228" s="10"/>
      <c r="AB228" s="10"/>
      <c r="AC228" s="10"/>
      <c r="AD228" s="10"/>
      <c r="AE228" s="10"/>
    </row>
    <row r="229" spans="11:31" s="5" customFormat="1">
      <c r="K229" s="10">
        <v>225</v>
      </c>
      <c r="L229" s="9"/>
      <c r="M229" s="9"/>
      <c r="N229" s="9"/>
      <c r="O229" s="9"/>
      <c r="P229" s="9"/>
      <c r="Q229" s="9"/>
      <c r="S229" s="10" t="str">
        <v/>
      </c>
      <c r="T229" s="10" t="str">
        <v/>
      </c>
      <c r="U229" s="10" t="str">
        <v/>
      </c>
      <c r="V229" s="10" t="str">
        <v/>
      </c>
      <c r="W229" s="10" t="str">
        <v/>
      </c>
      <c r="X229" s="10" t="str">
        <v/>
      </c>
      <c r="Z229" s="10"/>
      <c r="AA229" s="10"/>
      <c r="AB229" s="10"/>
      <c r="AC229" s="10"/>
      <c r="AD229" s="10"/>
      <c r="AE229" s="10"/>
    </row>
    <row r="230" spans="11:31" s="5" customFormat="1">
      <c r="K230" s="10">
        <v>226</v>
      </c>
      <c r="L230" s="9"/>
      <c r="M230" s="9"/>
      <c r="N230" s="9"/>
      <c r="O230" s="9"/>
      <c r="P230" s="9"/>
      <c r="Q230" s="9"/>
      <c r="S230" s="10" t="str">
        <v/>
      </c>
      <c r="T230" s="10" t="str">
        <v/>
      </c>
      <c r="U230" s="10" t="str">
        <v/>
      </c>
      <c r="V230" s="10" t="str">
        <v/>
      </c>
      <c r="W230" s="10" t="str">
        <v/>
      </c>
      <c r="X230" s="10" t="str">
        <v/>
      </c>
      <c r="Z230" s="10"/>
      <c r="AA230" s="10"/>
      <c r="AB230" s="10"/>
      <c r="AC230" s="10"/>
      <c r="AD230" s="10"/>
      <c r="AE230" s="10"/>
    </row>
    <row r="231" spans="11:31" s="5" customFormat="1">
      <c r="K231" s="10">
        <v>227</v>
      </c>
      <c r="L231" s="9"/>
      <c r="M231" s="9"/>
      <c r="N231" s="9"/>
      <c r="O231" s="9"/>
      <c r="P231" s="9"/>
      <c r="Q231" s="9"/>
      <c r="S231" s="10" t="str">
        <v/>
      </c>
      <c r="T231" s="10" t="str">
        <v/>
      </c>
      <c r="U231" s="10" t="str">
        <v/>
      </c>
      <c r="V231" s="10" t="str">
        <v/>
      </c>
      <c r="W231" s="10" t="str">
        <v/>
      </c>
      <c r="X231" s="10" t="str">
        <v/>
      </c>
      <c r="Z231" s="10"/>
      <c r="AA231" s="10"/>
      <c r="AB231" s="10"/>
      <c r="AC231" s="10"/>
      <c r="AD231" s="10"/>
      <c r="AE231" s="10"/>
    </row>
    <row r="232" spans="11:31" s="5" customFormat="1">
      <c r="K232" s="10">
        <v>228</v>
      </c>
      <c r="L232" s="9"/>
      <c r="M232" s="9"/>
      <c r="N232" s="9"/>
      <c r="O232" s="9"/>
      <c r="P232" s="9"/>
      <c r="Q232" s="9"/>
      <c r="S232" s="10" t="str">
        <v/>
      </c>
      <c r="T232" s="10" t="str">
        <v/>
      </c>
      <c r="U232" s="10" t="str">
        <v/>
      </c>
      <c r="V232" s="10" t="str">
        <v/>
      </c>
      <c r="W232" s="10" t="str">
        <v/>
      </c>
      <c r="X232" s="10" t="str">
        <v/>
      </c>
      <c r="Z232" s="10"/>
      <c r="AA232" s="10"/>
      <c r="AB232" s="10"/>
      <c r="AC232" s="10"/>
      <c r="AD232" s="10"/>
      <c r="AE232" s="10"/>
    </row>
    <row r="233" spans="11:31" s="5" customFormat="1">
      <c r="K233" s="10">
        <v>229</v>
      </c>
      <c r="L233" s="9"/>
      <c r="M233" s="9"/>
      <c r="N233" s="9"/>
      <c r="O233" s="9"/>
      <c r="P233" s="9"/>
      <c r="Q233" s="9"/>
      <c r="S233" s="10" t="str">
        <v/>
      </c>
      <c r="T233" s="10" t="str">
        <v/>
      </c>
      <c r="U233" s="10" t="str">
        <v/>
      </c>
      <c r="V233" s="10" t="str">
        <v/>
      </c>
      <c r="W233" s="10" t="str">
        <v/>
      </c>
      <c r="X233" s="10" t="str">
        <v/>
      </c>
      <c r="Z233" s="10"/>
      <c r="AA233" s="10"/>
      <c r="AB233" s="10"/>
      <c r="AC233" s="10"/>
      <c r="AD233" s="10"/>
      <c r="AE233" s="10"/>
    </row>
    <row r="234" spans="11:31" s="5" customFormat="1">
      <c r="K234" s="10">
        <v>230</v>
      </c>
      <c r="L234" s="9"/>
      <c r="M234" s="9"/>
      <c r="N234" s="9"/>
      <c r="O234" s="9"/>
      <c r="P234" s="9"/>
      <c r="Q234" s="9"/>
      <c r="S234" s="10" t="str">
        <v/>
      </c>
      <c r="T234" s="10" t="str">
        <v/>
      </c>
      <c r="U234" s="10" t="str">
        <v/>
      </c>
      <c r="V234" s="10" t="str">
        <v/>
      </c>
      <c r="W234" s="10" t="str">
        <v/>
      </c>
      <c r="X234" s="10" t="str">
        <v/>
      </c>
      <c r="Z234" s="10"/>
      <c r="AA234" s="10"/>
      <c r="AB234" s="10"/>
      <c r="AC234" s="10"/>
      <c r="AD234" s="10"/>
      <c r="AE234" s="10"/>
    </row>
    <row r="235" spans="11:31" s="5" customFormat="1">
      <c r="K235" s="10">
        <v>231</v>
      </c>
      <c r="L235" s="9"/>
      <c r="M235" s="9"/>
      <c r="N235" s="9"/>
      <c r="O235" s="9"/>
      <c r="P235" s="9"/>
      <c r="Q235" s="9"/>
      <c r="S235" s="10" t="str">
        <v/>
      </c>
      <c r="T235" s="10" t="str">
        <v/>
      </c>
      <c r="U235" s="10" t="str">
        <v/>
      </c>
      <c r="V235" s="10" t="str">
        <v/>
      </c>
      <c r="W235" s="10" t="str">
        <v/>
      </c>
      <c r="X235" s="10" t="str">
        <v/>
      </c>
      <c r="Z235" s="10"/>
      <c r="AA235" s="10"/>
      <c r="AB235" s="10"/>
      <c r="AC235" s="10"/>
      <c r="AD235" s="10"/>
      <c r="AE235" s="10"/>
    </row>
    <row r="236" spans="11:31" s="5" customFormat="1">
      <c r="K236" s="10">
        <v>232</v>
      </c>
      <c r="L236" s="9"/>
      <c r="M236" s="9"/>
      <c r="N236" s="9"/>
      <c r="O236" s="9"/>
      <c r="P236" s="9"/>
      <c r="Q236" s="9"/>
      <c r="S236" s="10" t="str">
        <v/>
      </c>
      <c r="T236" s="10" t="str">
        <v/>
      </c>
      <c r="U236" s="10" t="str">
        <v/>
      </c>
      <c r="V236" s="10" t="str">
        <v/>
      </c>
      <c r="W236" s="10" t="str">
        <v/>
      </c>
      <c r="X236" s="10" t="str">
        <v/>
      </c>
      <c r="Z236" s="10"/>
      <c r="AA236" s="10"/>
      <c r="AB236" s="10"/>
      <c r="AC236" s="10"/>
      <c r="AD236" s="10"/>
      <c r="AE236" s="10"/>
    </row>
    <row r="237" spans="11:31" s="5" customFormat="1">
      <c r="K237" s="10">
        <v>233</v>
      </c>
      <c r="L237" s="9"/>
      <c r="M237" s="9"/>
      <c r="N237" s="9"/>
      <c r="O237" s="9"/>
      <c r="P237" s="9"/>
      <c r="Q237" s="9"/>
      <c r="S237" s="10" t="str">
        <v/>
      </c>
      <c r="T237" s="10" t="str">
        <v/>
      </c>
      <c r="U237" s="10" t="str">
        <v/>
      </c>
      <c r="V237" s="10" t="str">
        <v/>
      </c>
      <c r="W237" s="10" t="str">
        <v/>
      </c>
      <c r="X237" s="10" t="str">
        <v/>
      </c>
      <c r="Z237" s="10"/>
      <c r="AA237" s="10"/>
      <c r="AB237" s="10"/>
      <c r="AC237" s="10"/>
      <c r="AD237" s="10"/>
      <c r="AE237" s="10"/>
    </row>
    <row r="238" spans="11:31" s="5" customFormat="1">
      <c r="K238" s="10">
        <v>234</v>
      </c>
      <c r="L238" s="9"/>
      <c r="M238" s="9"/>
      <c r="N238" s="9"/>
      <c r="O238" s="9"/>
      <c r="P238" s="9"/>
      <c r="Q238" s="9"/>
      <c r="S238" s="10" t="str">
        <v/>
      </c>
      <c r="T238" s="10" t="str">
        <v/>
      </c>
      <c r="U238" s="10" t="str">
        <v/>
      </c>
      <c r="V238" s="10" t="str">
        <v/>
      </c>
      <c r="W238" s="10" t="str">
        <v/>
      </c>
      <c r="X238" s="10" t="str">
        <v/>
      </c>
      <c r="Z238" s="10"/>
      <c r="AA238" s="10"/>
      <c r="AB238" s="10"/>
      <c r="AC238" s="10"/>
      <c r="AD238" s="10"/>
      <c r="AE238" s="10"/>
    </row>
    <row r="239" spans="11:31" s="5" customFormat="1">
      <c r="K239" s="10">
        <v>235</v>
      </c>
      <c r="L239" s="9"/>
      <c r="M239" s="9"/>
      <c r="N239" s="9"/>
      <c r="O239" s="9"/>
      <c r="P239" s="9"/>
      <c r="Q239" s="9"/>
      <c r="S239" s="10" t="str">
        <v/>
      </c>
      <c r="T239" s="10" t="str">
        <v/>
      </c>
      <c r="U239" s="10" t="str">
        <v/>
      </c>
      <c r="V239" s="10" t="str">
        <v/>
      </c>
      <c r="W239" s="10" t="str">
        <v/>
      </c>
      <c r="X239" s="10" t="str">
        <v/>
      </c>
      <c r="Z239" s="10"/>
      <c r="AA239" s="10"/>
      <c r="AB239" s="10"/>
      <c r="AC239" s="10"/>
      <c r="AD239" s="10"/>
      <c r="AE239" s="10"/>
    </row>
    <row r="240" spans="11:31" s="5" customFormat="1">
      <c r="K240" s="10">
        <v>236</v>
      </c>
      <c r="L240" s="9"/>
      <c r="M240" s="9"/>
      <c r="N240" s="9"/>
      <c r="O240" s="9"/>
      <c r="P240" s="9"/>
      <c r="Q240" s="9"/>
      <c r="S240" s="10" t="str">
        <v/>
      </c>
      <c r="T240" s="10" t="str">
        <v/>
      </c>
      <c r="U240" s="10" t="str">
        <v/>
      </c>
      <c r="V240" s="10" t="str">
        <v/>
      </c>
      <c r="W240" s="10" t="str">
        <v/>
      </c>
      <c r="X240" s="10" t="str">
        <v/>
      </c>
      <c r="Z240" s="10"/>
      <c r="AA240" s="10"/>
      <c r="AB240" s="10"/>
      <c r="AC240" s="10"/>
      <c r="AD240" s="10"/>
      <c r="AE240" s="10"/>
    </row>
    <row r="241" spans="11:31" s="5" customFormat="1">
      <c r="K241" s="10">
        <v>237</v>
      </c>
      <c r="L241" s="9"/>
      <c r="M241" s="9"/>
      <c r="N241" s="9"/>
      <c r="O241" s="9"/>
      <c r="P241" s="9"/>
      <c r="Q241" s="9"/>
      <c r="S241" s="10" t="str">
        <v/>
      </c>
      <c r="T241" s="10" t="str">
        <v/>
      </c>
      <c r="U241" s="10" t="str">
        <v/>
      </c>
      <c r="V241" s="10" t="str">
        <v/>
      </c>
      <c r="W241" s="10" t="str">
        <v/>
      </c>
      <c r="X241" s="10" t="str">
        <v/>
      </c>
      <c r="Z241" s="10"/>
      <c r="AA241" s="10"/>
      <c r="AB241" s="10"/>
      <c r="AC241" s="10"/>
      <c r="AD241" s="10"/>
      <c r="AE241" s="10"/>
    </row>
    <row r="242" spans="11:31" s="5" customFormat="1">
      <c r="K242" s="10">
        <v>238</v>
      </c>
      <c r="L242" s="9"/>
      <c r="M242" s="9"/>
      <c r="N242" s="9"/>
      <c r="O242" s="9"/>
      <c r="P242" s="9"/>
      <c r="Q242" s="9"/>
      <c r="S242" s="10" t="str">
        <v/>
      </c>
      <c r="T242" s="10" t="str">
        <v/>
      </c>
      <c r="U242" s="10" t="str">
        <v/>
      </c>
      <c r="V242" s="10" t="str">
        <v/>
      </c>
      <c r="W242" s="10" t="str">
        <v/>
      </c>
      <c r="X242" s="10" t="str">
        <v/>
      </c>
      <c r="Z242" s="10"/>
      <c r="AA242" s="10"/>
      <c r="AB242" s="10"/>
      <c r="AC242" s="10"/>
      <c r="AD242" s="10"/>
      <c r="AE242" s="10"/>
    </row>
    <row r="243" spans="11:31" s="5" customFormat="1">
      <c r="K243" s="10">
        <v>239</v>
      </c>
      <c r="L243" s="9"/>
      <c r="M243" s="9"/>
      <c r="N243" s="9"/>
      <c r="O243" s="9"/>
      <c r="P243" s="9"/>
      <c r="Q243" s="9"/>
      <c r="S243" s="10" t="str">
        <v/>
      </c>
      <c r="T243" s="10" t="str">
        <v/>
      </c>
      <c r="U243" s="10" t="str">
        <v/>
      </c>
      <c r="V243" s="10" t="str">
        <v/>
      </c>
      <c r="W243" s="10" t="str">
        <v/>
      </c>
      <c r="X243" s="10" t="str">
        <v/>
      </c>
      <c r="Z243" s="10"/>
      <c r="AA243" s="10"/>
      <c r="AB243" s="10"/>
      <c r="AC243" s="10"/>
      <c r="AD243" s="10"/>
      <c r="AE243" s="10"/>
    </row>
    <row r="244" spans="11:31" s="5" customFormat="1">
      <c r="K244" s="10">
        <v>240</v>
      </c>
      <c r="L244" s="9"/>
      <c r="M244" s="9"/>
      <c r="N244" s="9"/>
      <c r="O244" s="9"/>
      <c r="P244" s="9"/>
      <c r="Q244" s="9"/>
      <c r="S244" s="10" t="str">
        <v/>
      </c>
      <c r="T244" s="10" t="str">
        <v/>
      </c>
      <c r="U244" s="10" t="str">
        <v/>
      </c>
      <c r="V244" s="10" t="str">
        <v/>
      </c>
      <c r="W244" s="10" t="str">
        <v/>
      </c>
      <c r="X244" s="10" t="str">
        <v/>
      </c>
      <c r="Z244" s="10"/>
      <c r="AA244" s="10"/>
      <c r="AB244" s="10"/>
      <c r="AC244" s="10"/>
      <c r="AD244" s="10"/>
      <c r="AE244" s="10"/>
    </row>
    <row r="245" spans="11:31" s="5" customFormat="1">
      <c r="K245" s="10">
        <v>241</v>
      </c>
      <c r="L245" s="9"/>
      <c r="M245" s="9"/>
      <c r="N245" s="9"/>
      <c r="O245" s="9"/>
      <c r="P245" s="9"/>
      <c r="Q245" s="9"/>
      <c r="S245" s="10" t="str">
        <v/>
      </c>
      <c r="T245" s="10" t="str">
        <v/>
      </c>
      <c r="U245" s="10" t="str">
        <v/>
      </c>
      <c r="V245" s="10" t="str">
        <v/>
      </c>
      <c r="W245" s="10" t="str">
        <v/>
      </c>
      <c r="X245" s="10" t="str">
        <v/>
      </c>
      <c r="Z245" s="10"/>
      <c r="AA245" s="10"/>
      <c r="AB245" s="10"/>
      <c r="AC245" s="10"/>
      <c r="AD245" s="10"/>
      <c r="AE245" s="10"/>
    </row>
    <row r="246" spans="11:31" s="5" customFormat="1">
      <c r="K246" s="10">
        <v>242</v>
      </c>
      <c r="L246" s="9"/>
      <c r="M246" s="9"/>
      <c r="N246" s="9"/>
      <c r="O246" s="9"/>
      <c r="P246" s="9"/>
      <c r="Q246" s="9"/>
      <c r="S246" s="10" t="str">
        <v/>
      </c>
      <c r="T246" s="10" t="str">
        <v/>
      </c>
      <c r="U246" s="10" t="str">
        <v/>
      </c>
      <c r="V246" s="10" t="str">
        <v/>
      </c>
      <c r="W246" s="10" t="str">
        <v/>
      </c>
      <c r="X246" s="10" t="str">
        <v/>
      </c>
      <c r="Z246" s="10"/>
      <c r="AA246" s="10"/>
      <c r="AB246" s="10"/>
      <c r="AC246" s="10"/>
      <c r="AD246" s="10"/>
      <c r="AE246" s="10"/>
    </row>
    <row r="247" spans="11:31" s="5" customFormat="1">
      <c r="K247" s="10">
        <v>243</v>
      </c>
      <c r="L247" s="9"/>
      <c r="M247" s="9"/>
      <c r="N247" s="9"/>
      <c r="O247" s="9"/>
      <c r="P247" s="9"/>
      <c r="Q247" s="9"/>
      <c r="S247" s="10" t="str">
        <v/>
      </c>
      <c r="T247" s="10" t="str">
        <v/>
      </c>
      <c r="U247" s="10" t="str">
        <v/>
      </c>
      <c r="V247" s="10" t="str">
        <v/>
      </c>
      <c r="W247" s="10" t="str">
        <v/>
      </c>
      <c r="X247" s="10" t="str">
        <v/>
      </c>
      <c r="Z247" s="10"/>
      <c r="AA247" s="10"/>
      <c r="AB247" s="10"/>
      <c r="AC247" s="10"/>
      <c r="AD247" s="10"/>
      <c r="AE247" s="10"/>
    </row>
    <row r="248" spans="11:31" s="5" customFormat="1">
      <c r="K248" s="10">
        <v>244</v>
      </c>
      <c r="L248" s="9"/>
      <c r="M248" s="9"/>
      <c r="N248" s="9"/>
      <c r="O248" s="9"/>
      <c r="P248" s="9"/>
      <c r="Q248" s="9"/>
      <c r="S248" s="10" t="str">
        <v/>
      </c>
      <c r="T248" s="10" t="str">
        <v/>
      </c>
      <c r="U248" s="10" t="str">
        <v/>
      </c>
      <c r="V248" s="10" t="str">
        <v/>
      </c>
      <c r="W248" s="10" t="str">
        <v/>
      </c>
      <c r="X248" s="10" t="str">
        <v/>
      </c>
      <c r="Z248" s="10"/>
      <c r="AA248" s="10"/>
      <c r="AB248" s="10"/>
      <c r="AC248" s="10"/>
      <c r="AD248" s="10"/>
      <c r="AE248" s="10"/>
    </row>
    <row r="249" spans="11:31" s="5" customFormat="1">
      <c r="K249" s="10">
        <v>245</v>
      </c>
      <c r="L249" s="9"/>
      <c r="M249" s="9"/>
      <c r="N249" s="9"/>
      <c r="O249" s="9"/>
      <c r="P249" s="9"/>
      <c r="Q249" s="9"/>
      <c r="S249" s="10" t="str">
        <v/>
      </c>
      <c r="T249" s="10" t="str">
        <v/>
      </c>
      <c r="U249" s="10" t="str">
        <v/>
      </c>
      <c r="V249" s="10" t="str">
        <v/>
      </c>
      <c r="W249" s="10" t="str">
        <v/>
      </c>
      <c r="X249" s="10" t="str">
        <v/>
      </c>
      <c r="Z249" s="10"/>
      <c r="AA249" s="10"/>
      <c r="AB249" s="10"/>
      <c r="AC249" s="10"/>
      <c r="AD249" s="10"/>
      <c r="AE249" s="10"/>
    </row>
    <row r="250" spans="11:31" s="5" customFormat="1">
      <c r="K250" s="10">
        <v>246</v>
      </c>
      <c r="L250" s="9"/>
      <c r="M250" s="9"/>
      <c r="N250" s="9"/>
      <c r="O250" s="9"/>
      <c r="P250" s="9"/>
      <c r="Q250" s="9"/>
      <c r="S250" s="10" t="str">
        <v/>
      </c>
      <c r="T250" s="10" t="str">
        <v/>
      </c>
      <c r="U250" s="10" t="str">
        <v/>
      </c>
      <c r="V250" s="10" t="str">
        <v/>
      </c>
      <c r="W250" s="10" t="str">
        <v/>
      </c>
      <c r="X250" s="10" t="str">
        <v/>
      </c>
      <c r="Z250" s="10"/>
      <c r="AA250" s="10"/>
      <c r="AB250" s="10"/>
      <c r="AC250" s="10"/>
      <c r="AD250" s="10"/>
      <c r="AE250" s="10"/>
    </row>
    <row r="251" spans="11:31" s="5" customFormat="1">
      <c r="K251" s="10">
        <v>247</v>
      </c>
      <c r="L251" s="9"/>
      <c r="M251" s="9"/>
      <c r="N251" s="9"/>
      <c r="O251" s="9"/>
      <c r="P251" s="9"/>
      <c r="Q251" s="9"/>
      <c r="S251" s="10" t="str">
        <v/>
      </c>
      <c r="T251" s="10" t="str">
        <v/>
      </c>
      <c r="U251" s="10" t="str">
        <v/>
      </c>
      <c r="V251" s="10" t="str">
        <v/>
      </c>
      <c r="W251" s="10" t="str">
        <v/>
      </c>
      <c r="X251" s="10" t="str">
        <v/>
      </c>
      <c r="Z251" s="10"/>
      <c r="AA251" s="10"/>
      <c r="AB251" s="10"/>
      <c r="AC251" s="10"/>
      <c r="AD251" s="10"/>
      <c r="AE251" s="10"/>
    </row>
    <row r="252" spans="11:31" s="5" customFormat="1">
      <c r="K252" s="10">
        <v>248</v>
      </c>
      <c r="L252" s="9"/>
      <c r="M252" s="9"/>
      <c r="N252" s="9"/>
      <c r="O252" s="9"/>
      <c r="P252" s="9"/>
      <c r="Q252" s="9"/>
      <c r="S252" s="10" t="str">
        <v/>
      </c>
      <c r="T252" s="10" t="str">
        <v/>
      </c>
      <c r="U252" s="10" t="str">
        <v/>
      </c>
      <c r="V252" s="10" t="str">
        <v/>
      </c>
      <c r="W252" s="10" t="str">
        <v/>
      </c>
      <c r="X252" s="10" t="str">
        <v/>
      </c>
      <c r="Z252" s="10"/>
      <c r="AA252" s="10"/>
      <c r="AB252" s="10"/>
      <c r="AC252" s="10"/>
      <c r="AD252" s="10"/>
      <c r="AE252" s="10"/>
    </row>
    <row r="253" spans="11:31" s="5" customFormat="1">
      <c r="K253" s="10">
        <v>249</v>
      </c>
      <c r="L253" s="9"/>
      <c r="M253" s="9"/>
      <c r="N253" s="9"/>
      <c r="O253" s="9"/>
      <c r="P253" s="9"/>
      <c r="Q253" s="9"/>
      <c r="S253" s="10" t="str">
        <v/>
      </c>
      <c r="T253" s="10" t="str">
        <v/>
      </c>
      <c r="U253" s="10" t="str">
        <v/>
      </c>
      <c r="V253" s="10" t="str">
        <v/>
      </c>
      <c r="W253" s="10" t="str">
        <v/>
      </c>
      <c r="X253" s="10" t="str">
        <v/>
      </c>
      <c r="Z253" s="10"/>
      <c r="AA253" s="10"/>
      <c r="AB253" s="10"/>
      <c r="AC253" s="10"/>
      <c r="AD253" s="10"/>
      <c r="AE253" s="10"/>
    </row>
    <row r="254" spans="11:31" s="5" customFormat="1">
      <c r="K254" s="10">
        <v>250</v>
      </c>
      <c r="L254" s="9"/>
      <c r="M254" s="9"/>
      <c r="N254" s="9"/>
      <c r="O254" s="9"/>
      <c r="P254" s="9"/>
      <c r="Q254" s="9"/>
      <c r="S254" s="10" t="str">
        <v/>
      </c>
      <c r="T254" s="10" t="str">
        <v/>
      </c>
      <c r="U254" s="10" t="str">
        <v/>
      </c>
      <c r="V254" s="10" t="str">
        <v/>
      </c>
      <c r="W254" s="10" t="str">
        <v/>
      </c>
      <c r="X254" s="10" t="str">
        <v/>
      </c>
      <c r="Z254" s="10"/>
      <c r="AA254" s="10"/>
      <c r="AB254" s="10"/>
      <c r="AC254" s="10"/>
      <c r="AD254" s="10"/>
      <c r="AE254" s="10"/>
    </row>
    <row r="255" spans="11:31" s="5" customFormat="1">
      <c r="K255" s="10">
        <v>251</v>
      </c>
      <c r="L255" s="9"/>
      <c r="M255" s="9"/>
      <c r="N255" s="9"/>
      <c r="O255" s="9"/>
      <c r="P255" s="9"/>
      <c r="Q255" s="9"/>
      <c r="S255" s="10" t="str">
        <v/>
      </c>
      <c r="T255" s="10" t="str">
        <v/>
      </c>
      <c r="U255" s="10" t="str">
        <v/>
      </c>
      <c r="V255" s="10" t="str">
        <v/>
      </c>
      <c r="W255" s="10" t="str">
        <v/>
      </c>
      <c r="X255" s="10" t="str">
        <v/>
      </c>
      <c r="Z255" s="10"/>
      <c r="AA255" s="10"/>
      <c r="AB255" s="10"/>
      <c r="AC255" s="10"/>
      <c r="AD255" s="10"/>
      <c r="AE255" s="10"/>
    </row>
    <row r="256" spans="11:31" s="5" customFormat="1">
      <c r="K256" s="10">
        <v>252</v>
      </c>
      <c r="L256" s="9"/>
      <c r="M256" s="9"/>
      <c r="N256" s="9"/>
      <c r="O256" s="9"/>
      <c r="P256" s="9"/>
      <c r="Q256" s="9"/>
      <c r="S256" s="10" t="str">
        <v/>
      </c>
      <c r="T256" s="10" t="str">
        <v/>
      </c>
      <c r="U256" s="10" t="str">
        <v/>
      </c>
      <c r="V256" s="10" t="str">
        <v/>
      </c>
      <c r="W256" s="10" t="str">
        <v/>
      </c>
      <c r="X256" s="10" t="str">
        <v/>
      </c>
      <c r="Z256" s="10"/>
      <c r="AA256" s="10"/>
      <c r="AB256" s="10"/>
      <c r="AC256" s="10"/>
      <c r="AD256" s="10"/>
      <c r="AE256" s="10"/>
    </row>
    <row r="257" spans="11:31" s="5" customFormat="1">
      <c r="K257" s="10">
        <v>253</v>
      </c>
      <c r="L257" s="9"/>
      <c r="M257" s="9"/>
      <c r="N257" s="9"/>
      <c r="O257" s="9"/>
      <c r="P257" s="9"/>
      <c r="Q257" s="9"/>
      <c r="S257" s="10" t="str">
        <v/>
      </c>
      <c r="T257" s="10" t="str">
        <v/>
      </c>
      <c r="U257" s="10" t="str">
        <v/>
      </c>
      <c r="V257" s="10" t="str">
        <v/>
      </c>
      <c r="W257" s="10" t="str">
        <v/>
      </c>
      <c r="X257" s="10" t="str">
        <v/>
      </c>
      <c r="Z257" s="10"/>
      <c r="AA257" s="10"/>
      <c r="AB257" s="10"/>
      <c r="AC257" s="10"/>
      <c r="AD257" s="10"/>
      <c r="AE257" s="10"/>
    </row>
    <row r="258" spans="11:31" s="5" customFormat="1">
      <c r="K258" s="10">
        <v>254</v>
      </c>
      <c r="L258" s="9"/>
      <c r="M258" s="9"/>
      <c r="N258" s="9"/>
      <c r="O258" s="9"/>
      <c r="P258" s="9"/>
      <c r="Q258" s="9"/>
      <c r="S258" s="10" t="str">
        <v/>
      </c>
      <c r="T258" s="10" t="str">
        <v/>
      </c>
      <c r="U258" s="10" t="str">
        <v/>
      </c>
      <c r="V258" s="10" t="str">
        <v/>
      </c>
      <c r="W258" s="10" t="str">
        <v/>
      </c>
      <c r="X258" s="10" t="str">
        <v/>
      </c>
      <c r="Z258" s="10"/>
      <c r="AA258" s="10"/>
      <c r="AB258" s="10"/>
      <c r="AC258" s="10"/>
      <c r="AD258" s="10"/>
      <c r="AE258" s="10"/>
    </row>
    <row r="259" spans="11:31" s="5" customFormat="1">
      <c r="K259" s="10">
        <v>255</v>
      </c>
      <c r="L259" s="9"/>
      <c r="M259" s="9"/>
      <c r="N259" s="9"/>
      <c r="O259" s="9"/>
      <c r="P259" s="9"/>
      <c r="Q259" s="9"/>
      <c r="S259" s="10" t="str">
        <v/>
      </c>
      <c r="T259" s="10" t="str">
        <v/>
      </c>
      <c r="U259" s="10" t="str">
        <v/>
      </c>
      <c r="V259" s="10" t="str">
        <v/>
      </c>
      <c r="W259" s="10" t="str">
        <v/>
      </c>
      <c r="X259" s="10" t="str">
        <v/>
      </c>
      <c r="Z259" s="10"/>
      <c r="AA259" s="10"/>
      <c r="AB259" s="10"/>
      <c r="AC259" s="10"/>
      <c r="AD259" s="10"/>
      <c r="AE259" s="10"/>
    </row>
    <row r="260" spans="11:31" s="5" customFormat="1">
      <c r="K260" s="10">
        <v>256</v>
      </c>
      <c r="L260" s="9"/>
      <c r="M260" s="9"/>
      <c r="N260" s="9"/>
      <c r="O260" s="9"/>
      <c r="P260" s="9"/>
      <c r="Q260" s="9"/>
      <c r="S260" s="10" t="str">
        <v/>
      </c>
      <c r="T260" s="10" t="str">
        <v/>
      </c>
      <c r="U260" s="10" t="str">
        <v/>
      </c>
      <c r="V260" s="10" t="str">
        <v/>
      </c>
      <c r="W260" s="10" t="str">
        <v/>
      </c>
      <c r="X260" s="10" t="str">
        <v/>
      </c>
      <c r="Z260" s="10"/>
      <c r="AA260" s="10"/>
      <c r="AB260" s="10"/>
      <c r="AC260" s="10"/>
      <c r="AD260" s="10"/>
      <c r="AE260" s="10"/>
    </row>
    <row r="261" spans="11:31" s="5" customFormat="1">
      <c r="K261" s="10">
        <v>257</v>
      </c>
      <c r="L261" s="9"/>
      <c r="M261" s="9"/>
      <c r="N261" s="9"/>
      <c r="O261" s="9"/>
      <c r="P261" s="9"/>
      <c r="Q261" s="9"/>
      <c r="S261" s="10" t="str">
        <v/>
      </c>
      <c r="T261" s="10" t="str">
        <v/>
      </c>
      <c r="U261" s="10" t="str">
        <v/>
      </c>
      <c r="V261" s="10" t="str">
        <v/>
      </c>
      <c r="W261" s="10" t="str">
        <v/>
      </c>
      <c r="X261" s="10" t="str">
        <v/>
      </c>
      <c r="Z261" s="10"/>
      <c r="AA261" s="10"/>
      <c r="AB261" s="10"/>
      <c r="AC261" s="10"/>
      <c r="AD261" s="10"/>
      <c r="AE261" s="10"/>
    </row>
    <row r="262" spans="11:31" s="5" customFormat="1">
      <c r="K262" s="10">
        <v>258</v>
      </c>
      <c r="L262" s="9"/>
      <c r="M262" s="9"/>
      <c r="N262" s="9"/>
      <c r="O262" s="9"/>
      <c r="P262" s="9"/>
      <c r="Q262" s="9"/>
      <c r="S262" s="10" t="str">
        <v/>
      </c>
      <c r="T262" s="10" t="str">
        <v/>
      </c>
      <c r="U262" s="10" t="str">
        <v/>
      </c>
      <c r="V262" s="10" t="str">
        <v/>
      </c>
      <c r="W262" s="10" t="str">
        <v/>
      </c>
      <c r="X262" s="10" t="str">
        <v/>
      </c>
      <c r="Z262" s="10"/>
      <c r="AA262" s="10"/>
      <c r="AB262" s="10"/>
      <c r="AC262" s="10"/>
      <c r="AD262" s="10"/>
      <c r="AE262" s="10"/>
    </row>
    <row r="263" spans="11:31" s="5" customFormat="1">
      <c r="K263" s="10">
        <v>259</v>
      </c>
      <c r="L263" s="9"/>
      <c r="M263" s="9"/>
      <c r="N263" s="9"/>
      <c r="O263" s="9"/>
      <c r="P263" s="9"/>
      <c r="Q263" s="9"/>
      <c r="S263" s="10" t="str">
        <v/>
      </c>
      <c r="T263" s="10" t="str">
        <v/>
      </c>
      <c r="U263" s="10" t="str">
        <v/>
      </c>
      <c r="V263" s="10" t="str">
        <v/>
      </c>
      <c r="W263" s="10" t="str">
        <v/>
      </c>
      <c r="X263" s="10" t="str">
        <v/>
      </c>
      <c r="Z263" s="10"/>
      <c r="AA263" s="10"/>
      <c r="AB263" s="10"/>
      <c r="AC263" s="10"/>
      <c r="AD263" s="10"/>
      <c r="AE263" s="10"/>
    </row>
    <row r="264" spans="11:31" s="5" customFormat="1">
      <c r="K264" s="10">
        <v>260</v>
      </c>
      <c r="L264" s="9"/>
      <c r="M264" s="9"/>
      <c r="N264" s="9"/>
      <c r="O264" s="9"/>
      <c r="P264" s="9"/>
      <c r="Q264" s="9"/>
      <c r="S264" s="10" t="str">
        <v/>
      </c>
      <c r="T264" s="10" t="str">
        <v/>
      </c>
      <c r="U264" s="10" t="str">
        <v/>
      </c>
      <c r="V264" s="10" t="str">
        <v/>
      </c>
      <c r="W264" s="10" t="str">
        <v/>
      </c>
      <c r="X264" s="10" t="str">
        <v/>
      </c>
      <c r="Z264" s="10"/>
      <c r="AA264" s="10"/>
      <c r="AB264" s="10"/>
      <c r="AC264" s="10"/>
      <c r="AD264" s="10"/>
      <c r="AE264" s="10"/>
    </row>
    <row r="265" spans="11:31" s="5" customFormat="1">
      <c r="K265" s="10">
        <v>261</v>
      </c>
      <c r="L265" s="9"/>
      <c r="M265" s="9"/>
      <c r="N265" s="9"/>
      <c r="O265" s="9"/>
      <c r="P265" s="9"/>
      <c r="Q265" s="9"/>
      <c r="S265" s="10" t="str">
        <v/>
      </c>
      <c r="T265" s="10" t="str">
        <v/>
      </c>
      <c r="U265" s="10" t="str">
        <v/>
      </c>
      <c r="V265" s="10" t="str">
        <v/>
      </c>
      <c r="W265" s="10" t="str">
        <v/>
      </c>
      <c r="X265" s="10" t="str">
        <v/>
      </c>
      <c r="Z265" s="10"/>
      <c r="AA265" s="10"/>
      <c r="AB265" s="10"/>
      <c r="AC265" s="10"/>
      <c r="AD265" s="10"/>
      <c r="AE265" s="10"/>
    </row>
    <row r="266" spans="11:31" s="5" customFormat="1">
      <c r="K266" s="10">
        <v>262</v>
      </c>
      <c r="L266" s="9"/>
      <c r="M266" s="9"/>
      <c r="N266" s="9"/>
      <c r="O266" s="9"/>
      <c r="P266" s="9"/>
      <c r="Q266" s="9"/>
      <c r="S266" s="10" t="str">
        <v/>
      </c>
      <c r="T266" s="10" t="str">
        <v/>
      </c>
      <c r="U266" s="10" t="str">
        <v/>
      </c>
      <c r="V266" s="10" t="str">
        <v/>
      </c>
      <c r="W266" s="10" t="str">
        <v/>
      </c>
      <c r="X266" s="10" t="str">
        <v/>
      </c>
      <c r="Z266" s="10"/>
      <c r="AA266" s="10"/>
      <c r="AB266" s="10"/>
      <c r="AC266" s="10"/>
      <c r="AD266" s="10"/>
      <c r="AE266" s="10"/>
    </row>
    <row r="267" spans="11:31" s="5" customFormat="1">
      <c r="K267" s="10">
        <v>263</v>
      </c>
      <c r="L267" s="9"/>
      <c r="M267" s="9"/>
      <c r="N267" s="9"/>
      <c r="O267" s="9"/>
      <c r="P267" s="9"/>
      <c r="Q267" s="9"/>
      <c r="S267" s="10" t="str">
        <v/>
      </c>
      <c r="T267" s="10" t="str">
        <v/>
      </c>
      <c r="U267" s="10" t="str">
        <v/>
      </c>
      <c r="V267" s="10" t="str">
        <v/>
      </c>
      <c r="W267" s="10" t="str">
        <v/>
      </c>
      <c r="X267" s="10" t="str">
        <v/>
      </c>
      <c r="Z267" s="10"/>
      <c r="AA267" s="10"/>
      <c r="AB267" s="10"/>
      <c r="AC267" s="10"/>
      <c r="AD267" s="10"/>
      <c r="AE267" s="10"/>
    </row>
    <row r="268" spans="11:31" s="5" customFormat="1">
      <c r="K268" s="10">
        <v>264</v>
      </c>
      <c r="L268" s="9"/>
      <c r="M268" s="9"/>
      <c r="N268" s="9"/>
      <c r="O268" s="9"/>
      <c r="P268" s="9"/>
      <c r="Q268" s="9"/>
      <c r="S268" s="10" t="str">
        <v/>
      </c>
      <c r="T268" s="10" t="str">
        <v/>
      </c>
      <c r="U268" s="10" t="str">
        <v/>
      </c>
      <c r="V268" s="10" t="str">
        <v/>
      </c>
      <c r="W268" s="10" t="str">
        <v/>
      </c>
      <c r="X268" s="10" t="str">
        <v/>
      </c>
      <c r="Z268" s="10"/>
      <c r="AA268" s="10"/>
      <c r="AB268" s="10"/>
      <c r="AC268" s="10"/>
      <c r="AD268" s="10"/>
      <c r="AE268" s="10"/>
    </row>
    <row r="269" spans="11:31" s="5" customFormat="1">
      <c r="K269" s="10">
        <v>265</v>
      </c>
      <c r="L269" s="9"/>
      <c r="M269" s="9"/>
      <c r="N269" s="9"/>
      <c r="O269" s="9"/>
      <c r="P269" s="9"/>
      <c r="Q269" s="9"/>
      <c r="S269" s="10" t="str">
        <v/>
      </c>
      <c r="T269" s="10" t="str">
        <v/>
      </c>
      <c r="U269" s="10" t="str">
        <v/>
      </c>
      <c r="V269" s="10" t="str">
        <v/>
      </c>
      <c r="W269" s="10" t="str">
        <v/>
      </c>
      <c r="X269" s="10" t="str">
        <v/>
      </c>
      <c r="Z269" s="10"/>
      <c r="AA269" s="10"/>
      <c r="AB269" s="10"/>
      <c r="AC269" s="10"/>
      <c r="AD269" s="10"/>
      <c r="AE269" s="10"/>
    </row>
    <row r="270" spans="11:31" s="5" customFormat="1">
      <c r="K270" s="10">
        <v>266</v>
      </c>
      <c r="L270" s="9"/>
      <c r="M270" s="9"/>
      <c r="N270" s="9"/>
      <c r="O270" s="9"/>
      <c r="P270" s="9"/>
      <c r="Q270" s="9"/>
      <c r="S270" s="10" t="str">
        <v/>
      </c>
      <c r="T270" s="10" t="str">
        <v/>
      </c>
      <c r="U270" s="10" t="str">
        <v/>
      </c>
      <c r="V270" s="10" t="str">
        <v/>
      </c>
      <c r="W270" s="10" t="str">
        <v/>
      </c>
      <c r="X270" s="10" t="str">
        <v/>
      </c>
      <c r="Z270" s="10"/>
      <c r="AA270" s="10"/>
      <c r="AB270" s="10"/>
      <c r="AC270" s="10"/>
      <c r="AD270" s="10"/>
      <c r="AE270" s="10"/>
    </row>
    <row r="271" spans="11:31" s="5" customFormat="1">
      <c r="K271" s="10">
        <v>267</v>
      </c>
      <c r="L271" s="9"/>
      <c r="M271" s="9"/>
      <c r="N271" s="9"/>
      <c r="O271" s="9"/>
      <c r="P271" s="9"/>
      <c r="Q271" s="9"/>
      <c r="S271" s="10" t="str">
        <v/>
      </c>
      <c r="T271" s="10" t="str">
        <v/>
      </c>
      <c r="U271" s="10" t="str">
        <v/>
      </c>
      <c r="V271" s="10" t="str">
        <v/>
      </c>
      <c r="W271" s="10" t="str">
        <v/>
      </c>
      <c r="X271" s="10" t="str">
        <v/>
      </c>
      <c r="Z271" s="10"/>
      <c r="AA271" s="10"/>
      <c r="AB271" s="10"/>
      <c r="AC271" s="10"/>
      <c r="AD271" s="10"/>
      <c r="AE271" s="10"/>
    </row>
    <row r="272" spans="11:31" s="5" customFormat="1">
      <c r="K272" s="10">
        <v>268</v>
      </c>
      <c r="L272" s="9"/>
      <c r="M272" s="9"/>
      <c r="N272" s="9"/>
      <c r="O272" s="9"/>
      <c r="P272" s="9"/>
      <c r="Q272" s="9"/>
      <c r="S272" s="10" t="str">
        <v/>
      </c>
      <c r="T272" s="10" t="str">
        <v/>
      </c>
      <c r="U272" s="10" t="str">
        <v/>
      </c>
      <c r="V272" s="10" t="str">
        <v/>
      </c>
      <c r="W272" s="10" t="str">
        <v/>
      </c>
      <c r="X272" s="10" t="str">
        <v/>
      </c>
      <c r="Z272" s="10"/>
      <c r="AA272" s="10"/>
      <c r="AB272" s="10"/>
      <c r="AC272" s="10"/>
      <c r="AD272" s="10"/>
      <c r="AE272" s="10"/>
    </row>
    <row r="273" spans="11:31" s="5" customFormat="1">
      <c r="K273" s="10">
        <v>269</v>
      </c>
      <c r="L273" s="9"/>
      <c r="M273" s="9"/>
      <c r="N273" s="9"/>
      <c r="O273" s="9"/>
      <c r="P273" s="9"/>
      <c r="Q273" s="9"/>
      <c r="S273" s="10" t="str">
        <v/>
      </c>
      <c r="T273" s="10" t="str">
        <v/>
      </c>
      <c r="U273" s="10" t="str">
        <v/>
      </c>
      <c r="V273" s="10" t="str">
        <v/>
      </c>
      <c r="W273" s="10" t="str">
        <v/>
      </c>
      <c r="X273" s="10" t="str">
        <v/>
      </c>
      <c r="Z273" s="10"/>
      <c r="AA273" s="10"/>
      <c r="AB273" s="10"/>
      <c r="AC273" s="10"/>
      <c r="AD273" s="10"/>
      <c r="AE273" s="10"/>
    </row>
    <row r="274" spans="11:31" s="5" customFormat="1">
      <c r="K274" s="10">
        <v>270</v>
      </c>
      <c r="L274" s="9"/>
      <c r="M274" s="9"/>
      <c r="N274" s="9"/>
      <c r="O274" s="9"/>
      <c r="P274" s="9"/>
      <c r="Q274" s="9"/>
      <c r="S274" s="10" t="str">
        <v/>
      </c>
      <c r="T274" s="10" t="str">
        <v/>
      </c>
      <c r="U274" s="10" t="str">
        <v/>
      </c>
      <c r="V274" s="10" t="str">
        <v/>
      </c>
      <c r="W274" s="10" t="str">
        <v/>
      </c>
      <c r="X274" s="10" t="str">
        <v/>
      </c>
      <c r="Z274" s="10"/>
      <c r="AA274" s="10"/>
      <c r="AB274" s="10"/>
      <c r="AC274" s="10"/>
      <c r="AD274" s="10"/>
      <c r="AE274" s="10"/>
    </row>
    <row r="275" spans="11:31" s="5" customFormat="1">
      <c r="K275" s="10">
        <v>271</v>
      </c>
      <c r="L275" s="9"/>
      <c r="M275" s="9"/>
      <c r="N275" s="9"/>
      <c r="O275" s="9"/>
      <c r="P275" s="9"/>
      <c r="Q275" s="9"/>
      <c r="S275" s="10" t="str">
        <v/>
      </c>
      <c r="T275" s="10" t="str">
        <v/>
      </c>
      <c r="U275" s="10" t="str">
        <v/>
      </c>
      <c r="V275" s="10" t="str">
        <v/>
      </c>
      <c r="W275" s="10" t="str">
        <v/>
      </c>
      <c r="X275" s="10" t="str">
        <v/>
      </c>
      <c r="Z275" s="10"/>
      <c r="AA275" s="10"/>
      <c r="AB275" s="10"/>
      <c r="AC275" s="10"/>
      <c r="AD275" s="10"/>
      <c r="AE275" s="10"/>
    </row>
    <row r="276" spans="11:31" s="5" customFormat="1">
      <c r="K276" s="10">
        <v>272</v>
      </c>
      <c r="L276" s="9"/>
      <c r="M276" s="9"/>
      <c r="N276" s="9"/>
      <c r="O276" s="9"/>
      <c r="P276" s="9"/>
      <c r="Q276" s="9"/>
      <c r="S276" s="10" t="str">
        <v/>
      </c>
      <c r="T276" s="10" t="str">
        <v/>
      </c>
      <c r="U276" s="10" t="str">
        <v/>
      </c>
      <c r="V276" s="10" t="str">
        <v/>
      </c>
      <c r="W276" s="10" t="str">
        <v/>
      </c>
      <c r="X276" s="10" t="str">
        <v/>
      </c>
      <c r="Z276" s="10"/>
      <c r="AA276" s="10"/>
      <c r="AB276" s="10"/>
      <c r="AC276" s="10"/>
      <c r="AD276" s="10"/>
      <c r="AE276" s="10"/>
    </row>
    <row r="277" spans="11:31" s="5" customFormat="1">
      <c r="K277" s="10">
        <v>273</v>
      </c>
      <c r="L277" s="9"/>
      <c r="M277" s="9"/>
      <c r="N277" s="9"/>
      <c r="O277" s="9"/>
      <c r="P277" s="9"/>
      <c r="Q277" s="9"/>
      <c r="S277" s="10" t="str">
        <v/>
      </c>
      <c r="T277" s="10" t="str">
        <v/>
      </c>
      <c r="U277" s="10" t="str">
        <v/>
      </c>
      <c r="V277" s="10" t="str">
        <v/>
      </c>
      <c r="W277" s="10" t="str">
        <v/>
      </c>
      <c r="X277" s="10" t="str">
        <v/>
      </c>
      <c r="Z277" s="10"/>
      <c r="AA277" s="10"/>
      <c r="AB277" s="10"/>
      <c r="AC277" s="10"/>
      <c r="AD277" s="10"/>
      <c r="AE277" s="10"/>
    </row>
    <row r="278" spans="11:31" s="5" customFormat="1">
      <c r="K278" s="10">
        <v>274</v>
      </c>
      <c r="L278" s="9"/>
      <c r="M278" s="9"/>
      <c r="N278" s="9"/>
      <c r="O278" s="9"/>
      <c r="P278" s="9"/>
      <c r="Q278" s="9"/>
      <c r="S278" s="10" t="str">
        <v/>
      </c>
      <c r="T278" s="10" t="str">
        <v/>
      </c>
      <c r="U278" s="10" t="str">
        <v/>
      </c>
      <c r="V278" s="10" t="str">
        <v/>
      </c>
      <c r="W278" s="10" t="str">
        <v/>
      </c>
      <c r="X278" s="10" t="str">
        <v/>
      </c>
      <c r="Z278" s="10"/>
      <c r="AA278" s="10"/>
      <c r="AB278" s="10"/>
      <c r="AC278" s="10"/>
      <c r="AD278" s="10"/>
      <c r="AE278" s="10"/>
    </row>
    <row r="279" spans="11:31" s="5" customFormat="1">
      <c r="K279" s="10">
        <v>275</v>
      </c>
      <c r="L279" s="9"/>
      <c r="M279" s="9"/>
      <c r="N279" s="9"/>
      <c r="O279" s="9"/>
      <c r="P279" s="9"/>
      <c r="Q279" s="9"/>
      <c r="S279" s="10" t="str">
        <v/>
      </c>
      <c r="T279" s="10" t="str">
        <v/>
      </c>
      <c r="U279" s="10" t="str">
        <v/>
      </c>
      <c r="V279" s="10" t="str">
        <v/>
      </c>
      <c r="W279" s="10" t="str">
        <v/>
      </c>
      <c r="X279" s="10" t="str">
        <v/>
      </c>
      <c r="Z279" s="10"/>
      <c r="AA279" s="10"/>
      <c r="AB279" s="10"/>
      <c r="AC279" s="10"/>
      <c r="AD279" s="10"/>
      <c r="AE279" s="10"/>
    </row>
    <row r="280" spans="11:31" s="5" customFormat="1">
      <c r="K280" s="10">
        <v>276</v>
      </c>
      <c r="L280" s="9"/>
      <c r="M280" s="9"/>
      <c r="N280" s="9"/>
      <c r="O280" s="9"/>
      <c r="P280" s="9"/>
      <c r="Q280" s="9"/>
      <c r="S280" s="10" t="str">
        <v/>
      </c>
      <c r="T280" s="10" t="str">
        <v/>
      </c>
      <c r="U280" s="10" t="str">
        <v/>
      </c>
      <c r="V280" s="10" t="str">
        <v/>
      </c>
      <c r="W280" s="10" t="str">
        <v/>
      </c>
      <c r="X280" s="10" t="str">
        <v/>
      </c>
      <c r="Z280" s="10"/>
      <c r="AA280" s="10"/>
      <c r="AB280" s="10"/>
      <c r="AC280" s="10"/>
      <c r="AD280" s="10"/>
      <c r="AE280" s="10"/>
    </row>
    <row r="281" spans="11:31" s="5" customFormat="1">
      <c r="K281" s="10">
        <v>277</v>
      </c>
      <c r="L281" s="9"/>
      <c r="M281" s="9"/>
      <c r="N281" s="9"/>
      <c r="O281" s="9"/>
      <c r="P281" s="9"/>
      <c r="Q281" s="9"/>
      <c r="S281" s="10" t="str">
        <v/>
      </c>
      <c r="T281" s="10" t="str">
        <v/>
      </c>
      <c r="U281" s="10" t="str">
        <v/>
      </c>
      <c r="V281" s="10" t="str">
        <v/>
      </c>
      <c r="W281" s="10" t="str">
        <v/>
      </c>
      <c r="X281" s="10" t="str">
        <v/>
      </c>
      <c r="Z281" s="10"/>
      <c r="AA281" s="10"/>
      <c r="AB281" s="10"/>
      <c r="AC281" s="10"/>
      <c r="AD281" s="10"/>
      <c r="AE281" s="10"/>
    </row>
    <row r="282" spans="11:31" s="5" customFormat="1">
      <c r="K282" s="10">
        <v>278</v>
      </c>
      <c r="L282" s="9"/>
      <c r="M282" s="9"/>
      <c r="N282" s="9"/>
      <c r="O282" s="9"/>
      <c r="P282" s="9"/>
      <c r="Q282" s="9"/>
      <c r="S282" s="10" t="str">
        <v/>
      </c>
      <c r="T282" s="10" t="str">
        <v/>
      </c>
      <c r="U282" s="10" t="str">
        <v/>
      </c>
      <c r="V282" s="10" t="str">
        <v/>
      </c>
      <c r="W282" s="10" t="str">
        <v/>
      </c>
      <c r="X282" s="10" t="str">
        <v/>
      </c>
      <c r="Z282" s="10"/>
      <c r="AA282" s="10"/>
      <c r="AB282" s="10"/>
      <c r="AC282" s="10"/>
      <c r="AD282" s="10"/>
      <c r="AE282" s="10"/>
    </row>
    <row r="283" spans="11:31" s="5" customFormat="1">
      <c r="K283" s="10">
        <v>279</v>
      </c>
      <c r="L283" s="9"/>
      <c r="M283" s="9"/>
      <c r="N283" s="9"/>
      <c r="O283" s="9"/>
      <c r="P283" s="9"/>
      <c r="Q283" s="9"/>
      <c r="S283" s="10" t="str">
        <v/>
      </c>
      <c r="T283" s="10" t="str">
        <v/>
      </c>
      <c r="U283" s="10" t="str">
        <v/>
      </c>
      <c r="V283" s="10" t="str">
        <v/>
      </c>
      <c r="W283" s="10" t="str">
        <v/>
      </c>
      <c r="X283" s="10" t="str">
        <v/>
      </c>
      <c r="Z283" s="10"/>
      <c r="AA283" s="10"/>
      <c r="AB283" s="10"/>
      <c r="AC283" s="10"/>
      <c r="AD283" s="10"/>
      <c r="AE283" s="10"/>
    </row>
    <row r="284" spans="11:31" s="5" customFormat="1">
      <c r="K284" s="10">
        <v>280</v>
      </c>
      <c r="L284" s="9"/>
      <c r="M284" s="9"/>
      <c r="N284" s="9"/>
      <c r="O284" s="9"/>
      <c r="P284" s="9"/>
      <c r="Q284" s="9"/>
      <c r="S284" s="10" t="str">
        <v/>
      </c>
      <c r="T284" s="10" t="str">
        <v/>
      </c>
      <c r="U284" s="10" t="str">
        <v/>
      </c>
      <c r="V284" s="10" t="str">
        <v/>
      </c>
      <c r="W284" s="10" t="str">
        <v/>
      </c>
      <c r="X284" s="10" t="str">
        <v/>
      </c>
      <c r="Z284" s="10"/>
      <c r="AA284" s="10"/>
      <c r="AB284" s="10"/>
      <c r="AC284" s="10"/>
      <c r="AD284" s="10"/>
      <c r="AE284" s="10"/>
    </row>
    <row r="285" spans="11:31" s="5" customFormat="1">
      <c r="K285" s="10">
        <v>281</v>
      </c>
      <c r="L285" s="9"/>
      <c r="M285" s="9"/>
      <c r="N285" s="9"/>
      <c r="O285" s="9"/>
      <c r="P285" s="9"/>
      <c r="Q285" s="9"/>
      <c r="S285" s="10" t="str">
        <v/>
      </c>
      <c r="T285" s="10" t="str">
        <v/>
      </c>
      <c r="U285" s="10" t="str">
        <v/>
      </c>
      <c r="V285" s="10" t="str">
        <v/>
      </c>
      <c r="W285" s="10" t="str">
        <v/>
      </c>
      <c r="X285" s="10" t="str">
        <v/>
      </c>
      <c r="Z285" s="10"/>
      <c r="AA285" s="10"/>
      <c r="AB285" s="10"/>
      <c r="AC285" s="10"/>
      <c r="AD285" s="10"/>
      <c r="AE285" s="10"/>
    </row>
    <row r="286" spans="11:31" s="5" customFormat="1">
      <c r="K286" s="10">
        <v>282</v>
      </c>
      <c r="L286" s="9"/>
      <c r="M286" s="9"/>
      <c r="N286" s="9"/>
      <c r="O286" s="9"/>
      <c r="P286" s="9"/>
      <c r="Q286" s="9"/>
      <c r="S286" s="10" t="str">
        <v/>
      </c>
      <c r="T286" s="10" t="str">
        <v/>
      </c>
      <c r="U286" s="10" t="str">
        <v/>
      </c>
      <c r="V286" s="10" t="str">
        <v/>
      </c>
      <c r="W286" s="10" t="str">
        <v/>
      </c>
      <c r="X286" s="10" t="str">
        <v/>
      </c>
      <c r="Z286" s="10"/>
      <c r="AA286" s="10"/>
      <c r="AB286" s="10"/>
      <c r="AC286" s="10"/>
      <c r="AD286" s="10"/>
      <c r="AE286" s="10"/>
    </row>
    <row r="287" spans="11:31" s="5" customFormat="1">
      <c r="K287" s="10">
        <v>283</v>
      </c>
      <c r="L287" s="9"/>
      <c r="M287" s="9"/>
      <c r="N287" s="9"/>
      <c r="O287" s="9"/>
      <c r="P287" s="9"/>
      <c r="Q287" s="9"/>
      <c r="S287" s="10" t="str">
        <v/>
      </c>
      <c r="T287" s="10" t="str">
        <v/>
      </c>
      <c r="U287" s="10" t="str">
        <v/>
      </c>
      <c r="V287" s="10" t="str">
        <v/>
      </c>
      <c r="W287" s="10" t="str">
        <v/>
      </c>
      <c r="X287" s="10" t="str">
        <v/>
      </c>
      <c r="Z287" s="10"/>
      <c r="AA287" s="10"/>
      <c r="AB287" s="10"/>
      <c r="AC287" s="10"/>
      <c r="AD287" s="10"/>
      <c r="AE287" s="10"/>
    </row>
    <row r="288" spans="11:31" s="5" customFormat="1">
      <c r="K288" s="10">
        <v>284</v>
      </c>
      <c r="L288" s="9"/>
      <c r="M288" s="9"/>
      <c r="N288" s="9"/>
      <c r="O288" s="9"/>
      <c r="P288" s="9"/>
      <c r="Q288" s="9"/>
      <c r="S288" s="10" t="str">
        <v/>
      </c>
      <c r="T288" s="10" t="str">
        <v/>
      </c>
      <c r="U288" s="10" t="str">
        <v/>
      </c>
      <c r="V288" s="10" t="str">
        <v/>
      </c>
      <c r="W288" s="10" t="str">
        <v/>
      </c>
      <c r="X288" s="10" t="str">
        <v/>
      </c>
      <c r="Z288" s="10"/>
      <c r="AA288" s="10"/>
      <c r="AB288" s="10"/>
      <c r="AC288" s="10"/>
      <c r="AD288" s="10"/>
      <c r="AE288" s="10"/>
    </row>
    <row r="289" spans="11:31" s="5" customFormat="1">
      <c r="K289" s="10">
        <v>285</v>
      </c>
      <c r="L289" s="9"/>
      <c r="M289" s="9"/>
      <c r="N289" s="9"/>
      <c r="O289" s="9"/>
      <c r="P289" s="9"/>
      <c r="Q289" s="9"/>
      <c r="S289" s="10" t="str">
        <v/>
      </c>
      <c r="T289" s="10" t="str">
        <v/>
      </c>
      <c r="U289" s="10" t="str">
        <v/>
      </c>
      <c r="V289" s="10" t="str">
        <v/>
      </c>
      <c r="W289" s="10" t="str">
        <v/>
      </c>
      <c r="X289" s="10" t="str">
        <v/>
      </c>
      <c r="Z289" s="10" t="s">
        <v>28</v>
      </c>
      <c r="AA289" s="10" t="s">
        <v>28</v>
      </c>
      <c r="AB289" s="10" t="s">
        <v>28</v>
      </c>
      <c r="AC289" s="10" t="s">
        <v>28</v>
      </c>
      <c r="AD289" s="10" t="s">
        <v>28</v>
      </c>
      <c r="AE289" s="10" t="s">
        <v>28</v>
      </c>
    </row>
    <row r="290" spans="11:31" s="5" customFormat="1">
      <c r="K290" s="10">
        <v>286</v>
      </c>
      <c r="L290" s="9"/>
      <c r="M290" s="9"/>
      <c r="N290" s="9"/>
      <c r="O290" s="9"/>
      <c r="P290" s="9"/>
      <c r="Q290" s="9"/>
      <c r="S290" s="10" t="str">
        <v/>
      </c>
      <c r="T290" s="10" t="str">
        <v/>
      </c>
      <c r="U290" s="10" t="str">
        <v/>
      </c>
      <c r="V290" s="10" t="str">
        <v/>
      </c>
      <c r="W290" s="10" t="str">
        <v/>
      </c>
      <c r="X290" s="10" t="str">
        <v/>
      </c>
      <c r="Z290" s="10" t="s">
        <v>28</v>
      </c>
      <c r="AA290" s="10" t="s">
        <v>28</v>
      </c>
      <c r="AB290" s="10" t="s">
        <v>28</v>
      </c>
      <c r="AC290" s="10" t="s">
        <v>28</v>
      </c>
      <c r="AD290" s="10" t="s">
        <v>28</v>
      </c>
      <c r="AE290" s="10" t="s">
        <v>28</v>
      </c>
    </row>
    <row r="291" spans="11:31" s="5" customFormat="1">
      <c r="K291" s="10">
        <v>287</v>
      </c>
      <c r="L291" s="9"/>
      <c r="M291" s="9"/>
      <c r="N291" s="9"/>
      <c r="O291" s="9"/>
      <c r="P291" s="9"/>
      <c r="Q291" s="9"/>
      <c r="S291" s="10" t="str">
        <v/>
      </c>
      <c r="T291" s="10" t="str">
        <v/>
      </c>
      <c r="U291" s="10" t="str">
        <v/>
      </c>
      <c r="V291" s="10" t="str">
        <v/>
      </c>
      <c r="W291" s="10" t="str">
        <v/>
      </c>
      <c r="X291" s="10" t="str">
        <v/>
      </c>
      <c r="Z291" s="10" t="s">
        <v>28</v>
      </c>
      <c r="AA291" s="10" t="s">
        <v>28</v>
      </c>
      <c r="AB291" s="10" t="s">
        <v>28</v>
      </c>
      <c r="AC291" s="10" t="s">
        <v>28</v>
      </c>
      <c r="AD291" s="10" t="s">
        <v>28</v>
      </c>
      <c r="AE291" s="10" t="s">
        <v>28</v>
      </c>
    </row>
    <row r="292" spans="11:31" s="5" customFormat="1">
      <c r="K292" s="10">
        <v>288</v>
      </c>
      <c r="L292" s="9"/>
      <c r="M292" s="9"/>
      <c r="N292" s="9"/>
      <c r="O292" s="9"/>
      <c r="P292" s="9"/>
      <c r="Q292" s="9"/>
      <c r="S292" s="10" t="str">
        <v/>
      </c>
      <c r="T292" s="10" t="str">
        <v/>
      </c>
      <c r="U292" s="10" t="str">
        <v/>
      </c>
      <c r="V292" s="10" t="str">
        <v/>
      </c>
      <c r="W292" s="10" t="str">
        <v/>
      </c>
      <c r="X292" s="10" t="str">
        <v/>
      </c>
      <c r="Z292" s="10" t="s">
        <v>28</v>
      </c>
      <c r="AA292" s="10" t="s">
        <v>28</v>
      </c>
      <c r="AB292" s="10" t="s">
        <v>28</v>
      </c>
      <c r="AC292" s="10" t="s">
        <v>28</v>
      </c>
      <c r="AD292" s="10" t="s">
        <v>28</v>
      </c>
      <c r="AE292" s="10" t="s">
        <v>28</v>
      </c>
    </row>
    <row r="293" spans="11:31" s="5" customFormat="1">
      <c r="K293" s="10">
        <v>289</v>
      </c>
      <c r="L293" s="9"/>
      <c r="M293" s="9"/>
      <c r="N293" s="9"/>
      <c r="O293" s="9"/>
      <c r="P293" s="9"/>
      <c r="Q293" s="9"/>
      <c r="S293" s="10" t="str">
        <v/>
      </c>
      <c r="T293" s="10" t="str">
        <v/>
      </c>
      <c r="U293" s="10" t="str">
        <v/>
      </c>
      <c r="V293" s="10" t="str">
        <v/>
      </c>
      <c r="W293" s="10" t="str">
        <v/>
      </c>
      <c r="X293" s="10" t="str">
        <v/>
      </c>
      <c r="Z293" s="10" t="s">
        <v>28</v>
      </c>
      <c r="AA293" s="10" t="s">
        <v>28</v>
      </c>
      <c r="AB293" s="10" t="s">
        <v>28</v>
      </c>
      <c r="AC293" s="10" t="s">
        <v>28</v>
      </c>
      <c r="AD293" s="10" t="s">
        <v>28</v>
      </c>
      <c r="AE293" s="10" t="s">
        <v>28</v>
      </c>
    </row>
    <row r="294" spans="11:31" s="5" customFormat="1">
      <c r="K294" s="10">
        <v>290</v>
      </c>
      <c r="L294" s="9"/>
      <c r="M294" s="9"/>
      <c r="N294" s="9"/>
      <c r="O294" s="9"/>
      <c r="P294" s="9"/>
      <c r="Q294" s="9"/>
      <c r="S294" s="10" t="str">
        <v/>
      </c>
      <c r="T294" s="10" t="str">
        <v/>
      </c>
      <c r="U294" s="10" t="str">
        <v/>
      </c>
      <c r="V294" s="10" t="str">
        <v/>
      </c>
      <c r="W294" s="10" t="str">
        <v/>
      </c>
      <c r="X294" s="10" t="str">
        <v/>
      </c>
      <c r="Z294" s="10" t="s">
        <v>28</v>
      </c>
      <c r="AA294" s="10" t="s">
        <v>28</v>
      </c>
      <c r="AB294" s="10" t="s">
        <v>28</v>
      </c>
      <c r="AC294" s="10" t="s">
        <v>28</v>
      </c>
      <c r="AD294" s="10" t="s">
        <v>28</v>
      </c>
      <c r="AE294" s="10" t="s">
        <v>28</v>
      </c>
    </row>
    <row r="295" spans="11:31" s="5" customFormat="1">
      <c r="K295" s="10">
        <v>291</v>
      </c>
      <c r="L295" s="9"/>
      <c r="M295" s="9"/>
      <c r="N295" s="9"/>
      <c r="O295" s="9"/>
      <c r="P295" s="9"/>
      <c r="Q295" s="9"/>
      <c r="S295" s="10" t="str">
        <v/>
      </c>
      <c r="T295" s="10" t="str">
        <v/>
      </c>
      <c r="U295" s="10" t="str">
        <v/>
      </c>
      <c r="V295" s="10" t="str">
        <v/>
      </c>
      <c r="W295" s="10" t="str">
        <v/>
      </c>
      <c r="X295" s="10" t="str">
        <v/>
      </c>
      <c r="Z295" s="10" t="s">
        <v>28</v>
      </c>
      <c r="AA295" s="10" t="s">
        <v>28</v>
      </c>
      <c r="AB295" s="10" t="s">
        <v>28</v>
      </c>
      <c r="AC295" s="10" t="s">
        <v>28</v>
      </c>
      <c r="AD295" s="10" t="s">
        <v>28</v>
      </c>
      <c r="AE295" s="10" t="s">
        <v>28</v>
      </c>
    </row>
    <row r="296" spans="11:31" s="5" customFormat="1">
      <c r="K296" s="10">
        <v>292</v>
      </c>
      <c r="L296" s="9"/>
      <c r="M296" s="9"/>
      <c r="N296" s="9"/>
      <c r="O296" s="9"/>
      <c r="P296" s="9"/>
      <c r="Q296" s="9"/>
      <c r="S296" s="10" t="str">
        <v/>
      </c>
      <c r="T296" s="10" t="str">
        <v/>
      </c>
      <c r="U296" s="10" t="str">
        <v/>
      </c>
      <c r="V296" s="10" t="str">
        <v/>
      </c>
      <c r="W296" s="10" t="str">
        <v/>
      </c>
      <c r="X296" s="10" t="str">
        <v/>
      </c>
      <c r="Z296" s="10" t="s">
        <v>28</v>
      </c>
      <c r="AA296" s="10" t="s">
        <v>28</v>
      </c>
      <c r="AB296" s="10" t="s">
        <v>28</v>
      </c>
      <c r="AC296" s="10" t="s">
        <v>28</v>
      </c>
      <c r="AD296" s="10" t="s">
        <v>28</v>
      </c>
      <c r="AE296" s="10" t="s">
        <v>28</v>
      </c>
    </row>
    <row r="297" spans="11:31" s="5" customFormat="1">
      <c r="K297" s="10">
        <v>293</v>
      </c>
      <c r="L297" s="9"/>
      <c r="M297" s="9"/>
      <c r="N297" s="9"/>
      <c r="O297" s="9"/>
      <c r="P297" s="9"/>
      <c r="Q297" s="9"/>
      <c r="S297" s="10" t="str">
        <v/>
      </c>
      <c r="T297" s="10" t="str">
        <v/>
      </c>
      <c r="U297" s="10" t="str">
        <v/>
      </c>
      <c r="V297" s="10" t="str">
        <v/>
      </c>
      <c r="W297" s="10" t="str">
        <v/>
      </c>
      <c r="X297" s="10" t="str">
        <v/>
      </c>
      <c r="Z297" s="10" t="s">
        <v>28</v>
      </c>
      <c r="AA297" s="10" t="s">
        <v>28</v>
      </c>
      <c r="AB297" s="10" t="s">
        <v>28</v>
      </c>
      <c r="AC297" s="10" t="s">
        <v>28</v>
      </c>
      <c r="AD297" s="10" t="s">
        <v>28</v>
      </c>
      <c r="AE297" s="10" t="s">
        <v>28</v>
      </c>
    </row>
    <row r="298" spans="11:31" s="5" customFormat="1">
      <c r="K298" s="10">
        <v>294</v>
      </c>
      <c r="L298" s="9"/>
      <c r="M298" s="9"/>
      <c r="N298" s="9"/>
      <c r="O298" s="9"/>
      <c r="P298" s="9"/>
      <c r="Q298" s="9"/>
      <c r="S298" s="10" t="str">
        <v/>
      </c>
      <c r="T298" s="10" t="str">
        <v/>
      </c>
      <c r="U298" s="10" t="str">
        <v/>
      </c>
      <c r="V298" s="10" t="str">
        <v/>
      </c>
      <c r="W298" s="10" t="str">
        <v/>
      </c>
      <c r="X298" s="10" t="str">
        <v/>
      </c>
      <c r="Z298" s="10" t="s">
        <v>28</v>
      </c>
      <c r="AA298" s="10" t="s">
        <v>28</v>
      </c>
      <c r="AB298" s="10" t="s">
        <v>28</v>
      </c>
      <c r="AC298" s="10" t="s">
        <v>28</v>
      </c>
      <c r="AD298" s="10" t="s">
        <v>28</v>
      </c>
      <c r="AE298" s="10" t="s">
        <v>28</v>
      </c>
    </row>
    <row r="299" spans="11:31" s="5" customFormat="1">
      <c r="K299" s="10">
        <v>295</v>
      </c>
      <c r="L299" s="9"/>
      <c r="M299" s="9"/>
      <c r="N299" s="9"/>
      <c r="O299" s="9"/>
      <c r="P299" s="9"/>
      <c r="Q299" s="9"/>
      <c r="S299" s="10" t="str">
        <v/>
      </c>
      <c r="T299" s="10" t="str">
        <v/>
      </c>
      <c r="U299" s="10" t="str">
        <v/>
      </c>
      <c r="V299" s="10" t="str">
        <v/>
      </c>
      <c r="W299" s="10" t="str">
        <v/>
      </c>
      <c r="X299" s="10" t="str">
        <v/>
      </c>
      <c r="Z299" s="10" t="s">
        <v>28</v>
      </c>
      <c r="AA299" s="10" t="s">
        <v>28</v>
      </c>
      <c r="AB299" s="10" t="s">
        <v>28</v>
      </c>
      <c r="AC299" s="10" t="s">
        <v>28</v>
      </c>
      <c r="AD299" s="10" t="s">
        <v>28</v>
      </c>
      <c r="AE299" s="10" t="s">
        <v>28</v>
      </c>
    </row>
    <row r="300" spans="11:31" s="5" customFormat="1">
      <c r="K300" s="10">
        <v>296</v>
      </c>
      <c r="L300" s="9"/>
      <c r="M300" s="9"/>
      <c r="N300" s="9"/>
      <c r="O300" s="9"/>
      <c r="P300" s="9"/>
      <c r="Q300" s="9"/>
      <c r="S300" s="10" t="str">
        <v/>
      </c>
      <c r="T300" s="10" t="str">
        <v/>
      </c>
      <c r="U300" s="10" t="str">
        <v/>
      </c>
      <c r="V300" s="10" t="str">
        <v/>
      </c>
      <c r="W300" s="10" t="str">
        <v/>
      </c>
      <c r="X300" s="10" t="str">
        <v/>
      </c>
      <c r="Z300" s="10" t="s">
        <v>28</v>
      </c>
      <c r="AA300" s="10" t="s">
        <v>28</v>
      </c>
      <c r="AB300" s="10" t="s">
        <v>28</v>
      </c>
      <c r="AC300" s="10" t="s">
        <v>28</v>
      </c>
      <c r="AD300" s="10" t="s">
        <v>28</v>
      </c>
      <c r="AE300" s="10" t="s">
        <v>28</v>
      </c>
    </row>
    <row r="301" spans="11:31" s="5" customFormat="1">
      <c r="K301" s="10">
        <v>297</v>
      </c>
      <c r="L301" s="9"/>
      <c r="M301" s="9"/>
      <c r="N301" s="9"/>
      <c r="O301" s="9"/>
      <c r="P301" s="9"/>
      <c r="Q301" s="9"/>
      <c r="S301" s="10" t="str">
        <v/>
      </c>
      <c r="T301" s="10" t="str">
        <v/>
      </c>
      <c r="U301" s="10" t="str">
        <v/>
      </c>
      <c r="V301" s="10" t="str">
        <v/>
      </c>
      <c r="W301" s="10" t="str">
        <v/>
      </c>
      <c r="X301" s="10" t="str">
        <v/>
      </c>
      <c r="Z301" s="10" t="s">
        <v>28</v>
      </c>
      <c r="AA301" s="10" t="s">
        <v>28</v>
      </c>
      <c r="AB301" s="10" t="s">
        <v>28</v>
      </c>
      <c r="AC301" s="10" t="s">
        <v>28</v>
      </c>
      <c r="AD301" s="10" t="s">
        <v>28</v>
      </c>
      <c r="AE301" s="10" t="s">
        <v>28</v>
      </c>
    </row>
    <row r="302" spans="11:31" s="5" customFormat="1">
      <c r="K302" s="10">
        <v>298</v>
      </c>
      <c r="L302" s="9"/>
      <c r="M302" s="9"/>
      <c r="N302" s="9"/>
      <c r="O302" s="9"/>
      <c r="P302" s="9"/>
      <c r="Q302" s="9"/>
      <c r="S302" s="10" t="str">
        <v/>
      </c>
      <c r="T302" s="10" t="str">
        <v/>
      </c>
      <c r="U302" s="10" t="str">
        <v/>
      </c>
      <c r="V302" s="10" t="str">
        <v/>
      </c>
      <c r="W302" s="10" t="str">
        <v/>
      </c>
      <c r="X302" s="10" t="str">
        <v/>
      </c>
      <c r="Z302" s="10" t="s">
        <v>28</v>
      </c>
      <c r="AA302" s="10" t="s">
        <v>28</v>
      </c>
      <c r="AB302" s="10" t="s">
        <v>28</v>
      </c>
      <c r="AC302" s="10" t="s">
        <v>28</v>
      </c>
      <c r="AD302" s="10" t="s">
        <v>28</v>
      </c>
      <c r="AE302" s="10" t="s">
        <v>28</v>
      </c>
    </row>
    <row r="303" spans="11:31" s="5" customFormat="1">
      <c r="K303" s="10">
        <v>299</v>
      </c>
      <c r="L303" s="9"/>
      <c r="M303" s="9"/>
      <c r="N303" s="9"/>
      <c r="O303" s="9"/>
      <c r="P303" s="9"/>
      <c r="Q303" s="9"/>
      <c r="S303" s="10" t="str">
        <v/>
      </c>
      <c r="T303" s="10" t="str">
        <v/>
      </c>
      <c r="U303" s="10" t="str">
        <v/>
      </c>
      <c r="V303" s="10" t="str">
        <v/>
      </c>
      <c r="W303" s="10" t="str">
        <v/>
      </c>
      <c r="X303" s="10" t="str">
        <v/>
      </c>
      <c r="Z303" s="10" t="s">
        <v>28</v>
      </c>
      <c r="AA303" s="10" t="s">
        <v>28</v>
      </c>
      <c r="AB303" s="10" t="s">
        <v>28</v>
      </c>
      <c r="AC303" s="10" t="s">
        <v>28</v>
      </c>
      <c r="AD303" s="10" t="s">
        <v>28</v>
      </c>
      <c r="AE303" s="10" t="s">
        <v>28</v>
      </c>
    </row>
    <row r="304" spans="11:31" s="5" customFormat="1">
      <c r="K304" s="10">
        <v>300</v>
      </c>
      <c r="L304" s="9"/>
      <c r="M304" s="9"/>
      <c r="N304" s="9"/>
      <c r="O304" s="9"/>
      <c r="P304" s="9"/>
      <c r="Q304" s="9"/>
      <c r="S304" s="10" t="str">
        <v/>
      </c>
      <c r="T304" s="10" t="str">
        <v/>
      </c>
      <c r="U304" s="10" t="str">
        <v/>
      </c>
      <c r="V304" s="10" t="str">
        <v/>
      </c>
      <c r="W304" s="10" t="str">
        <v/>
      </c>
      <c r="X304" s="10" t="str">
        <v/>
      </c>
      <c r="Z304" s="10" t="s">
        <v>28</v>
      </c>
      <c r="AA304" s="10" t="s">
        <v>28</v>
      </c>
      <c r="AB304" s="10" t="s">
        <v>28</v>
      </c>
      <c r="AC304" s="10" t="s">
        <v>28</v>
      </c>
      <c r="AD304" s="10" t="s">
        <v>28</v>
      </c>
      <c r="AE304" s="10" t="s">
        <v>28</v>
      </c>
    </row>
  </sheetData>
  <phoneticPr fontId="20" type="noConversion"/>
  <conditionalFormatting sqref="C19:H30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{0C8EE07F-419C-499C-BABD-EE0C3A81AB0E}</x14:id>
        </ext>
      </extLst>
    </cfRule>
  </conditionalFormatting>
  <conditionalFormatting sqref="L1:Q3 L198:Q1048576">
    <cfRule type="cellIs" dxfId="30" priority="25" operator="equal">
      <formula>$A$10</formula>
    </cfRule>
    <cfRule type="cellIs" dxfId="29" priority="26" operator="equal">
      <formula>$A$9</formula>
    </cfRule>
    <cfRule type="cellIs" dxfId="28" priority="27" operator="equal">
      <formula>$A$8</formula>
    </cfRule>
    <cfRule type="cellIs" dxfId="27" priority="28" operator="equal">
      <formula>$A$7</formula>
    </cfRule>
    <cfRule type="cellIs" dxfId="26" priority="29" operator="equal">
      <formula>$A$6</formula>
    </cfRule>
    <cfRule type="cellIs" dxfId="25" priority="30" operator="equal">
      <formula>$A$5</formula>
    </cfRule>
    <cfRule type="cellIs" dxfId="24" priority="31" operator="equal">
      <formula>$A$4</formula>
    </cfRule>
  </conditionalFormatting>
  <conditionalFormatting sqref="L4:Q197">
    <cfRule type="cellIs" dxfId="23" priority="18" operator="equal">
      <formula>$A$10</formula>
    </cfRule>
    <cfRule type="cellIs" dxfId="22" priority="19" operator="equal">
      <formula>$A$9</formula>
    </cfRule>
    <cfRule type="cellIs" dxfId="21" priority="20" operator="equal">
      <formula>$A$8</formula>
    </cfRule>
    <cfRule type="cellIs" dxfId="20" priority="21" operator="equal">
      <formula>$A$7</formula>
    </cfRule>
    <cfRule type="cellIs" dxfId="19" priority="22" operator="equal">
      <formula>$A$6</formula>
    </cfRule>
    <cfRule type="cellIs" dxfId="18" priority="23" operator="equal">
      <formula>$A$5</formula>
    </cfRule>
    <cfRule type="cellIs" dxfId="17" priority="24" operator="equal">
      <formula>$A$4</formula>
    </cfRule>
  </conditionalFormatting>
  <conditionalFormatting sqref="AD1">
    <cfRule type="cellIs" dxfId="16" priority="11" operator="equal">
      <formula>$A$10</formula>
    </cfRule>
    <cfRule type="cellIs" dxfId="15" priority="12" operator="equal">
      <formula>$A$9</formula>
    </cfRule>
    <cfRule type="cellIs" dxfId="14" priority="13" operator="equal">
      <formula>$A$8</formula>
    </cfRule>
    <cfRule type="cellIs" dxfId="13" priority="14" operator="equal">
      <formula>$A$7</formula>
    </cfRule>
    <cfRule type="cellIs" dxfId="12" priority="15" operator="equal">
      <formula>$A$6</formula>
    </cfRule>
    <cfRule type="cellIs" dxfId="11" priority="16" operator="equal">
      <formula>$A$5</formula>
    </cfRule>
    <cfRule type="cellIs" dxfId="10" priority="17" operator="equal">
      <formula>$A$4</formula>
    </cfRule>
  </conditionalFormatting>
  <conditionalFormatting sqref="Z4:AE103">
    <cfRule type="expression" dxfId="9" priority="10">
      <formula>_xlfn.LET(_xlpm.x, Z4, AND(NOT(_xlfn.ISFORMULA(_xlpm.x)), _xlpm.x&lt;&gt;""))</formula>
    </cfRule>
  </conditionalFormatting>
  <conditionalFormatting sqref="Z30:Z34">
    <cfRule type="expression" dxfId="8" priority="9">
      <formula>_xlfn.LET(_xlpm.x, Z30, AND(NOT(_xlfn.ISFORMULA(_xlpm.x)), _xlpm.x&lt;&gt;""))</formula>
    </cfRule>
  </conditionalFormatting>
  <conditionalFormatting sqref="AB30:AB34">
    <cfRule type="expression" dxfId="7" priority="8">
      <formula>_xlfn.LET(_xlpm.x, AB30, AND(NOT(_xlfn.ISFORMULA(_xlpm.x)), _xlpm.x&lt;&gt;""))</formula>
    </cfRule>
  </conditionalFormatting>
  <conditionalFormatting sqref="AA6:AA10">
    <cfRule type="expression" dxfId="6" priority="7">
      <formula>_xlfn.LET(_xlpm.x, AA6, AND(NOT(_xlfn.ISFORMULA(_xlpm.x)), _xlpm.x&lt;&gt;""))</formula>
    </cfRule>
  </conditionalFormatting>
  <conditionalFormatting sqref="AC49:AC53">
    <cfRule type="expression" dxfId="5" priority="6">
      <formula>_xlfn.LET(_xlpm.x, AC49, AND(NOT(_xlfn.ISFORMULA(_xlpm.x)), _xlpm.x&lt;&gt;""))</formula>
    </cfRule>
  </conditionalFormatting>
  <conditionalFormatting sqref="AD50:AD54">
    <cfRule type="expression" dxfId="4" priority="5">
      <formula>_xlfn.LET(_xlpm.x, AD50, AND(NOT(_xlfn.ISFORMULA(_xlpm.x)), _xlpm.x&lt;&gt;""))</formula>
    </cfRule>
  </conditionalFormatting>
  <conditionalFormatting sqref="AE65:AE69">
    <cfRule type="expression" dxfId="3" priority="4">
      <formula>_xlfn.LET(_xlpm.x, AE65, AND(NOT(_xlfn.ISFORMULA(_xlpm.x)), _xlpm.x&lt;&gt;""))</formula>
    </cfRule>
  </conditionalFormatting>
  <conditionalFormatting sqref="Z39:Z43">
    <cfRule type="expression" dxfId="2" priority="3">
      <formula>_xlfn.LET(_xlpm.x, Z39, AND(NOT(_xlfn.ISFORMULA(_xlpm.x)), _xlpm.x&lt;&gt;""))</formula>
    </cfRule>
  </conditionalFormatting>
  <conditionalFormatting sqref="AA76:AA80">
    <cfRule type="expression" dxfId="1" priority="2">
      <formula>_xlfn.LET(_xlpm.x, AA76, AND(NOT(_xlfn.ISFORMULA(_xlpm.x)), _xlpm.x&lt;&gt;""))</formula>
    </cfRule>
  </conditionalFormatting>
  <conditionalFormatting sqref="AB80:AB84">
    <cfRule type="expression" dxfId="0" priority="1">
      <formula>_xlfn.LET(_xlpm.x, AB80, AND(NOT(_xlfn.ISFORMULA(_xlpm.x)), _xlpm.x&lt;&gt;""))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8EE07F-419C-499C-BABD-EE0C3A81AB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C19:H30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Overview</vt:lpstr>
      <vt:lpstr>Parameter</vt:lpstr>
      <vt:lpstr>Tool_BG</vt:lpstr>
      <vt:lpstr>Tool_FG</vt:lpstr>
      <vt:lpstr>NB_Flow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 (2)</vt:lpstr>
      <vt:lpstr>BG_Symbol (4)</vt:lpstr>
      <vt:lpstr>FG_Symbol</vt:lpstr>
      <vt:lpstr>FG_Symbol (3)</vt:lpstr>
      <vt:lpstr>FG_Symbol (4)</vt:lpstr>
      <vt:lpstr>BF_Flow</vt:lpstr>
      <vt:lpstr>BF_Symbol</vt:lpstr>
      <vt:lpstr>SF_Symbol</vt:lpstr>
      <vt:lpstr>SF_Symbol (2)</vt:lpstr>
      <vt:lpstr>SF_Symbol (3)</vt:lpstr>
      <vt:lpstr>SF_Symbol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2026-07-14T07:52:00Z</dcterms:modified>
</cp:coreProperties>
</file>